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filterPrivacy="1" defaultThemeVersion="124226"/>
  <xr:revisionPtr revIDLastSave="0" documentId="13_ncr:1_{F438099F-101F-E548-8278-BF8CC735AB1F}" xr6:coauthVersionLast="45" xr6:coauthVersionMax="45" xr10:uidLastSave="{00000000-0000-0000-0000-000000000000}"/>
  <bookViews>
    <workbookView xWindow="0" yWindow="460" windowWidth="20740" windowHeight="11160" tabRatio="935" firstSheet="5" activeTab="12" xr2:uid="{00000000-000D-0000-FFFF-FFFF00000000}"/>
  </bookViews>
  <sheets>
    <sheet name="INDEX" sheetId="23" r:id="rId1"/>
    <sheet name="Population" sheetId="1" r:id="rId2"/>
    <sheet name="Employment" sheetId="2" r:id="rId3"/>
    <sheet name="Overcrowding" sheetId="12" r:id="rId4"/>
    <sheet name="Overpayment" sheetId="19" r:id="rId5"/>
    <sheet name="Households" sheetId="6" r:id="rId6"/>
    <sheet name="Housing Stock" sheetId="18" r:id="rId7"/>
    <sheet name="Disability" sheetId="5" r:id="rId8"/>
    <sheet name="Disability_SB812" sheetId="21" r:id="rId9"/>
    <sheet name="Farm Workers" sheetId="7" r:id="rId10"/>
    <sheet name="Homeless" sheetId="9" r:id="rId11"/>
    <sheet name=" Assisted Units" sheetId="22" r:id="rId12"/>
    <sheet name="Projected Needs" sheetId="11" r:id="rId13"/>
    <sheet name="DOF E5" sheetId="17" state="hidden" r:id="rId14"/>
  </sheets>
  <definedNames>
    <definedName name="_xlnm.Print_Area" localSheetId="7">Disability!$A$1:$X$31</definedName>
    <definedName name="_xlnm.Print_Area" localSheetId="8">Disability_SB812!$A$1:$O$128</definedName>
    <definedName name="_xlnm.Print_Area" localSheetId="9">'Farm Workers'!$A$1:$D$23</definedName>
    <definedName name="_xlnm.Print_Area" localSheetId="0">INDEX!$A$2:$A$15</definedName>
    <definedName name="_xlnm.Print_Titles" localSheetId="11">' Assisted Units'!$A:$A</definedName>
    <definedName name="_xlnm.Print_Titles" localSheetId="7">Disability!$A:$A</definedName>
    <definedName name="_xlnm.Print_Titles" localSheetId="8">Disability_SB812!$2:$6</definedName>
    <definedName name="_xlnm.Print_Titles" localSheetId="2">Employment!$A:$A</definedName>
    <definedName name="_xlnm.Print_Titles" localSheetId="5">Households!$A:$A</definedName>
    <definedName name="_xlnm.Print_Titles" localSheetId="3">Overcrowding!$A:$D</definedName>
    <definedName name="_xlnm.Print_Titles" localSheetId="4">Overpayment!$A:$A,Overpayment!$2:$3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8" l="1"/>
  <c r="G9" i="18"/>
  <c r="J9" i="18"/>
  <c r="M9" i="18"/>
  <c r="G5" i="6" l="1"/>
  <c r="Y6" i="6" l="1"/>
  <c r="Y5" i="6"/>
  <c r="X6" i="6"/>
  <c r="X5" i="6"/>
  <c r="H5" i="6"/>
  <c r="K5" i="6" s="1"/>
  <c r="I5" i="6"/>
  <c r="G6" i="6"/>
  <c r="J5" i="6"/>
  <c r="B11" i="1"/>
  <c r="N5" i="6" l="1"/>
  <c r="M5" i="6"/>
  <c r="P5" i="6" s="1"/>
  <c r="L5" i="6"/>
  <c r="H6" i="6"/>
  <c r="I6" i="6"/>
  <c r="J6" i="6"/>
  <c r="J7" i="6" s="1"/>
  <c r="K6" i="6"/>
  <c r="L6" i="6"/>
  <c r="M6" i="6"/>
  <c r="N6" i="6"/>
  <c r="O6" i="6"/>
  <c r="P6" i="6"/>
  <c r="Q6" i="6"/>
  <c r="R6" i="6"/>
  <c r="S6" i="6"/>
  <c r="T6" i="6"/>
  <c r="U6" i="6"/>
  <c r="V6" i="6"/>
  <c r="W6" i="6"/>
  <c r="Y7" i="6"/>
  <c r="E7" i="6"/>
  <c r="F7" i="6"/>
  <c r="D7" i="6"/>
  <c r="B7" i="6"/>
  <c r="C7" i="6"/>
  <c r="H23" i="1"/>
  <c r="G23" i="1"/>
  <c r="F23" i="1"/>
  <c r="E23" i="1"/>
  <c r="D23" i="1"/>
  <c r="C23" i="1"/>
  <c r="D20" i="1"/>
  <c r="E20" i="1"/>
  <c r="F20" i="1"/>
  <c r="G20" i="1"/>
  <c r="H20" i="1"/>
  <c r="C20" i="1"/>
  <c r="Q5" i="6" l="1"/>
  <c r="S5" i="6"/>
  <c r="V5" i="6" s="1"/>
  <c r="O5" i="6"/>
  <c r="E86" i="6"/>
  <c r="E85" i="6"/>
  <c r="E83" i="6"/>
  <c r="E82" i="6"/>
  <c r="E84" i="6"/>
  <c r="E81" i="6"/>
  <c r="R5" i="6" l="1"/>
  <c r="T5" i="6"/>
  <c r="W5" i="6" s="1"/>
  <c r="F81" i="6"/>
  <c r="F82" i="6"/>
  <c r="F83" i="6"/>
  <c r="F85" i="6"/>
  <c r="F8" i="5"/>
  <c r="F7" i="5"/>
  <c r="F6" i="5"/>
  <c r="U5" i="6" l="1"/>
  <c r="X7" i="6" s="1"/>
  <c r="D9" i="5"/>
  <c r="B9" i="5"/>
  <c r="E10" i="5" l="1"/>
  <c r="E6" i="5"/>
  <c r="E9" i="5"/>
  <c r="E8" i="5"/>
  <c r="E7" i="5"/>
  <c r="C10" i="5"/>
  <c r="C9" i="5"/>
  <c r="F9" i="5"/>
  <c r="G10" i="5" s="1"/>
  <c r="C7" i="5"/>
  <c r="C6" i="5"/>
  <c r="C8" i="5"/>
  <c r="F30" i="5"/>
  <c r="F29" i="5"/>
  <c r="F28" i="5"/>
  <c r="F27" i="5"/>
  <c r="F26" i="5"/>
  <c r="F25" i="5"/>
  <c r="F24" i="5"/>
  <c r="F23" i="5"/>
  <c r="F22" i="5"/>
  <c r="F21" i="5"/>
  <c r="F20" i="5"/>
  <c r="F19" i="5"/>
  <c r="F18" i="5"/>
  <c r="F17" i="5"/>
  <c r="C17" i="5"/>
  <c r="I7" i="6" l="1"/>
  <c r="H7" i="6"/>
  <c r="G7" i="6"/>
  <c r="D83" i="6" l="1"/>
  <c r="D82" i="6"/>
  <c r="B83" i="6"/>
  <c r="B82" i="6"/>
  <c r="D81" i="6"/>
  <c r="B81" i="6"/>
  <c r="F41" i="6" l="1"/>
  <c r="F42" i="6"/>
  <c r="F43" i="6"/>
  <c r="F44" i="6"/>
  <c r="F45" i="6"/>
  <c r="F46" i="6"/>
  <c r="F47" i="6"/>
  <c r="F48" i="6"/>
  <c r="F49" i="6"/>
  <c r="F50" i="6"/>
  <c r="F51" i="6"/>
  <c r="F52" i="6"/>
  <c r="F53" i="6"/>
  <c r="F54" i="6"/>
  <c r="F55" i="6"/>
  <c r="F56" i="6"/>
  <c r="F40" i="6" l="1"/>
  <c r="F16" i="6" l="1"/>
  <c r="F17" i="6"/>
  <c r="F18" i="6"/>
  <c r="F19" i="6"/>
  <c r="F20" i="6"/>
  <c r="F21" i="6"/>
  <c r="F22" i="6"/>
  <c r="F23" i="6"/>
  <c r="F24" i="6"/>
  <c r="F25" i="6"/>
  <c r="F26" i="6"/>
  <c r="F27" i="6"/>
  <c r="F28" i="6"/>
  <c r="F29" i="6"/>
  <c r="F30" i="6"/>
  <c r="F31" i="6"/>
  <c r="F32" i="6"/>
  <c r="F33" i="6"/>
  <c r="F34" i="6"/>
  <c r="F35" i="6"/>
  <c r="F15" i="6"/>
  <c r="G7" i="12" l="1"/>
  <c r="G8" i="12"/>
  <c r="G9" i="12"/>
  <c r="G10" i="12"/>
  <c r="G11" i="12"/>
  <c r="G12" i="12"/>
  <c r="G13" i="12"/>
  <c r="G14" i="12"/>
  <c r="G15" i="12"/>
  <c r="G16" i="12"/>
  <c r="G17" i="12"/>
  <c r="G18" i="12"/>
  <c r="G6" i="12"/>
  <c r="F6" i="2"/>
  <c r="F7" i="2"/>
  <c r="F8" i="2"/>
  <c r="F9" i="2"/>
  <c r="F10" i="2"/>
  <c r="F11" i="2"/>
  <c r="F12" i="2"/>
  <c r="F13" i="2"/>
  <c r="F14" i="2"/>
  <c r="F15" i="2"/>
  <c r="F16" i="2"/>
  <c r="F17" i="2"/>
  <c r="F18" i="2"/>
  <c r="G5" i="2"/>
  <c r="F5" i="2"/>
  <c r="G22" i="12" l="1"/>
  <c r="G19" i="12"/>
  <c r="G23" i="12"/>
  <c r="G20" i="12"/>
  <c r="G9" i="1"/>
  <c r="H9" i="1" s="1"/>
  <c r="G10" i="1"/>
  <c r="H10" i="1" s="1"/>
  <c r="G11" i="1"/>
  <c r="H11" i="1" s="1"/>
  <c r="G24" i="12" l="1"/>
  <c r="G21" i="12"/>
  <c r="D69" i="6"/>
  <c r="D68" i="6"/>
  <c r="D67" i="6"/>
  <c r="D65" i="6"/>
  <c r="D64" i="6"/>
  <c r="D63" i="6"/>
  <c r="B69" i="6"/>
  <c r="B68" i="6"/>
  <c r="B67" i="6"/>
  <c r="B65" i="6"/>
  <c r="B64" i="6"/>
  <c r="B63" i="6"/>
  <c r="D71" i="6" l="1"/>
  <c r="D73" i="6"/>
  <c r="D72" i="6"/>
  <c r="D85" i="6" l="1"/>
  <c r="G9" i="5" l="1"/>
  <c r="G6" i="5" l="1"/>
  <c r="G8" i="5"/>
  <c r="E69" i="6"/>
  <c r="E64" i="6"/>
  <c r="E67" i="6"/>
  <c r="B73" i="6"/>
  <c r="C73" i="6" s="1"/>
  <c r="B72" i="6"/>
  <c r="B71" i="6"/>
  <c r="C63" i="6" s="1"/>
  <c r="E73" i="6"/>
  <c r="E71" i="6"/>
  <c r="E68" i="6"/>
  <c r="E65" i="6"/>
  <c r="E63" i="6"/>
  <c r="C72" i="6" l="1"/>
  <c r="C64" i="6"/>
  <c r="C68" i="6"/>
  <c r="C71" i="6"/>
  <c r="C65" i="6"/>
  <c r="E72" i="6"/>
  <c r="C69" i="6"/>
  <c r="C67" i="6"/>
  <c r="G30" i="5" l="1"/>
  <c r="G17" i="5"/>
  <c r="G19" i="5"/>
  <c r="G21" i="5"/>
  <c r="G23" i="5"/>
  <c r="G25" i="5"/>
  <c r="G27" i="5"/>
  <c r="G29" i="5"/>
  <c r="G18" i="5"/>
  <c r="G20" i="5"/>
  <c r="G22" i="5"/>
  <c r="G24" i="5"/>
  <c r="G26" i="5"/>
  <c r="G28" i="5"/>
  <c r="E30" i="5"/>
  <c r="E29" i="5"/>
  <c r="E28" i="5"/>
  <c r="E27" i="5"/>
  <c r="E26" i="5"/>
  <c r="E25" i="5"/>
  <c r="E24" i="5"/>
  <c r="E23" i="5"/>
  <c r="E22" i="5"/>
  <c r="E21" i="5"/>
  <c r="E20" i="5"/>
  <c r="E19" i="5"/>
  <c r="E18" i="5"/>
  <c r="E17" i="5"/>
  <c r="C30" i="5"/>
  <c r="C29" i="5"/>
  <c r="C28" i="5"/>
  <c r="C27" i="5"/>
  <c r="C26" i="5"/>
  <c r="C25" i="5"/>
  <c r="C24" i="5"/>
  <c r="C23" i="5"/>
  <c r="C22" i="5"/>
  <c r="C21" i="5"/>
  <c r="C20" i="5"/>
  <c r="C19" i="5"/>
  <c r="C18" i="5"/>
  <c r="G7" i="5" l="1"/>
  <c r="B85" i="6" l="1"/>
  <c r="F67" i="6" l="1"/>
  <c r="F63" i="6"/>
  <c r="F65" i="6" l="1"/>
  <c r="F69" i="6"/>
  <c r="F71" i="6"/>
  <c r="G71" i="6" s="1"/>
  <c r="F64" i="6"/>
  <c r="F68" i="6"/>
  <c r="D6" i="18"/>
  <c r="G67" i="6" l="1"/>
  <c r="F73" i="6"/>
  <c r="G73" i="6" s="1"/>
  <c r="F72" i="6"/>
  <c r="G72" i="6" s="1"/>
  <c r="G63" i="6"/>
  <c r="G9" i="2"/>
  <c r="G13" i="2"/>
  <c r="G15" i="2"/>
  <c r="G17" i="2"/>
  <c r="G8" i="2"/>
  <c r="G10" i="2"/>
  <c r="G12" i="2"/>
  <c r="G14" i="2"/>
  <c r="G16" i="2"/>
  <c r="G18" i="2"/>
  <c r="G7" i="2"/>
  <c r="G11" i="2"/>
  <c r="G6" i="2"/>
  <c r="G69" i="6" l="1"/>
  <c r="G65" i="6"/>
  <c r="G68" i="6"/>
  <c r="G64" i="6"/>
  <c r="D7" i="18"/>
  <c r="S8" i="18"/>
  <c r="S7" i="18"/>
  <c r="D8" i="18"/>
  <c r="P7" i="18"/>
  <c r="P8" i="18"/>
  <c r="M7" i="18"/>
  <c r="M8" i="18"/>
  <c r="M6" i="18"/>
  <c r="J7" i="18"/>
  <c r="J8" i="18"/>
  <c r="J6" i="18"/>
  <c r="G7" i="18"/>
  <c r="G8" i="18"/>
  <c r="G6" i="18"/>
  <c r="E23" i="12" l="1"/>
  <c r="F23" i="12"/>
  <c r="E22" i="12"/>
  <c r="F22" i="12"/>
  <c r="D23" i="12"/>
  <c r="D22" i="12"/>
  <c r="E20" i="12"/>
  <c r="F20" i="12"/>
  <c r="E19" i="12"/>
  <c r="F19" i="12"/>
  <c r="D20" i="12"/>
  <c r="D19" i="12"/>
  <c r="F24" i="12" l="1"/>
  <c r="E24" i="12"/>
  <c r="D24" i="12"/>
  <c r="F21" i="12"/>
  <c r="E21" i="12"/>
  <c r="D21" i="12"/>
</calcChain>
</file>

<file path=xl/sharedStrings.xml><?xml version="1.0" encoding="utf-8"?>
<sst xmlns="http://schemas.openxmlformats.org/spreadsheetml/2006/main" count="1455" uniqueCount="611">
  <si>
    <t>Year</t>
  </si>
  <si>
    <t>Population</t>
  </si>
  <si>
    <t>Average Annual Change</t>
  </si>
  <si>
    <t>Percent</t>
  </si>
  <si>
    <t>Employment by Industry</t>
  </si>
  <si>
    <t>Number</t>
  </si>
  <si>
    <t>Existing Households</t>
  </si>
  <si>
    <t>Owner</t>
  </si>
  <si>
    <t>Renter</t>
  </si>
  <si>
    <t>Total</t>
  </si>
  <si>
    <t>Age 5-64, Employed Persons with a Disability</t>
  </si>
  <si>
    <t>Age 5-64, Not Employed Persons with a Disability</t>
  </si>
  <si>
    <t>Persons Age 65 Plus with a Disability</t>
  </si>
  <si>
    <t>Total Persons with a Disability</t>
  </si>
  <si>
    <t>% of Total Population (Civilian Non-institutional)</t>
  </si>
  <si>
    <t xml:space="preserve">    Total Disabilities Tallied</t>
  </si>
  <si>
    <t xml:space="preserve">   Total Disabilities for Ages 5-64</t>
  </si>
  <si>
    <t xml:space="preserve">     Sensory Disability</t>
  </si>
  <si>
    <t xml:space="preserve">     Physical disability</t>
  </si>
  <si>
    <t xml:space="preserve">     Mental disability</t>
  </si>
  <si>
    <t xml:space="preserve">     Self-care disability</t>
  </si>
  <si>
    <t xml:space="preserve">     Go-outside-home disability</t>
  </si>
  <si>
    <t xml:space="preserve">     Employment disability</t>
  </si>
  <si>
    <t xml:space="preserve">   Total Disabilities for Ages 65 and Over</t>
  </si>
  <si>
    <t>Householder living alone</t>
  </si>
  <si>
    <t>Hired Farm Labor</t>
  </si>
  <si>
    <t>Farms</t>
  </si>
  <si>
    <t>Workers</t>
  </si>
  <si>
    <t>Farms with 10 or More Workers</t>
  </si>
  <si>
    <t>Source: USDA Census of Farmworkers 2007Atlas by County there are no COGs for these jurisdictions Or ACS S2403 (for agriculture, forestry and hunting/fishing without mining)</t>
  </si>
  <si>
    <t>Householder Type</t>
  </si>
  <si>
    <t>Female Headed Householders</t>
  </si>
  <si>
    <t xml:space="preserve">     Female Heads with Own Children</t>
  </si>
  <si>
    <t xml:space="preserve">     Female Heads without Children</t>
  </si>
  <si>
    <t>Total Householders</t>
  </si>
  <si>
    <t>Female Headed Householders Under the Poverty Level</t>
  </si>
  <si>
    <t>Total families Under the Poverty Level</t>
  </si>
  <si>
    <t>Facility Type</t>
  </si>
  <si>
    <t>Source:  Continuum of Care or HUD; www.hudhre.info</t>
  </si>
  <si>
    <t xml:space="preserve">Individual </t>
  </si>
  <si>
    <t>Persons in Families</t>
  </si>
  <si>
    <t> Total Homeless</t>
  </si>
  <si>
    <t xml:space="preserve"> Total Sheltered </t>
  </si>
  <si>
    <t> Total Unsheltered</t>
  </si>
  <si>
    <t xml:space="preserve"> Total Chronically Homeless </t>
  </si>
  <si>
    <t xml:space="preserve"> Total Chronically Sheltered</t>
  </si>
  <si>
    <t xml:space="preserve"> Total Chronically Unsheltered </t>
  </si>
  <si>
    <t>Project Name</t>
  </si>
  <si>
    <t> Source: CHPC http://www.chpc.net/preservation/MappingWidget.html</t>
  </si>
  <si>
    <t>COUNTY/CITY</t>
  </si>
  <si>
    <t>County Total</t>
  </si>
  <si>
    <t>Amador County</t>
  </si>
  <si>
    <t xml:space="preserve">Amador              </t>
  </si>
  <si>
    <t xml:space="preserve">Ione                </t>
  </si>
  <si>
    <t xml:space="preserve">Jackson             </t>
  </si>
  <si>
    <t xml:space="preserve">Plymouth            </t>
  </si>
  <si>
    <t xml:space="preserve">Sutter Creek        </t>
  </si>
  <si>
    <t xml:space="preserve">Balance Of County    </t>
  </si>
  <si>
    <t>Incorporated</t>
  </si>
  <si>
    <t>#</t>
  </si>
  <si>
    <t>%</t>
  </si>
  <si>
    <t xml:space="preserve">    Source: State of California, Department of Finance, E-4 Population Estimates for Cities, Counties, and the State, 2011-2013, with 2010 Census Benchmark. Sacramento, California, May 2013.</t>
  </si>
  <si>
    <t>Table 2</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</si>
  <si>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</si>
  <si>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</si>
  <si>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</si>
  <si>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</si>
  <si>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</si>
  <si>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</si>
  <si>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</si>
  <si>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</si>
  <si>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</si>
  <si>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</si>
  <si>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</si>
  <si>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</si>
  <si>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</si>
  <si>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Estimate</t>
  </si>
  <si>
    <t>Table 3</t>
  </si>
  <si>
    <t>Total:</t>
  </si>
  <si>
    <t xml:space="preserve">  Owner occupied:</t>
  </si>
  <si>
    <t xml:space="preserve">  Renter occupied:</t>
  </si>
  <si>
    <t>Owner Occupied</t>
  </si>
  <si>
    <t>Overcrowded</t>
  </si>
  <si>
    <t xml:space="preserve">Renter occupied </t>
  </si>
  <si>
    <t>Total overcrowded</t>
  </si>
  <si>
    <t>Source: ACS 2007-2011 Table B25014</t>
  </si>
  <si>
    <t>Overcrowded Households (2011)</t>
  </si>
  <si>
    <t>Severely Overcrowded</t>
  </si>
  <si>
    <t>1.5 or more</t>
  </si>
  <si>
    <t>1.01 or more</t>
  </si>
  <si>
    <t>Total severely overcrowded</t>
  </si>
  <si>
    <t>Table 4</t>
  </si>
  <si>
    <t>Table 5</t>
  </si>
  <si>
    <t xml:space="preserve">    Householder 15 to 24 years</t>
  </si>
  <si>
    <t xml:space="preserve">    Householder 25 to 34 years</t>
  </si>
  <si>
    <t xml:space="preserve">    Householder 35 to 44 years</t>
  </si>
  <si>
    <t xml:space="preserve">    Householder 45 to 54 years</t>
  </si>
  <si>
    <t xml:space="preserve">    Householder 55 to 59 years</t>
  </si>
  <si>
    <t xml:space="preserve">    Householder 60 to 64 years</t>
  </si>
  <si>
    <t xml:space="preserve">    Householder 65 to 74 years</t>
  </si>
  <si>
    <t xml:space="preserve">    Householder 75 to 84 years</t>
  </si>
  <si>
    <t xml:space="preserve">    Householder 85 years and over</t>
  </si>
  <si>
    <t>Margin of Error</t>
  </si>
  <si>
    <t>+/-95</t>
  </si>
  <si>
    <t>+/-106</t>
  </si>
  <si>
    <t>+/-79</t>
  </si>
  <si>
    <t>+/-58</t>
  </si>
  <si>
    <t>+/-80</t>
  </si>
  <si>
    <t>+/-23</t>
  </si>
  <si>
    <t>+/-4</t>
  </si>
  <si>
    <t>+/-55</t>
  </si>
  <si>
    <t>+/-63</t>
  </si>
  <si>
    <t>+/-45</t>
  </si>
  <si>
    <t xml:space="preserve">    1-person household</t>
  </si>
  <si>
    <t xml:space="preserve">    2-person household</t>
  </si>
  <si>
    <t>+/-135</t>
  </si>
  <si>
    <t xml:space="preserve">    3-person household</t>
  </si>
  <si>
    <t xml:space="preserve">    4-person household</t>
  </si>
  <si>
    <t>+/-77</t>
  </si>
  <si>
    <t xml:space="preserve">    5-person household</t>
  </si>
  <si>
    <t xml:space="preserve">    6-person household</t>
  </si>
  <si>
    <t xml:space="preserve">    7-or-more person household</t>
  </si>
  <si>
    <t>+/-30</t>
  </si>
  <si>
    <t>Households 2-4 persons</t>
  </si>
  <si>
    <t>Large households 5+ persons</t>
  </si>
  <si>
    <t>Rental</t>
  </si>
  <si>
    <t>Total Householder living alone</t>
  </si>
  <si>
    <t>Household Size by Tenure (Including Large Households) (2007-2011)</t>
  </si>
  <si>
    <t>Households by Tenure and Age (2007-2011)</t>
  </si>
  <si>
    <t>POPULATION</t>
  </si>
  <si>
    <t xml:space="preserve"> HOUSING UNITS</t>
  </si>
  <si>
    <t>County / City</t>
  </si>
  <si>
    <t>Household</t>
  </si>
  <si>
    <t>Group Quarters</t>
  </si>
  <si>
    <t>Single Detached</t>
  </si>
  <si>
    <t>Single Attached</t>
  </si>
  <si>
    <t>Two to Four</t>
  </si>
  <si>
    <t>Five Plus</t>
  </si>
  <si>
    <t>Mobile Homes</t>
  </si>
  <si>
    <t>Occupied</t>
  </si>
  <si>
    <t>Vacancy Rate</t>
  </si>
  <si>
    <t>Persons per Household</t>
  </si>
  <si>
    <t xml:space="preserve"> </t>
  </si>
  <si>
    <t>Date</t>
  </si>
  <si>
    <t>Single</t>
  </si>
  <si>
    <t>Multiple</t>
  </si>
  <si>
    <t>Vacant Units</t>
  </si>
  <si>
    <t>Persons Per Household</t>
  </si>
  <si>
    <t>Households</t>
  </si>
  <si>
    <t>Source : State of California, Department of Finance, E-5 Population and Housing Estimates for Cities, Counties and the State — January 1, 2011- 2013. Sacramento, California, May 2013</t>
  </si>
  <si>
    <t xml:space="preserve"> HOUSING UNITS by TYPE</t>
  </si>
  <si>
    <t xml:space="preserve">Access latest DOF E5 at: </t>
  </si>
  <si>
    <t xml:space="preserve"> http://www.dof.ca.gov/research/demographic/reports/estimates/e-5/2011-20/view.php</t>
  </si>
  <si>
    <t>Copy the rows of the 2010 tab data for the entire county, abd paste it here, below the table header</t>
  </si>
  <si>
    <t>Copy the rows of the latest tab  data for the entire county, abd paste it here, below the table header</t>
  </si>
  <si>
    <t>Note the years forw hcih you copied data bu the county name</t>
  </si>
  <si>
    <t>Data in this table will be automatically linked to the Hosuing stock tab</t>
  </si>
  <si>
    <t># Existing Households</t>
  </si>
  <si>
    <t>Geography</t>
  </si>
  <si>
    <t>Total housing units</t>
  </si>
  <si>
    <t xml:space="preserve"> Occupied housing units</t>
  </si>
  <si>
    <t xml:space="preserve"> Vacant housing units</t>
  </si>
  <si>
    <t xml:space="preserve">  For rent</t>
  </si>
  <si>
    <t xml:space="preserve">  Rented, not occupied</t>
  </si>
  <si>
    <t xml:space="preserve">  For sale only</t>
  </si>
  <si>
    <t xml:space="preserve">  Sold, not occupied</t>
  </si>
  <si>
    <t xml:space="preserve">  For seasonal, recreational, or occasional use</t>
  </si>
  <si>
    <t xml:space="preserve">  All other vacants</t>
  </si>
  <si>
    <t>Vacancy rate</t>
  </si>
  <si>
    <t>Homeowner vacancy rate (1)</t>
  </si>
  <si>
    <t>Rental vacancy rate (1)</t>
  </si>
  <si>
    <t>HOUSING STOCK BY TYPE OF VACANCY</t>
  </si>
  <si>
    <t>Table 6</t>
  </si>
  <si>
    <t>Table 7</t>
  </si>
  <si>
    <t>Table 8</t>
  </si>
  <si>
    <t>Table 9</t>
  </si>
  <si>
    <t>Table 10</t>
  </si>
  <si>
    <t>Table 11</t>
  </si>
  <si>
    <t>Table 12</t>
  </si>
  <si>
    <t>Table 13</t>
  </si>
  <si>
    <t>Table 14</t>
  </si>
  <si>
    <t>$1,000 payroll</t>
  </si>
  <si>
    <t>Table 15</t>
  </si>
  <si>
    <t>Table 16</t>
  </si>
  <si>
    <t>Table 17</t>
  </si>
  <si>
    <t>Table 18</t>
  </si>
  <si>
    <t xml:space="preserve">Household </t>
  </si>
  <si>
    <t>Extreme Low</t>
  </si>
  <si>
    <t>Very Low</t>
  </si>
  <si>
    <t>Low</t>
  </si>
  <si>
    <t>Moderate</t>
  </si>
  <si>
    <t>Above Moderate</t>
  </si>
  <si>
    <t>Lower income</t>
  </si>
  <si>
    <t>Ownership Households</t>
  </si>
  <si>
    <t>Overpaying owner households</t>
  </si>
  <si>
    <t>Percentage of overpaying owners</t>
  </si>
  <si>
    <t>Renter Households</t>
  </si>
  <si>
    <t>Overpaying renter hosueholds</t>
  </si>
  <si>
    <t>Percentage of overpaying renters</t>
  </si>
  <si>
    <t>Total Households</t>
  </si>
  <si>
    <t>Percentage of overpaying households</t>
  </si>
  <si>
    <t>Source: ACS 2007-2011 B25106</t>
  </si>
  <si>
    <t>E-8 City/County/State Population and Housing Estimates, 2000  and 2010</t>
  </si>
  <si>
    <t>Table 1.a</t>
  </si>
  <si>
    <t xml:space="preserve">http://www.dds.ca.gov/FactsStats/QuarterlyCounty.cfm </t>
  </si>
  <si>
    <t xml:space="preserve">http://www.dds.ca.gov/FactsStats/docs/CDER_QtrlyReport_Consideration_Limitations.pdf </t>
  </si>
  <si>
    <t>Data Limitations and Definitions</t>
  </si>
  <si>
    <t xml:space="preserve">http://www.agcensus.usda.gov/index.php </t>
  </si>
  <si>
    <t>Link to upcoming 2012 AgCensus</t>
  </si>
  <si>
    <t>Dorris city, California</t>
  </si>
  <si>
    <t>+/-56</t>
  </si>
  <si>
    <t>+/-54</t>
  </si>
  <si>
    <t>+/-196</t>
  </si>
  <si>
    <t>+/-161</t>
  </si>
  <si>
    <t>+/-40</t>
  </si>
  <si>
    <t>+/-68</t>
  </si>
  <si>
    <t>+/-72</t>
  </si>
  <si>
    <t>+/-44</t>
  </si>
  <si>
    <t>+/-113</t>
  </si>
  <si>
    <t>+/-61</t>
  </si>
  <si>
    <t>+/-182</t>
  </si>
  <si>
    <t>+/-97</t>
  </si>
  <si>
    <t>+/-42</t>
  </si>
  <si>
    <t>+/-119</t>
  </si>
  <si>
    <t>+/-103</t>
  </si>
  <si>
    <t>Persons with Disability by Employment Status (Census 2000)</t>
  </si>
  <si>
    <t>150 Days or More</t>
  </si>
  <si>
    <t>Source: 2000 Census P041</t>
  </si>
  <si>
    <t>Unincorporated Area</t>
  </si>
  <si>
    <t>For calculation purposes only</t>
  </si>
  <si>
    <t>Jurisdiction</t>
  </si>
  <si>
    <t>Very-Low</t>
  </si>
  <si>
    <t>Above-Moderate</t>
  </si>
  <si>
    <t>Percentage of Total</t>
  </si>
  <si>
    <t>Projected Needs (Regional Housing Need Allocation)</t>
  </si>
  <si>
    <t>http://www.hcd.ca.gov/hpd/hrc/plan/he/other_5rhna.htm</t>
  </si>
  <si>
    <t xml:space="preserve">DDS Data on People with Developmental Disabilites by Zip Code </t>
  </si>
  <si>
    <t>Source: Department of Developmental Services</t>
  </si>
  <si>
    <t>ZIP</t>
  </si>
  <si>
    <t>County</t>
  </si>
  <si>
    <t>Status</t>
  </si>
  <si>
    <t>Age</t>
  </si>
  <si>
    <t>Residence</t>
  </si>
  <si>
    <t>2-Active Client</t>
  </si>
  <si>
    <t>3 to  5 yrs</t>
  </si>
  <si>
    <t>Community Care</t>
  </si>
  <si>
    <t>Home Prnt/Grdn</t>
  </si>
  <si>
    <t>6 to  9 yrs</t>
  </si>
  <si>
    <t>14 to 17 yrs</t>
  </si>
  <si>
    <t>32 to 41 yrs</t>
  </si>
  <si>
    <t>18 to 21 yrs</t>
  </si>
  <si>
    <t>52 to 61 yrs</t>
  </si>
  <si>
    <t>Indep Living</t>
  </si>
  <si>
    <t>10 to 13 yrs</t>
  </si>
  <si>
    <t>22 to 31 yrs</t>
  </si>
  <si>
    <t>42 to 51 yrs</t>
  </si>
  <si>
    <t>62 and Older</t>
  </si>
  <si>
    <t>SNF</t>
  </si>
  <si>
    <t>ICF</t>
  </si>
  <si>
    <t>Other</t>
  </si>
  <si>
    <t># Pop</t>
  </si>
  <si>
    <t>0 to  2 yrs</t>
  </si>
  <si>
    <t>Table 19</t>
  </si>
  <si>
    <t>Table 21</t>
  </si>
  <si>
    <t>* For Extremely Low Income jurisdictions may either use available Census data to calculate the number of projected extremely low-income households (see Overpayment tab), or presume 50 percent of the very low-income households qualify as extremely low-income households.</t>
  </si>
  <si>
    <t>risk_level</t>
  </si>
  <si>
    <t>TitleTwoOrSix</t>
  </si>
  <si>
    <t>5-Very High</t>
  </si>
  <si>
    <t>Profit Motivated</t>
  </si>
  <si>
    <t>Non-Profit</t>
  </si>
  <si>
    <t>4-High.</t>
  </si>
  <si>
    <t xml:space="preserve">236(j)(1)           </t>
  </si>
  <si>
    <t>515/8 NC</t>
  </si>
  <si>
    <t>2-Low</t>
  </si>
  <si>
    <t>T6</t>
  </si>
  <si>
    <t>PRAC/811</t>
  </si>
  <si>
    <t>Project Address</t>
  </si>
  <si>
    <t>Project City</t>
  </si>
  <si>
    <t>Project County</t>
  </si>
  <si>
    <t>Project Zip</t>
  </si>
  <si>
    <t>PIS Date</t>
  </si>
  <si>
    <t>TCAC#</t>
  </si>
  <si>
    <t>Total Low_Income Units</t>
  </si>
  <si>
    <t>Total Units</t>
  </si>
  <si>
    <t>Year 15 Date__cd</t>
  </si>
  <si>
    <t>Application Stage</t>
  </si>
  <si>
    <t>Housing Type</t>
  </si>
  <si>
    <t>Construction Type</t>
  </si>
  <si>
    <t>Post Year 15</t>
  </si>
  <si>
    <t>Extended</t>
  </si>
  <si>
    <t>Large Family</t>
  </si>
  <si>
    <t>Placed In Service</t>
  </si>
  <si>
    <t>Non Targeted</t>
  </si>
  <si>
    <t>New Construction</t>
  </si>
  <si>
    <t>Pre Year 10</t>
  </si>
  <si>
    <t>Senior</t>
  </si>
  <si>
    <t>Acquisition/Rehab</t>
  </si>
  <si>
    <t>Table 20.b LIHTC Assisted Housing Units</t>
  </si>
  <si>
    <t>Table 20.a   HUD Assisted Housing Units</t>
  </si>
  <si>
    <t>Risk Level</t>
  </si>
  <si>
    <t>Definition</t>
  </si>
  <si>
    <t>Section 8 Contract Expiring or Mortgage maturing in next year</t>
  </si>
  <si>
    <t>Section 8 Contract Expiring or Mortgage maturing in 1-5 years</t>
  </si>
  <si>
    <t>3-Moderate</t>
  </si>
  <si>
    <t>Section 8 Contract Expiring or Mortgage maturing in 5-10 years</t>
  </si>
  <si>
    <t>Section 8 Contract Expiring or Mortgage maturing in more than 10</t>
  </si>
  <si>
    <t>1-none</t>
  </si>
  <si>
    <t>no Section 8 contract or subsidized mortgage in place</t>
  </si>
  <si>
    <t>Total Housing Units</t>
  </si>
  <si>
    <t>Unincorporated County</t>
  </si>
  <si>
    <t>Overpaying hosueholds</t>
  </si>
  <si>
    <t>Source: DOF E8 2000-2010 By geography</t>
  </si>
  <si>
    <t>Link to American FactFinder</t>
  </si>
  <si>
    <t xml:space="preserve">http://factfinder2.census.gov/faces/nav/jsf/pages/searchresults.xhtml?refresh=t </t>
  </si>
  <si>
    <t>Source: ACS 2007-2001 B17012</t>
  </si>
  <si>
    <t>Female Headed Households (2011)</t>
  </si>
  <si>
    <r>
      <t>California, all counties, and all places</t>
    </r>
    <r>
      <rPr>
        <sz val="8.8000000000000007"/>
        <color theme="1"/>
        <rFont val="Arial"/>
        <family val="2"/>
      </rPr>
      <t xml:space="preserve"> (incorporated cities and Census Designated Places) - selected data:</t>
    </r>
  </si>
  <si>
    <t>Table 5a—Housing Occupancy (occupied units and vacant unit by type of vacancy) (.xls, &lt;1 MB)</t>
  </si>
  <si>
    <t>Table 5b—Housing Tenure (owner/renter) (.xls, &lt;1 MB)</t>
  </si>
  <si>
    <t>Source: DOF Census 2010 Demographic Summary Profile</t>
  </si>
  <si>
    <t>Source : DOF_ Census 2010 Demographic Summary Profile</t>
  </si>
  <si>
    <t xml:space="preserve">: https://www.onecpd.info/reports/CoC_HIC_State_CA_2012.pdf </t>
  </si>
  <si>
    <t>Tuolumne County</t>
  </si>
  <si>
    <t>Sonora</t>
  </si>
  <si>
    <t>Tuolumne County, California</t>
  </si>
  <si>
    <t>Sonora City, California</t>
  </si>
  <si>
    <t>Tuolumne County Wide Total</t>
  </si>
  <si>
    <t>Tuolumne Countywide Total</t>
  </si>
  <si>
    <t>+/-512</t>
  </si>
  <si>
    <t>+/-485</t>
  </si>
  <si>
    <t>+/-108</t>
  </si>
  <si>
    <t>+/-174</t>
  </si>
  <si>
    <t>+/-218</t>
  </si>
  <si>
    <t>+/-310</t>
  </si>
  <si>
    <t>+/-249</t>
  </si>
  <si>
    <t>+/-265</t>
  </si>
  <si>
    <t>+/-211</t>
  </si>
  <si>
    <t>+/-226</t>
  </si>
  <si>
    <t>+/-169</t>
  </si>
  <si>
    <t>+/-542</t>
  </si>
  <si>
    <t>+/-274</t>
  </si>
  <si>
    <t>+/-227</t>
  </si>
  <si>
    <t>+/-246</t>
  </si>
  <si>
    <t>+/-204</t>
  </si>
  <si>
    <t>+/-181</t>
  </si>
  <si>
    <t>+/-93</t>
  </si>
  <si>
    <t>+/-129</t>
  </si>
  <si>
    <t>+/-189</t>
  </si>
  <si>
    <t>+/-145</t>
  </si>
  <si>
    <t>+/-59</t>
  </si>
  <si>
    <t>+/-208</t>
  </si>
  <si>
    <t>+/-89</t>
  </si>
  <si>
    <t>+/-53</t>
  </si>
  <si>
    <t>+/-395</t>
  </si>
  <si>
    <t>+/-438</t>
  </si>
  <si>
    <t>+/-341</t>
  </si>
  <si>
    <t>+/-248</t>
  </si>
  <si>
    <t>+/-136</t>
  </si>
  <si>
    <t>+/-282</t>
  </si>
  <si>
    <t>+/-387</t>
  </si>
  <si>
    <t>+/-258</t>
  </si>
  <si>
    <t>+/-90</t>
  </si>
  <si>
    <t>+/-121</t>
  </si>
  <si>
    <t>+/-62</t>
  </si>
  <si>
    <t>Sonora city, California</t>
  </si>
  <si>
    <t>Source ACS B25009</t>
  </si>
  <si>
    <t>Source: ACS 2011, 5 Year (B25007)</t>
  </si>
  <si>
    <t xml:space="preserve">Sonora City      </t>
  </si>
  <si>
    <t>Unincorporated</t>
  </si>
  <si>
    <t xml:space="preserve">Unincorporated  </t>
  </si>
  <si>
    <t xml:space="preserve">    Cedar Ridge CDP </t>
  </si>
  <si>
    <t xml:space="preserve">    Chinese Camp CDP </t>
  </si>
  <si>
    <t xml:space="preserve">    Cold Springs CDP </t>
  </si>
  <si>
    <t xml:space="preserve">    Columbia CDP </t>
  </si>
  <si>
    <t xml:space="preserve">    East Sonora CDP </t>
  </si>
  <si>
    <t xml:space="preserve">    Groveland CDP </t>
  </si>
  <si>
    <t xml:space="preserve">    Jamestown CDP </t>
  </si>
  <si>
    <t xml:space="preserve">    Long Barn CDP </t>
  </si>
  <si>
    <t xml:space="preserve">    Mi-Wuk Village CDP </t>
  </si>
  <si>
    <t xml:space="preserve">    Mono Vista CDP </t>
  </si>
  <si>
    <t xml:space="preserve">    Phoenix Lake CDP </t>
  </si>
  <si>
    <t xml:space="preserve">    Pine Mountain Lake CDP </t>
  </si>
  <si>
    <t xml:space="preserve">    Sierra Village CDP </t>
  </si>
  <si>
    <t xml:space="preserve">    Sonora city </t>
  </si>
  <si>
    <t xml:space="preserve">    Soulsbyville CDP </t>
  </si>
  <si>
    <t xml:space="preserve">    Strawberry CDP </t>
  </si>
  <si>
    <t xml:space="preserve">    Tuolumne City CDP </t>
  </si>
  <si>
    <t xml:space="preserve">    Tuttletown CDP </t>
  </si>
  <si>
    <t xml:space="preserve">    Twain Harte CDP </t>
  </si>
  <si>
    <t>Sonora City</t>
  </si>
  <si>
    <t xml:space="preserve">Tuolumne </t>
  </si>
  <si>
    <t>Farmworkers by Days Worked (Tuolumne County)</t>
  </si>
  <si>
    <t>Emergency Shelter</t>
  </si>
  <si>
    <t>Transitional Housing</t>
  </si>
  <si>
    <t>http://www.hcd.ca.gov/hpd/housing_element2/index.php</t>
  </si>
  <si>
    <t>Family Beds</t>
  </si>
  <si>
    <t>Child Only Beds</t>
  </si>
  <si>
    <t>Seasonal</t>
  </si>
  <si>
    <t>n/a</t>
  </si>
  <si>
    <t>Homeless Facilities - Tuolumne County*</t>
  </si>
  <si>
    <t>Homeless Needs - Tuolumne County</t>
  </si>
  <si>
    <t>*Data used includes Calaveras and Amador counties CoC Number: CA-526</t>
  </si>
  <si>
    <t>Note:  Numbers are provided for the Tuolumne, Calaveras, Amador Counties Continuum of Care for which Tuolumne is a participating member.  Numbers represent homeless needs for the total Continuum of Care area.</t>
  </si>
  <si>
    <t>Source: Census 2000 PCT028</t>
  </si>
  <si>
    <t>Tuolumne</t>
  </si>
  <si>
    <t>Tuolumne Total</t>
  </si>
  <si>
    <t>Fewer than 150 Days (Tuolumne County)</t>
  </si>
  <si>
    <t>Farmworkers – County-Wide (Tuolumne County)</t>
  </si>
  <si>
    <t>10-year growth</t>
  </si>
  <si>
    <t>10-year change</t>
  </si>
  <si>
    <t>Households by Income Category Paying in Excess of 30% of Income Toward Housing Cost</t>
  </si>
  <si>
    <t xml:space="preserve"> (Overpayment By Income category)</t>
  </si>
  <si>
    <t>AMI</t>
  </si>
  <si>
    <t>$66, 700</t>
  </si>
  <si>
    <t xml:space="preserve">*Data used includes Calaveras and Amador counties CoC Number: CA-526. See HCD Building Blocks for Effective Housing Elements for potential local data sources at: </t>
  </si>
  <si>
    <t>Tuolumne County Wide</t>
  </si>
  <si>
    <t>KELSO COURT GROUP HOME</t>
  </si>
  <si>
    <t>Greenwood Village Apartments</t>
  </si>
  <si>
    <t>TUOLUMNE APTS</t>
  </si>
  <si>
    <t>SONORA</t>
  </si>
  <si>
    <t>TUOLUMNE</t>
  </si>
  <si>
    <t>address_county_</t>
  </si>
  <si>
    <t>property_name_</t>
  </si>
  <si>
    <t>address_street_</t>
  </si>
  <si>
    <t>address_city_</t>
  </si>
  <si>
    <t>address_zip_</t>
  </si>
  <si>
    <t>Congressional District</t>
  </si>
  <si>
    <t>property_id</t>
  </si>
  <si>
    <t>total_assisted_unit_count</t>
  </si>
  <si>
    <t>total_unit_count</t>
  </si>
  <si>
    <t>expiration_overall_date_</t>
  </si>
  <si>
    <t>program_type_name_</t>
  </si>
  <si>
    <t>loan_maturity_date_</t>
  </si>
  <si>
    <t>loan numeric_name</t>
  </si>
  <si>
    <t>company_type</t>
  </si>
  <si>
    <t>_tcac_property_name_</t>
  </si>
  <si>
    <t>owner_organization_name</t>
  </si>
  <si>
    <t>_01.04_ACTIVE_PROPERTY_PARTICIPANT::mgmt_agent_org_name</t>
  </si>
  <si>
    <t>occupancy_date</t>
  </si>
  <si>
    <t>reac_last_inspection_date</t>
  </si>
  <si>
    <t>reac_last_inspection_score</t>
  </si>
  <si>
    <t xml:space="preserve">10888 KELSO CT                               
</t>
  </si>
  <si>
    <t xml:space="preserve">Kelso Court, Inc.                                                                                   </t>
  </si>
  <si>
    <t xml:space="preserve">WATCH Resources, Inc.                                                                               </t>
  </si>
  <si>
    <t>1/6/1994</t>
  </si>
  <si>
    <t>7/14/2008</t>
  </si>
  <si>
    <t>84  b*</t>
  </si>
  <si>
    <t xml:space="preserve">420 GREENLEY RD                              
</t>
  </si>
  <si>
    <t>CA-2004-891</t>
  </si>
  <si>
    <t xml:space="preserve">Sonora Greenwood Village, LP                                                                        </t>
  </si>
  <si>
    <t xml:space="preserve">FPI Management, Inc.                                                                                </t>
  </si>
  <si>
    <t>2/17/1979</t>
  </si>
  <si>
    <t>1/11/2013</t>
  </si>
  <si>
    <t xml:space="preserve">93  c </t>
  </si>
  <si>
    <t xml:space="preserve">18400 TUOLUMNE RD                            
</t>
  </si>
  <si>
    <t>Preservation</t>
  </si>
  <si>
    <t xml:space="preserve">Tuolumne Apartments LP                                                                              </t>
  </si>
  <si>
    <t xml:space="preserve">Interstate Realty Management Co.                                                                    </t>
  </si>
  <si>
    <t>9/19/1974</t>
  </si>
  <si>
    <t>5/21/2013</t>
  </si>
  <si>
    <t>82  c*</t>
  </si>
  <si>
    <t>Twin Pines Apts.</t>
  </si>
  <si>
    <t>19611 Elder Lane</t>
  </si>
  <si>
    <t>Groveland</t>
  </si>
  <si>
    <t>East Garden Apartments</t>
  </si>
  <si>
    <t>10347 Willow Street</t>
  </si>
  <si>
    <t>Jamestown</t>
  </si>
  <si>
    <t>Jamestown Terrace</t>
  </si>
  <si>
    <t>10330 Preston Lane</t>
  </si>
  <si>
    <t>Oak Hills Apartments</t>
  </si>
  <si>
    <t>10260 Preston Lane</t>
  </si>
  <si>
    <t>Year 10-15</t>
  </si>
  <si>
    <t>Sonora Terrace</t>
  </si>
  <si>
    <t>200 Greenley Road</t>
  </si>
  <si>
    <t>Blackberry Oaks Apartments</t>
  </si>
  <si>
    <t>801 Lyons Bald Mt. Road</t>
  </si>
  <si>
    <t>Columbia Village Townhomes</t>
  </si>
  <si>
    <t>11439 Columbia Village Drive</t>
  </si>
  <si>
    <t>Forest View Senior Apartments</t>
  </si>
  <si>
    <t>19499 Hess Avenue</t>
  </si>
  <si>
    <t>95370-</t>
  </si>
  <si>
    <t>420 Greenley Road</t>
  </si>
  <si>
    <t>Tuolumne City Senior Apts.</t>
  </si>
  <si>
    <t>18402 Tuolumne Road</t>
  </si>
  <si>
    <t>_01_data_export::Owner Org Name</t>
  </si>
  <si>
    <t>_01_data_export::Management Org Name</t>
  </si>
  <si>
    <t>_01_data_export::Other 1</t>
  </si>
  <si>
    <t>_01_data_export::Other 2</t>
  </si>
  <si>
    <t>_01_data_export::Other 3</t>
  </si>
  <si>
    <t>No Data</t>
  </si>
  <si>
    <t>Column6</t>
  </si>
  <si>
    <t>Population2</t>
  </si>
  <si>
    <t>Population3</t>
  </si>
  <si>
    <t>Population4</t>
  </si>
  <si>
    <t>Population5</t>
  </si>
  <si>
    <t>Tuolumne County, California2</t>
  </si>
  <si>
    <t>Sonora2</t>
  </si>
  <si>
    <t>Unincorporated Area2</t>
  </si>
  <si>
    <r>
      <t>Source: ACS DP-03</t>
    </r>
    <r>
      <rPr>
        <sz val="11"/>
        <color rgb="FF000000"/>
        <rFont val="Calibri"/>
        <family val="2"/>
        <scheme val="minor"/>
      </rPr>
      <t xml:space="preserve"> 2007-2011</t>
    </r>
  </si>
  <si>
    <t>Civilian employed population 16 years and over</t>
  </si>
  <si>
    <t>County-sum of cities</t>
  </si>
  <si>
    <t xml:space="preserve">Renter Occupied </t>
  </si>
  <si>
    <t>0.50 or less occupants per room</t>
  </si>
  <si>
    <t>Owner occupied:</t>
  </si>
  <si>
    <t>0.51 to 1.00 occupants per room</t>
  </si>
  <si>
    <t>1.01 to 1.50 occupants per room</t>
  </si>
  <si>
    <t>1.51 to 2.00 occupants per room</t>
  </si>
  <si>
    <t>2.01 or more occupants per room</t>
  </si>
  <si>
    <t>Renter occupied:</t>
  </si>
  <si>
    <t>Column1</t>
  </si>
  <si>
    <t>Column4</t>
  </si>
  <si>
    <t>Column5</t>
  </si>
  <si>
    <t>Column7</t>
  </si>
  <si>
    <t>Column8</t>
  </si>
  <si>
    <t>Column9</t>
  </si>
  <si>
    <t>Column10</t>
  </si>
  <si>
    <t>Extreme Low2</t>
  </si>
  <si>
    <t>Very Low3</t>
  </si>
  <si>
    <t>Low4</t>
  </si>
  <si>
    <t>Moderate5</t>
  </si>
  <si>
    <t>Above Moderate6</t>
  </si>
  <si>
    <t>Total7</t>
  </si>
  <si>
    <t>Lower income8</t>
  </si>
  <si>
    <t>Extreme Low9</t>
  </si>
  <si>
    <t>Very Low10</t>
  </si>
  <si>
    <t>Low11</t>
  </si>
  <si>
    <t>Moderate12</t>
  </si>
  <si>
    <t>Above Moderate13</t>
  </si>
  <si>
    <t>Total14</t>
  </si>
  <si>
    <t xml:space="preserve">                            No Data</t>
  </si>
  <si>
    <t>Tuolumne County2</t>
  </si>
  <si>
    <t>Tuolumne County3</t>
  </si>
  <si>
    <t>Sonora City4</t>
  </si>
  <si>
    <t>Sonora City5</t>
  </si>
  <si>
    <t>Column11</t>
  </si>
  <si>
    <t>Column12</t>
  </si>
  <si>
    <t>Column13</t>
  </si>
  <si>
    <t>Column14</t>
  </si>
  <si>
    <t>Column15</t>
  </si>
  <si>
    <t>Column16</t>
  </si>
  <si>
    <t>Column17</t>
  </si>
  <si>
    <t>Column18</t>
  </si>
  <si>
    <t>Column19</t>
  </si>
  <si>
    <t>Column20</t>
  </si>
  <si>
    <t>Column21</t>
  </si>
  <si>
    <t>Sonora City, California3</t>
  </si>
  <si>
    <t>Tuolumne Countywide Total2</t>
  </si>
  <si>
    <t>Unincorporated Area4</t>
  </si>
  <si>
    <t>Total2</t>
  </si>
  <si>
    <t>Total3</t>
  </si>
  <si>
    <t>Single Attached6</t>
  </si>
  <si>
    <t>Single Attached7</t>
  </si>
  <si>
    <t>Two to Four8</t>
  </si>
  <si>
    <t>Two to Four9</t>
  </si>
  <si>
    <t>Five Plus10</t>
  </si>
  <si>
    <t>Five Plus11</t>
  </si>
  <si>
    <t>Mobile Homes12</t>
  </si>
  <si>
    <t>Mobile Homes13</t>
  </si>
  <si>
    <t>NO Data</t>
  </si>
  <si>
    <t>Tuolumne 2</t>
  </si>
  <si>
    <t>Sonora3</t>
  </si>
  <si>
    <t xml:space="preserve">Persons with Disabilities by Disability Type and age (Cenus 2000) </t>
  </si>
  <si>
    <t>2012</t>
  </si>
  <si>
    <t>Population Growth Trends  2010-2013</t>
  </si>
  <si>
    <t>INDEX</t>
  </si>
  <si>
    <t>Employment</t>
  </si>
  <si>
    <t>Overcrowding</t>
  </si>
  <si>
    <t>Overpayment</t>
  </si>
  <si>
    <t>Housing Stock'</t>
  </si>
  <si>
    <t>Disability</t>
  </si>
  <si>
    <t>Disability_SB812</t>
  </si>
  <si>
    <t>Farm Workers'</t>
  </si>
  <si>
    <t>Homeless</t>
  </si>
  <si>
    <t xml:space="preserve"> Assisted Units'</t>
  </si>
  <si>
    <t>Projected Needs'</t>
  </si>
  <si>
    <t>No data</t>
  </si>
  <si>
    <t>Average Annual Change2</t>
  </si>
  <si>
    <t>150 Days or More2</t>
  </si>
  <si>
    <t>150 Days or More3</t>
  </si>
  <si>
    <t>This sheet contain Index of workbook</t>
  </si>
  <si>
    <t>Lower income2</t>
  </si>
  <si>
    <t>This sheet contains two tables, Table 1 and Table 1.a. Table 1 starts from cell A5 to cell 11 and Table 1.a starts from cell A17  to cell A23.</t>
  </si>
  <si>
    <t>Table 1</t>
  </si>
  <si>
    <t>End worksheet</t>
  </si>
  <si>
    <t>This sheet contains Single table named Table 2 which starts from cell A2 to cell A19.</t>
  </si>
  <si>
    <t>This sheet contain single table named Table 3 which starts from cell A4 to cell A24.</t>
  </si>
  <si>
    <t>empty subheader cell</t>
  </si>
  <si>
    <t>no data</t>
  </si>
  <si>
    <t>Empty header cell</t>
  </si>
  <si>
    <t>Empty header cell2</t>
  </si>
  <si>
    <t>Empty header cell3</t>
  </si>
  <si>
    <t>This sheet contain single table named Table 4 which starts from cell A6 to cell V15.</t>
  </si>
  <si>
    <t>_</t>
  </si>
  <si>
    <t>This sheet contain Four tables named Table 5, Table 6, Table 7, Table 8. Table 5 starts from cell A3 to cell A7. Table 6 starts from cell A15 to cell A58. Table 7  starts from cell A62  to cell A75. Table 8 starts from cell A82  to cell A88.</t>
  </si>
  <si>
    <t>Unincorporated Area3</t>
  </si>
  <si>
    <t>empty header cell</t>
  </si>
  <si>
    <t>Sonora city, California2</t>
  </si>
  <si>
    <t>Unincorporated4</t>
  </si>
  <si>
    <t>empty header cell2</t>
  </si>
  <si>
    <t>end worksheet</t>
  </si>
  <si>
    <t>This sheet contain Two tables named Table 9 and Table 10. Table 9 starts from cell A4 to cell S8. Table 10 Starts from cell A 14 to M34.</t>
  </si>
  <si>
    <t>Single Detached2</t>
  </si>
  <si>
    <t>Single Detached3</t>
  </si>
  <si>
    <t>This sheet contains Two tables named Table 11 and Table 12. Table 11 starts from cell A4 to cell G10. Table 12 starts from cell A15 to cell G32.</t>
  </si>
  <si>
    <t>This sheet contains Three tables named Table 13, Table 14 and Table 15. Table 13 starts from cell A8 to cell F 95. Table 14 starts from cell A100 to cell N111.Table 15 starts from cell A116 to cell I127.</t>
  </si>
  <si>
    <t>This sheet contains Two tables named Table 16 and Table 17. Table 16 starts from cell A5 to cell C7. Table 17 starts from cell A12 to cell D20,Table 18 start from cell A19 to D20.</t>
  </si>
  <si>
    <t>Fewer than 150 Days (Tuolumne County)2</t>
  </si>
  <si>
    <t>This sheet contains Two tables named Table 18 and Table 19. Table 18 starts from cell A4 to cell D8. Table 19 starts from cell A15 to cell D22.</t>
  </si>
  <si>
    <t>This sheet contains Two tables named Table 20.a and Table 20.b. Table 20.a starts from cell A3 to cell X6. Table 20.b starts from cell A10 to cell R20. risk and Definition start from A23 and B28</t>
  </si>
  <si>
    <t>End Worksheet</t>
  </si>
  <si>
    <t>This sheet contains single table named Table 21. Table 21 starts from cell A3 to cell G9.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</si>
</sst>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000"/>
    <numFmt numFmtId="167" formatCode="mm/dd/yyyy"/>
  </numFmts>
  <fonts count="106">
    <font>
      <sz val="11"/>
      <color theme="1"/>
      <name val="Calibri"/>
      <family val="2"/>
      <scheme val="minor"/>
    </font>
    <font>
      <b/>
      <sz val="12"/>
      <color rgb="FFFFFFFF"/>
      <name val="Calibri"/>
      <family val="2"/>
    </font>
    <font>
      <sz val="12"/>
      <color rgb="FFFFFFFF"/>
      <name val="Calibri"/>
      <family val="2"/>
    </font>
    <font>
      <sz val="11"/>
      <color rgb="FF000000"/>
      <name val="Calibri"/>
      <family val="2"/>
    </font>
    <font>
      <u/>
      <sz val="11"/>
      <color theme="10"/>
      <name val="Calibri"/>
      <family val="2"/>
      <scheme val="minor"/>
    </font>
    <font>
      <sz val="12"/>
      <color theme="1"/>
      <name val="Times New Roman"/>
      <family val="1"/>
    </font>
    <font>
      <i/>
      <sz val="9"/>
      <color theme="1"/>
      <name val="Calibri"/>
      <family val="2"/>
    </font>
    <font>
      <sz val="12"/>
      <color rgb="FF000000"/>
      <name val="Calibri"/>
      <family val="2"/>
    </font>
    <font>
      <sz val="11"/>
      <color theme="1"/>
      <name val="Calibri"/>
      <family val="2"/>
      <scheme val="minor"/>
    </font>
    <font>
      <sz val="11"/>
      <color rgb="FFFF0000"/>
      <name val="Calibri"/>
      <family val="2"/>
      <scheme val="minor"/>
    </font>
    <font>
      <sz val="10"/>
      <color theme="1"/>
      <name val="Arial"/>
      <family val="2"/>
    </font>
    <font>
      <sz val="10"/>
      <color indexed="8"/>
      <name val="Arial"/>
      <family val="2"/>
    </font>
    <font>
      <b/>
      <sz val="9"/>
      <color indexed="8"/>
      <name val="Arial"/>
      <family val="2"/>
    </font>
    <font>
      <sz val="9"/>
      <name val="Arial"/>
      <family val="2"/>
    </font>
    <font>
      <b/>
      <sz val="9"/>
      <name val="Arial"/>
      <family val="2"/>
    </font>
    <font>
      <sz val="10"/>
      <name val="MS Sans Serif"/>
      <family val="2"/>
    </font>
    <font>
      <sz val="8"/>
      <color indexed="8"/>
      <name val="Arial"/>
      <family val="2"/>
    </font>
    <font>
      <u/>
      <sz val="11"/>
      <color theme="10"/>
      <name val="Arial"/>
      <family val="2"/>
    </font>
    <font>
      <sz val="11"/>
      <color theme="1"/>
      <name val="Arial"/>
      <family val="2"/>
    </font>
    <font>
      <sz val="10"/>
      <color indexed="8"/>
      <name val="SansSerif"/>
    </font>
    <font>
      <b/>
      <sz val="11"/>
      <color theme="1"/>
      <name val="Calibri"/>
      <family val="2"/>
      <scheme val="minor"/>
    </font>
    <font>
      <i/>
      <sz val="11"/>
      <color theme="1"/>
      <name val="Calibri"/>
      <family val="2"/>
      <scheme val="minor"/>
    </font>
    <font>
      <b/>
      <sz val="10"/>
      <name val="Arial"/>
      <family val="2"/>
    </font>
    <font>
      <sz val="8"/>
      <name val="Arial"/>
      <family val="2"/>
    </font>
    <font>
      <u/>
      <sz val="10"/>
      <color indexed="12"/>
      <name val="MS Sans Serif"/>
      <family val="2"/>
    </font>
    <font>
      <b/>
      <sz val="11"/>
      <color theme="0"/>
      <name val="Calibri"/>
      <family val="2"/>
      <scheme val="minor"/>
    </font>
    <font>
      <b/>
      <sz val="8"/>
      <name val="Arial"/>
      <family val="2"/>
    </font>
    <font>
      <sz val="11"/>
      <color rgb="FF9C6500"/>
      <name val="Arial"/>
      <family val="2"/>
    </font>
    <font>
      <sz val="10"/>
      <name val="Calibri"/>
      <family val="2"/>
      <scheme val="minor"/>
    </font>
    <font>
      <sz val="11"/>
      <color theme="0"/>
      <name val="Calibri"/>
      <family val="2"/>
      <scheme val="minor"/>
    </font>
    <font>
      <sz val="10"/>
      <name val="Arial"/>
      <family val="2"/>
    </font>
    <font>
      <i/>
      <sz val="10"/>
      <name val="Arial"/>
      <family val="2"/>
    </font>
    <font>
      <i/>
      <sz val="11"/>
      <color theme="1"/>
      <name val="Arial"/>
      <family val="2"/>
    </font>
    <font>
      <sz val="11"/>
      <name val="Calibri"/>
      <family val="2"/>
      <scheme val="minor"/>
    </font>
    <font>
      <sz val="10"/>
      <name val="Times New Roman"/>
      <family val="1"/>
    </font>
    <font>
      <i/>
      <sz val="11"/>
      <color rgb="FFFF0000"/>
      <name val="Calibri"/>
      <family val="2"/>
      <scheme val="minor"/>
    </font>
    <font>
      <sz val="10"/>
      <name val="Arial"/>
      <family val="2"/>
    </font>
    <font>
      <sz val="11"/>
      <name val="Calibri"/>
      <family val="2"/>
    </font>
    <font>
      <sz val="9"/>
      <color rgb="FF000000"/>
      <name val="Arial"/>
      <family val="2"/>
    </font>
    <font>
      <b/>
      <sz val="11"/>
      <name val="Calibri"/>
      <family val="2"/>
      <scheme val="minor"/>
    </font>
    <font>
      <b/>
      <sz val="14"/>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8.8000000000000007"/>
      <color theme="1"/>
      <name val="Arial"/>
      <family val="2"/>
    </font>
    <font>
      <b/>
      <sz val="8.8000000000000007"/>
      <color theme="1"/>
      <name val="Arial"/>
      <family val="2"/>
    </font>
    <font>
      <sz val="10"/>
      <name val="Arial"/>
      <family val="2"/>
    </font>
    <font>
      <i/>
      <sz val="11"/>
      <name val="Calibri"/>
      <family val="2"/>
      <scheme val="minor"/>
    </font>
    <font>
      <b/>
      <sz val="15"/>
      <color theme="3"/>
      <name val="Calibri"/>
      <family val="2"/>
      <scheme val="minor"/>
    </font>
    <font>
      <b/>
      <sz val="13"/>
      <color theme="3"/>
      <name val="Calibri"/>
      <family val="2"/>
      <scheme val="minor"/>
    </font>
    <font>
      <b/>
      <sz val="13"/>
      <name val="Calibri"/>
      <family val="2"/>
      <scheme val="minor"/>
    </font>
    <font>
      <b/>
      <sz val="15"/>
      <name val="Calibri"/>
      <family val="2"/>
      <scheme val="minor"/>
    </font>
    <font>
      <sz val="12"/>
      <color theme="0"/>
      <name val="Calibri"/>
      <family val="2"/>
      <scheme val="minor"/>
    </font>
    <font>
      <b/>
      <sz val="11"/>
      <color indexed="8"/>
      <name val="Calibri"/>
      <family val="2"/>
      <scheme val="minor"/>
    </font>
    <font>
      <sz val="11"/>
      <color indexed="8"/>
      <name val="Calibri"/>
      <family val="2"/>
      <scheme val="minor"/>
    </font>
    <font>
      <b/>
      <sz val="10"/>
      <color theme="0"/>
      <name val="Calibri"/>
      <family val="2"/>
      <scheme val="minor"/>
    </font>
    <font>
      <sz val="8"/>
      <color indexed="8"/>
      <name val="Calibri"/>
      <family val="2"/>
      <scheme val="minor"/>
    </font>
    <font>
      <sz val="11"/>
      <name val="Calibri"/>
      <family val="2"/>
      <scheme val="minor"/>
    </font>
    <font>
      <sz val="11"/>
      <color theme="1"/>
      <name val="Calibri"/>
      <family val="2"/>
      <scheme val="minor"/>
    </font>
    <font>
      <sz val="12"/>
      <color theme="1"/>
      <name val="Calibri"/>
      <family val="2"/>
      <scheme val="minor"/>
    </font>
    <font>
      <i/>
      <sz val="11"/>
      <color rgb="FF000000"/>
      <name val="Calibri"/>
      <family val="2"/>
      <scheme val="minor"/>
    </font>
    <font>
      <sz val="11"/>
      <color rgb="FF000000"/>
      <name val="Calibri"/>
      <family val="2"/>
      <scheme val="minor"/>
    </font>
    <font>
      <sz val="9"/>
      <color rgb="FF0000FF"/>
      <name val="Arial"/>
      <family val="2"/>
    </font>
    <font>
      <sz val="11"/>
      <color rgb="FF0000FF"/>
      <name val="Calibri"/>
      <family val="2"/>
      <scheme val="minor"/>
    </font>
    <font>
      <u/>
      <sz val="11"/>
      <color rgb="FF0000FF"/>
      <name val="Calibri"/>
      <family val="2"/>
      <scheme val="minor"/>
    </font>
    <font>
      <b/>
      <sz val="12"/>
      <color rgb="FFFFFFFF"/>
      <name val="Calibri"/>
      <family val="2"/>
      <scheme val="minor"/>
    </font>
    <font>
      <b/>
      <sz val="10"/>
      <color indexed="8"/>
      <name val="Calibri"/>
      <family val="2"/>
      <scheme val="minor"/>
    </font>
    <font>
      <b/>
      <sz val="12"/>
      <name val="Calibri"/>
      <family val="2"/>
      <scheme val="minor"/>
    </font>
    <font>
      <sz val="13"/>
      <color theme="1"/>
      <name val="Calibri"/>
      <family val="2"/>
      <scheme val="minor"/>
    </font>
    <font>
      <sz val="11"/>
      <color rgb="FF000000"/>
      <name val="Arial"/>
      <family val="2"/>
    </font>
    <font>
      <sz val="11"/>
      <name val="Arial"/>
      <family val="2"/>
    </font>
    <font>
      <sz val="11"/>
      <color rgb="FFFFFFFF"/>
      <name val="Calibri"/>
      <family val="2"/>
      <scheme val="minor"/>
    </font>
    <font>
      <sz val="10"/>
      <color indexed="8"/>
      <name val="Calibri"/>
      <family val="2"/>
      <scheme val="minor"/>
    </font>
    <font>
      <b/>
      <sz val="11"/>
      <color rgb="FF943634"/>
      <name val="Calibri"/>
      <family val="2"/>
      <scheme val="minor"/>
    </font>
    <font>
      <i/>
      <sz val="11"/>
      <color indexed="8"/>
      <name val="Calibri"/>
      <family val="2"/>
      <scheme val="minor"/>
    </font>
    <font>
      <sz val="12"/>
      <color rgb="FFFFFFFF"/>
      <name val="Calibri"/>
      <family val="2"/>
      <scheme val="minor"/>
    </font>
    <font>
      <b/>
      <sz val="12"/>
      <color indexed="8"/>
      <name val="Calibri"/>
      <family val="2"/>
      <scheme val="minor"/>
    </font>
    <font>
      <b/>
      <sz val="11"/>
      <color theme="0"/>
      <name val="Arial"/>
      <family val="2"/>
    </font>
    <font>
      <b/>
      <sz val="12"/>
      <color theme="0"/>
      <name val="Arial"/>
      <family val="2"/>
    </font>
    <font>
      <b/>
      <sz val="11"/>
      <name val="Arial"/>
      <family val="2"/>
    </font>
    <font>
      <b/>
      <sz val="14"/>
      <color rgb="FFFFFFFF"/>
      <name val="Calibri"/>
      <family val="2"/>
    </font>
    <font>
      <b/>
      <sz val="14"/>
      <color theme="0"/>
      <name val="Calibri"/>
      <family val="2"/>
    </font>
    <font>
      <sz val="11"/>
      <color theme="1"/>
      <name val="Calibri"/>
      <family val="2"/>
    </font>
    <font>
      <b/>
      <sz val="15"/>
      <color theme="0"/>
      <name val="Calibri"/>
      <family val="2"/>
      <scheme val="minor"/>
    </font>
    <font>
      <b/>
      <sz val="13"/>
      <color theme="1"/>
      <name val="Calibri"/>
      <family val="2"/>
      <scheme val="minor"/>
    </font>
    <font>
      <b/>
      <sz val="13"/>
      <color rgb="FFFFFFFF"/>
      <name val="Calibri"/>
      <family val="2"/>
    </font>
    <font>
      <b/>
      <sz val="12"/>
      <name val="Calibri"/>
      <family val="2"/>
    </font>
    <font>
      <b/>
      <sz val="14"/>
      <color rgb="FFFFFFFF"/>
      <name val="Calibri"/>
      <family val="2"/>
      <scheme val="minor"/>
    </font>
    <font>
      <sz val="13"/>
      <color rgb="FFFFFFFF"/>
      <name val="Calibri"/>
      <family val="2"/>
      <scheme val="minor"/>
    </font>
    <font>
      <sz val="11"/>
      <color theme="10"/>
      <name val="Calibri"/>
      <family val="2"/>
      <scheme val="minor"/>
    </font>
    <font>
      <sz val="11"/>
      <color theme="10"/>
      <name val="Arial"/>
      <family val="2"/>
    </font>
    <font>
      <sz val="11"/>
      <name val="Arial"/>
      <family val="2"/>
    </font>
    <font>
      <sz val="11"/>
      <color theme="1"/>
      <name val="Arial"/>
      <family val="2"/>
    </font>
    <font>
      <sz val="10"/>
      <color theme="0"/>
      <name val="Times New Roman"/>
      <family val="1"/>
    </font>
    <font>
      <b/>
      <sz val="12"/>
      <color theme="6" tint="0.59999389629810485"/>
      <name val="Calibri"/>
      <family val="2"/>
      <scheme val="minor"/>
    </font>
    <font>
      <sz val="12"/>
      <color theme="5" tint="-0.249977111117893"/>
      <name val="Calibri"/>
      <family val="2"/>
      <scheme val="minor"/>
    </font>
    <font>
      <b/>
      <sz val="10"/>
      <color theme="5" tint="-0.249977111117893"/>
      <name val="Arial"/>
      <family val="2"/>
    </font>
    <font>
      <b/>
      <sz val="11"/>
      <color theme="5" tint="-0.249977111117893"/>
      <name val="Calibri"/>
      <family val="2"/>
      <scheme val="minor"/>
    </font>
    <font>
      <sz val="12"/>
      <color theme="5" tint="-0.249977111117893"/>
      <name val="Calibri"/>
      <family val="2"/>
    </font>
    <font>
      <b/>
      <sz val="11"/>
      <color theme="5" tint="0.59999389629810485"/>
      <name val="Calibri"/>
      <family val="2"/>
      <scheme val="minor"/>
    </font>
    <font>
      <b/>
      <sz val="12"/>
      <color theme="5" tint="-0.249977111117893"/>
      <name val="Calibri"/>
      <family val="2"/>
      <scheme val="minor"/>
    </font>
    <font>
      <b/>
      <sz val="11"/>
      <color theme="3"/>
      <name val="Calibri"/>
      <family val="2"/>
      <scheme val="minor"/>
    </font>
    <font>
      <b/>
      <sz val="13"/>
      <color theme="1" tint="4.9989318521683403E-2"/>
      <name val="Calibri"/>
      <family val="2"/>
      <scheme val="minor"/>
    </font>
    <font>
      <b/>
      <sz val="11"/>
      <color theme="1" tint="4.9989318521683403E-2"/>
      <name val="Calibri"/>
      <family val="2"/>
      <scheme val="minor"/>
    </font>
    <font>
      <b/>
      <sz val="10"/>
      <color theme="0" tint="-0.14999847407452621"/>
      <name val="Calibri"/>
      <family val="2"/>
      <scheme val="minor"/>
    </font>
    <font>
      <b/>
      <sz val="12"/>
      <color theme="5" tint="-0.249977111117893"/>
      <name val="Calibri"/>
      <family val="2"/>
    </font>
  </fonts>
  <fills count="20">
    <fill>
      <patternFill patternType="none"/>
    </fill>
    <fill>
      <patternFill patternType="gray125"/>
    </fill>
    <fill>
      <patternFill patternType="solid">
        <fgColor rgb="FF963634"/>
        <bgColor indexed="64"/>
      </patternFill>
    </fill>
    <fill>
      <patternFill patternType="solid">
        <fgColor rgb="FFD9D9D9"/>
        <bgColor indexed="64"/>
      </patternFill>
    </fill>
    <fill>
      <patternFill patternType="solid">
        <fgColor rgb="FF943634"/>
        <bgColor indexed="64"/>
      </patternFill>
    </fill>
    <fill>
      <patternFill patternType="solid">
        <fgColor rgb="FFBFBFBF"/>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00"/>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5"/>
        <bgColor indexed="64"/>
      </patternFill>
    </fill>
    <fill>
      <patternFill patternType="gray0625">
        <bgColor rgb="FFF2F2F2"/>
      </patternFill>
    </fill>
    <fill>
      <patternFill patternType="solid">
        <fgColor theme="4" tint="0.7999816888943144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8"/>
      </bottom>
      <diagonal/>
    </border>
    <border>
      <left style="thin">
        <color indexed="8"/>
      </left>
      <right/>
      <top style="thin">
        <color indexed="8"/>
      </top>
      <bottom style="thin">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bottom/>
      <diagonal/>
    </border>
    <border>
      <left/>
      <right style="thick">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n">
        <color indexed="8"/>
      </left>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8"/>
      </bottom>
      <diagonal/>
    </border>
    <border>
      <left style="thin">
        <color indexed="64"/>
      </left>
      <right style="medium">
        <color indexed="64"/>
      </right>
      <top/>
      <bottom style="thin">
        <color indexed="64"/>
      </bottom>
      <diagonal/>
    </border>
    <border>
      <left/>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diagonal/>
    </border>
    <border>
      <left style="thin">
        <color indexed="8"/>
      </left>
      <right/>
      <top style="thin">
        <color indexed="8"/>
      </top>
      <bottom style="medium">
        <color indexed="64"/>
      </bottom>
      <diagonal/>
    </border>
    <border>
      <left style="thin">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style="thin">
        <color indexed="8"/>
      </bottom>
      <diagonal/>
    </border>
    <border>
      <left/>
      <right/>
      <top style="thin">
        <color indexed="64"/>
      </top>
      <bottom style="medium">
        <color indexed="64"/>
      </bottom>
      <diagonal/>
    </border>
    <border>
      <left/>
      <right style="thick">
        <color indexed="64"/>
      </right>
      <top/>
      <bottom/>
      <diagonal/>
    </border>
    <border>
      <left style="thick">
        <color indexed="64"/>
      </left>
      <right/>
      <top/>
      <bottom/>
      <diagonal/>
    </border>
    <border>
      <left style="medium">
        <color indexed="64"/>
      </left>
      <right/>
      <top style="thin">
        <color indexed="8"/>
      </top>
      <bottom style="thin">
        <color indexed="8"/>
      </bottom>
      <diagonal/>
    </border>
    <border>
      <left style="medium">
        <color indexed="64"/>
      </left>
      <right/>
      <top/>
      <bottom style="thick">
        <color indexed="64"/>
      </bottom>
      <diagonal/>
    </border>
    <border>
      <left style="thin">
        <color indexed="8"/>
      </left>
      <right style="thin">
        <color indexed="8"/>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ck">
        <color theme="4"/>
      </top>
      <bottom style="medium">
        <color indexed="64"/>
      </bottom>
      <diagonal/>
    </border>
    <border>
      <left/>
      <right/>
      <top/>
      <bottom style="medium">
        <color theme="4" tint="0.39997558519241921"/>
      </bottom>
      <diagonal/>
    </border>
    <border>
      <left style="medium">
        <color indexed="64"/>
      </left>
      <right/>
      <top style="thin">
        <color theme="1"/>
      </top>
      <bottom/>
      <diagonal/>
    </border>
    <border>
      <left style="medium">
        <color indexed="64"/>
      </left>
      <right style="medium">
        <color indexed="64"/>
      </right>
      <top style="thin">
        <color theme="1"/>
      </top>
      <bottom/>
      <diagonal/>
    </border>
    <border>
      <left style="medium">
        <color indexed="64"/>
      </left>
      <right/>
      <top style="thick">
        <color indexed="64"/>
      </top>
      <bottom/>
      <diagonal/>
    </border>
    <border>
      <left/>
      <right/>
      <top style="thin">
        <color theme="1"/>
      </top>
      <bottom/>
      <diagonal/>
    </border>
    <border>
      <left/>
      <right/>
      <top style="thick">
        <color indexed="64"/>
      </top>
      <bottom/>
      <diagonal/>
    </border>
  </borders>
  <cellStyleXfs count="31">
    <xf numFmtId="0" fontId="0" fillId="0" borderId="0"/>
    <xf numFmtId="0" fontId="4" fillId="0" borderId="0" applyNumberFormat="0" applyFill="0" applyBorder="0" applyAlignment="0" applyProtection="0"/>
    <xf numFmtId="9" fontId="8" fillId="0" borderId="0" applyFont="0" applyFill="0" applyBorder="0" applyAlignment="0" applyProtection="0"/>
    <xf numFmtId="0" fontId="10" fillId="0" borderId="0"/>
    <xf numFmtId="43" fontId="10" fillId="0" borderId="0" applyFont="0" applyFill="0" applyBorder="0" applyAlignment="0" applyProtection="0"/>
    <xf numFmtId="0" fontId="17" fillId="0" borderId="0" applyNumberFormat="0" applyFill="0" applyBorder="0" applyAlignment="0" applyProtection="0">
      <alignment vertical="top"/>
      <protection locked="0"/>
    </xf>
    <xf numFmtId="0" fontId="15" fillId="0" borderId="0"/>
    <xf numFmtId="0" fontId="15" fillId="0" borderId="0"/>
    <xf numFmtId="0" fontId="18" fillId="0" borderId="0"/>
    <xf numFmtId="0" fontId="11" fillId="0" borderId="0"/>
    <xf numFmtId="0" fontId="10" fillId="0" borderId="0"/>
    <xf numFmtId="0" fontId="18" fillId="0" borderId="0"/>
    <xf numFmtId="0" fontId="8" fillId="0" borderId="0"/>
    <xf numFmtId="0" fontId="11" fillId="0" borderId="0"/>
    <xf numFmtId="9" fontId="8"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11" fillId="0" borderId="0"/>
    <xf numFmtId="43" fontId="18" fillId="0" borderId="0" applyFont="0" applyFill="0" applyBorder="0" applyAlignment="0" applyProtection="0"/>
    <xf numFmtId="0" fontId="27" fillId="13" borderId="0" applyNumberFormat="0" applyBorder="0" applyAlignment="0" applyProtection="0"/>
    <xf numFmtId="9" fontId="18" fillId="0" borderId="0" applyFont="0" applyFill="0" applyBorder="0" applyAlignment="0" applyProtection="0"/>
    <xf numFmtId="0" fontId="30" fillId="0" borderId="0"/>
    <xf numFmtId="43" fontId="30" fillId="0" borderId="0" applyFont="0" applyFill="0" applyBorder="0" applyAlignment="0" applyProtection="0"/>
    <xf numFmtId="9" fontId="30" fillId="0" borderId="0" applyFont="0" applyFill="0" applyBorder="0" applyAlignment="0" applyProtection="0"/>
    <xf numFmtId="44" fontId="30" fillId="0" borderId="0" applyFont="0" applyFill="0" applyBorder="0" applyAlignment="0" applyProtection="0"/>
    <xf numFmtId="0" fontId="36" fillId="0" borderId="0"/>
    <xf numFmtId="0" fontId="30" fillId="0" borderId="0"/>
    <xf numFmtId="0" fontId="46" fillId="0" borderId="0"/>
    <xf numFmtId="0" fontId="48" fillId="0" borderId="95" applyNumberFormat="0" applyFill="0" applyAlignment="0" applyProtection="0"/>
    <xf numFmtId="0" fontId="49" fillId="0" borderId="96" applyNumberFormat="0" applyFill="0" applyAlignment="0" applyProtection="0"/>
    <xf numFmtId="0" fontId="101" fillId="0" borderId="115" applyNumberFormat="0" applyFill="0" applyAlignment="0" applyProtection="0"/>
  </cellStyleXfs>
  <cellXfs count="867">
    <xf numFmtId="0" fontId="0" fillId="0" borderId="0" xfId="0"/>
    <xf numFmtId="0" fontId="10" fillId="0" borderId="0" xfId="10"/>
    <xf numFmtId="3" fontId="13" fillId="0" borderId="0" xfId="12" applyNumberFormat="1" applyFont="1" applyBorder="1" applyAlignment="1"/>
    <xf numFmtId="0" fontId="12" fillId="0" borderId="0" xfId="13" applyFont="1" applyFill="1" applyAlignment="1">
      <alignment horizontal="left"/>
    </xf>
    <xf numFmtId="0" fontId="16" fillId="0" borderId="0" xfId="13" applyFont="1" applyFill="1" applyAlignment="1">
      <alignment horizontal="left"/>
    </xf>
    <xf numFmtId="0" fontId="13" fillId="0" borderId="12" xfId="12" applyFont="1" applyBorder="1" applyAlignment="1"/>
    <xf numFmtId="0" fontId="14" fillId="0" borderId="12" xfId="12" applyFont="1" applyBorder="1" applyAlignment="1"/>
    <xf numFmtId="0" fontId="13" fillId="8" borderId="12" xfId="12" applyFont="1" applyFill="1" applyBorder="1" applyAlignment="1"/>
    <xf numFmtId="3" fontId="13" fillId="8" borderId="0" xfId="12" applyNumberFormat="1" applyFont="1" applyFill="1" applyBorder="1" applyAlignment="1"/>
    <xf numFmtId="0" fontId="13" fillId="8" borderId="3" xfId="12" applyFont="1" applyFill="1" applyBorder="1" applyAlignment="1"/>
    <xf numFmtId="3" fontId="13" fillId="8" borderId="4" xfId="12" applyNumberFormat="1" applyFont="1" applyFill="1" applyBorder="1" applyAlignment="1"/>
    <xf numFmtId="0" fontId="9" fillId="0" borderId="0" xfId="0" applyFont="1"/>
    <xf numFmtId="0" fontId="20" fillId="8" borderId="28" xfId="0" applyFont="1" applyFill="1" applyBorder="1" applyAlignment="1">
      <alignment horizontal="right"/>
    </xf>
    <xf numFmtId="0" fontId="19" fillId="9" borderId="0" xfId="0" applyFont="1" applyFill="1" applyBorder="1" applyAlignment="1">
      <alignment horizontal="left" vertical="top" wrapText="1"/>
    </xf>
    <xf numFmtId="0" fontId="20" fillId="0" borderId="0" xfId="0" applyFont="1"/>
    <xf numFmtId="0" fontId="20" fillId="0" borderId="28" xfId="0" applyFont="1" applyBorder="1"/>
    <xf numFmtId="0" fontId="0" fillId="0" borderId="0" xfId="0"/>
    <xf numFmtId="0" fontId="6" fillId="0" borderId="0" xfId="0" applyFont="1" applyBorder="1" applyAlignment="1">
      <alignment vertical="center" wrapText="1"/>
    </xf>
    <xf numFmtId="0" fontId="0" fillId="0" borderId="0" xfId="0"/>
    <xf numFmtId="0" fontId="0" fillId="0" borderId="0" xfId="0"/>
    <xf numFmtId="166" fontId="23" fillId="0" borderId="0" xfId="0" applyNumberFormat="1" applyFont="1"/>
    <xf numFmtId="1" fontId="26" fillId="0" borderId="0" xfId="0" applyNumberFormat="1" applyFont="1" applyAlignment="1">
      <alignment horizontal="center"/>
    </xf>
    <xf numFmtId="1" fontId="20" fillId="0" borderId="0" xfId="0" applyNumberFormat="1" applyFont="1" applyAlignment="1">
      <alignment horizontal="center"/>
    </xf>
    <xf numFmtId="0" fontId="4" fillId="0" borderId="0" xfId="1"/>
    <xf numFmtId="1" fontId="14" fillId="14" borderId="0" xfId="0" applyNumberFormat="1" applyFont="1" applyFill="1" applyBorder="1" applyAlignment="1">
      <alignment horizontal="center"/>
    </xf>
    <xf numFmtId="0" fontId="0" fillId="0" borderId="0" xfId="0"/>
    <xf numFmtId="3" fontId="22" fillId="12" borderId="52" xfId="0" applyNumberFormat="1" applyFont="1" applyFill="1" applyBorder="1" applyAlignment="1">
      <alignment horizontal="center" wrapText="1"/>
    </xf>
    <xf numFmtId="3" fontId="22" fillId="12" borderId="53" xfId="0" applyNumberFormat="1" applyFont="1" applyFill="1" applyBorder="1" applyAlignment="1">
      <alignment horizontal="center" wrapText="1"/>
    </xf>
    <xf numFmtId="3" fontId="22" fillId="12" borderId="51" xfId="0" applyNumberFormat="1" applyFont="1" applyFill="1" applyBorder="1" applyAlignment="1">
      <alignment horizontal="center" wrapText="1"/>
    </xf>
    <xf numFmtId="3" fontId="22" fillId="12" borderId="45" xfId="0" applyNumberFormat="1" applyFont="1" applyFill="1" applyBorder="1" applyAlignment="1">
      <alignment horizontal="center" wrapText="1"/>
    </xf>
    <xf numFmtId="3" fontId="22" fillId="12" borderId="49" xfId="0" applyNumberFormat="1" applyFont="1" applyFill="1" applyBorder="1" applyAlignment="1">
      <alignment horizontal="center"/>
    </xf>
    <xf numFmtId="0" fontId="22" fillId="12" borderId="54" xfId="0" applyFont="1" applyFill="1" applyBorder="1"/>
    <xf numFmtId="0" fontId="22" fillId="12" borderId="50" xfId="0" applyFont="1" applyFill="1" applyBorder="1"/>
    <xf numFmtId="164" fontId="0" fillId="12" borderId="55" xfId="0" applyNumberFormat="1" applyFill="1" applyBorder="1" applyAlignment="1">
      <alignment horizontal="center"/>
    </xf>
    <xf numFmtId="164" fontId="22" fillId="12" borderId="53" xfId="0" applyNumberFormat="1" applyFont="1" applyFill="1" applyBorder="1" applyAlignment="1">
      <alignment horizontal="center" wrapText="1"/>
    </xf>
    <xf numFmtId="2" fontId="0" fillId="12" borderId="19" xfId="0" applyNumberFormat="1" applyFill="1" applyBorder="1"/>
    <xf numFmtId="2" fontId="22" fillId="12" borderId="43" xfId="0" applyNumberFormat="1" applyFont="1" applyFill="1" applyBorder="1" applyAlignment="1">
      <alignment horizontal="center" wrapText="1"/>
    </xf>
    <xf numFmtId="3" fontId="13" fillId="0" borderId="52" xfId="0" applyNumberFormat="1" applyFont="1" applyBorder="1" applyAlignment="1"/>
    <xf numFmtId="3" fontId="13" fillId="0" borderId="0" xfId="0" applyNumberFormat="1" applyFont="1" applyBorder="1" applyAlignment="1"/>
    <xf numFmtId="166" fontId="23" fillId="0" borderId="0" xfId="0" applyNumberFormat="1" applyFont="1"/>
    <xf numFmtId="0" fontId="14" fillId="0" borderId="12" xfId="0" applyFont="1" applyBorder="1" applyAlignment="1">
      <alignment horizontal="left"/>
    </xf>
    <xf numFmtId="0" fontId="13" fillId="0" borderId="12" xfId="0" applyFont="1" applyBorder="1" applyAlignment="1">
      <alignment horizontal="left" indent="4"/>
    </xf>
    <xf numFmtId="0" fontId="13" fillId="0" borderId="50" xfId="0" applyFont="1" applyBorder="1" applyAlignment="1">
      <alignment horizontal="left" indent="4"/>
    </xf>
    <xf numFmtId="164" fontId="13" fillId="0" borderId="0" xfId="0" applyNumberFormat="1" applyFont="1" applyBorder="1" applyAlignment="1"/>
    <xf numFmtId="164" fontId="13" fillId="0" borderId="0" xfId="2" applyNumberFormat="1" applyFont="1" applyBorder="1" applyAlignment="1"/>
    <xf numFmtId="164" fontId="13" fillId="0" borderId="52" xfId="2" applyNumberFormat="1" applyFont="1" applyBorder="1" applyAlignment="1"/>
    <xf numFmtId="164" fontId="13" fillId="0" borderId="52" xfId="0" applyNumberFormat="1" applyFont="1" applyBorder="1" applyAlignment="1"/>
    <xf numFmtId="2" fontId="13" fillId="0" borderId="0" xfId="0" applyNumberFormat="1" applyFont="1" applyBorder="1" applyAlignment="1"/>
    <xf numFmtId="2" fontId="13" fillId="0" borderId="52" xfId="0" applyNumberFormat="1" applyFont="1" applyBorder="1" applyAlignment="1"/>
    <xf numFmtId="3" fontId="13" fillId="0" borderId="0" xfId="0" applyNumberFormat="1" applyFont="1" applyBorder="1"/>
    <xf numFmtId="0" fontId="0" fillId="0" borderId="0" xfId="0"/>
    <xf numFmtId="3" fontId="13" fillId="0" borderId="52" xfId="0" applyNumberFormat="1" applyFont="1" applyBorder="1" applyAlignment="1"/>
    <xf numFmtId="3" fontId="13" fillId="0" borderId="0" xfId="0" applyNumberFormat="1" applyFont="1" applyBorder="1" applyAlignment="1"/>
    <xf numFmtId="10" fontId="23" fillId="0" borderId="0" xfId="0" applyNumberFormat="1" applyFont="1"/>
    <xf numFmtId="0" fontId="14" fillId="0" borderId="12" xfId="0" applyFont="1" applyBorder="1" applyAlignment="1">
      <alignment horizontal="left"/>
    </xf>
    <xf numFmtId="0" fontId="13" fillId="0" borderId="12" xfId="0" applyFont="1" applyBorder="1" applyAlignment="1">
      <alignment horizontal="left" indent="4"/>
    </xf>
    <xf numFmtId="0" fontId="13" fillId="0" borderId="50" xfId="0" applyFont="1" applyBorder="1" applyAlignment="1">
      <alignment horizontal="left" indent="4"/>
    </xf>
    <xf numFmtId="164" fontId="13" fillId="0" borderId="0" xfId="0" applyNumberFormat="1" applyFont="1" applyBorder="1" applyAlignment="1"/>
    <xf numFmtId="164" fontId="13" fillId="0" borderId="0" xfId="2" applyNumberFormat="1" applyFont="1" applyBorder="1" applyAlignment="1"/>
    <xf numFmtId="164" fontId="13" fillId="0" borderId="52" xfId="2" applyNumberFormat="1" applyFont="1" applyBorder="1" applyAlignment="1"/>
    <xf numFmtId="164" fontId="13" fillId="0" borderId="52" xfId="0" applyNumberFormat="1" applyFont="1" applyBorder="1" applyAlignment="1"/>
    <xf numFmtId="2" fontId="13" fillId="0" borderId="0" xfId="0" applyNumberFormat="1" applyFont="1" applyBorder="1" applyAlignment="1"/>
    <xf numFmtId="2" fontId="13" fillId="0" borderId="52" xfId="0" applyNumberFormat="1" applyFont="1" applyBorder="1" applyAlignment="1"/>
    <xf numFmtId="2" fontId="13" fillId="0" borderId="0" xfId="0" applyNumberFormat="1" applyFont="1"/>
    <xf numFmtId="0" fontId="0" fillId="0" borderId="0" xfId="0" applyAlignment="1">
      <alignment wrapText="1"/>
    </xf>
    <xf numFmtId="0" fontId="18" fillId="0" borderId="0" xfId="8"/>
    <xf numFmtId="0" fontId="28" fillId="0" borderId="0" xfId="8" applyFont="1"/>
    <xf numFmtId="0" fontId="32" fillId="0" borderId="0" xfId="0" applyFont="1"/>
    <xf numFmtId="0" fontId="33" fillId="0" borderId="0" xfId="0" applyFont="1"/>
    <xf numFmtId="0" fontId="34" fillId="0" borderId="0" xfId="21" applyFont="1" applyAlignment="1"/>
    <xf numFmtId="0" fontId="34" fillId="0" borderId="0" xfId="21" applyFont="1"/>
    <xf numFmtId="165" fontId="34" fillId="0" borderId="0" xfId="22" applyNumberFormat="1" applyFont="1"/>
    <xf numFmtId="165" fontId="34" fillId="0" borderId="0" xfId="22" applyNumberFormat="1" applyFont="1" applyAlignment="1"/>
    <xf numFmtId="165" fontId="34" fillId="0" borderId="0" xfId="21" applyNumberFormat="1" applyFont="1"/>
    <xf numFmtId="0" fontId="35" fillId="0" borderId="0" xfId="0" applyFont="1"/>
    <xf numFmtId="0" fontId="13" fillId="8" borderId="0" xfId="12" applyFont="1" applyFill="1" applyBorder="1" applyAlignment="1"/>
    <xf numFmtId="0" fontId="13" fillId="0" borderId="0" xfId="12" applyFont="1" applyBorder="1" applyAlignment="1"/>
    <xf numFmtId="0" fontId="14" fillId="0" borderId="0" xfId="12" applyFont="1" applyBorder="1" applyAlignment="1"/>
    <xf numFmtId="0" fontId="13" fillId="8" borderId="4" xfId="12" applyFont="1" applyFill="1" applyBorder="1" applyAlignment="1"/>
    <xf numFmtId="164" fontId="13" fillId="8" borderId="0" xfId="2" applyNumberFormat="1" applyFont="1" applyFill="1" applyBorder="1" applyAlignment="1"/>
    <xf numFmtId="0" fontId="0" fillId="0" borderId="0" xfId="0" applyBorder="1"/>
    <xf numFmtId="164" fontId="0" fillId="0" borderId="0" xfId="0" applyNumberFormat="1"/>
    <xf numFmtId="165" fontId="34" fillId="0" borderId="0" xfId="0" applyNumberFormat="1" applyFont="1"/>
    <xf numFmtId="0" fontId="34" fillId="0" borderId="0" xfId="0" applyFont="1"/>
    <xf numFmtId="0" fontId="0" fillId="0" borderId="0" xfId="0" applyAlignment="1">
      <alignment horizontal="center" vertical="center"/>
    </xf>
    <xf numFmtId="0" fontId="5" fillId="0" borderId="0" xfId="0" applyFont="1" applyFill="1" applyBorder="1" applyAlignment="1">
      <alignment horizontal="center" vertical="center" wrapText="1"/>
    </xf>
    <xf numFmtId="0" fontId="0" fillId="0" borderId="0" xfId="0" applyAlignment="1"/>
    <xf numFmtId="164" fontId="33" fillId="0" borderId="28" xfId="2" applyNumberFormat="1" applyFont="1" applyBorder="1"/>
    <xf numFmtId="0" fontId="0" fillId="0" borderId="4" xfId="0" applyBorder="1"/>
    <xf numFmtId="0" fontId="20" fillId="8" borderId="34" xfId="0" applyFont="1" applyFill="1" applyBorder="1" applyAlignment="1">
      <alignment horizontal="right"/>
    </xf>
    <xf numFmtId="0" fontId="20" fillId="8" borderId="19" xfId="0" applyFont="1" applyFill="1" applyBorder="1" applyAlignment="1">
      <alignment horizontal="right" vertical="center"/>
    </xf>
    <xf numFmtId="0" fontId="20" fillId="8" borderId="34" xfId="0" applyFont="1" applyFill="1" applyBorder="1" applyAlignment="1">
      <alignment horizontal="right" vertical="center"/>
    </xf>
    <xf numFmtId="0" fontId="0" fillId="0" borderId="0" xfId="0" applyAlignment="1"/>
    <xf numFmtId="0" fontId="0" fillId="0" borderId="30" xfId="0" applyNumberFormat="1" applyBorder="1"/>
    <xf numFmtId="0" fontId="0" fillId="0" borderId="28" xfId="0" applyNumberFormat="1" applyBorder="1"/>
    <xf numFmtId="0" fontId="25" fillId="15" borderId="2" xfId="0" applyFont="1" applyFill="1" applyBorder="1"/>
    <xf numFmtId="0" fontId="25" fillId="15" borderId="2" xfId="0" applyFont="1" applyFill="1" applyBorder="1" applyAlignment="1">
      <alignment horizontal="center"/>
    </xf>
    <xf numFmtId="0" fontId="25" fillId="15" borderId="15" xfId="0" applyFont="1" applyFill="1" applyBorder="1"/>
    <xf numFmtId="0" fontId="25" fillId="15" borderId="0" xfId="0" applyFont="1" applyFill="1" applyBorder="1" applyAlignment="1">
      <alignment horizontal="center" wrapText="1"/>
    </xf>
    <xf numFmtId="0" fontId="0" fillId="0" borderId="0" xfId="0" applyNumberFormat="1"/>
    <xf numFmtId="0" fontId="0" fillId="19" borderId="28" xfId="0" applyFill="1" applyBorder="1"/>
    <xf numFmtId="0" fontId="0" fillId="19" borderId="30" xfId="0" applyFill="1" applyBorder="1"/>
    <xf numFmtId="0" fontId="4" fillId="0" borderId="0" xfId="1" applyAlignment="1">
      <alignment horizontal="left" vertical="center" indent="2"/>
    </xf>
    <xf numFmtId="3" fontId="13" fillId="0" borderId="0" xfId="0" applyNumberFormat="1" applyFont="1" applyBorder="1" applyAlignment="1">
      <alignment horizontal="center" vertical="center"/>
    </xf>
    <xf numFmtId="0" fontId="38" fillId="0" borderId="0" xfId="0" applyFont="1" applyBorder="1" applyAlignment="1">
      <alignment horizontal="center" vertical="center"/>
    </xf>
    <xf numFmtId="3" fontId="38" fillId="0" borderId="0" xfId="0" applyNumberFormat="1" applyFont="1" applyBorder="1" applyAlignment="1">
      <alignment horizontal="center" vertical="center"/>
    </xf>
    <xf numFmtId="0" fontId="0" fillId="6" borderId="0" xfId="0" applyFill="1" applyAlignment="1">
      <alignment wrapText="1"/>
    </xf>
    <xf numFmtId="0" fontId="7" fillId="0" borderId="0" xfId="0" applyFont="1" applyFill="1" applyBorder="1" applyAlignment="1">
      <alignment horizontal="left" vertical="center" wrapText="1"/>
    </xf>
    <xf numFmtId="0" fontId="4" fillId="0" borderId="0" xfId="1" applyAlignment="1">
      <alignment horizontal="left" vertical="center" indent="1"/>
    </xf>
    <xf numFmtId="0" fontId="10" fillId="0" borderId="0" xfId="10"/>
    <xf numFmtId="0" fontId="10" fillId="0" borderId="0" xfId="10"/>
    <xf numFmtId="0" fontId="12" fillId="0" borderId="0" xfId="13" applyFont="1" applyFill="1" applyAlignment="1">
      <alignment horizontal="left"/>
    </xf>
    <xf numFmtId="3" fontId="13" fillId="0" borderId="0" xfId="12" applyNumberFormat="1" applyFont="1" applyBorder="1" applyAlignment="1"/>
    <xf numFmtId="0" fontId="14" fillId="0" borderId="0" xfId="12" applyFont="1" applyBorder="1" applyAlignment="1"/>
    <xf numFmtId="0" fontId="13" fillId="0" borderId="0" xfId="12" applyFont="1" applyBorder="1" applyAlignment="1"/>
    <xf numFmtId="0" fontId="12" fillId="0" borderId="0" xfId="13" applyFont="1" applyFill="1" applyAlignment="1">
      <alignment horizontal="left"/>
    </xf>
    <xf numFmtId="0" fontId="16" fillId="0" borderId="0" xfId="13" applyFont="1" applyFill="1" applyAlignment="1">
      <alignment horizontal="left"/>
    </xf>
    <xf numFmtId="0" fontId="10" fillId="0" borderId="0" xfId="10"/>
    <xf numFmtId="0" fontId="18" fillId="0" borderId="0" xfId="8" applyFill="1"/>
    <xf numFmtId="0" fontId="28" fillId="0" borderId="0" xfId="8" applyFont="1" applyFill="1"/>
    <xf numFmtId="0" fontId="0" fillId="0" borderId="0" xfId="0" applyFill="1"/>
    <xf numFmtId="0" fontId="32" fillId="0" borderId="0" xfId="0" applyFont="1" applyFill="1"/>
    <xf numFmtId="0" fontId="0" fillId="8" borderId="0" xfId="0" applyFill="1"/>
    <xf numFmtId="0" fontId="5" fillId="0" borderId="12" xfId="0" applyFont="1" applyBorder="1" applyAlignment="1">
      <alignment vertical="center" wrapText="1"/>
    </xf>
    <xf numFmtId="0" fontId="5" fillId="0" borderId="2" xfId="0" applyFont="1" applyBorder="1" applyAlignment="1">
      <alignment horizontal="left" vertical="center" wrapText="1"/>
    </xf>
    <xf numFmtId="0" fontId="5" fillId="0" borderId="13" xfId="0" applyFont="1" applyBorder="1" applyAlignment="1">
      <alignment vertical="center" wrapText="1"/>
    </xf>
    <xf numFmtId="0" fontId="0" fillId="0" borderId="9" xfId="0" applyBorder="1" applyAlignment="1">
      <alignment horizontal="left"/>
    </xf>
    <xf numFmtId="0" fontId="0" fillId="0" borderId="13" xfId="0" applyBorder="1"/>
    <xf numFmtId="0" fontId="21" fillId="0" borderId="0" xfId="0" applyFont="1" applyBorder="1"/>
    <xf numFmtId="0" fontId="3" fillId="0" borderId="0" xfId="0" applyFont="1" applyBorder="1" applyAlignment="1">
      <alignment horizontal="left" vertical="center"/>
    </xf>
    <xf numFmtId="0" fontId="1" fillId="4" borderId="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0" borderId="0" xfId="0" applyBorder="1" applyAlignment="1">
      <alignment horizontal="left"/>
    </xf>
    <xf numFmtId="0" fontId="19" fillId="6" borderId="0" xfId="0" applyFont="1" applyFill="1" applyBorder="1" applyAlignment="1">
      <alignment horizontal="left" vertical="top" wrapText="1"/>
    </xf>
    <xf numFmtId="0" fontId="0" fillId="0" borderId="0" xfId="0" applyBorder="1" applyAlignment="1">
      <alignment horizontal="right"/>
    </xf>
    <xf numFmtId="0" fontId="1" fillId="6" borderId="0" xfId="0" applyFont="1" applyFill="1" applyBorder="1" applyAlignment="1">
      <alignment horizontal="center" vertical="center" wrapText="1"/>
    </xf>
    <xf numFmtId="0" fontId="0" fillId="6" borderId="0" xfId="0" applyFill="1" applyBorder="1"/>
    <xf numFmtId="0" fontId="0" fillId="6" borderId="0" xfId="0" applyFill="1" applyBorder="1" applyAlignment="1">
      <alignment horizontal="right"/>
    </xf>
    <xf numFmtId="0" fontId="19" fillId="9" borderId="0" xfId="25" applyFont="1" applyFill="1" applyBorder="1" applyAlignment="1">
      <alignment horizontal="left" vertical="top" wrapText="1"/>
    </xf>
    <xf numFmtId="0" fontId="0" fillId="0" borderId="6" xfId="0" applyBorder="1"/>
    <xf numFmtId="0" fontId="4" fillId="0" borderId="2" xfId="1" applyBorder="1" applyAlignment="1">
      <alignment wrapText="1"/>
    </xf>
    <xf numFmtId="0" fontId="0" fillId="0" borderId="0" xfId="0" applyAlignment="1">
      <alignment wrapText="1"/>
    </xf>
    <xf numFmtId="3" fontId="12" fillId="0" borderId="0" xfId="13" applyNumberFormat="1" applyFont="1" applyFill="1" applyAlignment="1">
      <alignment horizontal="left"/>
    </xf>
    <xf numFmtId="0" fontId="20" fillId="8" borderId="38" xfId="0" applyFont="1" applyFill="1" applyBorder="1" applyAlignment="1"/>
    <xf numFmtId="0" fontId="49" fillId="0" borderId="96" xfId="29"/>
    <xf numFmtId="0" fontId="50" fillId="0" borderId="96" xfId="29" applyFont="1"/>
    <xf numFmtId="14" fontId="53" fillId="7" borderId="19" xfId="3" applyNumberFormat="1" applyFont="1" applyFill="1" applyBorder="1" applyAlignment="1"/>
    <xf numFmtId="14" fontId="53" fillId="7" borderId="19" xfId="3" applyNumberFormat="1" applyFont="1" applyFill="1" applyBorder="1" applyAlignment="1">
      <alignment horizontal="right"/>
    </xf>
    <xf numFmtId="0" fontId="33" fillId="0" borderId="12" xfId="12" applyFont="1" applyBorder="1" applyAlignment="1"/>
    <xf numFmtId="0" fontId="8" fillId="0" borderId="0" xfId="0" applyFont="1"/>
    <xf numFmtId="0" fontId="55" fillId="15" borderId="32" xfId="6" applyFont="1" applyFill="1" applyBorder="1"/>
    <xf numFmtId="0" fontId="55" fillId="15" borderId="28" xfId="6" applyFont="1" applyFill="1" applyBorder="1"/>
    <xf numFmtId="0" fontId="55" fillId="15" borderId="33" xfId="6" applyFont="1" applyFill="1" applyBorder="1"/>
    <xf numFmtId="3" fontId="56" fillId="0" borderId="0" xfId="17" applyNumberFormat="1" applyFont="1" applyBorder="1"/>
    <xf numFmtId="166" fontId="56" fillId="0" borderId="0" xfId="17" applyNumberFormat="1" applyFont="1" applyBorder="1"/>
    <xf numFmtId="14" fontId="53" fillId="7" borderId="88" xfId="3" applyNumberFormat="1" applyFont="1" applyFill="1" applyBorder="1" applyAlignment="1">
      <alignment horizontal="right"/>
    </xf>
    <xf numFmtId="164" fontId="33" fillId="0" borderId="0" xfId="2" applyNumberFormat="1" applyFont="1" applyBorder="1" applyAlignment="1"/>
    <xf numFmtId="0" fontId="2" fillId="2" borderId="14" xfId="0" applyFont="1" applyFill="1" applyBorder="1" applyAlignment="1">
      <alignment horizontal="center" vertical="center"/>
    </xf>
    <xf numFmtId="0" fontId="2" fillId="2" borderId="3" xfId="0" applyFont="1" applyFill="1" applyBorder="1" applyAlignment="1">
      <alignment vertical="center"/>
    </xf>
    <xf numFmtId="0" fontId="33" fillId="8" borderId="12" xfId="12" applyFont="1" applyFill="1" applyBorder="1" applyAlignment="1"/>
    <xf numFmtId="164" fontId="33" fillId="8" borderId="0" xfId="2" applyNumberFormat="1" applyFont="1" applyFill="1" applyBorder="1" applyAlignment="1"/>
    <xf numFmtId="0" fontId="51" fillId="0" borderId="0" xfId="28" applyFont="1" applyBorder="1"/>
    <xf numFmtId="0" fontId="33" fillId="6" borderId="12" xfId="12" applyFont="1" applyFill="1" applyBorder="1" applyAlignment="1"/>
    <xf numFmtId="0" fontId="39" fillId="6" borderId="12" xfId="12" applyFont="1" applyFill="1" applyBorder="1" applyAlignment="1"/>
    <xf numFmtId="14" fontId="54" fillId="0" borderId="28" xfId="17" applyNumberFormat="1" applyFont="1" applyFill="1" applyBorder="1" applyAlignment="1">
      <alignment horizontal="right" wrapText="1"/>
    </xf>
    <xf numFmtId="3" fontId="54" fillId="0" borderId="28" xfId="17" applyNumberFormat="1" applyFont="1" applyFill="1" applyBorder="1" applyAlignment="1">
      <alignment horizontal="right" wrapText="1"/>
    </xf>
    <xf numFmtId="10" fontId="8" fillId="0" borderId="28" xfId="10" applyNumberFormat="1" applyFont="1" applyBorder="1"/>
    <xf numFmtId="0" fontId="33" fillId="0" borderId="46" xfId="6" quotePrefix="1" applyNumberFormat="1" applyFont="1" applyBorder="1"/>
    <xf numFmtId="166" fontId="54" fillId="0" borderId="49" xfId="17" applyNumberFormat="1" applyFont="1" applyFill="1" applyBorder="1" applyAlignment="1">
      <alignment horizontal="right" wrapText="1"/>
    </xf>
    <xf numFmtId="0" fontId="39" fillId="12" borderId="63" xfId="6" applyFont="1" applyFill="1" applyBorder="1" applyAlignment="1">
      <alignment horizontal="center" vertical="center"/>
    </xf>
    <xf numFmtId="0" fontId="39" fillId="12" borderId="56" xfId="6" applyFont="1" applyFill="1" applyBorder="1" applyAlignment="1">
      <alignment horizontal="center" vertical="center"/>
    </xf>
    <xf numFmtId="3" fontId="39" fillId="12" borderId="56" xfId="6" applyNumberFormat="1" applyFont="1" applyFill="1" applyBorder="1" applyAlignment="1">
      <alignment horizontal="center" vertical="center" wrapText="1"/>
    </xf>
    <xf numFmtId="3" fontId="39" fillId="12" borderId="100" xfId="6" applyNumberFormat="1" applyFont="1" applyFill="1" applyBorder="1" applyAlignment="1">
      <alignment horizontal="center" vertical="center" wrapText="1"/>
    </xf>
    <xf numFmtId="0" fontId="33" fillId="0" borderId="55" xfId="6" quotePrefix="1" applyNumberFormat="1" applyFont="1" applyBorder="1"/>
    <xf numFmtId="14" fontId="54" fillId="0" borderId="19" xfId="17" applyNumberFormat="1" applyFont="1" applyBorder="1" applyAlignment="1">
      <alignment horizontal="right"/>
    </xf>
    <xf numFmtId="164" fontId="54" fillId="0" borderId="19" xfId="2" applyNumberFormat="1" applyFont="1" applyBorder="1"/>
    <xf numFmtId="10" fontId="8" fillId="0" borderId="19" xfId="0" applyNumberFormat="1" applyFont="1" applyBorder="1"/>
    <xf numFmtId="166" fontId="54" fillId="0" borderId="88" xfId="17" applyNumberFormat="1" applyFont="1" applyBorder="1"/>
    <xf numFmtId="0" fontId="33" fillId="6" borderId="97" xfId="6" quotePrefix="1" applyNumberFormat="1" applyFont="1" applyFill="1" applyBorder="1" applyAlignment="1"/>
    <xf numFmtId="14" fontId="54" fillId="6" borderId="30" xfId="17" applyNumberFormat="1" applyFont="1" applyFill="1" applyBorder="1" applyAlignment="1">
      <alignment horizontal="right" wrapText="1"/>
    </xf>
    <xf numFmtId="3" fontId="54" fillId="6" borderId="30" xfId="17" applyNumberFormat="1" applyFont="1" applyFill="1" applyBorder="1" applyAlignment="1">
      <alignment horizontal="right" wrapText="1"/>
    </xf>
    <xf numFmtId="10" fontId="8" fillId="6" borderId="30" xfId="10" applyNumberFormat="1" applyFont="1" applyFill="1" applyBorder="1"/>
    <xf numFmtId="166" fontId="54" fillId="6" borderId="98" xfId="17" applyNumberFormat="1" applyFont="1" applyFill="1" applyBorder="1" applyAlignment="1">
      <alignment horizontal="right" wrapText="1"/>
    </xf>
    <xf numFmtId="0" fontId="33" fillId="6" borderId="38" xfId="6" quotePrefix="1" applyNumberFormat="1" applyFont="1" applyFill="1" applyBorder="1"/>
    <xf numFmtId="14" fontId="54" fillId="6" borderId="34" xfId="17" applyNumberFormat="1" applyFont="1" applyFill="1" applyBorder="1" applyAlignment="1">
      <alignment horizontal="right"/>
    </xf>
    <xf numFmtId="164" fontId="54" fillId="6" borderId="34" xfId="2" applyNumberFormat="1" applyFont="1" applyFill="1" applyBorder="1"/>
    <xf numFmtId="0" fontId="33" fillId="6" borderId="46" xfId="6" quotePrefix="1" applyNumberFormat="1" applyFont="1" applyFill="1" applyBorder="1"/>
    <xf numFmtId="14" fontId="54" fillId="6" borderId="28" xfId="17" applyNumberFormat="1" applyFont="1" applyFill="1" applyBorder="1" applyAlignment="1">
      <alignment horizontal="right" wrapText="1"/>
    </xf>
    <xf numFmtId="3" fontId="54" fillId="6" borderId="28" xfId="17" applyNumberFormat="1" applyFont="1" applyFill="1" applyBorder="1" applyAlignment="1">
      <alignment horizontal="right" wrapText="1"/>
    </xf>
    <xf numFmtId="10" fontId="8" fillId="6" borderId="28" xfId="10" applyNumberFormat="1" applyFont="1" applyFill="1" applyBorder="1"/>
    <xf numFmtId="166" fontId="54" fillId="6" borderId="49" xfId="17" applyNumberFormat="1" applyFont="1" applyFill="1" applyBorder="1" applyAlignment="1">
      <alignment horizontal="right" wrapText="1"/>
    </xf>
    <xf numFmtId="10" fontId="58" fillId="0" borderId="19" xfId="10" applyNumberFormat="1" applyFont="1" applyFill="1" applyBorder="1"/>
    <xf numFmtId="0" fontId="43" fillId="15" borderId="12" xfId="0" applyFont="1" applyFill="1" applyBorder="1" applyAlignment="1">
      <alignment horizontal="center" vertical="center"/>
    </xf>
    <xf numFmtId="0" fontId="25" fillId="15" borderId="91" xfId="0" applyFont="1" applyFill="1" applyBorder="1" applyAlignment="1">
      <alignment horizontal="left" vertical="top" wrapText="1"/>
    </xf>
    <xf numFmtId="0" fontId="25" fillId="15" borderId="23" xfId="0" applyFont="1" applyFill="1" applyBorder="1" applyAlignment="1">
      <alignment horizontal="left" vertical="top" wrapText="1"/>
    </xf>
    <xf numFmtId="0" fontId="25" fillId="15" borderId="93" xfId="0" applyFont="1" applyFill="1" applyBorder="1" applyAlignment="1">
      <alignment horizontal="left" vertical="top" wrapText="1"/>
    </xf>
    <xf numFmtId="0" fontId="43" fillId="15" borderId="82" xfId="0" applyFont="1" applyFill="1" applyBorder="1" applyAlignment="1">
      <alignment vertical="top" wrapText="1"/>
    </xf>
    <xf numFmtId="0" fontId="43" fillId="15" borderId="101" xfId="0" applyFont="1" applyFill="1" applyBorder="1" applyAlignment="1">
      <alignment vertical="top" wrapText="1"/>
    </xf>
    <xf numFmtId="0" fontId="43" fillId="15" borderId="82" xfId="0" applyFont="1" applyFill="1" applyBorder="1" applyAlignment="1">
      <alignment vertical="top"/>
    </xf>
    <xf numFmtId="0" fontId="43" fillId="15" borderId="27" xfId="0" applyFont="1" applyFill="1" applyBorder="1" applyAlignment="1">
      <alignment horizontal="center" vertical="top" wrapText="1"/>
    </xf>
    <xf numFmtId="0" fontId="54" fillId="9" borderId="20" xfId="0" applyFont="1" applyFill="1" applyBorder="1" applyAlignment="1">
      <alignment horizontal="left" vertical="top" wrapText="1"/>
    </xf>
    <xf numFmtId="3" fontId="54" fillId="8" borderId="39" xfId="26" applyNumberFormat="1" applyFont="1" applyFill="1" applyBorder="1" applyAlignment="1">
      <alignment horizontal="left" vertical="top" wrapText="1"/>
    </xf>
    <xf numFmtId="3" fontId="54" fillId="9" borderId="39" xfId="26" applyNumberFormat="1" applyFont="1" applyFill="1" applyBorder="1" applyAlignment="1">
      <alignment horizontal="left" vertical="top" wrapText="1"/>
    </xf>
    <xf numFmtId="3" fontId="54" fillId="8" borderId="90" xfId="0" applyNumberFormat="1" applyFont="1" applyFill="1" applyBorder="1" applyAlignment="1">
      <alignment horizontal="left" vertical="top" wrapText="1"/>
    </xf>
    <xf numFmtId="3" fontId="54" fillId="8" borderId="26" xfId="0" applyNumberFormat="1" applyFont="1" applyFill="1" applyBorder="1" applyAlignment="1">
      <alignment horizontal="left" vertical="top" wrapText="1"/>
    </xf>
    <xf numFmtId="0" fontId="54" fillId="8" borderId="24" xfId="0" applyFont="1" applyFill="1" applyBorder="1" applyAlignment="1">
      <alignment horizontal="left" vertical="top" wrapText="1"/>
    </xf>
    <xf numFmtId="10" fontId="54" fillId="9" borderId="24" xfId="26" applyNumberFormat="1" applyFont="1" applyFill="1" applyBorder="1" applyAlignment="1">
      <alignment horizontal="left" vertical="top" wrapText="1"/>
    </xf>
    <xf numFmtId="0" fontId="54" fillId="9" borderId="24" xfId="26" applyNumberFormat="1" applyFont="1" applyFill="1" applyBorder="1" applyAlignment="1">
      <alignment horizontal="left" vertical="top" wrapText="1"/>
    </xf>
    <xf numFmtId="3" fontId="54" fillId="8" borderId="22" xfId="0" applyNumberFormat="1" applyFont="1" applyFill="1" applyBorder="1" applyAlignment="1">
      <alignment horizontal="left" vertical="top" wrapText="1"/>
    </xf>
    <xf numFmtId="164" fontId="54" fillId="8" borderId="20" xfId="2" applyNumberFormat="1" applyFont="1" applyFill="1" applyBorder="1" applyAlignment="1">
      <alignment horizontal="left" vertical="top" wrapText="1"/>
    </xf>
    <xf numFmtId="3" fontId="54" fillId="8" borderId="24" xfId="0" applyNumberFormat="1" applyFont="1" applyFill="1" applyBorder="1" applyAlignment="1">
      <alignment horizontal="left" vertical="top" wrapText="1"/>
    </xf>
    <xf numFmtId="164" fontId="54" fillId="8" borderId="93" xfId="2" applyNumberFormat="1" applyFont="1" applyFill="1" applyBorder="1" applyAlignment="1">
      <alignment horizontal="left" vertical="top" wrapText="1"/>
    </xf>
    <xf numFmtId="0" fontId="0" fillId="0" borderId="0" xfId="0" applyFont="1"/>
    <xf numFmtId="10" fontId="0" fillId="0" borderId="0" xfId="0" applyNumberFormat="1" applyFont="1"/>
    <xf numFmtId="0" fontId="60" fillId="0" borderId="18" xfId="0" applyFont="1" applyBorder="1" applyAlignment="1">
      <alignment vertical="center"/>
    </xf>
    <xf numFmtId="0" fontId="54" fillId="9" borderId="0" xfId="0" applyFont="1" applyFill="1" applyBorder="1" applyAlignment="1">
      <alignment horizontal="left" vertical="top" wrapText="1"/>
    </xf>
    <xf numFmtId="0" fontId="4" fillId="0" borderId="0" xfId="1" applyFont="1" applyAlignment="1">
      <alignment wrapText="1"/>
    </xf>
    <xf numFmtId="3" fontId="62" fillId="0" borderId="0" xfId="12" applyNumberFormat="1" applyFont="1" applyBorder="1" applyAlignment="1"/>
    <xf numFmtId="0" fontId="63" fillId="0" borderId="55" xfId="6" quotePrefix="1" applyNumberFormat="1" applyFont="1" applyFill="1" applyBorder="1"/>
    <xf numFmtId="0" fontId="64" fillId="0" borderId="0" xfId="1" quotePrefix="1" applyNumberFormat="1" applyFont="1" applyBorder="1" applyAlignment="1">
      <alignment wrapText="1"/>
    </xf>
    <xf numFmtId="0" fontId="8" fillId="0" borderId="0" xfId="0" applyFont="1" applyBorder="1"/>
    <xf numFmtId="0" fontId="54" fillId="8" borderId="21" xfId="0" applyFont="1" applyFill="1" applyBorder="1" applyAlignment="1">
      <alignment horizontal="left" vertical="top" wrapText="1"/>
    </xf>
    <xf numFmtId="0" fontId="53" fillId="8" borderId="21" xfId="0" applyFont="1" applyFill="1" applyBorder="1" applyAlignment="1">
      <alignment horizontal="center" vertical="center" wrapText="1"/>
    </xf>
    <xf numFmtId="0" fontId="53" fillId="8" borderId="68" xfId="0" applyFont="1" applyFill="1" applyBorder="1" applyAlignment="1">
      <alignment horizontal="center" vertical="center" wrapText="1"/>
    </xf>
    <xf numFmtId="0" fontId="66" fillId="8" borderId="24"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53" fillId="8" borderId="24" xfId="0" applyFont="1" applyFill="1" applyBorder="1" applyAlignment="1">
      <alignment horizontal="center" vertical="center" wrapText="1"/>
    </xf>
    <xf numFmtId="3" fontId="54" fillId="9" borderId="20" xfId="0" applyNumberFormat="1" applyFont="1" applyFill="1" applyBorder="1" applyAlignment="1">
      <alignment horizontal="right" vertical="center" wrapText="1"/>
    </xf>
    <xf numFmtId="0" fontId="54" fillId="9" borderId="84" xfId="0" applyFont="1" applyFill="1" applyBorder="1" applyAlignment="1">
      <alignment horizontal="right" vertical="center" wrapText="1"/>
    </xf>
    <xf numFmtId="3" fontId="54" fillId="9" borderId="24" xfId="26" applyNumberFormat="1" applyFont="1" applyFill="1" applyBorder="1" applyAlignment="1">
      <alignment horizontal="right" vertical="top" wrapText="1"/>
    </xf>
    <xf numFmtId="3" fontId="0" fillId="0" borderId="33" xfId="0" applyNumberFormat="1" applyFont="1" applyBorder="1" applyAlignment="1">
      <alignment horizontal="right" vertical="center"/>
    </xf>
    <xf numFmtId="0" fontId="0" fillId="0" borderId="0" xfId="0" applyFont="1" applyBorder="1"/>
    <xf numFmtId="0" fontId="54" fillId="9" borderId="24" xfId="26" applyNumberFormat="1" applyFont="1" applyFill="1" applyBorder="1" applyAlignment="1">
      <alignment horizontal="right" vertical="top" wrapText="1"/>
    </xf>
    <xf numFmtId="0" fontId="54" fillId="9" borderId="20" xfId="0" applyFont="1" applyFill="1" applyBorder="1" applyAlignment="1">
      <alignment horizontal="right" vertical="center" wrapText="1"/>
    </xf>
    <xf numFmtId="0" fontId="0" fillId="0" borderId="30" xfId="0" applyFont="1" applyBorder="1" applyAlignment="1">
      <alignment horizontal="right"/>
    </xf>
    <xf numFmtId="0" fontId="0" fillId="0" borderId="30" xfId="0" applyFont="1" applyBorder="1" applyAlignment="1">
      <alignment horizontal="right" vertical="center"/>
    </xf>
    <xf numFmtId="0" fontId="0" fillId="0" borderId="28" xfId="0" applyFont="1" applyBorder="1" applyAlignment="1">
      <alignment horizontal="right"/>
    </xf>
    <xf numFmtId="0" fontId="0" fillId="0" borderId="28" xfId="0" applyFont="1" applyBorder="1" applyAlignment="1">
      <alignment horizontal="right" vertical="center"/>
    </xf>
    <xf numFmtId="0" fontId="0" fillId="0" borderId="97" xfId="0" applyFont="1" applyBorder="1"/>
    <xf numFmtId="0" fontId="0" fillId="0" borderId="46" xfId="0" applyFont="1" applyBorder="1"/>
    <xf numFmtId="0" fontId="54" fillId="9" borderId="84" xfId="0" applyFont="1" applyFill="1" applyBorder="1" applyAlignment="1">
      <alignment horizontal="left" vertical="top" wrapText="1"/>
    </xf>
    <xf numFmtId="0" fontId="54" fillId="9" borderId="41" xfId="0" applyFont="1" applyFill="1" applyBorder="1" applyAlignment="1">
      <alignment horizontal="left" vertical="top" wrapText="1"/>
    </xf>
    <xf numFmtId="0" fontId="39" fillId="8" borderId="2" xfId="0" applyFont="1" applyFill="1" applyBorder="1" applyAlignment="1">
      <alignment horizontal="center" vertical="center" wrapText="1"/>
    </xf>
    <xf numFmtId="3" fontId="0" fillId="6" borderId="33" xfId="0" applyNumberFormat="1" applyFont="1" applyFill="1" applyBorder="1" applyAlignment="1">
      <alignment horizontal="right" vertical="center"/>
    </xf>
    <xf numFmtId="3" fontId="0" fillId="6" borderId="31" xfId="0" applyNumberFormat="1" applyFont="1" applyFill="1" applyBorder="1" applyAlignment="1">
      <alignment horizontal="right" vertical="center"/>
    </xf>
    <xf numFmtId="3" fontId="0" fillId="6" borderId="77" xfId="0" applyNumberFormat="1" applyFont="1" applyFill="1" applyBorder="1" applyAlignment="1">
      <alignment horizontal="right" vertical="center"/>
    </xf>
    <xf numFmtId="0" fontId="20" fillId="0" borderId="18" xfId="0" applyFont="1" applyBorder="1" applyAlignment="1">
      <alignment horizontal="center" vertical="center"/>
    </xf>
    <xf numFmtId="165" fontId="51" fillId="0" borderId="95" xfId="28" applyNumberFormat="1" applyFont="1"/>
    <xf numFmtId="165" fontId="4" fillId="0" borderId="74" xfId="1" applyNumberFormat="1" applyFont="1" applyBorder="1"/>
    <xf numFmtId="165" fontId="28" fillId="0" borderId="0" xfId="22" applyNumberFormat="1" applyFont="1" applyAlignment="1"/>
    <xf numFmtId="165" fontId="28" fillId="0" borderId="0" xfId="21" applyNumberFormat="1" applyFont="1"/>
    <xf numFmtId="0" fontId="28" fillId="0" borderId="0" xfId="21" applyFont="1"/>
    <xf numFmtId="3" fontId="39" fillId="6" borderId="18" xfId="0" applyNumberFormat="1" applyFont="1" applyFill="1" applyBorder="1" applyAlignment="1">
      <alignment horizontal="center" vertical="center"/>
    </xf>
    <xf numFmtId="165" fontId="28" fillId="0" borderId="0" xfId="0" applyNumberFormat="1" applyFont="1"/>
    <xf numFmtId="0" fontId="28" fillId="0" borderId="0" xfId="0" applyFont="1"/>
    <xf numFmtId="165" fontId="39" fillId="8" borderId="30" xfId="0" applyNumberFormat="1" applyFont="1" applyFill="1" applyBorder="1" applyAlignment="1">
      <alignment horizontal="center" vertical="center" wrapText="1"/>
    </xf>
    <xf numFmtId="165" fontId="39" fillId="8" borderId="31" xfId="0" applyNumberFormat="1" applyFont="1" applyFill="1" applyBorder="1" applyAlignment="1">
      <alignment horizontal="center" vertical="center" wrapText="1"/>
    </xf>
    <xf numFmtId="165" fontId="39" fillId="8" borderId="44" xfId="0" applyNumberFormat="1" applyFont="1" applyFill="1" applyBorder="1" applyAlignment="1">
      <alignment horizontal="center" vertical="center"/>
    </xf>
    <xf numFmtId="165" fontId="39" fillId="8" borderId="85" xfId="0" applyNumberFormat="1" applyFont="1" applyFill="1" applyBorder="1" applyAlignment="1">
      <alignment vertical="center"/>
    </xf>
    <xf numFmtId="165" fontId="39" fillId="8" borderId="53" xfId="0" applyNumberFormat="1" applyFont="1" applyFill="1" applyBorder="1" applyAlignment="1">
      <alignment horizontal="center" vertical="center" wrapText="1"/>
    </xf>
    <xf numFmtId="165" fontId="39" fillId="8" borderId="43" xfId="0" applyNumberFormat="1" applyFont="1" applyFill="1" applyBorder="1" applyAlignment="1">
      <alignment horizontal="center" vertical="center" wrapText="1"/>
    </xf>
    <xf numFmtId="165" fontId="39" fillId="8" borderId="30" xfId="0" applyNumberFormat="1" applyFont="1" applyFill="1" applyBorder="1" applyAlignment="1">
      <alignment horizontal="center" vertical="center"/>
    </xf>
    <xf numFmtId="165" fontId="39" fillId="8" borderId="80" xfId="0" applyNumberFormat="1" applyFont="1" applyFill="1" applyBorder="1" applyAlignment="1">
      <alignment vertical="center"/>
    </xf>
    <xf numFmtId="3" fontId="39" fillId="6" borderId="28" xfId="0" applyNumberFormat="1" applyFont="1" applyFill="1" applyBorder="1"/>
    <xf numFmtId="3" fontId="39" fillId="6" borderId="28" xfId="22" quotePrefix="1" applyNumberFormat="1" applyFont="1" applyFill="1" applyBorder="1" applyAlignment="1">
      <alignment horizontal="right"/>
    </xf>
    <xf numFmtId="3" fontId="39" fillId="6" borderId="33" xfId="22" applyNumberFormat="1" applyFont="1" applyFill="1" applyBorder="1" applyAlignment="1">
      <alignment horizontal="right"/>
    </xf>
    <xf numFmtId="165" fontId="39" fillId="0" borderId="44" xfId="0" applyNumberFormat="1" applyFont="1" applyBorder="1" applyAlignment="1"/>
    <xf numFmtId="165" fontId="39" fillId="0" borderId="86" xfId="0" applyNumberFormat="1" applyFont="1" applyBorder="1" applyAlignment="1"/>
    <xf numFmtId="3" fontId="39" fillId="6" borderId="46" xfId="0" applyNumberFormat="1" applyFont="1" applyFill="1" applyBorder="1"/>
    <xf numFmtId="3" fontId="39" fillId="6" borderId="28" xfId="22" applyNumberFormat="1" applyFont="1" applyFill="1" applyBorder="1" applyAlignment="1">
      <alignment horizontal="right"/>
    </xf>
    <xf numFmtId="165" fontId="39" fillId="0" borderId="28" xfId="0" applyNumberFormat="1" applyFont="1" applyBorder="1" applyAlignment="1"/>
    <xf numFmtId="165" fontId="39" fillId="0" borderId="78" xfId="0" applyNumberFormat="1" applyFont="1" applyBorder="1" applyAlignment="1"/>
    <xf numFmtId="165" fontId="39" fillId="6" borderId="53" xfId="0" applyNumberFormat="1" applyFont="1" applyFill="1" applyBorder="1" applyAlignment="1">
      <alignment horizontal="center" vertical="center" wrapText="1"/>
    </xf>
    <xf numFmtId="164" fontId="39" fillId="6" borderId="28" xfId="23" applyNumberFormat="1" applyFont="1" applyFill="1" applyBorder="1"/>
    <xf numFmtId="164" fontId="39" fillId="0" borderId="44" xfId="23" applyNumberFormat="1" applyFont="1" applyBorder="1" applyAlignment="1"/>
    <xf numFmtId="164" fontId="39" fillId="0" borderId="86" xfId="23" applyNumberFormat="1" applyFont="1" applyBorder="1" applyAlignment="1"/>
    <xf numFmtId="164" fontId="39" fillId="6" borderId="46" xfId="23" applyNumberFormat="1" applyFont="1" applyFill="1" applyBorder="1"/>
    <xf numFmtId="164" fontId="39" fillId="0" borderId="28" xfId="23" applyNumberFormat="1" applyFont="1" applyBorder="1" applyAlignment="1"/>
    <xf numFmtId="164" fontId="39" fillId="0" borderId="78" xfId="23" applyNumberFormat="1" applyFont="1" applyBorder="1" applyAlignment="1"/>
    <xf numFmtId="165" fontId="39" fillId="8" borderId="28" xfId="0" applyNumberFormat="1" applyFont="1" applyFill="1" applyBorder="1" applyAlignment="1">
      <alignment horizontal="center" vertical="center" wrapText="1"/>
    </xf>
    <xf numFmtId="165" fontId="39" fillId="8" borderId="33" xfId="0" applyNumberFormat="1" applyFont="1" applyFill="1" applyBorder="1" applyAlignment="1">
      <alignment horizontal="center" vertical="center" wrapText="1"/>
    </xf>
    <xf numFmtId="165" fontId="39" fillId="8" borderId="44" xfId="0" applyNumberFormat="1" applyFont="1" applyFill="1" applyBorder="1" applyAlignment="1">
      <alignment vertical="center"/>
    </xf>
    <xf numFmtId="165" fontId="39" fillId="8" borderId="86" xfId="0" applyNumberFormat="1" applyFont="1" applyFill="1" applyBorder="1" applyAlignment="1">
      <alignment vertical="center"/>
    </xf>
    <xf numFmtId="165" fontId="39" fillId="8" borderId="46" xfId="0" applyNumberFormat="1" applyFont="1" applyFill="1" applyBorder="1" applyAlignment="1">
      <alignment horizontal="center" vertical="center" wrapText="1"/>
    </xf>
    <xf numFmtId="165" fontId="39" fillId="8" borderId="28" xfId="0" applyNumberFormat="1" applyFont="1" applyFill="1" applyBorder="1" applyAlignment="1">
      <alignment vertical="center"/>
    </xf>
    <xf numFmtId="165" fontId="39" fillId="8" borderId="78" xfId="0" applyNumberFormat="1" applyFont="1" applyFill="1" applyBorder="1" applyAlignment="1">
      <alignment vertical="center"/>
    </xf>
    <xf numFmtId="164" fontId="39" fillId="6" borderId="34" xfId="23" applyNumberFormat="1" applyFont="1" applyFill="1" applyBorder="1"/>
    <xf numFmtId="164" fontId="39" fillId="6" borderId="73" xfId="23" applyNumberFormat="1" applyFont="1" applyFill="1" applyBorder="1"/>
    <xf numFmtId="164" fontId="39" fillId="6" borderId="72" xfId="23" applyNumberFormat="1" applyFont="1" applyFill="1" applyBorder="1"/>
    <xf numFmtId="0" fontId="43" fillId="17" borderId="63" xfId="0" applyFont="1" applyFill="1" applyBorder="1" applyAlignment="1">
      <alignment horizontal="center" vertical="center" wrapText="1"/>
    </xf>
    <xf numFmtId="165" fontId="43" fillId="17" borderId="56" xfId="22" applyNumberFormat="1" applyFont="1" applyFill="1" applyBorder="1" applyAlignment="1">
      <alignment horizontal="center" vertical="center" wrapText="1"/>
    </xf>
    <xf numFmtId="165" fontId="43" fillId="17" borderId="56" xfId="0" applyNumberFormat="1" applyFont="1" applyFill="1" applyBorder="1" applyAlignment="1">
      <alignment horizontal="center" vertical="center" wrapText="1"/>
    </xf>
    <xf numFmtId="0" fontId="43" fillId="17" borderId="76" xfId="0" applyFont="1" applyFill="1" applyBorder="1" applyAlignment="1">
      <alignment horizontal="center" vertical="center" wrapText="1"/>
    </xf>
    <xf numFmtId="0" fontId="43" fillId="17" borderId="76" xfId="0" applyFont="1" applyFill="1" applyBorder="1" applyAlignment="1">
      <alignment horizontal="center" vertical="center"/>
    </xf>
    <xf numFmtId="0" fontId="43" fillId="17" borderId="64" xfId="0" applyFont="1" applyFill="1" applyBorder="1" applyAlignment="1">
      <alignment vertical="center"/>
    </xf>
    <xf numFmtId="0" fontId="43" fillId="17" borderId="75" xfId="0" applyFont="1" applyFill="1" applyBorder="1" applyAlignment="1">
      <alignment horizontal="center" vertical="center" wrapText="1"/>
    </xf>
    <xf numFmtId="165" fontId="43" fillId="17" borderId="76" xfId="22" applyNumberFormat="1" applyFont="1" applyFill="1" applyBorder="1" applyAlignment="1">
      <alignment horizontal="center" vertical="center" wrapText="1"/>
    </xf>
    <xf numFmtId="165" fontId="43" fillId="17" borderId="76" xfId="0" applyNumberFormat="1" applyFont="1" applyFill="1" applyBorder="1" applyAlignment="1">
      <alignment horizontal="center" vertical="center" wrapText="1"/>
    </xf>
    <xf numFmtId="0" fontId="43" fillId="17" borderId="10" xfId="0" applyFont="1" applyFill="1" applyBorder="1" applyAlignment="1">
      <alignment vertical="center"/>
    </xf>
    <xf numFmtId="165" fontId="39" fillId="0" borderId="1" xfId="22" applyNumberFormat="1" applyFont="1" applyBorder="1" applyAlignment="1">
      <alignment horizontal="center" vertical="center" wrapText="1"/>
    </xf>
    <xf numFmtId="1" fontId="39" fillId="8" borderId="47" xfId="22" applyNumberFormat="1" applyFont="1" applyFill="1" applyBorder="1" applyAlignment="1">
      <alignment horizontal="center" vertical="center" wrapText="1"/>
    </xf>
    <xf numFmtId="1" fontId="39" fillId="0" borderId="44" xfId="22" applyNumberFormat="1" applyFont="1" applyBorder="1" applyAlignment="1">
      <alignment horizontal="center" vertical="center"/>
    </xf>
    <xf numFmtId="1" fontId="39" fillId="8" borderId="44" xfId="22" applyNumberFormat="1" applyFont="1" applyFill="1" applyBorder="1" applyAlignment="1">
      <alignment horizontal="center" vertical="center"/>
    </xf>
    <xf numFmtId="165" fontId="39" fillId="6" borderId="44" xfId="22" applyNumberFormat="1" applyFont="1" applyFill="1" applyBorder="1" applyAlignment="1">
      <alignment horizontal="center" vertical="center"/>
    </xf>
    <xf numFmtId="165" fontId="39" fillId="6" borderId="54" xfId="22" applyNumberFormat="1" applyFont="1" applyFill="1" applyBorder="1" applyAlignment="1">
      <alignment horizontal="center" vertical="center"/>
    </xf>
    <xf numFmtId="0" fontId="0" fillId="0" borderId="0" xfId="0" applyAlignment="1"/>
    <xf numFmtId="0" fontId="0" fillId="0" borderId="0" xfId="0" applyAlignment="1">
      <alignment wrapText="1"/>
    </xf>
    <xf numFmtId="164" fontId="39" fillId="6" borderId="44" xfId="23" applyNumberFormat="1" applyFont="1" applyFill="1" applyBorder="1" applyAlignment="1"/>
    <xf numFmtId="164" fontId="39" fillId="6" borderId="86" xfId="23" applyNumberFormat="1" applyFont="1" applyFill="1" applyBorder="1" applyAlignment="1"/>
    <xf numFmtId="165" fontId="39" fillId="6" borderId="44" xfId="0" applyNumberFormat="1" applyFont="1" applyFill="1" applyBorder="1" applyAlignment="1"/>
    <xf numFmtId="165" fontId="39" fillId="6" borderId="86" xfId="0" applyNumberFormat="1" applyFont="1" applyFill="1" applyBorder="1" applyAlignment="1"/>
    <xf numFmtId="164" fontId="39" fillId="6" borderId="37" xfId="23" applyNumberFormat="1" applyFont="1" applyFill="1" applyBorder="1" applyAlignment="1"/>
    <xf numFmtId="164" fontId="39" fillId="6" borderId="87" xfId="23" applyNumberFormat="1" applyFont="1" applyFill="1" applyBorder="1" applyAlignment="1"/>
    <xf numFmtId="164" fontId="39" fillId="6" borderId="28" xfId="23" applyNumberFormat="1" applyFont="1" applyFill="1" applyBorder="1" applyAlignment="1"/>
    <xf numFmtId="164" fontId="39" fillId="6" borderId="78" xfId="23" applyNumberFormat="1" applyFont="1" applyFill="1" applyBorder="1" applyAlignment="1"/>
    <xf numFmtId="165" fontId="39" fillId="6" borderId="28" xfId="0" applyNumberFormat="1" applyFont="1" applyFill="1" applyBorder="1" applyAlignment="1"/>
    <xf numFmtId="165" fontId="39" fillId="6" borderId="78" xfId="0" applyNumberFormat="1" applyFont="1" applyFill="1" applyBorder="1" applyAlignment="1"/>
    <xf numFmtId="164" fontId="39" fillId="6" borderId="72" xfId="23" applyNumberFormat="1" applyFont="1" applyFill="1" applyBorder="1" applyAlignment="1"/>
    <xf numFmtId="164" fontId="39" fillId="6" borderId="79" xfId="23" applyNumberFormat="1" applyFont="1" applyFill="1" applyBorder="1" applyAlignment="1"/>
    <xf numFmtId="3" fontId="33" fillId="0" borderId="32" xfId="0" applyNumberFormat="1" applyFont="1" applyBorder="1" applyAlignment="1">
      <alignment horizontal="right"/>
    </xf>
    <xf numFmtId="3" fontId="33" fillId="0" borderId="28" xfId="0" applyNumberFormat="1" applyFont="1" applyBorder="1" applyAlignment="1">
      <alignment horizontal="right"/>
    </xf>
    <xf numFmtId="3" fontId="33" fillId="0" borderId="33" xfId="0" applyNumberFormat="1" applyFont="1" applyBorder="1" applyAlignment="1">
      <alignment horizontal="right"/>
    </xf>
    <xf numFmtId="3" fontId="33" fillId="0" borderId="81" xfId="0" applyNumberFormat="1" applyFont="1" applyBorder="1"/>
    <xf numFmtId="3" fontId="33" fillId="0" borderId="19" xfId="0" applyNumberFormat="1" applyFont="1" applyBorder="1"/>
    <xf numFmtId="3" fontId="33" fillId="0" borderId="36" xfId="0" applyNumberFormat="1" applyFont="1" applyBorder="1"/>
    <xf numFmtId="164" fontId="33" fillId="0" borderId="42" xfId="2" applyNumberFormat="1" applyFont="1" applyBorder="1"/>
    <xf numFmtId="164" fontId="33" fillId="0" borderId="34" xfId="2" applyNumberFormat="1" applyFont="1" applyBorder="1"/>
    <xf numFmtId="164" fontId="33" fillId="0" borderId="35" xfId="2" applyNumberFormat="1" applyFont="1" applyBorder="1"/>
    <xf numFmtId="164" fontId="33" fillId="0" borderId="46" xfId="2" applyNumberFormat="1" applyFont="1" applyBorder="1"/>
    <xf numFmtId="0" fontId="0" fillId="0" borderId="0" xfId="0" applyFont="1" applyAlignment="1">
      <alignment horizontal="center" vertical="center"/>
    </xf>
    <xf numFmtId="0" fontId="69" fillId="0" borderId="0" xfId="0" applyFont="1" applyBorder="1" applyAlignment="1">
      <alignment horizontal="center" vertical="center"/>
    </xf>
    <xf numFmtId="0" fontId="1" fillId="2" borderId="0" xfId="0" applyFont="1" applyFill="1" applyBorder="1" applyAlignment="1">
      <alignment horizontal="center" vertical="center"/>
    </xf>
    <xf numFmtId="0" fontId="1" fillId="2" borderId="106"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xf>
    <xf numFmtId="0" fontId="0" fillId="0" borderId="0" xfId="0" applyFont="1" applyAlignment="1">
      <alignment wrapText="1"/>
    </xf>
    <xf numFmtId="0" fontId="71" fillId="2" borderId="2" xfId="0" applyFont="1" applyFill="1" applyBorder="1" applyAlignment="1">
      <alignment horizontal="center" vertical="center" wrapText="1"/>
    </xf>
    <xf numFmtId="0" fontId="71" fillId="2" borderId="70" xfId="0" applyFont="1" applyFill="1" applyBorder="1" applyAlignment="1">
      <alignment horizontal="center" vertical="center" wrapText="1"/>
    </xf>
    <xf numFmtId="0" fontId="71" fillId="2" borderId="13" xfId="0" applyFont="1" applyFill="1" applyBorder="1" applyAlignment="1">
      <alignment horizontal="center" vertical="center" wrapText="1"/>
    </xf>
    <xf numFmtId="0" fontId="71" fillId="2" borderId="14" xfId="0" applyFont="1" applyFill="1" applyBorder="1" applyAlignment="1">
      <alignment horizontal="center" vertical="center" wrapText="1"/>
    </xf>
    <xf numFmtId="0" fontId="33" fillId="6" borderId="9" xfId="0" applyFont="1" applyFill="1" applyBorder="1" applyAlignment="1">
      <alignment horizontal="center" vertical="center" wrapText="1"/>
    </xf>
    <xf numFmtId="3" fontId="33" fillId="6" borderId="46" xfId="0" applyNumberFormat="1" applyFont="1" applyFill="1" applyBorder="1" applyAlignment="1" applyProtection="1">
      <alignment horizontal="right" vertical="center" wrapText="1"/>
      <protection locked="0"/>
    </xf>
    <xf numFmtId="0" fontId="61" fillId="0" borderId="0" xfId="0" applyFont="1" applyBorder="1" applyAlignment="1">
      <alignment horizontal="center" vertical="center"/>
    </xf>
    <xf numFmtId="3" fontId="61" fillId="0" borderId="55" xfId="0" applyNumberFormat="1" applyFont="1" applyBorder="1" applyAlignment="1">
      <alignment horizontal="right" vertical="center"/>
    </xf>
    <xf numFmtId="0" fontId="61" fillId="0" borderId="102" xfId="0" applyFont="1" applyBorder="1" applyAlignment="1">
      <alignment horizontal="center" vertical="center"/>
    </xf>
    <xf numFmtId="3" fontId="54" fillId="9" borderId="28" xfId="0" applyNumberFormat="1" applyFont="1" applyFill="1" applyBorder="1" applyAlignment="1">
      <alignment horizontal="right" vertical="top" wrapText="1"/>
    </xf>
    <xf numFmtId="0" fontId="54" fillId="9" borderId="28" xfId="0" applyFont="1" applyFill="1" applyBorder="1" applyAlignment="1">
      <alignment horizontal="right" vertical="top" wrapText="1"/>
    </xf>
    <xf numFmtId="3" fontId="54" fillId="11" borderId="28" xfId="0" applyNumberFormat="1" applyFont="1" applyFill="1" applyBorder="1" applyAlignment="1">
      <alignment horizontal="right" vertical="top" wrapText="1"/>
    </xf>
    <xf numFmtId="0" fontId="54" fillId="11" borderId="28" xfId="0" applyFont="1" applyFill="1" applyBorder="1" applyAlignment="1">
      <alignment horizontal="right" vertical="top" wrapText="1"/>
    </xf>
    <xf numFmtId="0" fontId="54" fillId="9" borderId="28" xfId="25" applyFont="1" applyFill="1" applyBorder="1" applyAlignment="1">
      <alignment horizontal="right" vertical="top" wrapText="1"/>
    </xf>
    <xf numFmtId="3" fontId="54" fillId="9" borderId="28" xfId="25" applyNumberFormat="1" applyFont="1" applyFill="1" applyBorder="1" applyAlignment="1">
      <alignment horizontal="right" vertical="top" wrapText="1"/>
    </xf>
    <xf numFmtId="0" fontId="54" fillId="9" borderId="84" xfId="25" applyFont="1" applyFill="1" applyBorder="1" applyAlignment="1">
      <alignment horizontal="right" vertical="top" wrapText="1"/>
    </xf>
    <xf numFmtId="0" fontId="54" fillId="9" borderId="60" xfId="0" applyFont="1" applyFill="1" applyBorder="1" applyAlignment="1">
      <alignment horizontal="left" vertical="top" wrapText="1"/>
    </xf>
    <xf numFmtId="0" fontId="54" fillId="9" borderId="49" xfId="0" applyFont="1" applyFill="1" applyBorder="1" applyAlignment="1">
      <alignment horizontal="left" vertical="top" wrapText="1"/>
    </xf>
    <xf numFmtId="3" fontId="0" fillId="0" borderId="49" xfId="0" applyNumberFormat="1" applyFont="1" applyBorder="1" applyAlignment="1">
      <alignment horizontal="right"/>
    </xf>
    <xf numFmtId="3" fontId="0" fillId="6" borderId="49" xfId="0" applyNumberFormat="1" applyFont="1" applyFill="1" applyBorder="1" applyAlignment="1">
      <alignment horizontal="right"/>
    </xf>
    <xf numFmtId="0" fontId="53" fillId="9" borderId="92" xfId="0" applyFont="1" applyFill="1" applyBorder="1" applyAlignment="1">
      <alignment horizontal="center" vertical="center" wrapText="1"/>
    </xf>
    <xf numFmtId="3" fontId="0" fillId="0" borderId="51" xfId="0" applyNumberFormat="1" applyFont="1" applyBorder="1" applyAlignment="1">
      <alignment horizontal="right"/>
    </xf>
    <xf numFmtId="3" fontId="0" fillId="11" borderId="51" xfId="0" applyNumberFormat="1" applyFont="1" applyFill="1" applyBorder="1" applyAlignment="1">
      <alignment horizontal="right"/>
    </xf>
    <xf numFmtId="0" fontId="54" fillId="9" borderId="19" xfId="0" applyFont="1" applyFill="1" applyBorder="1" applyAlignment="1">
      <alignment horizontal="right" vertical="top" wrapText="1"/>
    </xf>
    <xf numFmtId="3" fontId="0" fillId="0" borderId="100" xfId="0" applyNumberFormat="1" applyFont="1" applyBorder="1" applyAlignment="1">
      <alignment horizontal="right"/>
    </xf>
    <xf numFmtId="0" fontId="20" fillId="6" borderId="49" xfId="0" applyFont="1" applyFill="1" applyBorder="1" applyAlignment="1">
      <alignment horizontal="center" vertical="center"/>
    </xf>
    <xf numFmtId="3" fontId="0" fillId="6" borderId="51" xfId="0" applyNumberFormat="1" applyFont="1" applyFill="1" applyBorder="1" applyAlignment="1">
      <alignment horizontal="right"/>
    </xf>
    <xf numFmtId="0" fontId="73" fillId="6" borderId="40" xfId="0" applyFont="1" applyFill="1" applyBorder="1" applyAlignment="1">
      <alignment horizontal="left" vertical="center" wrapText="1"/>
    </xf>
    <xf numFmtId="0" fontId="74" fillId="6" borderId="49" xfId="0" applyFont="1" applyFill="1" applyBorder="1" applyAlignment="1">
      <alignment horizontal="center" vertical="center" wrapText="1"/>
    </xf>
    <xf numFmtId="0" fontId="53" fillId="11" borderId="59" xfId="0" applyFont="1" applyFill="1" applyBorder="1" applyAlignment="1">
      <alignment horizontal="left" vertical="top" wrapText="1"/>
    </xf>
    <xf numFmtId="0" fontId="54" fillId="9" borderId="105" xfId="0" applyFont="1" applyFill="1" applyBorder="1" applyAlignment="1">
      <alignment horizontal="left" vertical="top" wrapText="1"/>
    </xf>
    <xf numFmtId="0" fontId="53" fillId="11" borderId="105" xfId="0" applyFont="1" applyFill="1" applyBorder="1" applyAlignment="1">
      <alignment horizontal="left" vertical="top" wrapText="1"/>
    </xf>
    <xf numFmtId="0" fontId="54" fillId="9" borderId="40" xfId="0" applyFont="1" applyFill="1" applyBorder="1" applyAlignment="1">
      <alignment horizontal="left" vertical="top" wrapText="1"/>
    </xf>
    <xf numFmtId="0" fontId="20" fillId="0" borderId="48" xfId="0" applyFont="1" applyBorder="1" applyAlignment="1"/>
    <xf numFmtId="164" fontId="0" fillId="6" borderId="28" xfId="2" applyNumberFormat="1" applyFont="1" applyFill="1" applyBorder="1"/>
    <xf numFmtId="164" fontId="33" fillId="6" borderId="28" xfId="2" applyNumberFormat="1" applyFont="1" applyFill="1" applyBorder="1"/>
    <xf numFmtId="165" fontId="0" fillId="6" borderId="28" xfId="15" applyNumberFormat="1" applyFont="1" applyFill="1" applyBorder="1" applyAlignment="1">
      <alignment horizontal="right"/>
    </xf>
    <xf numFmtId="0" fontId="20" fillId="6" borderId="45" xfId="0" applyFont="1" applyFill="1" applyBorder="1" applyAlignment="1"/>
    <xf numFmtId="0" fontId="20" fillId="6" borderId="28" xfId="0" applyFont="1" applyFill="1" applyBorder="1" applyAlignment="1">
      <alignment horizontal="right"/>
    </xf>
    <xf numFmtId="164" fontId="20" fillId="6" borderId="28" xfId="2" applyNumberFormat="1" applyFont="1" applyFill="1" applyBorder="1"/>
    <xf numFmtId="164" fontId="39" fillId="6" borderId="28" xfId="2" applyNumberFormat="1" applyFont="1" applyFill="1" applyBorder="1"/>
    <xf numFmtId="165" fontId="20" fillId="6" borderId="28" xfId="0" applyNumberFormat="1" applyFont="1" applyFill="1" applyBorder="1" applyAlignment="1">
      <alignment horizontal="right"/>
    </xf>
    <xf numFmtId="0" fontId="20" fillId="6" borderId="28" xfId="0" applyFont="1" applyFill="1" applyBorder="1"/>
    <xf numFmtId="0" fontId="39" fillId="6" borderId="28" xfId="0" applyFont="1" applyFill="1" applyBorder="1"/>
    <xf numFmtId="0" fontId="0" fillId="6" borderId="28" xfId="0" applyFont="1" applyFill="1" applyBorder="1" applyAlignment="1">
      <alignment horizontal="right"/>
    </xf>
    <xf numFmtId="165" fontId="0" fillId="6" borderId="28" xfId="0" applyNumberFormat="1" applyFont="1" applyFill="1" applyBorder="1" applyAlignment="1">
      <alignment horizontal="right"/>
    </xf>
    <xf numFmtId="0" fontId="75" fillId="4" borderId="14" xfId="0" applyFont="1" applyFill="1" applyBorder="1" applyAlignment="1">
      <alignment horizontal="center" vertical="center" wrapText="1"/>
    </xf>
    <xf numFmtId="0" fontId="75" fillId="4" borderId="50" xfId="0" applyFont="1" applyFill="1" applyBorder="1" applyAlignment="1">
      <alignment horizontal="center" vertical="center" wrapText="1"/>
    </xf>
    <xf numFmtId="0" fontId="75" fillId="4" borderId="5" xfId="0" applyFont="1" applyFill="1" applyBorder="1" applyAlignment="1">
      <alignment horizontal="center" vertical="center" wrapText="1"/>
    </xf>
    <xf numFmtId="0" fontId="75" fillId="4" borderId="6" xfId="0" applyFont="1" applyFill="1" applyBorder="1" applyAlignment="1">
      <alignment horizontal="center" vertical="center" wrapText="1"/>
    </xf>
    <xf numFmtId="0" fontId="0" fillId="6" borderId="46" xfId="0" applyFont="1" applyFill="1" applyBorder="1" applyAlignment="1"/>
    <xf numFmtId="0" fontId="0" fillId="6" borderId="38" xfId="0" applyFont="1" applyFill="1" applyBorder="1" applyAlignment="1"/>
    <xf numFmtId="165" fontId="66" fillId="9" borderId="43" xfId="15" applyNumberFormat="1" applyFont="1" applyFill="1" applyBorder="1" applyAlignment="1">
      <alignment horizontal="right" vertical="top" wrapText="1"/>
    </xf>
    <xf numFmtId="164" fontId="66" fillId="9" borderId="43" xfId="2" applyNumberFormat="1" applyFont="1" applyFill="1" applyBorder="1" applyAlignment="1">
      <alignment horizontal="right" vertical="top" wrapText="1"/>
    </xf>
    <xf numFmtId="0" fontId="72" fillId="6" borderId="24" xfId="0" applyFont="1" applyFill="1" applyBorder="1" applyAlignment="1">
      <alignment horizontal="right" vertical="top" wrapText="1"/>
    </xf>
    <xf numFmtId="0" fontId="76" fillId="10" borderId="30" xfId="0" applyFont="1" applyFill="1" applyBorder="1" applyAlignment="1">
      <alignment horizontal="center" vertical="top" wrapText="1"/>
    </xf>
    <xf numFmtId="0" fontId="76" fillId="10" borderId="24" xfId="25" applyFont="1" applyFill="1" applyBorder="1" applyAlignment="1">
      <alignment horizontal="center" vertical="center" wrapText="1"/>
    </xf>
    <xf numFmtId="0" fontId="76" fillId="10" borderId="47" xfId="0" applyFont="1" applyFill="1" applyBorder="1" applyAlignment="1">
      <alignment horizontal="center" vertical="top" wrapText="1"/>
    </xf>
    <xf numFmtId="0" fontId="76" fillId="10" borderId="29" xfId="0" applyFont="1" applyFill="1" applyBorder="1" applyAlignment="1">
      <alignment horizontal="center" vertical="top" wrapText="1"/>
    </xf>
    <xf numFmtId="0" fontId="76" fillId="10" borderId="34" xfId="0" applyFont="1" applyFill="1" applyBorder="1" applyAlignment="1">
      <alignment horizontal="center" vertical="top" wrapText="1"/>
    </xf>
    <xf numFmtId="0" fontId="76" fillId="10" borderId="19" xfId="0" applyFont="1" applyFill="1" applyBorder="1" applyAlignment="1">
      <alignment horizontal="center" vertical="top" wrapText="1"/>
    </xf>
    <xf numFmtId="0" fontId="76" fillId="10" borderId="36" xfId="0" applyFont="1" applyFill="1" applyBorder="1" applyAlignment="1">
      <alignment horizontal="center" vertical="top" wrapText="1"/>
    </xf>
    <xf numFmtId="0" fontId="31" fillId="0" borderId="0" xfId="6" applyFont="1" applyAlignment="1"/>
    <xf numFmtId="0" fontId="31" fillId="0" borderId="0" xfId="6" applyFont="1" applyAlignment="1">
      <alignment wrapText="1"/>
    </xf>
    <xf numFmtId="0" fontId="25" fillId="15" borderId="0" xfId="8" applyFont="1" applyFill="1" applyBorder="1" applyAlignment="1">
      <alignment horizontal="center" vertical="center"/>
    </xf>
    <xf numFmtId="0" fontId="25" fillId="15" borderId="14" xfId="8" applyFont="1" applyFill="1" applyBorder="1" applyAlignment="1">
      <alignment horizontal="center" vertical="center" wrapText="1"/>
    </xf>
    <xf numFmtId="0" fontId="25" fillId="15" borderId="0" xfId="8" applyFont="1" applyFill="1" applyBorder="1" applyAlignment="1">
      <alignment horizontal="center" vertical="center" wrapText="1"/>
    </xf>
    <xf numFmtId="0" fontId="25" fillId="15" borderId="12" xfId="8" applyFont="1" applyFill="1" applyBorder="1" applyAlignment="1">
      <alignment horizontal="center" vertical="center" wrapText="1"/>
    </xf>
    <xf numFmtId="0" fontId="25" fillId="15" borderId="13" xfId="8" applyFont="1" applyFill="1" applyBorder="1" applyAlignment="1">
      <alignment horizontal="center" vertical="center" wrapText="1"/>
    </xf>
    <xf numFmtId="0" fontId="0" fillId="6" borderId="0" xfId="0" applyFill="1"/>
    <xf numFmtId="0" fontId="30" fillId="0" borderId="0" xfId="6" applyFont="1" applyAlignment="1">
      <alignment wrapText="1"/>
    </xf>
    <xf numFmtId="3" fontId="77" fillId="15" borderId="1" xfId="0" applyNumberFormat="1" applyFont="1" applyFill="1" applyBorder="1" applyAlignment="1">
      <alignment wrapText="1"/>
    </xf>
    <xf numFmtId="1" fontId="79" fillId="8" borderId="12" xfId="0" applyNumberFormat="1" applyFont="1" applyFill="1" applyBorder="1" applyAlignment="1">
      <alignment horizontal="center"/>
    </xf>
    <xf numFmtId="1" fontId="79" fillId="8" borderId="7" xfId="0" applyNumberFormat="1" applyFont="1" applyFill="1" applyBorder="1" applyAlignment="1">
      <alignment horizontal="center"/>
    </xf>
    <xf numFmtId="1" fontId="79" fillId="8" borderId="0" xfId="0" applyNumberFormat="1" applyFont="1" applyFill="1" applyBorder="1" applyAlignment="1">
      <alignment horizontal="center"/>
    </xf>
    <xf numFmtId="1" fontId="79" fillId="8" borderId="58" xfId="0" applyNumberFormat="1" applyFont="1" applyFill="1" applyBorder="1" applyAlignment="1">
      <alignment horizontal="center"/>
    </xf>
    <xf numFmtId="1" fontId="79" fillId="8" borderId="15" xfId="0" applyNumberFormat="1" applyFont="1" applyFill="1" applyBorder="1" applyAlignment="1">
      <alignment horizontal="center"/>
    </xf>
    <xf numFmtId="0" fontId="70" fillId="0" borderId="49" xfId="0" applyFont="1" applyBorder="1" applyAlignment="1">
      <alignment horizontal="left" indent="4"/>
    </xf>
    <xf numFmtId="3" fontId="70" fillId="0" borderId="28" xfId="0" applyNumberFormat="1" applyFont="1" applyBorder="1" applyAlignment="1"/>
    <xf numFmtId="164" fontId="70" fillId="0" borderId="28" xfId="2" applyNumberFormat="1" applyFont="1" applyBorder="1" applyAlignment="1">
      <alignment horizontal="right"/>
    </xf>
    <xf numFmtId="164" fontId="70" fillId="0" borderId="49" xfId="2" applyNumberFormat="1" applyFont="1" applyBorder="1" applyAlignment="1">
      <alignment horizontal="right"/>
    </xf>
    <xf numFmtId="164" fontId="70" fillId="0" borderId="33" xfId="2" applyNumberFormat="1" applyFont="1" applyBorder="1" applyAlignment="1">
      <alignment horizontal="right"/>
    </xf>
    <xf numFmtId="0" fontId="70" fillId="6" borderId="54" xfId="0" applyFont="1" applyFill="1" applyBorder="1" applyAlignment="1">
      <alignment horizontal="left" indent="4"/>
    </xf>
    <xf numFmtId="3" fontId="70" fillId="6" borderId="28" xfId="0" applyNumberFormat="1" applyFont="1" applyFill="1" applyBorder="1" applyAlignment="1"/>
    <xf numFmtId="164" fontId="70" fillId="6" borderId="28" xfId="2" applyNumberFormat="1" applyFont="1" applyFill="1" applyBorder="1" applyAlignment="1">
      <alignment horizontal="right"/>
    </xf>
    <xf numFmtId="164" fontId="70" fillId="6" borderId="88" xfId="2" applyNumberFormat="1" applyFont="1" applyFill="1" applyBorder="1" applyAlignment="1">
      <alignment horizontal="right"/>
    </xf>
    <xf numFmtId="164" fontId="70" fillId="6" borderId="36" xfId="2" applyNumberFormat="1" applyFont="1" applyFill="1" applyBorder="1" applyAlignment="1">
      <alignment horizontal="right"/>
    </xf>
    <xf numFmtId="0" fontId="70" fillId="0" borderId="8" xfId="0" applyFont="1" applyBorder="1" applyAlignment="1">
      <alignment horizontal="left" indent="4"/>
    </xf>
    <xf numFmtId="164" fontId="70" fillId="0" borderId="89" xfId="2" applyNumberFormat="1" applyFont="1" applyBorder="1" applyAlignment="1">
      <alignment horizontal="right"/>
    </xf>
    <xf numFmtId="164" fontId="70" fillId="0" borderId="77" xfId="2" applyNumberFormat="1" applyFont="1" applyBorder="1" applyAlignment="1">
      <alignment horizontal="right"/>
    </xf>
    <xf numFmtId="0" fontId="39" fillId="6" borderId="9" xfId="0" applyFont="1" applyFill="1" applyBorder="1"/>
    <xf numFmtId="3" fontId="33" fillId="6" borderId="18" xfId="0" applyNumberFormat="1" applyFont="1" applyFill="1" applyBorder="1"/>
    <xf numFmtId="3" fontId="33" fillId="6" borderId="9" xfId="0" applyNumberFormat="1" applyFont="1" applyFill="1" applyBorder="1"/>
    <xf numFmtId="3" fontId="33" fillId="6" borderId="10" xfId="0" applyNumberFormat="1" applyFont="1" applyFill="1" applyBorder="1"/>
    <xf numFmtId="164" fontId="33" fillId="6" borderId="9" xfId="20" applyNumberFormat="1" applyFont="1" applyFill="1" applyBorder="1"/>
    <xf numFmtId="0" fontId="33" fillId="6" borderId="0" xfId="0" applyFont="1" applyFill="1" applyBorder="1"/>
    <xf numFmtId="3" fontId="33" fillId="6" borderId="14" xfId="0" applyNumberFormat="1" applyFont="1" applyFill="1" applyBorder="1"/>
    <xf numFmtId="3" fontId="33" fillId="6" borderId="0" xfId="0" applyNumberFormat="1" applyFont="1" applyFill="1" applyBorder="1"/>
    <xf numFmtId="3" fontId="33" fillId="6" borderId="13" xfId="0" applyNumberFormat="1" applyFont="1" applyFill="1" applyBorder="1"/>
    <xf numFmtId="164" fontId="33" fillId="6" borderId="0" xfId="20" applyNumberFormat="1" applyFont="1" applyFill="1" applyBorder="1"/>
    <xf numFmtId="0" fontId="33" fillId="6" borderId="9" xfId="0" applyFont="1" applyFill="1" applyBorder="1"/>
    <xf numFmtId="0" fontId="33" fillId="6" borderId="4" xfId="0" applyFont="1" applyFill="1" applyBorder="1"/>
    <xf numFmtId="3" fontId="33" fillId="6" borderId="5" xfId="0" applyNumberFormat="1" applyFont="1" applyFill="1" applyBorder="1"/>
    <xf numFmtId="3" fontId="33" fillId="6" borderId="4" xfId="0" applyNumberFormat="1" applyFont="1" applyFill="1" applyBorder="1"/>
    <xf numFmtId="3" fontId="33" fillId="6" borderId="6" xfId="0" applyNumberFormat="1" applyFont="1" applyFill="1" applyBorder="1"/>
    <xf numFmtId="164" fontId="33" fillId="6" borderId="4" xfId="20" applyNumberFormat="1" applyFont="1" applyFill="1" applyBorder="1"/>
    <xf numFmtId="0" fontId="33" fillId="8" borderId="9" xfId="0" applyFont="1" applyFill="1" applyBorder="1"/>
    <xf numFmtId="3" fontId="33" fillId="8" borderId="18" xfId="0" applyNumberFormat="1" applyFont="1" applyFill="1" applyBorder="1"/>
    <xf numFmtId="3" fontId="33" fillId="8" borderId="9" xfId="0" applyNumberFormat="1" applyFont="1" applyFill="1" applyBorder="1"/>
    <xf numFmtId="3" fontId="33" fillId="8" borderId="10" xfId="0" applyNumberFormat="1" applyFont="1" applyFill="1" applyBorder="1"/>
    <xf numFmtId="164" fontId="33" fillId="8" borderId="9" xfId="20" applyNumberFormat="1" applyFont="1" applyFill="1" applyBorder="1"/>
    <xf numFmtId="0" fontId="33" fillId="0" borderId="0" xfId="0" applyFont="1" applyFill="1" applyBorder="1"/>
    <xf numFmtId="3" fontId="33" fillId="0" borderId="14" xfId="0" applyNumberFormat="1" applyFont="1" applyFill="1" applyBorder="1"/>
    <xf numFmtId="3" fontId="33" fillId="0" borderId="0" xfId="0" applyNumberFormat="1" applyFont="1" applyFill="1" applyBorder="1"/>
    <xf numFmtId="3" fontId="33" fillId="0" borderId="13" xfId="0" applyNumberFormat="1" applyFont="1" applyFill="1" applyBorder="1"/>
    <xf numFmtId="164" fontId="33" fillId="0" borderId="0" xfId="20" applyNumberFormat="1" applyFont="1" applyFill="1" applyBorder="1"/>
    <xf numFmtId="0" fontId="33" fillId="0" borderId="2" xfId="0" applyFont="1" applyFill="1" applyBorder="1"/>
    <xf numFmtId="3" fontId="33" fillId="0" borderId="7" xfId="0" applyNumberFormat="1" applyFont="1" applyFill="1" applyBorder="1"/>
    <xf numFmtId="3" fontId="33" fillId="0" borderId="2" xfId="0" applyNumberFormat="1" applyFont="1" applyFill="1" applyBorder="1"/>
    <xf numFmtId="3" fontId="33" fillId="0" borderId="15" xfId="0" applyNumberFormat="1" applyFont="1" applyFill="1" applyBorder="1"/>
    <xf numFmtId="164" fontId="33" fillId="0" borderId="2" xfId="20" applyNumberFormat="1" applyFont="1" applyFill="1" applyBorder="1"/>
    <xf numFmtId="0" fontId="2" fillId="4" borderId="6" xfId="0" applyFont="1" applyFill="1" applyBorder="1" applyAlignment="1">
      <alignment horizontal="center" vertical="center" wrapText="1"/>
    </xf>
    <xf numFmtId="0" fontId="0" fillId="0" borderId="6" xfId="0" applyFont="1" applyBorder="1" applyAlignment="1">
      <alignment horizontal="center" vertical="center" wrapText="1"/>
    </xf>
    <xf numFmtId="10" fontId="0" fillId="0" borderId="6" xfId="0" applyNumberFormat="1" applyFont="1" applyBorder="1" applyAlignment="1">
      <alignment horizontal="center" vertical="center" wrapText="1"/>
    </xf>
    <xf numFmtId="0" fontId="0" fillId="0" borderId="18" xfId="0" applyFont="1" applyBorder="1" applyAlignment="1">
      <alignment horizontal="center" vertical="center"/>
    </xf>
    <xf numFmtId="9" fontId="0" fillId="0" borderId="10" xfId="2" applyFont="1" applyBorder="1" applyAlignment="1">
      <alignment horizontal="center" vertical="center"/>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13" xfId="0" applyFont="1" applyFill="1" applyBorder="1" applyAlignment="1">
      <alignment horizontal="center" vertical="center" wrapText="1"/>
    </xf>
    <xf numFmtId="10" fontId="0" fillId="3" borderId="13" xfId="0" applyNumberFormat="1" applyFont="1" applyFill="1" applyBorder="1" applyAlignment="1">
      <alignment horizontal="center" vertical="center" wrapText="1"/>
    </xf>
    <xf numFmtId="9" fontId="0" fillId="8" borderId="14" xfId="2" applyFont="1" applyFill="1" applyBorder="1" applyAlignment="1">
      <alignment horizontal="center" vertical="center"/>
    </xf>
    <xf numFmtId="0" fontId="61" fillId="0" borderId="3" xfId="0" applyFont="1" applyBorder="1" applyAlignment="1">
      <alignment horizontal="left" vertical="center" wrapText="1"/>
    </xf>
    <xf numFmtId="0" fontId="61" fillId="0" borderId="106" xfId="0" applyFont="1" applyBorder="1" applyAlignment="1">
      <alignment horizontal="left" vertical="center" wrapText="1"/>
    </xf>
    <xf numFmtId="0" fontId="73" fillId="3" borderId="3" xfId="0" applyFont="1" applyFill="1" applyBorder="1" applyAlignment="1">
      <alignment horizontal="left" vertical="center" wrapText="1"/>
    </xf>
    <xf numFmtId="0" fontId="0" fillId="6" borderId="6" xfId="0" applyFont="1" applyFill="1" applyBorder="1" applyAlignment="1">
      <alignment horizontal="center" vertical="center" wrapText="1"/>
    </xf>
    <xf numFmtId="10" fontId="0" fillId="6" borderId="6" xfId="0" applyNumberFormat="1" applyFont="1" applyFill="1" applyBorder="1" applyAlignment="1">
      <alignment horizontal="center" vertical="center" wrapText="1"/>
    </xf>
    <xf numFmtId="0" fontId="0" fillId="6" borderId="18" xfId="0" applyFont="1" applyFill="1" applyBorder="1" applyAlignment="1">
      <alignment horizontal="center" vertical="center"/>
    </xf>
    <xf numFmtId="9" fontId="0" fillId="6" borderId="10" xfId="2" applyFont="1" applyFill="1" applyBorder="1" applyAlignment="1">
      <alignment horizontal="center" vertical="center"/>
    </xf>
    <xf numFmtId="0" fontId="0" fillId="6" borderId="17" xfId="0" applyFont="1" applyFill="1" applyBorder="1" applyAlignment="1">
      <alignment horizontal="center" vertical="center" wrapText="1"/>
    </xf>
    <xf numFmtId="9" fontId="0" fillId="6" borderId="61" xfId="0" applyNumberFormat="1"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61" xfId="0" applyFont="1" applyFill="1" applyBorder="1" applyAlignment="1">
      <alignment horizontal="center" vertical="center"/>
    </xf>
    <xf numFmtId="9" fontId="0" fillId="6" borderId="62" xfId="2" applyFont="1" applyFill="1" applyBorder="1" applyAlignment="1">
      <alignment horizontal="center" vertical="center"/>
    </xf>
    <xf numFmtId="0" fontId="73" fillId="0" borderId="16" xfId="0" applyFont="1" applyBorder="1" applyAlignment="1">
      <alignment horizontal="center" vertical="center" wrapText="1"/>
    </xf>
    <xf numFmtId="0" fontId="73" fillId="0" borderId="5"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16" xfId="0" applyFont="1" applyBorder="1" applyAlignment="1">
      <alignment horizontal="center" vertical="center" wrapText="1"/>
    </xf>
    <xf numFmtId="0" fontId="73" fillId="0" borderId="66"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3" xfId="0" applyFont="1" applyBorder="1" applyAlignment="1">
      <alignment horizontal="center" vertical="center" wrapText="1"/>
    </xf>
    <xf numFmtId="0" fontId="0" fillId="6" borderId="13" xfId="0" applyFont="1" applyFill="1" applyBorder="1" applyAlignment="1">
      <alignment horizontal="right" vertical="center" wrapText="1"/>
    </xf>
    <xf numFmtId="10" fontId="0" fillId="6" borderId="13" xfId="0" applyNumberFormat="1" applyFont="1" applyFill="1" applyBorder="1" applyAlignment="1">
      <alignment horizontal="right" vertical="center" wrapText="1"/>
    </xf>
    <xf numFmtId="0" fontId="54" fillId="6" borderId="25" xfId="0" applyFont="1" applyFill="1" applyBorder="1" applyAlignment="1">
      <alignment horizontal="right" vertical="center" wrapText="1"/>
    </xf>
    <xf numFmtId="0" fontId="54" fillId="6" borderId="65" xfId="0" applyFont="1" applyFill="1" applyBorder="1" applyAlignment="1">
      <alignment horizontal="right" vertical="center" wrapText="1"/>
    </xf>
    <xf numFmtId="0" fontId="0" fillId="6" borderId="18" xfId="0" applyFont="1" applyFill="1" applyBorder="1" applyAlignment="1">
      <alignment horizontal="right" vertical="center" wrapText="1"/>
    </xf>
    <xf numFmtId="10" fontId="0" fillId="6" borderId="10" xfId="0" applyNumberFormat="1" applyFont="1" applyFill="1" applyBorder="1" applyAlignment="1">
      <alignment horizontal="right" vertical="center" wrapText="1"/>
    </xf>
    <xf numFmtId="0" fontId="0" fillId="6" borderId="7" xfId="0" applyFont="1" applyFill="1" applyBorder="1" applyAlignment="1">
      <alignment horizontal="right" vertical="center" wrapText="1"/>
    </xf>
    <xf numFmtId="10" fontId="0" fillId="6" borderId="7" xfId="0" applyNumberFormat="1" applyFont="1" applyFill="1" applyBorder="1" applyAlignment="1">
      <alignment horizontal="right" vertical="center" wrapText="1"/>
    </xf>
    <xf numFmtId="10" fontId="0" fillId="6" borderId="18" xfId="0" applyNumberFormat="1" applyFont="1" applyFill="1" applyBorder="1" applyAlignment="1">
      <alignment horizontal="right" vertical="center" wrapText="1"/>
    </xf>
    <xf numFmtId="0" fontId="0" fillId="6" borderId="5" xfId="0" applyFont="1" applyFill="1" applyBorder="1" applyAlignment="1">
      <alignment horizontal="right" vertical="center" wrapText="1"/>
    </xf>
    <xf numFmtId="10" fontId="0" fillId="6" borderId="6" xfId="0" applyNumberFormat="1" applyFont="1" applyFill="1" applyBorder="1" applyAlignment="1">
      <alignment horizontal="right" vertical="center" wrapText="1"/>
    </xf>
    <xf numFmtId="0" fontId="0" fillId="6" borderId="6" xfId="0" applyFont="1" applyFill="1" applyBorder="1" applyAlignment="1">
      <alignment horizontal="right" vertical="center" wrapText="1"/>
    </xf>
    <xf numFmtId="10" fontId="0" fillId="6" borderId="5" xfId="0" applyNumberFormat="1" applyFont="1" applyFill="1" applyBorder="1" applyAlignment="1">
      <alignment horizontal="right" vertical="center" wrapText="1"/>
    </xf>
    <xf numFmtId="0" fontId="0" fillId="6" borderId="61" xfId="0" applyFont="1" applyFill="1" applyBorder="1" applyAlignment="1">
      <alignment horizontal="right" vertical="center" wrapText="1"/>
    </xf>
    <xf numFmtId="10" fontId="0" fillId="6" borderId="61" xfId="0" applyNumberFormat="1" applyFont="1" applyFill="1" applyBorder="1" applyAlignment="1">
      <alignment horizontal="right" vertical="center" wrapText="1"/>
    </xf>
    <xf numFmtId="0" fontId="0" fillId="6" borderId="62" xfId="0" applyFont="1" applyFill="1" applyBorder="1" applyAlignment="1">
      <alignment horizontal="right" vertical="center" wrapText="1"/>
    </xf>
    <xf numFmtId="10" fontId="0" fillId="6" borderId="62" xfId="0" applyNumberFormat="1" applyFont="1" applyFill="1" applyBorder="1" applyAlignment="1">
      <alignment horizontal="right" vertical="center" wrapText="1"/>
    </xf>
    <xf numFmtId="10" fontId="0" fillId="6" borderId="17" xfId="0" applyNumberFormat="1" applyFont="1" applyFill="1" applyBorder="1" applyAlignment="1">
      <alignment horizontal="right" vertical="center" wrapText="1"/>
    </xf>
    <xf numFmtId="0" fontId="54" fillId="6" borderId="71" xfId="0" applyFont="1" applyFill="1" applyBorder="1" applyAlignment="1">
      <alignment horizontal="right" vertical="center" wrapText="1"/>
    </xf>
    <xf numFmtId="0" fontId="54" fillId="6" borderId="5" xfId="0" applyFont="1" applyFill="1" applyBorder="1" applyAlignment="1">
      <alignment horizontal="right" vertical="center" wrapText="1"/>
    </xf>
    <xf numFmtId="10" fontId="0" fillId="6" borderId="71" xfId="0" applyNumberFormat="1" applyFont="1" applyFill="1" applyBorder="1" applyAlignment="1">
      <alignment horizontal="right" vertical="center" wrapText="1"/>
    </xf>
    <xf numFmtId="0" fontId="54" fillId="6" borderId="10" xfId="0" applyFont="1" applyFill="1" applyBorder="1" applyAlignment="1">
      <alignment horizontal="right" vertical="center" wrapText="1"/>
    </xf>
    <xf numFmtId="0" fontId="54" fillId="6" borderId="67" xfId="0" applyFont="1" applyFill="1" applyBorder="1" applyAlignment="1">
      <alignment horizontal="right" vertical="center" wrapText="1"/>
    </xf>
    <xf numFmtId="0" fontId="54" fillId="6" borderId="18" xfId="0" applyFont="1" applyFill="1" applyBorder="1" applyAlignment="1">
      <alignment horizontal="right" vertical="center" wrapText="1"/>
    </xf>
    <xf numFmtId="0" fontId="54" fillId="6" borderId="59" xfId="0" applyFont="1" applyFill="1" applyBorder="1" applyAlignment="1">
      <alignment horizontal="right" vertical="center" wrapText="1"/>
    </xf>
    <xf numFmtId="0" fontId="54" fillId="6" borderId="69" xfId="0" applyFont="1" applyFill="1" applyBorder="1" applyAlignment="1">
      <alignment horizontal="right" vertical="center" wrapText="1"/>
    </xf>
    <xf numFmtId="0" fontId="54" fillId="6" borderId="14" xfId="0" applyFont="1" applyFill="1" applyBorder="1" applyAlignment="1">
      <alignment horizontal="right" vertical="center" wrapText="1"/>
    </xf>
    <xf numFmtId="0" fontId="54" fillId="6" borderId="107" xfId="0" applyFont="1" applyFill="1" applyBorder="1" applyAlignment="1">
      <alignment horizontal="right" vertical="center" wrapText="1"/>
    </xf>
    <xf numFmtId="0" fontId="0" fillId="6" borderId="97" xfId="0" applyFill="1" applyBorder="1"/>
    <xf numFmtId="0" fontId="0" fillId="6" borderId="30" xfId="0" applyFill="1" applyBorder="1"/>
    <xf numFmtId="0" fontId="0" fillId="6" borderId="98" xfId="0" applyFill="1" applyBorder="1"/>
    <xf numFmtId="0" fontId="0" fillId="6" borderId="46" xfId="0" applyFill="1" applyBorder="1"/>
    <xf numFmtId="0" fontId="0" fillId="6" borderId="28" xfId="0" applyFill="1" applyBorder="1"/>
    <xf numFmtId="0" fontId="0" fillId="6" borderId="49" xfId="0" applyFill="1" applyBorder="1"/>
    <xf numFmtId="0" fontId="0" fillId="6" borderId="55" xfId="0" applyFill="1" applyBorder="1"/>
    <xf numFmtId="0" fontId="0" fillId="6" borderId="19" xfId="0" applyFill="1" applyBorder="1"/>
    <xf numFmtId="0" fontId="0" fillId="6" borderId="88" xfId="0" applyFill="1" applyBorder="1"/>
    <xf numFmtId="0" fontId="43" fillId="15" borderId="0" xfId="0" applyFont="1" applyFill="1" applyBorder="1" applyAlignment="1">
      <alignment horizontal="center" wrapText="1"/>
    </xf>
    <xf numFmtId="0" fontId="25" fillId="15" borderId="0" xfId="0" applyFont="1" applyFill="1" applyBorder="1" applyAlignment="1">
      <alignment horizontal="center"/>
    </xf>
    <xf numFmtId="0" fontId="43" fillId="15" borderId="30" xfId="0" applyFont="1" applyFill="1" applyBorder="1"/>
    <xf numFmtId="0" fontId="43" fillId="15" borderId="30" xfId="0" applyFont="1" applyFill="1" applyBorder="1" applyAlignment="1">
      <alignment horizontal="center"/>
    </xf>
    <xf numFmtId="0" fontId="43" fillId="15" borderId="31" xfId="0" applyFont="1" applyFill="1" applyBorder="1"/>
    <xf numFmtId="0" fontId="0" fillId="19" borderId="97" xfId="0" applyFill="1" applyBorder="1"/>
    <xf numFmtId="0" fontId="0" fillId="0" borderId="98" xfId="0" applyNumberFormat="1" applyBorder="1"/>
    <xf numFmtId="0" fontId="0" fillId="0" borderId="49" xfId="0" applyNumberFormat="1" applyBorder="1"/>
    <xf numFmtId="0" fontId="43" fillId="15" borderId="63" xfId="0" applyFont="1" applyFill="1" applyBorder="1" applyAlignment="1">
      <alignment horizontal="center"/>
    </xf>
    <xf numFmtId="0" fontId="43" fillId="15" borderId="56" xfId="0" applyFont="1" applyFill="1" applyBorder="1" applyAlignment="1">
      <alignment horizontal="center"/>
    </xf>
    <xf numFmtId="0" fontId="43" fillId="15" borderId="56" xfId="0" applyFont="1" applyFill="1" applyBorder="1" applyAlignment="1">
      <alignment horizontal="center" wrapText="1"/>
    </xf>
    <xf numFmtId="0" fontId="43" fillId="15" borderId="100" xfId="0" applyFont="1" applyFill="1" applyBorder="1" applyAlignment="1">
      <alignment horizontal="center" wrapText="1"/>
    </xf>
    <xf numFmtId="0" fontId="29" fillId="15" borderId="108" xfId="0" applyFont="1" applyFill="1" applyBorder="1"/>
    <xf numFmtId="0" fontId="29" fillId="15" borderId="109" xfId="0" applyFont="1" applyFill="1" applyBorder="1"/>
    <xf numFmtId="0" fontId="29" fillId="15" borderId="109" xfId="0" applyNumberFormat="1" applyFont="1" applyFill="1" applyBorder="1"/>
    <xf numFmtId="0" fontId="29" fillId="15" borderId="110" xfId="0" applyNumberFormat="1" applyFont="1" applyFill="1" applyBorder="1"/>
    <xf numFmtId="0" fontId="0" fillId="6" borderId="30" xfId="0" applyNumberFormat="1" applyFill="1" applyBorder="1"/>
    <xf numFmtId="0" fontId="0" fillId="6" borderId="98" xfId="0" applyNumberFormat="1" applyFill="1" applyBorder="1"/>
    <xf numFmtId="0" fontId="0" fillId="6" borderId="28" xfId="0" applyNumberFormat="1" applyFill="1" applyBorder="1"/>
    <xf numFmtId="0" fontId="0" fillId="6" borderId="49" xfId="0" applyNumberFormat="1" applyFill="1" applyBorder="1"/>
    <xf numFmtId="0" fontId="4" fillId="0" borderId="0" xfId="1" applyAlignment="1">
      <alignment wrapText="1"/>
    </xf>
    <xf numFmtId="0" fontId="0" fillId="0" borderId="6" xfId="0" applyFont="1" applyBorder="1" applyAlignment="1">
      <alignment vertical="center" wrapText="1"/>
    </xf>
    <xf numFmtId="10" fontId="20" fillId="18" borderId="6" xfId="0" applyNumberFormat="1" applyFont="1" applyFill="1" applyBorder="1" applyAlignment="1">
      <alignment horizontal="center" vertical="center" wrapText="1"/>
    </xf>
    <xf numFmtId="0" fontId="20" fillId="18" borderId="6" xfId="0" applyFont="1" applyFill="1" applyBorder="1" applyAlignment="1">
      <alignment horizontal="center" vertical="center" wrapText="1"/>
    </xf>
    <xf numFmtId="9" fontId="20" fillId="18" borderId="4" xfId="0" applyNumberFormat="1"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86" fillId="6" borderId="6" xfId="0" applyFont="1" applyFill="1" applyBorder="1" applyAlignment="1">
      <alignment horizontal="center" vertical="center" wrapText="1"/>
    </xf>
    <xf numFmtId="0" fontId="86" fillId="6" borderId="4" xfId="0" applyFont="1" applyFill="1" applyBorder="1" applyAlignment="1">
      <alignment horizontal="center" vertical="center" wrapText="1"/>
    </xf>
    <xf numFmtId="0" fontId="47" fillId="0" borderId="0" xfId="1" applyFont="1" applyAlignment="1">
      <alignment vertical="center" wrapText="1"/>
    </xf>
    <xf numFmtId="0" fontId="0" fillId="6" borderId="6" xfId="0" applyFont="1" applyFill="1" applyBorder="1" applyAlignment="1">
      <alignment vertical="center" wrapText="1"/>
    </xf>
    <xf numFmtId="0" fontId="0" fillId="6" borderId="6" xfId="0" applyFont="1" applyFill="1" applyBorder="1" applyAlignment="1">
      <alignment horizontal="right" wrapText="1"/>
    </xf>
    <xf numFmtId="0" fontId="0" fillId="6" borderId="6" xfId="0" applyFont="1" applyFill="1" applyBorder="1" applyAlignment="1">
      <alignment wrapText="1"/>
    </xf>
    <xf numFmtId="0" fontId="0" fillId="6" borderId="4" xfId="0" applyFont="1" applyFill="1" applyBorder="1" applyAlignment="1">
      <alignment horizontal="right" wrapText="1"/>
    </xf>
    <xf numFmtId="0" fontId="0" fillId="0" borderId="13" xfId="0" applyFont="1" applyBorder="1" applyAlignment="1">
      <alignment vertical="center" wrapText="1"/>
    </xf>
    <xf numFmtId="0" fontId="0" fillId="0" borderId="13" xfId="0" applyFont="1" applyBorder="1" applyAlignment="1">
      <alignment horizontal="right" wrapText="1"/>
    </xf>
    <xf numFmtId="0" fontId="0" fillId="0" borderId="0" xfId="0" applyFont="1" applyBorder="1" applyAlignment="1">
      <alignment horizontal="right" wrapText="1"/>
    </xf>
    <xf numFmtId="0" fontId="71" fillId="4"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75" fillId="4" borderId="3" xfId="0" applyFont="1" applyFill="1" applyBorder="1" applyAlignment="1">
      <alignment horizontal="center" vertical="center" wrapText="1"/>
    </xf>
    <xf numFmtId="0" fontId="71" fillId="4" borderId="12" xfId="0" applyFont="1" applyFill="1" applyBorder="1" applyAlignment="1">
      <alignment horizontal="center" vertical="center" wrapText="1"/>
    </xf>
    <xf numFmtId="0" fontId="0" fillId="6" borderId="13" xfId="0" applyFont="1" applyFill="1" applyBorder="1" applyAlignment="1">
      <alignment vertical="center" wrapText="1"/>
    </xf>
    <xf numFmtId="0" fontId="4" fillId="0" borderId="9" xfId="1" applyFont="1" applyBorder="1" applyAlignment="1">
      <alignment vertical="center" wrapText="1"/>
    </xf>
    <xf numFmtId="0" fontId="4" fillId="0" borderId="10" xfId="1" applyFont="1" applyBorder="1" applyAlignment="1">
      <alignment vertical="center" wrapText="1"/>
    </xf>
    <xf numFmtId="0" fontId="83" fillId="15" borderId="95" xfId="28" applyFont="1" applyFill="1"/>
    <xf numFmtId="0" fontId="43" fillId="15" borderId="111" xfId="0" applyNumberFormat="1" applyFont="1" applyFill="1" applyBorder="1" applyAlignment="1">
      <alignment horizontal="center" vertical="center" wrapText="1"/>
    </xf>
    <xf numFmtId="0" fontId="43" fillId="15" borderId="112" xfId="0" applyNumberFormat="1" applyFont="1" applyFill="1" applyBorder="1" applyAlignment="1">
      <alignment horizontal="center" vertical="center" wrapText="1"/>
    </xf>
    <xf numFmtId="0" fontId="43" fillId="15" borderId="94" xfId="0" applyNumberFormat="1" applyFont="1" applyFill="1" applyBorder="1" applyAlignment="1">
      <alignment horizontal="center" vertical="center" wrapText="1"/>
    </xf>
    <xf numFmtId="0" fontId="43" fillId="15" borderId="12" xfId="0" applyFont="1" applyFill="1" applyBorder="1" applyAlignment="1">
      <alignment vertical="center" wrapText="1"/>
    </xf>
    <xf numFmtId="0" fontId="43" fillId="15" borderId="0" xfId="0" applyFont="1" applyFill="1" applyBorder="1" applyAlignment="1">
      <alignment vertical="center" wrapText="1"/>
    </xf>
    <xf numFmtId="49" fontId="0" fillId="6" borderId="0" xfId="0" applyNumberFormat="1" applyFont="1" applyFill="1" applyAlignment="1">
      <alignment vertical="top"/>
    </xf>
    <xf numFmtId="49" fontId="0" fillId="6" borderId="43" xfId="0" applyNumberFormat="1" applyFont="1" applyFill="1" applyBorder="1" applyAlignment="1">
      <alignment vertical="top"/>
    </xf>
    <xf numFmtId="0" fontId="0" fillId="6" borderId="43" xfId="0" applyNumberFormat="1" applyFont="1" applyFill="1" applyBorder="1" applyAlignment="1">
      <alignment vertical="top"/>
    </xf>
    <xf numFmtId="167" fontId="0" fillId="6" borderId="43" xfId="0" applyNumberFormat="1" applyFont="1" applyFill="1" applyBorder="1" applyAlignment="1">
      <alignment vertical="top"/>
    </xf>
    <xf numFmtId="0" fontId="0" fillId="6" borderId="43" xfId="0" applyFill="1" applyBorder="1" applyAlignment="1">
      <alignment horizontal="center" vertical="center"/>
    </xf>
    <xf numFmtId="0" fontId="0" fillId="6" borderId="43" xfId="0" applyNumberFormat="1" applyFill="1" applyBorder="1" applyAlignment="1">
      <alignment horizontal="center" vertical="center"/>
    </xf>
    <xf numFmtId="49" fontId="0" fillId="6" borderId="28" xfId="0" applyNumberFormat="1" applyFont="1" applyFill="1" applyBorder="1" applyAlignment="1">
      <alignment vertical="top"/>
    </xf>
    <xf numFmtId="0" fontId="0" fillId="6" borderId="28" xfId="0" applyNumberFormat="1" applyFont="1" applyFill="1" applyBorder="1" applyAlignment="1">
      <alignment vertical="top"/>
    </xf>
    <xf numFmtId="167" fontId="0" fillId="6" borderId="28" xfId="0" applyNumberFormat="1" applyFont="1" applyFill="1" applyBorder="1" applyAlignment="1">
      <alignment vertical="top"/>
    </xf>
    <xf numFmtId="0" fontId="0" fillId="6" borderId="28" xfId="0" applyFill="1" applyBorder="1" applyAlignment="1">
      <alignment horizontal="center"/>
    </xf>
    <xf numFmtId="49" fontId="0" fillId="6" borderId="33" xfId="0" applyNumberFormat="1" applyFont="1" applyFill="1" applyBorder="1" applyAlignment="1">
      <alignment vertical="top"/>
    </xf>
    <xf numFmtId="0" fontId="0" fillId="6" borderId="12" xfId="0" applyFill="1" applyBorder="1"/>
    <xf numFmtId="0" fontId="0" fillId="6" borderId="4" xfId="0" applyFill="1" applyBorder="1"/>
    <xf numFmtId="0" fontId="0" fillId="6" borderId="4" xfId="0" applyFill="1" applyBorder="1" applyAlignment="1">
      <alignment horizontal="right"/>
    </xf>
    <xf numFmtId="49" fontId="83" fillId="15" borderId="95" xfId="28" applyNumberFormat="1" applyFont="1" applyFill="1" applyAlignment="1">
      <alignment vertical="top"/>
    </xf>
    <xf numFmtId="0" fontId="43" fillId="15" borderId="113" xfId="0" applyNumberFormat="1" applyFont="1" applyFill="1" applyBorder="1" applyAlignment="1">
      <alignment horizontal="center" vertical="center" wrapText="1"/>
    </xf>
    <xf numFmtId="0" fontId="43" fillId="15" borderId="43" xfId="0" applyNumberFormat="1" applyFont="1" applyFill="1" applyBorder="1" applyAlignment="1">
      <alignment horizontal="center" vertical="center" wrapText="1"/>
    </xf>
    <xf numFmtId="0" fontId="20" fillId="0" borderId="0" xfId="0" applyFont="1" applyAlignment="1">
      <alignment wrapText="1"/>
    </xf>
    <xf numFmtId="49" fontId="0" fillId="6" borderId="108" xfId="0" applyNumberFormat="1" applyFont="1" applyFill="1" applyBorder="1" applyAlignment="1">
      <alignment vertical="top"/>
    </xf>
    <xf numFmtId="49" fontId="0" fillId="6" borderId="63" xfId="0" applyNumberFormat="1" applyFont="1" applyFill="1" applyBorder="1" applyAlignment="1">
      <alignment vertical="top"/>
    </xf>
    <xf numFmtId="0" fontId="84" fillId="15" borderId="13" xfId="0" applyFont="1" applyFill="1" applyBorder="1" applyAlignment="1">
      <alignment horizontal="center" vertical="center" wrapText="1"/>
    </xf>
    <xf numFmtId="0" fontId="84" fillId="15" borderId="14" xfId="0" applyFont="1" applyFill="1" applyBorder="1" applyAlignment="1">
      <alignment vertical="center" wrapText="1"/>
    </xf>
    <xf numFmtId="0" fontId="84" fillId="15" borderId="12" xfId="0" applyFont="1" applyFill="1" applyBorder="1" applyAlignment="1">
      <alignment horizontal="center" vertical="center" wrapText="1"/>
    </xf>
    <xf numFmtId="0" fontId="7" fillId="0" borderId="8" xfId="0" applyFont="1" applyBorder="1" applyAlignment="1">
      <alignment vertical="center" wrapText="1"/>
    </xf>
    <xf numFmtId="0" fontId="1" fillId="4" borderId="4" xfId="0" applyFont="1" applyFill="1" applyBorder="1" applyAlignment="1">
      <alignment horizontal="center" vertical="center" wrapText="1"/>
    </xf>
    <xf numFmtId="0" fontId="89" fillId="0" borderId="55" xfId="1" applyFont="1" applyBorder="1" applyAlignment="1"/>
    <xf numFmtId="165" fontId="58" fillId="0" borderId="19" xfId="0" applyNumberFormat="1" applyFont="1" applyBorder="1" applyAlignment="1">
      <alignment horizontal="right"/>
    </xf>
    <xf numFmtId="164" fontId="58" fillId="0" borderId="19" xfId="2" applyNumberFormat="1" applyFont="1" applyBorder="1"/>
    <xf numFmtId="165" fontId="58" fillId="0" borderId="19" xfId="2" applyNumberFormat="1" applyFont="1" applyBorder="1" applyAlignment="1">
      <alignment horizontal="right"/>
    </xf>
    <xf numFmtId="164" fontId="57" fillId="0" borderId="19" xfId="2" applyNumberFormat="1" applyFont="1" applyBorder="1"/>
    <xf numFmtId="0" fontId="90" fillId="0" borderId="1" xfId="1" applyFont="1" applyFill="1" applyBorder="1" applyAlignment="1">
      <alignment wrapText="1"/>
    </xf>
    <xf numFmtId="0" fontId="90" fillId="0" borderId="2" xfId="1" applyFont="1" applyFill="1" applyBorder="1" applyAlignment="1">
      <alignment wrapText="1"/>
    </xf>
    <xf numFmtId="0" fontId="90" fillId="0" borderId="2" xfId="1" applyFont="1" applyFill="1" applyBorder="1" applyAlignment="1"/>
    <xf numFmtId="3" fontId="91" fillId="0" borderId="19" xfId="1" applyNumberFormat="1" applyFont="1" applyFill="1" applyBorder="1" applyAlignment="1"/>
    <xf numFmtId="164" fontId="91" fillId="0" borderId="19" xfId="2" applyNumberFormat="1" applyFont="1" applyFill="1" applyBorder="1" applyAlignment="1">
      <alignment horizontal="right"/>
    </xf>
    <xf numFmtId="3" fontId="91" fillId="0" borderId="19" xfId="0" applyNumberFormat="1" applyFont="1" applyBorder="1" applyAlignment="1"/>
    <xf numFmtId="0" fontId="92" fillId="0" borderId="0" xfId="0" applyFont="1" applyBorder="1"/>
    <xf numFmtId="0" fontId="58" fillId="0" borderId="13" xfId="1" applyFont="1" applyBorder="1" applyAlignment="1">
      <alignment horizontal="right" wrapText="1"/>
    </xf>
    <xf numFmtId="0" fontId="58" fillId="0" borderId="15" xfId="1" applyFont="1" applyBorder="1" applyAlignment="1">
      <alignment vertical="center" wrapText="1"/>
    </xf>
    <xf numFmtId="0" fontId="58" fillId="0" borderId="0" xfId="0" applyFont="1" applyBorder="1" applyAlignment="1">
      <alignment horizontal="right" wrapText="1"/>
    </xf>
    <xf numFmtId="49" fontId="58" fillId="6" borderId="19" xfId="1" applyNumberFormat="1" applyFont="1" applyFill="1" applyBorder="1" applyAlignment="1">
      <alignment vertical="top"/>
    </xf>
    <xf numFmtId="0" fontId="58" fillId="6" borderId="19" xfId="1" applyNumberFormat="1" applyFont="1" applyFill="1" applyBorder="1" applyAlignment="1">
      <alignment vertical="top"/>
    </xf>
    <xf numFmtId="167" fontId="58" fillId="6" borderId="19" xfId="0" applyNumberFormat="1" applyFont="1" applyFill="1" applyBorder="1" applyAlignment="1">
      <alignment vertical="top"/>
    </xf>
    <xf numFmtId="49" fontId="58" fillId="6" borderId="19" xfId="0" applyNumberFormat="1" applyFont="1" applyFill="1" applyBorder="1" applyAlignment="1">
      <alignment vertical="top"/>
    </xf>
    <xf numFmtId="49" fontId="58" fillId="6" borderId="63" xfId="1" applyNumberFormat="1" applyFont="1" applyFill="1" applyBorder="1" applyAlignment="1">
      <alignment vertical="top"/>
    </xf>
    <xf numFmtId="49" fontId="58" fillId="6" borderId="63" xfId="0" applyNumberFormat="1" applyFont="1" applyFill="1" applyBorder="1" applyAlignment="1">
      <alignment vertical="top"/>
    </xf>
    <xf numFmtId="49" fontId="0" fillId="6" borderId="63" xfId="0" applyNumberFormat="1" applyFill="1" applyBorder="1" applyAlignment="1">
      <alignment vertical="top"/>
    </xf>
    <xf numFmtId="0" fontId="58" fillId="0" borderId="13" xfId="0" applyFont="1" applyBorder="1" applyAlignment="1">
      <alignment horizontal="right" wrapText="1"/>
    </xf>
    <xf numFmtId="0" fontId="58" fillId="0" borderId="0" xfId="0" applyFont="1" applyBorder="1" applyAlignment="1">
      <alignment wrapText="1"/>
    </xf>
    <xf numFmtId="0" fontId="37" fillId="6" borderId="13" xfId="0" applyFont="1" applyFill="1" applyBorder="1" applyAlignment="1">
      <alignment horizontal="center" vertical="center" wrapText="1"/>
    </xf>
    <xf numFmtId="3" fontId="37" fillId="6" borderId="13" xfId="0" applyNumberFormat="1" applyFont="1" applyFill="1" applyBorder="1" applyAlignment="1">
      <alignment horizontal="center" vertical="center" wrapText="1"/>
    </xf>
    <xf numFmtId="3" fontId="37" fillId="6" borderId="0" xfId="0" applyNumberFormat="1" applyFont="1" applyFill="1" applyBorder="1" applyAlignment="1">
      <alignment horizontal="center" vertical="center" wrapText="1"/>
    </xf>
    <xf numFmtId="0" fontId="5" fillId="0" borderId="4" xfId="0" applyFont="1" applyBorder="1" applyAlignment="1">
      <alignment vertical="center" wrapText="1"/>
    </xf>
    <xf numFmtId="0" fontId="5" fillId="0" borderId="1" xfId="0" applyFont="1" applyBorder="1" applyAlignment="1">
      <alignment horizontal="left" vertical="center" wrapText="1"/>
    </xf>
    <xf numFmtId="0" fontId="5" fillId="0" borderId="0" xfId="0" applyFont="1" applyBorder="1" applyAlignment="1">
      <alignment vertical="center" wrapText="1"/>
    </xf>
    <xf numFmtId="0" fontId="7" fillId="6" borderId="8" xfId="0" applyFont="1" applyFill="1" applyBorder="1" applyAlignment="1">
      <alignment vertical="center" wrapText="1"/>
    </xf>
    <xf numFmtId="0" fontId="5" fillId="6" borderId="4" xfId="0" applyFont="1" applyFill="1" applyBorder="1" applyAlignment="1">
      <alignment vertical="center" wrapText="1"/>
    </xf>
    <xf numFmtId="0" fontId="29" fillId="0" borderId="0" xfId="0" applyFont="1"/>
    <xf numFmtId="165" fontId="29" fillId="0" borderId="0" xfId="22" applyNumberFormat="1" applyFont="1"/>
    <xf numFmtId="165" fontId="93" fillId="0" borderId="0" xfId="22" applyNumberFormat="1" applyFont="1" applyAlignment="1"/>
    <xf numFmtId="165" fontId="93" fillId="0" borderId="0" xfId="21" applyNumberFormat="1" applyFont="1"/>
    <xf numFmtId="0" fontId="93" fillId="0" borderId="0" xfId="21" applyFont="1"/>
    <xf numFmtId="166" fontId="29" fillId="6" borderId="99" xfId="17" applyNumberFormat="1" applyFont="1" applyFill="1" applyBorder="1" applyAlignment="1">
      <alignment horizontal="right"/>
    </xf>
    <xf numFmtId="10" fontId="29" fillId="6" borderId="34" xfId="0" applyNumberFormat="1" applyFont="1" applyFill="1" applyBorder="1" applyAlignment="1">
      <alignment horizontal="right"/>
    </xf>
    <xf numFmtId="0" fontId="29" fillId="9" borderId="82" xfId="0" applyFont="1" applyFill="1" applyBorder="1" applyAlignment="1">
      <alignment horizontal="center" vertical="top" wrapText="1"/>
    </xf>
    <xf numFmtId="0" fontId="29" fillId="9" borderId="26" xfId="0" applyFont="1" applyFill="1" applyBorder="1" applyAlignment="1">
      <alignment horizontal="center" vertical="top" wrapText="1"/>
    </xf>
    <xf numFmtId="0" fontId="94" fillId="10" borderId="97" xfId="0" applyFont="1" applyFill="1" applyBorder="1" applyAlignment="1">
      <alignment horizontal="center" vertical="center" wrapText="1"/>
    </xf>
    <xf numFmtId="0" fontId="97" fillId="15" borderId="10" xfId="0" applyFont="1" applyFill="1" applyBorder="1" applyAlignment="1">
      <alignment horizontal="center"/>
    </xf>
    <xf numFmtId="0" fontId="97" fillId="15" borderId="114" xfId="0" applyFont="1" applyFill="1" applyBorder="1" applyAlignment="1">
      <alignment horizontal="center"/>
    </xf>
    <xf numFmtId="0" fontId="70" fillId="0" borderId="2" xfId="1" applyFont="1" applyFill="1" applyBorder="1" applyAlignment="1">
      <alignment horizontal="right" wrapText="1"/>
    </xf>
    <xf numFmtId="3" fontId="77" fillId="15" borderId="47" xfId="0" applyNumberFormat="1" applyFont="1" applyFill="1" applyBorder="1" applyAlignment="1">
      <alignment horizontal="center" wrapText="1"/>
    </xf>
    <xf numFmtId="3" fontId="77" fillId="15" borderId="1" xfId="0" applyNumberFormat="1" applyFont="1" applyFill="1" applyBorder="1" applyAlignment="1">
      <alignment horizontal="center" wrapText="1"/>
    </xf>
    <xf numFmtId="0" fontId="98" fillId="4" borderId="8" xfId="0" applyFont="1" applyFill="1" applyBorder="1" applyAlignment="1">
      <alignment horizontal="center" vertical="center" wrapText="1"/>
    </xf>
    <xf numFmtId="0" fontId="98" fillId="4" borderId="3" xfId="0" applyFont="1" applyFill="1" applyBorder="1" applyAlignment="1">
      <alignment horizontal="center" vertical="center" wrapText="1"/>
    </xf>
    <xf numFmtId="0" fontId="95" fillId="4" borderId="18" xfId="0" applyFont="1" applyFill="1" applyBorder="1" applyAlignment="1">
      <alignment horizontal="center" vertical="center" wrapText="1"/>
    </xf>
    <xf numFmtId="0" fontId="95" fillId="4" borderId="5" xfId="0" applyFont="1" applyFill="1" applyBorder="1" applyAlignment="1">
      <alignment horizontal="center" vertical="center" wrapText="1"/>
    </xf>
    <xf numFmtId="0" fontId="52" fillId="6" borderId="6" xfId="0" applyFont="1" applyFill="1" applyBorder="1" applyAlignment="1">
      <alignment vertical="center" wrapText="1"/>
    </xf>
    <xf numFmtId="0" fontId="52" fillId="0" borderId="6" xfId="0" applyFont="1" applyBorder="1" applyAlignment="1">
      <alignment vertical="center" wrapText="1"/>
    </xf>
    <xf numFmtId="0" fontId="52" fillId="0" borderId="13" xfId="0" applyFont="1" applyBorder="1" applyAlignment="1">
      <alignment vertical="center" wrapText="1"/>
    </xf>
    <xf numFmtId="0" fontId="52" fillId="6" borderId="4" xfId="0" applyFont="1" applyFill="1" applyBorder="1" applyAlignment="1">
      <alignment horizontal="right" vertical="center" wrapText="1"/>
    </xf>
    <xf numFmtId="49" fontId="64" fillId="0" borderId="1" xfId="1" applyNumberFormat="1" applyFont="1" applyBorder="1" applyAlignment="1">
      <alignment vertical="top"/>
    </xf>
    <xf numFmtId="49" fontId="64" fillId="6" borderId="63" xfId="1" applyNumberFormat="1" applyFont="1" applyFill="1" applyBorder="1" applyAlignment="1">
      <alignment vertical="top"/>
    </xf>
    <xf numFmtId="49" fontId="64" fillId="6" borderId="12" xfId="1" applyNumberFormat="1" applyFont="1" applyFill="1" applyBorder="1" applyAlignment="1">
      <alignment vertical="top"/>
    </xf>
    <xf numFmtId="49" fontId="64" fillId="6" borderId="0" xfId="1" applyNumberFormat="1" applyFont="1" applyFill="1" applyBorder="1" applyAlignment="1">
      <alignment vertical="top"/>
    </xf>
    <xf numFmtId="0" fontId="29" fillId="6" borderId="43" xfId="0" applyFont="1" applyFill="1" applyBorder="1" applyAlignment="1">
      <alignment horizontal="center" vertical="center"/>
    </xf>
    <xf numFmtId="167" fontId="29" fillId="6" borderId="28" xfId="0" applyNumberFormat="1" applyFont="1" applyFill="1" applyBorder="1" applyAlignment="1">
      <alignment horizontal="center" vertical="top"/>
    </xf>
    <xf numFmtId="49" fontId="29" fillId="6" borderId="28" xfId="0" applyNumberFormat="1" applyFont="1" applyFill="1" applyBorder="1" applyAlignment="1">
      <alignment horizontal="center" vertical="center"/>
    </xf>
    <xf numFmtId="0" fontId="29" fillId="6" borderId="43" xfId="0" applyFont="1" applyFill="1" applyBorder="1" applyAlignment="1">
      <alignment horizontal="center"/>
    </xf>
    <xf numFmtId="0" fontId="29" fillId="6" borderId="28" xfId="0" applyFont="1" applyFill="1" applyBorder="1" applyAlignment="1">
      <alignment horizontal="center"/>
    </xf>
    <xf numFmtId="49" fontId="29" fillId="6" borderId="83" xfId="0" applyNumberFormat="1" applyFont="1" applyFill="1" applyBorder="1" applyAlignment="1">
      <alignment horizontal="center" vertical="top"/>
    </xf>
    <xf numFmtId="49" fontId="29" fillId="6" borderId="33" xfId="0" applyNumberFormat="1" applyFont="1" applyFill="1" applyBorder="1" applyAlignment="1">
      <alignment horizontal="center" vertical="top"/>
    </xf>
    <xf numFmtId="0" fontId="29" fillId="6" borderId="12" xfId="0" applyFont="1" applyFill="1" applyBorder="1" applyAlignment="1">
      <alignment horizontal="center"/>
    </xf>
    <xf numFmtId="0" fontId="29" fillId="6" borderId="3" xfId="0" applyFont="1" applyFill="1" applyBorder="1" applyAlignment="1">
      <alignment horizontal="center"/>
    </xf>
    <xf numFmtId="49" fontId="29" fillId="6" borderId="63" xfId="0" applyNumberFormat="1" applyFont="1" applyFill="1" applyBorder="1" applyAlignment="1">
      <alignment vertical="top"/>
    </xf>
    <xf numFmtId="0" fontId="25" fillId="6" borderId="10"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4" fillId="0" borderId="0" xfId="1" quotePrefix="1"/>
    <xf numFmtId="0" fontId="25" fillId="0" borderId="9" xfId="0" applyFont="1" applyBorder="1" applyAlignment="1">
      <alignment vertical="center"/>
    </xf>
    <xf numFmtId="0" fontId="29" fillId="0" borderId="30" xfId="0" applyNumberFormat="1" applyFont="1" applyBorder="1"/>
    <xf numFmtId="0" fontId="29" fillId="6" borderId="30" xfId="0" applyNumberFormat="1" applyFont="1" applyFill="1" applyBorder="1"/>
    <xf numFmtId="0" fontId="63" fillId="0" borderId="13" xfId="1" applyFont="1" applyBorder="1" applyAlignment="1">
      <alignment horizontal="left" vertical="top" wrapText="1"/>
    </xf>
    <xf numFmtId="0" fontId="82" fillId="0" borderId="12" xfId="0" applyFont="1" applyBorder="1" applyAlignment="1">
      <alignment vertical="center" wrapText="1"/>
    </xf>
    <xf numFmtId="0" fontId="82" fillId="0" borderId="0" xfId="0" applyFont="1" applyBorder="1" applyAlignment="1">
      <alignment vertical="center" wrapText="1"/>
    </xf>
    <xf numFmtId="0" fontId="1" fillId="4"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0" fillId="8" borderId="102" xfId="0" applyFont="1" applyFill="1" applyBorder="1" applyAlignment="1">
      <alignment wrapText="1"/>
    </xf>
    <xf numFmtId="0" fontId="4" fillId="0" borderId="2" xfId="1" applyFont="1" applyBorder="1" applyAlignment="1">
      <alignment wrapText="1"/>
    </xf>
    <xf numFmtId="3" fontId="33" fillId="0" borderId="0" xfId="12" applyNumberFormat="1" applyFont="1" applyFill="1" applyAlignment="1"/>
    <xf numFmtId="0" fontId="8" fillId="0" borderId="0" xfId="0" applyFont="1" applyBorder="1" applyAlignment="1">
      <alignment wrapText="1"/>
    </xf>
    <xf numFmtId="3" fontId="54" fillId="6" borderId="63" xfId="13" applyNumberFormat="1" applyFont="1" applyFill="1" applyBorder="1" applyAlignment="1"/>
    <xf numFmtId="3" fontId="54" fillId="8" borderId="63" xfId="13" applyNumberFormat="1" applyFont="1" applyFill="1" applyBorder="1" applyAlignment="1"/>
    <xf numFmtId="3" fontId="33" fillId="8" borderId="63" xfId="12" applyNumberFormat="1" applyFont="1" applyFill="1" applyBorder="1" applyAlignment="1"/>
    <xf numFmtId="3" fontId="54" fillId="6" borderId="56" xfId="13" applyNumberFormat="1" applyFont="1" applyFill="1" applyBorder="1" applyAlignment="1"/>
    <xf numFmtId="0" fontId="51" fillId="0" borderId="95" xfId="28" applyFont="1" applyAlignment="1"/>
    <xf numFmtId="3" fontId="54" fillId="6" borderId="10" xfId="0" applyNumberFormat="1" applyFont="1" applyFill="1" applyBorder="1" applyAlignment="1">
      <alignment horizontal="right" vertical="center" wrapText="1"/>
    </xf>
    <xf numFmtId="0" fontId="1" fillId="4" borderId="4" xfId="0" applyFont="1" applyFill="1" applyBorder="1" applyAlignment="1">
      <alignment horizontal="center" vertical="center"/>
    </xf>
    <xf numFmtId="0" fontId="83" fillId="15" borderId="95" xfId="28" applyFont="1" applyFill="1" applyAlignment="1"/>
    <xf numFmtId="0" fontId="98" fillId="2" borderId="5" xfId="0" applyFont="1" applyFill="1" applyBorder="1" applyAlignment="1">
      <alignment horizontal="center" vertical="center"/>
    </xf>
    <xf numFmtId="0" fontId="98" fillId="2" borderId="14" xfId="0" applyFont="1" applyFill="1" applyBorder="1" applyAlignment="1">
      <alignment horizontal="center" vertical="center"/>
    </xf>
    <xf numFmtId="0" fontId="99" fillId="7" borderId="28" xfId="3" applyFont="1" applyFill="1" applyBorder="1" applyAlignment="1">
      <alignment horizontal="center" vertical="center"/>
    </xf>
    <xf numFmtId="3" fontId="29" fillId="6" borderId="63" xfId="13" applyNumberFormat="1" applyFont="1" applyFill="1" applyBorder="1" applyAlignment="1">
      <alignment horizontal="right"/>
    </xf>
    <xf numFmtId="3" fontId="29" fillId="6" borderId="0" xfId="12" applyNumberFormat="1" applyFont="1" applyFill="1" applyBorder="1" applyAlignment="1">
      <alignment horizontal="right"/>
    </xf>
    <xf numFmtId="3" fontId="29" fillId="6" borderId="56" xfId="13" applyNumberFormat="1" applyFont="1" applyFill="1" applyBorder="1" applyAlignment="1">
      <alignment horizontal="right"/>
    </xf>
    <xf numFmtId="0" fontId="100" fillId="15" borderId="11" xfId="0" applyFont="1" applyFill="1" applyBorder="1" applyAlignment="1">
      <alignment vertical="center"/>
    </xf>
    <xf numFmtId="164" fontId="33" fillId="0" borderId="38" xfId="2" applyNumberFormat="1" applyFont="1" applyBorder="1" applyAlignment="1">
      <alignment horizontal="right"/>
    </xf>
    <xf numFmtId="0" fontId="95" fillId="4" borderId="13"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95" fillId="4" borderId="6" xfId="0" applyFont="1" applyFill="1" applyBorder="1" applyAlignment="1">
      <alignment horizontal="center" vertical="center" wrapText="1"/>
    </xf>
    <xf numFmtId="0" fontId="7" fillId="0" borderId="8" xfId="0" applyFont="1" applyBorder="1" applyAlignment="1">
      <alignment vertical="center" wrapText="1"/>
    </xf>
    <xf numFmtId="0" fontId="1" fillId="4" borderId="4" xfId="0" applyFont="1" applyFill="1" applyBorder="1" applyAlignment="1">
      <alignment horizontal="center" wrapText="1"/>
    </xf>
    <xf numFmtId="0" fontId="29" fillId="15" borderId="18" xfId="0" applyFont="1" applyFill="1" applyBorder="1" applyAlignment="1">
      <alignment horizontal="center" vertical="center" wrapText="1"/>
    </xf>
    <xf numFmtId="0" fontId="29" fillId="15" borderId="6" xfId="0" applyFont="1" applyFill="1" applyBorder="1" applyAlignment="1">
      <alignment horizontal="center" vertical="center" wrapText="1"/>
    </xf>
    <xf numFmtId="0" fontId="102" fillId="0" borderId="96" xfId="29" applyFont="1"/>
    <xf numFmtId="0" fontId="103" fillId="0" borderId="0" xfId="30" applyFont="1" applyBorder="1"/>
    <xf numFmtId="0" fontId="50" fillId="0" borderId="0" xfId="29" applyFont="1" applyBorder="1"/>
    <xf numFmtId="0" fontId="104" fillId="8" borderId="27" xfId="0" applyFont="1" applyFill="1" applyBorder="1" applyAlignment="1">
      <alignment horizontal="center" vertical="top" wrapText="1"/>
    </xf>
    <xf numFmtId="0" fontId="29" fillId="9" borderId="84" xfId="0" applyFont="1" applyFill="1" applyBorder="1" applyAlignment="1">
      <alignment horizontal="left" vertical="top" wrapText="1"/>
    </xf>
    <xf numFmtId="0" fontId="104" fillId="8" borderId="2" xfId="0" applyFont="1" applyFill="1" applyBorder="1" applyAlignment="1">
      <alignment horizontal="center" vertical="center" wrapText="1"/>
    </xf>
    <xf numFmtId="0" fontId="29" fillId="9" borderId="44" xfId="0" applyFont="1" applyFill="1" applyBorder="1" applyAlignment="1">
      <alignment horizontal="center" vertical="center"/>
    </xf>
    <xf numFmtId="0" fontId="53" fillId="6" borderId="82" xfId="0" applyFont="1" applyFill="1" applyBorder="1" applyAlignment="1">
      <alignment horizontal="center" vertical="center"/>
    </xf>
    <xf numFmtId="0" fontId="53" fillId="6" borderId="50" xfId="0" applyFont="1" applyFill="1" applyBorder="1" applyAlignment="1">
      <alignment horizontal="center" vertical="top"/>
    </xf>
    <xf numFmtId="0" fontId="65" fillId="4" borderId="116" xfId="0" applyFont="1" applyFill="1" applyBorder="1" applyAlignment="1">
      <alignment horizontal="center" vertical="center" wrapText="1"/>
    </xf>
    <xf numFmtId="0" fontId="65" fillId="4" borderId="117" xfId="0" applyFont="1" applyFill="1" applyBorder="1" applyAlignment="1">
      <alignment horizontal="center" vertical="center" wrapText="1"/>
    </xf>
    <xf numFmtId="10" fontId="0" fillId="6" borderId="1" xfId="0" applyNumberFormat="1" applyFont="1" applyFill="1" applyBorder="1" applyAlignment="1">
      <alignment horizontal="right" vertical="center" wrapText="1"/>
    </xf>
    <xf numFmtId="165" fontId="0" fillId="6" borderId="1" xfId="15" applyNumberFormat="1" applyFont="1" applyFill="1" applyBorder="1" applyAlignment="1">
      <alignment horizontal="center" vertical="center" wrapText="1"/>
    </xf>
    <xf numFmtId="165" fontId="0" fillId="6" borderId="1" xfId="15" applyNumberFormat="1" applyFont="1" applyFill="1" applyBorder="1" applyAlignment="1">
      <alignment horizontal="right" vertical="center" wrapText="1"/>
    </xf>
    <xf numFmtId="10" fontId="0" fillId="6" borderId="1" xfId="0" applyNumberFormat="1" applyFont="1" applyFill="1" applyBorder="1" applyAlignment="1">
      <alignment horizontal="right" wrapText="1"/>
    </xf>
    <xf numFmtId="165" fontId="0" fillId="6" borderId="1" xfId="15" applyNumberFormat="1" applyFont="1" applyFill="1" applyBorder="1" applyAlignment="1">
      <alignment horizontal="right" wrapText="1"/>
    </xf>
    <xf numFmtId="164" fontId="0" fillId="6" borderId="1" xfId="0" applyNumberFormat="1" applyFont="1" applyFill="1" applyBorder="1" applyAlignment="1">
      <alignment horizontal="right" wrapText="1"/>
    </xf>
    <xf numFmtId="164" fontId="0" fillId="6" borderId="7" xfId="0" applyNumberFormat="1" applyFont="1" applyFill="1" applyBorder="1" applyAlignment="1">
      <alignment horizontal="right" wrapText="1"/>
    </xf>
    <xf numFmtId="9" fontId="0" fillId="16" borderId="1" xfId="0" applyNumberFormat="1" applyFont="1" applyFill="1" applyBorder="1" applyAlignment="1">
      <alignment horizontal="right" wrapText="1"/>
    </xf>
    <xf numFmtId="165" fontId="0" fillId="16" borderId="1" xfId="15" applyNumberFormat="1" applyFont="1" applyFill="1" applyBorder="1" applyAlignment="1">
      <alignment horizontal="right" wrapText="1"/>
    </xf>
    <xf numFmtId="9" fontId="0" fillId="16" borderId="7" xfId="0" applyNumberFormat="1" applyFont="1" applyFill="1" applyBorder="1" applyAlignment="1">
      <alignment horizontal="right" wrapText="1"/>
    </xf>
    <xf numFmtId="9" fontId="0" fillId="6" borderId="118" xfId="2" applyNumberFormat="1" applyFont="1" applyFill="1" applyBorder="1" applyAlignment="1">
      <alignment horizontal="right" wrapText="1"/>
    </xf>
    <xf numFmtId="165" fontId="0" fillId="6" borderId="118" xfId="15" applyNumberFormat="1" applyFont="1" applyFill="1" applyBorder="1" applyAlignment="1">
      <alignment horizontal="right" wrapText="1"/>
    </xf>
    <xf numFmtId="9" fontId="0" fillId="6" borderId="70" xfId="2" applyNumberFormat="1" applyFont="1" applyFill="1" applyBorder="1" applyAlignment="1">
      <alignment horizontal="right" wrapText="1"/>
    </xf>
    <xf numFmtId="0" fontId="65" fillId="4" borderId="119"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61" fillId="6" borderId="2" xfId="0" applyFont="1" applyFill="1" applyBorder="1" applyAlignment="1">
      <alignment vertical="center" wrapText="1"/>
    </xf>
    <xf numFmtId="0" fontId="73" fillId="5" borderId="2" xfId="0" applyFont="1" applyFill="1" applyBorder="1" applyAlignment="1">
      <alignment vertical="center" wrapText="1"/>
    </xf>
    <xf numFmtId="0" fontId="61" fillId="6" borderId="120" xfId="0" applyFont="1" applyFill="1" applyBorder="1" applyAlignment="1">
      <alignment vertical="center" wrapText="1"/>
    </xf>
    <xf numFmtId="0" fontId="61" fillId="0" borderId="2" xfId="0" applyFont="1" applyBorder="1" applyAlignment="1">
      <alignment vertical="center" wrapText="1"/>
    </xf>
    <xf numFmtId="9" fontId="0" fillId="0" borderId="1" xfId="0" applyNumberFormat="1" applyFont="1" applyBorder="1" applyAlignment="1">
      <alignment horizontal="right" wrapText="1"/>
    </xf>
    <xf numFmtId="165" fontId="0" fillId="0" borderId="1" xfId="15" applyNumberFormat="1" applyFont="1" applyBorder="1" applyAlignment="1">
      <alignment horizontal="right" wrapText="1"/>
    </xf>
    <xf numFmtId="9" fontId="0" fillId="0" borderId="7" xfId="0" applyNumberFormat="1" applyFont="1" applyBorder="1" applyAlignment="1">
      <alignment horizontal="right" wrapText="1"/>
    </xf>
    <xf numFmtId="0" fontId="77" fillId="15" borderId="50" xfId="0" applyFont="1" applyFill="1" applyBorder="1" applyAlignment="1">
      <alignment horizontal="center" wrapText="1"/>
    </xf>
    <xf numFmtId="0" fontId="45" fillId="0" borderId="0" xfId="0" applyFont="1" applyAlignment="1">
      <alignment horizontal="left" vertical="center"/>
    </xf>
    <xf numFmtId="0" fontId="50" fillId="0" borderId="0" xfId="29" applyFont="1" applyFill="1" applyBorder="1" applyAlignment="1"/>
    <xf numFmtId="0" fontId="96" fillId="15" borderId="12" xfId="0" applyFont="1" applyFill="1" applyBorder="1"/>
    <xf numFmtId="0" fontId="50" fillId="0" borderId="0" xfId="29" applyFont="1" applyBorder="1" applyAlignment="1"/>
    <xf numFmtId="0" fontId="4" fillId="0" borderId="3" xfId="1" applyBorder="1" applyAlignment="1">
      <alignment vertical="center" wrapText="1"/>
    </xf>
    <xf numFmtId="0" fontId="4" fillId="0" borderId="4" xfId="1" applyBorder="1" applyAlignment="1">
      <alignment vertical="center" wrapText="1"/>
    </xf>
    <xf numFmtId="0" fontId="4" fillId="0" borderId="6" xfId="1" applyBorder="1" applyAlignment="1">
      <alignment vertical="center" wrapText="1"/>
    </xf>
    <xf numFmtId="0" fontId="2" fillId="4" borderId="3" xfId="0" applyFont="1" applyFill="1" applyBorder="1" applyAlignment="1">
      <alignment horizontal="center" vertical="center"/>
    </xf>
    <xf numFmtId="0" fontId="61" fillId="0" borderId="0" xfId="0" applyFont="1" applyFill="1" applyBorder="1" applyAlignment="1">
      <alignment horizontal="left" vertical="top" wrapText="1"/>
    </xf>
    <xf numFmtId="0" fontId="4" fillId="0" borderId="0" xfId="1" applyAlignment="1"/>
    <xf numFmtId="0" fontId="25" fillId="15" borderId="12" xfId="0" applyFont="1" applyFill="1" applyBorder="1" applyAlignment="1">
      <alignment horizontal="center"/>
    </xf>
    <xf numFmtId="0" fontId="105" fillId="15" borderId="4" xfId="0" applyFont="1" applyFill="1" applyBorder="1" applyAlignment="1">
      <alignment horizontal="center" vertical="center" wrapText="1"/>
    </xf>
    <xf numFmtId="0" fontId="82" fillId="0" borderId="2" xfId="0" applyFont="1" applyBorder="1" applyAlignment="1">
      <alignment vertical="center" wrapText="1"/>
    </xf>
    <xf numFmtId="0" fontId="33" fillId="0" borderId="0" xfId="1" applyFont="1" applyAlignment="1">
      <alignment vertical="center"/>
    </xf>
    <xf numFmtId="0" fontId="0" fillId="0" borderId="0" xfId="0" applyFont="1" applyAlignment="1"/>
    <xf numFmtId="0" fontId="4" fillId="0" borderId="0" xfId="1" applyFont="1" applyAlignment="1">
      <alignment horizontal="left" vertical="center"/>
    </xf>
    <xf numFmtId="0" fontId="4" fillId="0" borderId="8" xfId="1" applyFont="1" applyBorder="1" applyAlignment="1">
      <alignment vertical="center"/>
    </xf>
    <xf numFmtId="49" fontId="0" fillId="6" borderId="0" xfId="0" applyNumberFormat="1" applyFont="1" applyFill="1" applyAlignment="1">
      <alignment vertical="top" wrapText="1"/>
    </xf>
    <xf numFmtId="0" fontId="20" fillId="15" borderId="0" xfId="0" applyFont="1" applyFill="1" applyAlignment="1">
      <alignment wrapText="1"/>
    </xf>
    <xf numFmtId="0" fontId="25" fillId="6" borderId="30" xfId="0" applyNumberFormat="1" applyFont="1" applyFill="1" applyBorder="1" applyAlignment="1">
      <alignment horizontal="center" vertical="top" wrapText="1"/>
    </xf>
    <xf numFmtId="0" fontId="25" fillId="6" borderId="31" xfId="0" applyNumberFormat="1" applyFont="1" applyFill="1" applyBorder="1" applyAlignment="1">
      <alignment horizontal="center" vertical="top" wrapText="1"/>
    </xf>
    <xf numFmtId="0" fontId="84" fillId="0" borderId="0" xfId="29" applyFont="1" applyBorder="1"/>
    <xf numFmtId="0" fontId="50" fillId="9" borderId="28" xfId="29" applyFont="1" applyFill="1" applyBorder="1" applyAlignment="1">
      <alignment horizontal="left" vertical="top" wrapText="1"/>
    </xf>
    <xf numFmtId="0" fontId="50" fillId="0" borderId="28" xfId="29" applyFont="1" applyBorder="1"/>
    <xf numFmtId="0" fontId="43" fillId="15" borderId="113" xfId="0" applyFont="1" applyFill="1" applyBorder="1" applyAlignment="1">
      <alignment horizontal="center" vertical="center"/>
    </xf>
    <xf numFmtId="0" fontId="84" fillId="0" borderId="28" xfId="29" applyFont="1" applyBorder="1"/>
    <xf numFmtId="0" fontId="4" fillId="0" borderId="13" xfId="1" applyBorder="1" applyAlignment="1">
      <alignment vertical="center" wrapText="1"/>
    </xf>
    <xf numFmtId="0" fontId="43" fillId="15" borderId="12" xfId="6" applyFont="1" applyFill="1" applyBorder="1" applyAlignment="1">
      <alignment horizontal="center"/>
    </xf>
    <xf numFmtId="0" fontId="43" fillId="15" borderId="0" xfId="6" applyFont="1" applyFill="1" applyBorder="1" applyAlignment="1">
      <alignment horizontal="center"/>
    </xf>
    <xf numFmtId="0" fontId="43" fillId="15" borderId="2" xfId="6" applyFont="1" applyFill="1" applyBorder="1" applyAlignment="1">
      <alignment horizontal="center"/>
    </xf>
    <xf numFmtId="0" fontId="52" fillId="15" borderId="15" xfId="6" applyFont="1" applyFill="1" applyBorder="1" applyAlignment="1"/>
    <xf numFmtId="0" fontId="43" fillId="15" borderId="28" xfId="6" applyFont="1" applyFill="1" applyBorder="1" applyAlignment="1">
      <alignment horizontal="center"/>
    </xf>
    <xf numFmtId="0" fontId="52" fillId="15" borderId="28" xfId="0" applyFont="1" applyFill="1" applyBorder="1" applyAlignment="1">
      <alignment horizontal="center"/>
    </xf>
    <xf numFmtId="0" fontId="1" fillId="2" borderId="100" xfId="0" applyFont="1" applyFill="1" applyBorder="1" applyAlignment="1">
      <alignment horizontal="center" vertical="center"/>
    </xf>
    <xf numFmtId="0" fontId="1" fillId="2" borderId="57" xfId="0" applyFont="1" applyFill="1"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0" xfId="1" applyFont="1" applyBorder="1" applyAlignment="1">
      <alignment horizontal="left"/>
    </xf>
    <xf numFmtId="0" fontId="65" fillId="4" borderId="12" xfId="0" applyFont="1" applyFill="1" applyBorder="1" applyAlignment="1">
      <alignment horizontal="center" vertical="center" wrapText="1"/>
    </xf>
    <xf numFmtId="0" fontId="65" fillId="4" borderId="2" xfId="0" applyFont="1" applyFill="1" applyBorder="1" applyAlignment="1">
      <alignment horizontal="center" vertical="center" wrapText="1"/>
    </xf>
    <xf numFmtId="0" fontId="65" fillId="4" borderId="15" xfId="0" applyFont="1" applyFill="1" applyBorder="1" applyAlignment="1">
      <alignment horizontal="center" vertical="center" wrapText="1"/>
    </xf>
    <xf numFmtId="0" fontId="67" fillId="16" borderId="1" xfId="0" applyFont="1" applyFill="1" applyBorder="1" applyAlignment="1">
      <alignment horizontal="center" vertical="center"/>
    </xf>
    <xf numFmtId="0" fontId="59" fillId="16" borderId="2" xfId="0" applyFont="1" applyFill="1" applyBorder="1" applyAlignment="1">
      <alignment vertical="center"/>
    </xf>
    <xf numFmtId="0" fontId="59" fillId="16" borderId="15" xfId="0" applyFont="1" applyFill="1" applyBorder="1" applyAlignment="1">
      <alignment vertical="center"/>
    </xf>
    <xf numFmtId="0" fontId="67" fillId="16" borderId="0" xfId="0" applyFont="1" applyFill="1" applyBorder="1" applyAlignment="1">
      <alignment horizontal="center" vertical="center"/>
    </xf>
    <xf numFmtId="0" fontId="59" fillId="16" borderId="0" xfId="0" applyFont="1" applyFill="1" applyBorder="1" applyAlignment="1">
      <alignment vertical="center"/>
    </xf>
    <xf numFmtId="0" fontId="59" fillId="16" borderId="103" xfId="0" applyFont="1" applyFill="1" applyBorder="1" applyAlignment="1">
      <alignment vertical="center"/>
    </xf>
    <xf numFmtId="0" fontId="67" fillId="16" borderId="104" xfId="0" applyFont="1" applyFill="1" applyBorder="1" applyAlignment="1">
      <alignment horizontal="center" vertical="center"/>
    </xf>
    <xf numFmtId="0" fontId="59" fillId="16" borderId="13" xfId="0" applyFont="1" applyFill="1" applyBorder="1" applyAlignment="1">
      <alignment vertical="center"/>
    </xf>
    <xf numFmtId="165" fontId="40" fillId="0" borderId="8" xfId="22" applyNumberFormat="1"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165" fontId="50" fillId="0" borderId="2" xfId="22" applyNumberFormat="1" applyFont="1" applyBorder="1" applyAlignment="1">
      <alignment horizontal="center" vertical="center" wrapText="1"/>
    </xf>
    <xf numFmtId="0" fontId="68" fillId="0" borderId="2" xfId="0" applyFont="1" applyBorder="1" applyAlignment="1">
      <alignment horizontal="center" vertical="center" wrapText="1"/>
    </xf>
    <xf numFmtId="165" fontId="40" fillId="0" borderId="8" xfId="22"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165" fontId="50" fillId="0" borderId="89" xfId="22" applyNumberFormat="1" applyFont="1" applyBorder="1" applyAlignment="1">
      <alignment horizontal="center" vertical="center" wrapText="1"/>
    </xf>
    <xf numFmtId="0" fontId="68" fillId="0" borderId="9" xfId="0" applyFont="1" applyBorder="1" applyAlignment="1">
      <alignment horizontal="center" vertical="center" wrapText="1"/>
    </xf>
    <xf numFmtId="0" fontId="68" fillId="0" borderId="75" xfId="0" applyFont="1" applyBorder="1" applyAlignment="1">
      <alignment horizontal="center" vertical="center" wrapText="1"/>
    </xf>
    <xf numFmtId="0" fontId="65" fillId="4" borderId="100" xfId="0" applyFont="1" applyFill="1" applyBorder="1" applyAlignment="1">
      <alignment horizontal="center" vertical="center" wrapText="1"/>
    </xf>
    <xf numFmtId="0" fontId="65" fillId="4" borderId="57" xfId="0" applyFont="1" applyFill="1" applyBorder="1" applyAlignment="1">
      <alignment horizontal="center" vertical="center" wrapText="1"/>
    </xf>
    <xf numFmtId="0" fontId="65" fillId="4" borderId="55" xfId="0" applyFont="1" applyFill="1" applyBorder="1" applyAlignment="1">
      <alignment horizontal="center" vertical="center" wrapText="1"/>
    </xf>
    <xf numFmtId="0" fontId="65" fillId="4" borderId="0" xfId="0" applyFont="1" applyFill="1" applyBorder="1" applyAlignment="1">
      <alignment horizontal="center" vertical="center" wrapText="1"/>
    </xf>
    <xf numFmtId="0" fontId="65" fillId="4" borderId="6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4" fillId="0" borderId="8" xfId="1" applyFont="1" applyBorder="1" applyAlignment="1">
      <alignment horizontal="justify" vertical="center" wrapText="1"/>
    </xf>
    <xf numFmtId="0" fontId="4" fillId="0" borderId="10" xfId="1" applyFont="1" applyBorder="1" applyAlignment="1">
      <alignment horizontal="justify" vertical="center" wrapText="1"/>
    </xf>
    <xf numFmtId="0" fontId="65" fillId="4"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6" xfId="1" applyFont="1" applyBorder="1" applyAlignment="1">
      <alignment vertical="center" wrapText="1"/>
    </xf>
    <xf numFmtId="0" fontId="78" fillId="15" borderId="8" xfId="0" applyFont="1" applyFill="1" applyBorder="1" applyAlignment="1">
      <alignment horizontal="center"/>
    </xf>
    <xf numFmtId="0" fontId="78" fillId="15" borderId="9" xfId="0" applyFont="1" applyFill="1" applyBorder="1" applyAlignment="1">
      <alignment horizontal="center"/>
    </xf>
    <xf numFmtId="0" fontId="43" fillId="15" borderId="3" xfId="0" applyFont="1" applyFill="1" applyBorder="1" applyAlignment="1">
      <alignment horizontal="center" vertical="center" wrapText="1"/>
    </xf>
    <xf numFmtId="0" fontId="43" fillId="15" borderId="4" xfId="0" applyFont="1" applyFill="1" applyBorder="1" applyAlignment="1">
      <alignment horizontal="center" vertical="center" wrapText="1"/>
    </xf>
    <xf numFmtId="0" fontId="43" fillId="15" borderId="6" xfId="0" applyFont="1" applyFill="1" applyBorder="1" applyAlignment="1">
      <alignment horizontal="center" vertical="center" wrapText="1"/>
    </xf>
    <xf numFmtId="0" fontId="80" fillId="4" borderId="12" xfId="0" applyFont="1" applyFill="1" applyBorder="1" applyAlignment="1">
      <alignment horizontal="center" vertical="center" wrapText="1"/>
    </xf>
    <xf numFmtId="0" fontId="80" fillId="4" borderId="0" xfId="0" applyFont="1" applyFill="1" applyBorder="1" applyAlignment="1">
      <alignment horizontal="center" vertical="center" wrapText="1"/>
    </xf>
    <xf numFmtId="0" fontId="80" fillId="4" borderId="13" xfId="0" applyFont="1" applyFill="1" applyBorder="1" applyAlignment="1">
      <alignment horizontal="center" vertical="center" wrapText="1"/>
    </xf>
    <xf numFmtId="0" fontId="4" fillId="0" borderId="3" xfId="1" applyBorder="1" applyAlignment="1">
      <alignment horizontal="left" vertical="center" wrapText="1"/>
    </xf>
    <xf numFmtId="0" fontId="4" fillId="0" borderId="4" xfId="1" applyBorder="1" applyAlignment="1">
      <alignment horizontal="left" vertical="center" wrapText="1"/>
    </xf>
    <xf numFmtId="0" fontId="4" fillId="0" borderId="6" xfId="1" applyBorder="1" applyAlignment="1">
      <alignment horizontal="left" vertical="center" wrapText="1"/>
    </xf>
    <xf numFmtId="0" fontId="81" fillId="4" borderId="12" xfId="0" applyFont="1" applyFill="1" applyBorder="1" applyAlignment="1">
      <alignment horizontal="center" vertical="center" wrapText="1"/>
    </xf>
    <xf numFmtId="0" fontId="81" fillId="4" borderId="0" xfId="0" applyFont="1" applyFill="1" applyBorder="1" applyAlignment="1">
      <alignment horizontal="center" vertical="center" wrapText="1"/>
    </xf>
    <xf numFmtId="0" fontId="81" fillId="4" borderId="13" xfId="0" applyFont="1" applyFill="1" applyBorder="1" applyAlignment="1">
      <alignment horizontal="center" vertical="center" wrapText="1"/>
    </xf>
    <xf numFmtId="0" fontId="50" fillId="6" borderId="0" xfId="29" applyFont="1" applyFill="1" applyBorder="1" applyAlignment="1">
      <alignment horizontal="center"/>
    </xf>
    <xf numFmtId="0" fontId="80" fillId="4" borderId="2" xfId="0" applyFont="1" applyFill="1" applyBorder="1" applyAlignment="1">
      <alignment horizontal="center" vertical="center" wrapText="1"/>
    </xf>
    <xf numFmtId="0" fontId="80" fillId="4" borderId="15" xfId="0" applyFont="1" applyFill="1" applyBorder="1" applyAlignment="1">
      <alignment horizontal="center" vertical="center" wrapText="1"/>
    </xf>
    <xf numFmtId="0" fontId="80" fillId="4" borderId="3" xfId="0" applyFont="1" applyFill="1" applyBorder="1" applyAlignment="1">
      <alignment horizontal="center" vertical="center" wrapText="1"/>
    </xf>
    <xf numFmtId="0" fontId="80" fillId="4" borderId="4" xfId="0" applyFont="1" applyFill="1" applyBorder="1" applyAlignment="1">
      <alignment horizontal="center" vertical="center" wrapText="1"/>
    </xf>
    <xf numFmtId="0" fontId="80" fillId="4" borderId="6" xfId="0" applyFont="1" applyFill="1" applyBorder="1" applyAlignment="1">
      <alignment horizontal="center" vertical="center" wrapText="1"/>
    </xf>
    <xf numFmtId="0" fontId="85" fillId="4" borderId="12" xfId="0" applyFont="1" applyFill="1" applyBorder="1" applyAlignment="1">
      <alignment horizontal="center" vertical="center" wrapText="1"/>
    </xf>
    <xf numFmtId="0" fontId="85" fillId="4" borderId="2" xfId="0" applyFont="1" applyFill="1" applyBorder="1" applyAlignment="1">
      <alignment horizontal="center" vertical="center" wrapText="1"/>
    </xf>
    <xf numFmtId="0" fontId="85" fillId="4"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0" borderId="8" xfId="0" applyFont="1" applyBorder="1" applyAlignment="1">
      <alignment horizontal="right" vertical="center" wrapText="1"/>
    </xf>
    <xf numFmtId="0" fontId="0" fillId="0" borderId="9" xfId="0" applyFont="1" applyBorder="1" applyAlignment="1">
      <alignment horizontal="right" vertical="center" wrapText="1"/>
    </xf>
    <xf numFmtId="0" fontId="87" fillId="4" borderId="12" xfId="0" applyFont="1" applyFill="1" applyBorder="1" applyAlignment="1">
      <alignment horizontal="center" vertical="center" wrapText="1"/>
    </xf>
    <xf numFmtId="0" fontId="87" fillId="4" borderId="2" xfId="0" applyFont="1" applyFill="1" applyBorder="1" applyAlignment="1">
      <alignment horizontal="center" vertical="center" wrapText="1"/>
    </xf>
    <xf numFmtId="0" fontId="87" fillId="4" borderId="15" xfId="0" applyFont="1" applyFill="1" applyBorder="1" applyAlignment="1">
      <alignment horizontal="center" vertical="center" wrapText="1"/>
    </xf>
    <xf numFmtId="0" fontId="88" fillId="4" borderId="3" xfId="0" applyFont="1" applyFill="1" applyBorder="1" applyAlignment="1">
      <alignment horizontal="center" vertical="center"/>
    </xf>
    <xf numFmtId="0" fontId="88" fillId="4" borderId="4" xfId="0" applyFont="1" applyFill="1" applyBorder="1" applyAlignment="1">
      <alignment horizontal="center" vertical="center"/>
    </xf>
    <xf numFmtId="0" fontId="88" fillId="4" borderId="6" xfId="0" applyFont="1" applyFill="1" applyBorder="1" applyAlignment="1">
      <alignment horizontal="center" vertical="center"/>
    </xf>
    <xf numFmtId="0" fontId="41" fillId="15" borderId="12" xfId="0" applyFont="1" applyFill="1" applyBorder="1" applyAlignment="1">
      <alignment horizontal="center" vertical="center"/>
    </xf>
    <xf numFmtId="0" fontId="42" fillId="15" borderId="2" xfId="0" applyFont="1" applyFill="1" applyBorder="1" applyAlignment="1">
      <alignment horizontal="center" vertical="center"/>
    </xf>
    <xf numFmtId="0" fontId="42" fillId="15" borderId="2" xfId="0" applyFont="1" applyFill="1" applyBorder="1" applyAlignment="1">
      <alignment vertical="center"/>
    </xf>
    <xf numFmtId="0" fontId="42" fillId="15" borderId="15" xfId="0" applyFont="1" applyFill="1" applyBorder="1" applyAlignment="1">
      <alignment vertical="center"/>
    </xf>
    <xf numFmtId="3" fontId="22" fillId="12" borderId="49" xfId="0" applyNumberFormat="1" applyFont="1" applyFill="1" applyBorder="1" applyAlignment="1">
      <alignment horizontal="center"/>
    </xf>
    <xf numFmtId="0" fontId="0" fillId="12" borderId="45" xfId="0" applyFont="1" applyFill="1" applyBorder="1" applyAlignment="1">
      <alignment horizontal="center"/>
    </xf>
    <xf numFmtId="0" fontId="22" fillId="12" borderId="49" xfId="0" applyFont="1" applyFill="1" applyBorder="1" applyAlignment="1">
      <alignment horizontal="center"/>
    </xf>
    <xf numFmtId="0" fontId="0" fillId="12" borderId="45" xfId="0" applyFill="1" applyBorder="1" applyAlignment="1">
      <alignment horizontal="center"/>
    </xf>
    <xf numFmtId="0" fontId="0" fillId="0" borderId="46" xfId="0" applyBorder="1" applyAlignment="1">
      <alignment horizontal="center"/>
    </xf>
  </cellXfs>
  <cellStyles count="31">
    <cellStyle name="Comma" xfId="15" builtinId="3"/>
    <cellStyle name="Comma 2" xfId="4" xr:uid="{00000000-0005-0000-0000-000001000000}"/>
    <cellStyle name="Comma 3" xfId="18" xr:uid="{00000000-0005-0000-0000-000002000000}"/>
    <cellStyle name="Comma 4" xfId="22" xr:uid="{00000000-0005-0000-0000-000003000000}"/>
    <cellStyle name="Currency 2" xfId="24" xr:uid="{00000000-0005-0000-0000-000004000000}"/>
    <cellStyle name="Heading 1" xfId="28" builtinId="16"/>
    <cellStyle name="Heading 2" xfId="29" builtinId="17"/>
    <cellStyle name="Heading 3" xfId="30" builtinId="18"/>
    <cellStyle name="Hyperlink" xfId="1" builtinId="8"/>
    <cellStyle name="Hyperlink 2" xfId="5" xr:uid="{00000000-0005-0000-0000-000009000000}"/>
    <cellStyle name="Hyperlink 3" xfId="16" xr:uid="{00000000-0005-0000-0000-00000A000000}"/>
    <cellStyle name="Neutral 2" xfId="19" xr:uid="{00000000-0005-0000-0000-00000B000000}"/>
    <cellStyle name="Normal" xfId="0" builtinId="0"/>
    <cellStyle name="Normal 10" xfId="27" xr:uid="{00000000-0005-0000-0000-00000D000000}"/>
    <cellStyle name="Normal 2" xfId="6" xr:uid="{00000000-0005-0000-0000-00000E000000}"/>
    <cellStyle name="Normal 2 2" xfId="7" xr:uid="{00000000-0005-0000-0000-00000F000000}"/>
    <cellStyle name="Normal 3" xfId="8" xr:uid="{00000000-0005-0000-0000-000010000000}"/>
    <cellStyle name="Normal 3 2" xfId="9" xr:uid="{00000000-0005-0000-0000-000011000000}"/>
    <cellStyle name="Normal 3 3" xfId="26" xr:uid="{00000000-0005-0000-0000-000012000000}"/>
    <cellStyle name="Normal 4" xfId="10" xr:uid="{00000000-0005-0000-0000-000013000000}"/>
    <cellStyle name="Normal 5" xfId="11" xr:uid="{00000000-0005-0000-0000-000014000000}"/>
    <cellStyle name="Normal 6" xfId="12" xr:uid="{00000000-0005-0000-0000-000015000000}"/>
    <cellStyle name="Normal 7" xfId="3" xr:uid="{00000000-0005-0000-0000-000016000000}"/>
    <cellStyle name="Normal 8" xfId="21" xr:uid="{00000000-0005-0000-0000-000017000000}"/>
    <cellStyle name="Normal 9" xfId="25" xr:uid="{00000000-0005-0000-0000-000018000000}"/>
    <cellStyle name="Normal_rptE4Cityunround_calc" xfId="13" xr:uid="{00000000-0005-0000-0000-000019000000}"/>
    <cellStyle name="Normal_Sheet1_1" xfId="17" xr:uid="{00000000-0005-0000-0000-00001A000000}"/>
    <cellStyle name="Percent" xfId="2" builtinId="5"/>
    <cellStyle name="Percent 2" xfId="14" xr:uid="{00000000-0005-0000-0000-00001C000000}"/>
    <cellStyle name="Percent 3" xfId="20" xr:uid="{00000000-0005-0000-0000-00001D000000}"/>
    <cellStyle name="Percent 4" xfId="23" xr:uid="{00000000-0005-0000-0000-00001E000000}"/>
  </cellStyles>
  <dxfs count="267">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3"/>
        <color theme="1"/>
        <name val="Calibri"/>
        <scheme val="minor"/>
      </font>
      <fill>
        <patternFill patternType="solid">
          <fgColor indexed="64"/>
          <bgColor theme="5" tint="-0.249977111117893"/>
        </patternFill>
      </fill>
      <alignment horizontal="center" vertical="center" textRotation="0" wrapText="1" indent="0" justifyLastLine="0" shrinkToFit="0" readingOrder="0"/>
    </dxf>
    <dxf>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5" tint="-0.249977111117893"/>
        </patternFill>
      </fill>
      <alignment horizontal="general" vertical="bottom" textRotation="0" wrapText="1" indent="0" justifyLastLine="0" shrinkToFit="0" readingOrder="0"/>
    </dxf>
    <dxf>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alignment horizontal="general" vertical="top" textRotation="0" wrapText="0" indent="0" justifyLastLine="0" shrinkToFit="0" readingOrder="0"/>
    </dxf>
    <dxf>
      <border outline="0">
        <top style="medium">
          <color indexed="64"/>
        </top>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scheme val="minor"/>
      </font>
      <numFmt numFmtId="0" formatCode="General"/>
      <fill>
        <patternFill patternType="solid">
          <fgColor indexed="64"/>
          <bgColor theme="5"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mm/dd/yyyy"/>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dxf>
    <dxf>
      <border outline="0">
        <right style="medium">
          <color indexed="64"/>
        </right>
        <top style="medium">
          <color indexed="64"/>
        </top>
      </border>
    </dxf>
    <dxf>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5" tint="-0.24997711111789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1" indent="0" justifyLastLine="0" shrinkToFit="0" readingOrder="0"/>
      <border diagonalUp="0" diagonalDown="0" outline="0">
        <left/>
        <right/>
        <top/>
        <bottom style="medium">
          <color indexed="64"/>
        </bottom>
      </border>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right" vertical="bottom"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Calibri"/>
        <scheme val="minor"/>
      </font>
    </dxf>
    <dxf>
      <border outline="0">
        <bottom style="medium">
          <color indexed="64"/>
        </bottom>
      </border>
    </dxf>
    <dxf>
      <font>
        <b val="0"/>
        <i val="0"/>
        <strike val="0"/>
        <condense val="0"/>
        <extend val="0"/>
        <outline val="0"/>
        <shadow val="0"/>
        <u val="none"/>
        <vertAlign val="baseline"/>
        <sz val="12"/>
        <color rgb="FFFFFFFF"/>
        <name val="Calibri"/>
        <scheme val="none"/>
      </font>
      <fill>
        <patternFill patternType="solid">
          <fgColor indexed="64"/>
          <bgColor rgb="FF943634"/>
        </patternFill>
      </fill>
      <alignment horizontal="center" vertical="center" textRotation="0" wrapText="1" indent="0" justifyLastLine="0" shrinkToFit="0" readingOrder="0"/>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2"/>
        <color rgb="FFFFFFFF"/>
        <name val="Calibri"/>
        <scheme val="none"/>
      </font>
      <fill>
        <patternFill patternType="solid">
          <fgColor indexed="64"/>
          <bgColor rgb="FF943634"/>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theme="0"/>
        <name val="Calibri"/>
        <scheme val="none"/>
      </font>
      <fill>
        <patternFill patternType="solid">
          <fgColor indexed="64"/>
          <bgColor theme="0"/>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none"/>
      </font>
      <alignment horizontal="general" vertical="center" textRotation="0" wrapText="1" indent="0" justifyLastLine="0" shrinkToFit="0" readingOrder="0"/>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2"/>
        <color theme="0"/>
        <name val="Calibri"/>
        <scheme val="minor"/>
      </font>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FFFFFF"/>
        <name val="Calibri"/>
        <scheme val="none"/>
      </font>
      <fill>
        <patternFill patternType="solid">
          <fgColor indexed="64"/>
          <bgColor rgb="FF94363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3" formatCode="#,##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3" formatCode="#,##0"/>
      <fill>
        <patternFill patternType="solid">
          <fgColor indexed="64"/>
          <bgColor theme="0"/>
        </patternFill>
      </fill>
      <alignment horizontal="center"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Calibri"/>
        <scheme val="none"/>
      </font>
      <alignment horizontal="center" vertical="center" textRotation="0" wrapText="1" indent="0" justifyLastLine="0" shrinkToFit="0" readingOrder="0"/>
    </dxf>
    <dxf>
      <numFmt numFmtId="0" formatCode="General"/>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border diagonalUp="0" diagonalDown="0">
        <left/>
        <right style="thin">
          <color indexed="64"/>
        </right>
        <top style="medium">
          <color indexed="64"/>
        </top>
        <bottom style="thin">
          <color indexed="64"/>
        </bottom>
        <vertical/>
        <horizontal/>
      </border>
    </dxf>
    <dxf>
      <border outline="0">
        <left style="medium">
          <color indexed="64"/>
        </left>
        <right style="medium">
          <color indexed="64"/>
        </right>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theme="5" tint="-0.249977111117893"/>
        </patternFill>
      </fill>
      <alignment horizontal="center" vertical="bottom" textRotation="0" wrapText="1" indent="0" justifyLastLine="0" shrinkToFit="0" readingOrder="0"/>
    </dxf>
    <dxf>
      <numFmt numFmtId="0" formatCode="General"/>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border diagonalUp="0" diagonalDown="0">
        <left/>
        <right style="thin">
          <color indexed="64"/>
        </right>
        <top style="medium">
          <color indexed="64"/>
        </top>
        <bottom style="thin">
          <color indexed="64"/>
        </bottom>
        <vertical/>
        <horizontal/>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2"/>
        <color theme="0"/>
        <name val="Calibri"/>
        <scheme val="minor"/>
      </font>
      <fill>
        <patternFill patternType="solid">
          <fgColor indexed="64"/>
          <bgColor theme="5"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border diagonalUp="0" diagonalDown="0" outline="0">
        <left style="thin">
          <color indexed="64"/>
        </left>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thin">
          <color indexed="64"/>
        </bottom>
      </border>
    </dxf>
    <dxf>
      <fill>
        <patternFill patternType="solid">
          <fgColor indexed="64"/>
          <bgColor theme="0"/>
        </patternFill>
      </fill>
    </dxf>
    <dxf>
      <font>
        <b/>
        <i val="0"/>
        <strike val="0"/>
        <condense val="0"/>
        <extend val="0"/>
        <outline val="0"/>
        <shadow val="0"/>
        <u val="none"/>
        <vertAlign val="baseline"/>
        <sz val="12"/>
        <color theme="0"/>
        <name val="Calibri"/>
        <scheme val="minor"/>
      </font>
      <fill>
        <patternFill patternType="solid">
          <fgColor indexed="64"/>
          <bgColor theme="5"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righ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center" textRotation="0" wrapText="1" indent="0" justifyLastLine="0" shrinkToFit="0" readingOrder="0"/>
      <border diagonalUp="0" diagonalDown="0">
        <left style="thin">
          <color indexed="8"/>
        </left>
        <right style="thin">
          <color indexed="8"/>
        </right>
        <top style="medium">
          <color indexed="64"/>
        </top>
        <bottom style="medium">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border outline="0">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2"/>
        <color rgb="FFFFFFFF"/>
        <name val="Calibri"/>
        <scheme val="none"/>
      </font>
      <fill>
        <patternFill patternType="solid">
          <fgColor indexed="64"/>
          <bgColor rgb="FF94363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right style="medium">
          <color indexed="64"/>
        </right>
        <top style="medium">
          <color indexed="64"/>
        </top>
        <bottom style="thick">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thick">
          <color indexed="64"/>
        </bottom>
        <vertical/>
        <horizontal/>
      </border>
    </dxf>
    <dxf>
      <font>
        <b val="0"/>
        <i val="0"/>
        <strike val="0"/>
        <condense val="0"/>
        <extend val="0"/>
        <outline val="0"/>
        <shadow val="0"/>
        <u val="none"/>
        <vertAlign val="baseline"/>
        <sz val="11"/>
        <color theme="1"/>
        <name val="Calibri"/>
        <scheme val="minor"/>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minor"/>
      </font>
      <numFmt numFmtId="14" formatCode="0.00%"/>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right style="medium">
          <color indexed="64"/>
        </right>
        <top/>
        <bottom style="thick">
          <color indexed="64"/>
        </bottom>
        <vertical/>
        <horizontal/>
      </border>
    </dxf>
    <dxf>
      <border outline="0">
        <left style="medium">
          <color indexed="64"/>
        </lef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2"/>
        <color rgb="FFFFFFFF"/>
        <name val="Calibri"/>
        <scheme val="none"/>
      </font>
      <fill>
        <patternFill patternType="solid">
          <fgColor indexed="64"/>
          <bgColor rgb="FF94363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outline="0">
        <left/>
        <right/>
        <top style="medium">
          <color indexed="64"/>
        </top>
        <bottom style="medium">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indexed="64"/>
          <bgColor theme="5" tint="-0.249977111117893"/>
        </patternFill>
      </fill>
      <alignment horizontal="center" vertical="center" textRotation="0" wrapText="1" indent="0" justifyLastLine="0" shrinkToFit="0" readingOrder="0"/>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solid">
          <fgColor indexed="64"/>
          <bgColor theme="5" tint="-0.249977111117893"/>
        </patternFill>
      </fill>
      <alignment horizontal="general" vertical="bottom" textRotation="0" wrapText="1" indent="0" justifyLastLine="0" shrinkToFit="0" readingOrder="0"/>
    </dxf>
    <dxf>
      <border outline="0">
        <left style="medium">
          <color indexed="64"/>
        </left>
        <top style="thin">
          <color indexed="64"/>
        </top>
        <bottom style="medium">
          <color indexed="64"/>
        </bottom>
      </border>
    </dxf>
    <dxf>
      <font>
        <b val="0"/>
        <i val="0"/>
        <strike val="0"/>
        <condense val="0"/>
        <extend val="0"/>
        <outline val="0"/>
        <shadow val="0"/>
        <u val="none"/>
        <vertAlign val="baseline"/>
        <sz val="12"/>
        <color rgb="FFFFFFFF"/>
        <name val="Calibri"/>
        <scheme val="minor"/>
      </font>
      <fill>
        <patternFill patternType="solid">
          <fgColor indexed="64"/>
          <bgColor rgb="FF94363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numFmt numFmtId="165" formatCode="_(* #,##0_);_(* \(#,##0\);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numFmt numFmtId="165" formatCode="_(* #,##0_);_(* \(#,##0\);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numFmt numFmtId="165" formatCode="_(* #,##0_);_(* \(#,##0\);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border>
    </dxf>
    <dxf>
      <font>
        <strike val="0"/>
        <outline val="0"/>
        <shadow val="0"/>
        <u val="none"/>
        <vertAlign val="baseline"/>
        <name val="Calibri"/>
        <scheme val="minor"/>
      </font>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dxf>
    <dxf>
      <font>
        <b/>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right/>
        <top style="thin">
          <color indexed="8"/>
        </top>
        <bottom style="thin">
          <color indexed="8"/>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fill>
        <patternFill patternType="solid">
          <fgColor indexed="64"/>
          <bgColor indexed="9"/>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border outline="0">
        <left style="medium">
          <color indexed="64"/>
        </left>
        <top style="medium">
          <color indexed="64"/>
        </top>
      </border>
    </dxf>
    <dxf>
      <font>
        <strike val="0"/>
        <outline val="0"/>
        <shadow val="0"/>
        <u val="none"/>
        <vertAlign val="baseline"/>
        <sz val="11"/>
        <name val="Calibri"/>
        <scheme val="minor"/>
      </font>
    </dxf>
    <dxf>
      <font>
        <b/>
        <i val="0"/>
        <strike val="0"/>
        <condense val="0"/>
        <extend val="0"/>
        <outline val="0"/>
        <shadow val="0"/>
        <u val="none"/>
        <vertAlign val="baseline"/>
        <sz val="12"/>
        <color rgb="FFFFFFFF"/>
        <name val="Calibri"/>
        <scheme val="none"/>
      </font>
      <fill>
        <patternFill patternType="solid">
          <fgColor indexed="64"/>
          <bgColor rgb="FF963634"/>
        </patternFill>
      </fill>
      <alignment horizontal="general" vertical="center" textRotation="0" wrapText="0" indent="0" justifyLastLine="0" shrinkToFit="0" readingOrder="0"/>
    </dxf>
    <dxf>
      <border outline="0">
        <left style="thick">
          <color indexed="64"/>
        </left>
        <top style="medium">
          <color indexed="64"/>
        </top>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right" vertical="center" textRotation="0" wrapText="0"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11"/>
        <color theme="1"/>
        <name val="Calibri"/>
        <scheme val="minor"/>
      </font>
      <numFmt numFmtId="3" formatCode="#,##0"/>
      <alignment horizontal="right" vertical="center"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border outline="0">
        <left style="medium">
          <color indexed="64"/>
        </left>
        <right style="medium">
          <color indexed="64"/>
        </right>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indexed="8"/>
        <name val="Calibri"/>
        <scheme val="minor"/>
      </font>
      <numFmt numFmtId="164" formatCode="0.0%"/>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0"/>
        <color indexed="8"/>
        <name val="Calibri"/>
        <scheme val="minor"/>
      </font>
      <numFmt numFmtId="3" formatCode="#,##0"/>
      <fill>
        <patternFill patternType="solid">
          <fgColor indexed="64"/>
          <bgColor theme="0" tint="-0.14999847407452621"/>
        </patternFill>
      </fill>
      <alignment horizontal="left" vertical="top" textRotation="0" wrapText="1" indent="0" justifyLastLine="0" shrinkToFit="0" readingOrder="0"/>
      <border diagonalUp="0" diagonalDown="0" outline="0">
        <left style="medium">
          <color indexed="64"/>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numFmt numFmtId="14" formatCode="0.00%"/>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numFmt numFmtId="0" formatCode="General"/>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numFmt numFmtId="14" formatCode="0.00%"/>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top style="thin">
          <color indexed="8"/>
        </top>
        <bottom style="thin">
          <color indexed="8"/>
        </bottom>
      </border>
    </dxf>
    <dxf>
      <border outline="0">
        <right style="medium">
          <color indexed="64"/>
        </right>
        <top style="medium">
          <color indexed="64"/>
        </top>
      </border>
    </dxf>
    <dxf>
      <font>
        <b val="0"/>
        <i val="0"/>
        <strike val="0"/>
        <condense val="0"/>
        <extend val="0"/>
        <outline val="0"/>
        <shadow val="0"/>
        <u val="none"/>
        <vertAlign val="baseline"/>
        <sz val="10"/>
        <color indexed="8"/>
        <name val="Calibri"/>
        <scheme val="minor"/>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name val="Calibri"/>
        <scheme val="minor"/>
      </font>
    </dxf>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1"/>
        <color auto="1"/>
        <name val="Calibri"/>
        <scheme val="minor"/>
      </font>
      <numFmt numFmtId="3" formatCode="#,##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general" vertical="bottom" textRotation="0" wrapText="0" indent="0" justifyLastLine="0" shrinkToFit="0" readingOrder="0"/>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2"/>
        <color rgb="FFFFFFFF"/>
        <name val="Calibri"/>
        <scheme val="none"/>
      </font>
      <fill>
        <patternFill patternType="solid">
          <fgColor indexed="64"/>
          <bgColor rgb="FF963634"/>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Medium9"/>
  <colors>
    <mruColors>
      <color rgb="FF0000FF"/>
      <color rgb="FFCC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247650</xdr:colOff>
      <xdr:row>3</xdr:row>
      <xdr:rowOff>76200</xdr:rowOff>
    </xdr:from>
    <xdr:to>
      <xdr:col>3</xdr:col>
      <xdr:colOff>114300</xdr:colOff>
      <xdr:row>7</xdr:row>
      <xdr:rowOff>76200</xdr:rowOff>
    </xdr:to>
    <xdr:cxnSp macro="">
      <xdr:nvCxnSpPr>
        <xdr:cNvPr id="3" name="Straight Arrow Connector 2">
          <a:extLst>
            <a:ext uri="{FF2B5EF4-FFF2-40B4-BE49-F238E27FC236}">
              <a16:creationId xmlns:a16="http://schemas.microsoft.com/office/drawing/2014/main" id="{00000000-0008-0000-0C00-000003000000}"/>
            </a:ext>
          </a:extLst>
        </xdr:cNvPr>
        <xdr:cNvCxnSpPr/>
      </xdr:nvCxnSpPr>
      <xdr:spPr>
        <a:xfrm flipH="1">
          <a:off x="1962150" y="647700"/>
          <a:ext cx="1790700" cy="1038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3</xdr:row>
      <xdr:rowOff>85725</xdr:rowOff>
    </xdr:from>
    <xdr:to>
      <xdr:col>3</xdr:col>
      <xdr:colOff>171450</xdr:colOff>
      <xdr:row>18</xdr:row>
      <xdr:rowOff>76200</xdr:rowOff>
    </xdr:to>
    <xdr:cxnSp macro="">
      <xdr:nvCxnSpPr>
        <xdr:cNvPr id="6" name="Straight Arrow Connector 5">
          <a:extLst>
            <a:ext uri="{FF2B5EF4-FFF2-40B4-BE49-F238E27FC236}">
              <a16:creationId xmlns:a16="http://schemas.microsoft.com/office/drawing/2014/main" id="{00000000-0008-0000-0C00-000006000000}"/>
            </a:ext>
          </a:extLst>
        </xdr:cNvPr>
        <xdr:cNvCxnSpPr/>
      </xdr:nvCxnSpPr>
      <xdr:spPr>
        <a:xfrm flipH="1">
          <a:off x="2362200" y="657225"/>
          <a:ext cx="1447800" cy="3124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_Population_growth_trends_2010_2013" displayName="Table1_Population_growth_trends_2010_2013" ref="A5:H12" totalsRowShown="0" headerRowDxfId="266" dataDxfId="265" tableBorderDxfId="264" dataCellStyle="Normal 6">
  <tableColumns count="8">
    <tableColumn id="1" xr3:uid="{00000000-0010-0000-0000-000001000000}" name="COUNTY/CITY"/>
    <tableColumn id="2" xr3:uid="{00000000-0010-0000-0000-000002000000}" name="Population"/>
    <tableColumn id="3" xr3:uid="{00000000-0010-0000-0000-000003000000}" name="Population2" dataDxfId="263" dataCellStyle="Normal 6"/>
    <tableColumn id="4" xr3:uid="{00000000-0010-0000-0000-000004000000}" name="Population3" dataDxfId="262" dataCellStyle="Normal 6"/>
    <tableColumn id="5" xr3:uid="{00000000-0010-0000-0000-000005000000}" name="Population4" dataDxfId="261" dataCellStyle="Normal 6"/>
    <tableColumn id="6" xr3:uid="{00000000-0010-0000-0000-000006000000}" name="Population5" dataDxfId="260" dataCellStyle="Normal 6"/>
    <tableColumn id="7" xr3:uid="{00000000-0010-0000-0000-000007000000}" name="Average Annual Change"/>
    <tableColumn id="8" xr3:uid="{00000000-0010-0000-0000-000008000000}" name="Average Annual Change2"/>
  </tableColumns>
  <tableStyleInfo name="TableStyleMedium1" showFirstColumn="0" showLastColumn="0" showRowStripes="1" showColumnStripes="0"/>
  <extLst>
    <ext xmlns:x14="http://schemas.microsoft.com/office/spreadsheetml/2009/9/main" uri="{504A1905-F514-4f6f-8877-14C23A59335A}">
      <x14:table altText="Population Growth Trends  2010 -2013" altTextSummary="Table of Population Growth Trends  2010 -2013 with 8 Columns and 7 Row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8_female_header_households_2011" displayName="Table8_female_header_households_2011" ref="A79:F86" totalsRowShown="0" headerRowDxfId="174" tableBorderDxfId="173">
  <tableColumns count="6">
    <tableColumn id="1" xr3:uid="{00000000-0010-0000-0900-000001000000}" name="empty header cell"/>
    <tableColumn id="2" xr3:uid="{00000000-0010-0000-0900-000002000000}" name="empty header cell2"/>
    <tableColumn id="3" xr3:uid="{00000000-0010-0000-0900-000003000000}" name="Sonora2"/>
    <tableColumn id="4" xr3:uid="{00000000-0010-0000-0900-000004000000}" name="Sonora3"/>
    <tableColumn id="5" xr3:uid="{00000000-0010-0000-0900-000005000000}" name="Unincorporated"/>
    <tableColumn id="6" xr3:uid="{00000000-0010-0000-0900-000006000000}" name="Unincorporated4"/>
  </tableColumns>
  <tableStyleInfo name="TableStyleMedium1" showFirstColumn="0" showLastColumn="0" showRowStripes="1" showColumnStripes="0"/>
  <extLst>
    <ext xmlns:x14="http://schemas.microsoft.com/office/spreadsheetml/2009/9/main" uri="{504A1905-F514-4f6f-8877-14C23A59335A}">
      <x14:table altText="Female Headed Households (2011)" altTextSummary="Female Headed Households (2011) with 6 columns and 8 row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_9_housing_unit" displayName="Table_9_housing_unit" ref="A4:S9" totalsRowShown="0" headerRowDxfId="172" dataDxfId="171">
  <tableColumns count="19">
    <tableColumn id="1" xr3:uid="{00000000-0010-0000-0A00-000001000000}" name="County / City" dataDxfId="170"/>
    <tableColumn id="2" xr3:uid="{00000000-0010-0000-0A00-000002000000}" name="Total" dataDxfId="169"/>
    <tableColumn id="3" xr3:uid="{00000000-0010-0000-0A00-000003000000}" name="Total2" dataDxfId="168"/>
    <tableColumn id="4" xr3:uid="{00000000-0010-0000-0A00-000004000000}" name="Total3" dataDxfId="167" dataCellStyle="Percent">
      <calculatedColumnFormula>(C5-B5)/B5</calculatedColumnFormula>
    </tableColumn>
    <tableColumn id="5" xr3:uid="{00000000-0010-0000-0A00-000005000000}" name="Single Detached" dataDxfId="166"/>
    <tableColumn id="6" xr3:uid="{00000000-0010-0000-0A00-000006000000}" name="Single Detached2" dataDxfId="165"/>
    <tableColumn id="7" xr3:uid="{00000000-0010-0000-0A00-000007000000}" name="Single Detached3" dataDxfId="164">
      <calculatedColumnFormula>(F5-E5)/E5</calculatedColumnFormula>
    </tableColumn>
    <tableColumn id="8" xr3:uid="{00000000-0010-0000-0A00-000008000000}" name="Single Attached" dataDxfId="163"/>
    <tableColumn id="9" xr3:uid="{00000000-0010-0000-0A00-000009000000}" name="Single Attached6" dataDxfId="162"/>
    <tableColumn id="10" xr3:uid="{00000000-0010-0000-0A00-00000A000000}" name="Single Attached7" dataDxfId="161">
      <calculatedColumnFormula>(I5-H5)/H5</calculatedColumnFormula>
    </tableColumn>
    <tableColumn id="11" xr3:uid="{00000000-0010-0000-0A00-00000B000000}" name="Two to Four" dataDxfId="160"/>
    <tableColumn id="12" xr3:uid="{00000000-0010-0000-0A00-00000C000000}" name="Two to Four8" dataDxfId="159"/>
    <tableColumn id="13" xr3:uid="{00000000-0010-0000-0A00-00000D000000}" name="Two to Four9" dataDxfId="158" dataCellStyle="Percent">
      <calculatedColumnFormula>(L5-K5)/K5</calculatedColumnFormula>
    </tableColumn>
    <tableColumn id="14" xr3:uid="{00000000-0010-0000-0A00-00000E000000}" name="Five Plus" dataDxfId="157"/>
    <tableColumn id="15" xr3:uid="{00000000-0010-0000-0A00-00000F000000}" name="Five Plus10" dataDxfId="156"/>
    <tableColumn id="16" xr3:uid="{00000000-0010-0000-0A00-000010000000}" name="Five Plus11" dataDxfId="155"/>
    <tableColumn id="17" xr3:uid="{00000000-0010-0000-0A00-000011000000}" name="Mobile Homes" dataDxfId="154"/>
    <tableColumn id="18" xr3:uid="{00000000-0010-0000-0A00-000012000000}" name="Mobile Homes12" dataDxfId="153"/>
    <tableColumn id="19" xr3:uid="{00000000-0010-0000-0A00-000013000000}" name="Mobile Homes13" dataDxfId="152"/>
  </tableColumns>
  <tableStyleInfo name="TableStyleMedium1" showFirstColumn="0" showLastColumn="0" showRowStripes="1" showColumnStripes="0"/>
  <extLst>
    <ext xmlns:x14="http://schemas.microsoft.com/office/spreadsheetml/2009/9/main" uri="{504A1905-F514-4f6f-8877-14C23A59335A}">
      <x14:table altText="Housing units by Type" altTextSummary="Table of Housing units by Type with 19 Column and 5 Row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_10_housing_stock_by_type" displayName="Table_10_housing_stock_by_type" ref="A14:M34" totalsRowShown="0" headerRowDxfId="151" dataDxfId="150" tableBorderDxfId="149" headerRowCellStyle="Normal 3" dataCellStyle="Percent 3">
  <tableColumns count="13">
    <tableColumn id="1" xr3:uid="{00000000-0010-0000-0B00-000001000000}" name="Geography" dataDxfId="148"/>
    <tableColumn id="2" xr3:uid="{00000000-0010-0000-0B00-000002000000}" name="Total housing units" dataDxfId="147"/>
    <tableColumn id="3" xr3:uid="{00000000-0010-0000-0B00-000003000000}" name=" Occupied housing units" dataDxfId="146"/>
    <tableColumn id="4" xr3:uid="{00000000-0010-0000-0B00-000004000000}" name=" Vacant housing units" dataDxfId="145"/>
    <tableColumn id="5" xr3:uid="{00000000-0010-0000-0B00-000005000000}" name="  For rent" dataDxfId="144"/>
    <tableColumn id="6" xr3:uid="{00000000-0010-0000-0B00-000006000000}" name="  Rented, not occupied" dataDxfId="143"/>
    <tableColumn id="7" xr3:uid="{00000000-0010-0000-0B00-000007000000}" name="  For sale only" dataDxfId="142"/>
    <tableColumn id="8" xr3:uid="{00000000-0010-0000-0B00-000008000000}" name="  Sold, not occupied" dataDxfId="141"/>
    <tableColumn id="9" xr3:uid="{00000000-0010-0000-0B00-000009000000}" name="  For seasonal, recreational, or occasional use" dataDxfId="140"/>
    <tableColumn id="10" xr3:uid="{00000000-0010-0000-0B00-00000A000000}" name="  All other vacants" dataDxfId="139"/>
    <tableColumn id="11" xr3:uid="{00000000-0010-0000-0B00-00000B000000}" name="Vacancy rate" dataDxfId="138" dataCellStyle="Percent 3"/>
    <tableColumn id="12" xr3:uid="{00000000-0010-0000-0B00-00000C000000}" name="Homeowner vacancy rate (1)" dataDxfId="137" dataCellStyle="Percent 3"/>
    <tableColumn id="13" xr3:uid="{00000000-0010-0000-0B00-00000D000000}" name="Rental vacancy rate (1)" dataDxfId="136" dataCellStyle="Percent 3"/>
  </tableColumns>
  <tableStyleInfo name="TableStyleMedium1" showFirstColumn="0" showLastColumn="0" showRowStripes="1" showColumnStripes="0"/>
  <extLst>
    <ext xmlns:x14="http://schemas.microsoft.com/office/spreadsheetml/2009/9/main" uri="{504A1905-F514-4f6f-8877-14C23A59335A}">
      <x14:table altText="HOUSING STOCK BY TYPE OF VACANCY" altTextSummary="Table Of HOUSING STOCK BY TYPE OF VACANCY with 12 columns and 22 row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_11" displayName="Table_11" ref="B4:G10" totalsRowShown="0" headerRowDxfId="135" headerRowBorderDxfId="134" tableBorderDxfId="133">
  <tableColumns count="6">
    <tableColumn id="1" xr3:uid="{00000000-0010-0000-0C00-000001000000}" name="Tuolumne " dataDxfId="132"/>
    <tableColumn id="2" xr3:uid="{00000000-0010-0000-0C00-000002000000}" name="Tuolumne 2" dataDxfId="131"/>
    <tableColumn id="3" xr3:uid="{00000000-0010-0000-0C00-000003000000}" name="Sonora" dataDxfId="130"/>
    <tableColumn id="4" xr3:uid="{00000000-0010-0000-0C00-000004000000}" name="Sonora2" dataDxfId="129"/>
    <tableColumn id="5" xr3:uid="{00000000-0010-0000-0C00-000005000000}" name="Unincorporated Area" dataDxfId="128"/>
    <tableColumn id="6" xr3:uid="{00000000-0010-0000-0C00-000006000000}" name="Unincorporated Area4" dataDxfId="127" dataCellStyle="Percent"/>
  </tableColumns>
  <tableStyleInfo name="TableStyleMedium1" showFirstColumn="0" showLastColumn="0" showRowStripes="1" showColumnStripes="0"/>
  <extLst>
    <ext xmlns:x14="http://schemas.microsoft.com/office/spreadsheetml/2009/9/main" uri="{504A1905-F514-4f6f-8877-14C23A59335A}">
      <x14:table altText="Persons with Disability by Employment Status (Census 2000)" altTextSummary="Table of Persons with Disability by Employment Status (Census 2000) with 7 columns and 7 row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_12_Persons_with_disability" displayName="Table_12_Persons_with_disability" ref="B15:G30" totalsRowShown="0" headerRowDxfId="126" headerRowBorderDxfId="125" tableBorderDxfId="124">
  <tableColumns count="6">
    <tableColumn id="1" xr3:uid="{00000000-0010-0000-0D00-000001000000}" name="Tuolumne " dataDxfId="123"/>
    <tableColumn id="2" xr3:uid="{00000000-0010-0000-0D00-000002000000}" name="Tuolumne 2"/>
    <tableColumn id="3" xr3:uid="{00000000-0010-0000-0D00-000003000000}" name="Sonora"/>
    <tableColumn id="4" xr3:uid="{00000000-0010-0000-0D00-000004000000}" name="Sonora3"/>
    <tableColumn id="5" xr3:uid="{00000000-0010-0000-0D00-000005000000}" name="Unincorporated Area" dataDxfId="122">
      <calculatedColumnFormula>B16-D16</calculatedColumnFormula>
    </tableColumn>
    <tableColumn id="6" xr3:uid="{00000000-0010-0000-0D00-000006000000}" name="Unincorporated Area4" dataDxfId="121"/>
  </tableColumns>
  <tableStyleInfo name="TableStyleMedium1" showFirstColumn="0" showLastColumn="0" showRowStripes="1" showColumnStripes="0"/>
  <extLst>
    <ext xmlns:x14="http://schemas.microsoft.com/office/spreadsheetml/2009/9/main" uri="{504A1905-F514-4f6f-8877-14C23A59335A}">
      <x14:table altText="Persons with Disabilities by Disability Type and age (Cenus 2000) " altTextSummary="Table for Persons with Disabilities by Disability Type and age (Cenus 2000) with 7 columns and 16 row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_13" displayName="Table_13" ref="A8:F95" totalsRowShown="0" headerRowDxfId="120" dataDxfId="119" tableBorderDxfId="118">
  <tableColumns count="6">
    <tableColumn id="1" xr3:uid="{00000000-0010-0000-0E00-000001000000}" name="ZIP" dataDxfId="117"/>
    <tableColumn id="2" xr3:uid="{00000000-0010-0000-0E00-000002000000}" name="County" dataDxfId="116"/>
    <tableColumn id="3" xr3:uid="{00000000-0010-0000-0E00-000003000000}" name="Status" dataDxfId="115"/>
    <tableColumn id="4" xr3:uid="{00000000-0010-0000-0E00-000004000000}" name="Age" dataDxfId="114"/>
    <tableColumn id="5" xr3:uid="{00000000-0010-0000-0E00-000005000000}" name="Residence" dataDxfId="113"/>
    <tableColumn id="6" xr3:uid="{00000000-0010-0000-0E00-000006000000}" name="Population" dataDxfId="112"/>
  </tableColumns>
  <tableStyleInfo name="TableStyleMedium1" showFirstColumn="0" showLastColumn="0" showRowStripes="1" showColumnStripes="0"/>
  <extLst>
    <ext xmlns:x14="http://schemas.microsoft.com/office/spreadsheetml/2009/9/main" uri="{504A1905-F514-4f6f-8877-14C23A59335A}">
      <x14:table altText="Table 13" altTextSummary="Table 13 with 6 Columns and 89 row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_14" displayName="Table_14" ref="A100:N111" totalsRowShown="0" headerRowDxfId="111" tableBorderDxfId="110">
  <tableColumns count="14">
    <tableColumn id="1" xr3:uid="{00000000-0010-0000-0F00-000001000000}" name="County" dataDxfId="109"/>
    <tableColumn id="2" xr3:uid="{00000000-0010-0000-0F00-000002000000}" name="ZIP" dataDxfId="108"/>
    <tableColumn id="3" xr3:uid="{00000000-0010-0000-0F00-000003000000}" name="0 to  2 yrs" dataDxfId="107"/>
    <tableColumn id="4" xr3:uid="{00000000-0010-0000-0F00-000004000000}" name="3 to  5 yrs" dataDxfId="106"/>
    <tableColumn id="5" xr3:uid="{00000000-0010-0000-0F00-000005000000}" name="6 to  9 yrs" dataDxfId="105"/>
    <tableColumn id="6" xr3:uid="{00000000-0010-0000-0F00-000006000000}" name="10 to 13 yrs" dataDxfId="104"/>
    <tableColumn id="7" xr3:uid="{00000000-0010-0000-0F00-000007000000}" name="14 to 17 yrs" dataDxfId="103"/>
    <tableColumn id="8" xr3:uid="{00000000-0010-0000-0F00-000008000000}" name="18 to 21 yrs" dataDxfId="102"/>
    <tableColumn id="9" xr3:uid="{00000000-0010-0000-0F00-000009000000}" name="22 to 31 yrs" dataDxfId="101"/>
    <tableColumn id="10" xr3:uid="{00000000-0010-0000-0F00-00000A000000}" name="32 to 41 yrs" dataDxfId="100"/>
    <tableColumn id="11" xr3:uid="{00000000-0010-0000-0F00-00000B000000}" name="42 to 51 yrs" dataDxfId="99"/>
    <tableColumn id="12" xr3:uid="{00000000-0010-0000-0F00-00000C000000}" name="52 to 61 yrs" dataDxfId="98"/>
    <tableColumn id="13" xr3:uid="{00000000-0010-0000-0F00-00000D000000}" name="62 and Older" dataDxfId="97"/>
    <tableColumn id="14" xr3:uid="{00000000-0010-0000-0F00-00000E000000}" name="Total" dataDxfId="96"/>
  </tableColumns>
  <tableStyleInfo name="TableStyleLight8" showFirstColumn="0" showLastColumn="0" showRowStripes="1" showColumnStripes="0"/>
  <extLst>
    <ext xmlns:x14="http://schemas.microsoft.com/office/spreadsheetml/2009/9/main" uri="{504A1905-F514-4f6f-8877-14C23A59335A}">
      <x14:table altText="Table 14" altTextSummary="Table 14 with 14 Column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_15" displayName="Table_15" ref="A116:I127" totalsRowShown="0" headerRowDxfId="95" tableBorderDxfId="94">
  <tableColumns count="9">
    <tableColumn id="1" xr3:uid="{00000000-0010-0000-1000-000001000000}" name="County" dataDxfId="93"/>
    <tableColumn id="2" xr3:uid="{00000000-0010-0000-1000-000002000000}" name="ZIP" dataDxfId="92"/>
    <tableColumn id="3" xr3:uid="{00000000-0010-0000-1000-000003000000}" name="Community Care" dataDxfId="91"/>
    <tableColumn id="4" xr3:uid="{00000000-0010-0000-1000-000004000000}" name="Home Prnt/Grdn" dataDxfId="90"/>
    <tableColumn id="5" xr3:uid="{00000000-0010-0000-1000-000005000000}" name="ICF" dataDxfId="89"/>
    <tableColumn id="6" xr3:uid="{00000000-0010-0000-1000-000006000000}" name="Indep Living" dataDxfId="88"/>
    <tableColumn id="7" xr3:uid="{00000000-0010-0000-1000-000007000000}" name="Other" dataDxfId="87"/>
    <tableColumn id="8" xr3:uid="{00000000-0010-0000-1000-000008000000}" name="SNF" dataDxfId="86"/>
    <tableColumn id="9" xr3:uid="{00000000-0010-0000-1000-000009000000}" name="Total" dataDxfId="85"/>
  </tableColumns>
  <tableStyleInfo name="TableStyleMedium1" showFirstColumn="0" showLastColumn="0" showRowStripes="1" showColumnStripes="0"/>
  <extLst>
    <ext xmlns:x14="http://schemas.microsoft.com/office/spreadsheetml/2009/9/main" uri="{504A1905-F514-4f6f-8877-14C23A59335A}">
      <x14:table altText="Table 15" altTextSummary="Table 15 with 9 Columns and 12 row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1000000}" name="Table_16_farmworkers_county_wide" displayName="Table_16_farmworkers_county_wide" ref="A6:C7" totalsRowShown="0" headerRowDxfId="84" dataDxfId="82" headerRowBorderDxfId="83" tableBorderDxfId="81">
  <tableColumns count="3">
    <tableColumn id="1" xr3:uid="{00000000-0010-0000-1100-000001000000}" name="Farms" dataDxfId="80"/>
    <tableColumn id="2" xr3:uid="{00000000-0010-0000-1100-000002000000}" name="Workers" dataDxfId="79"/>
    <tableColumn id="3" xr3:uid="{00000000-0010-0000-1100-000003000000}" name="$1,000 payroll" dataDxfId="78"/>
  </tableColumns>
  <tableStyleInfo name="TableStyleMedium1" showFirstColumn="0" showLastColumn="0" showRowStripes="1" showColumnStripes="0"/>
  <extLst>
    <ext xmlns:x14="http://schemas.microsoft.com/office/spreadsheetml/2009/9/main" uri="{504A1905-F514-4f6f-8877-14C23A59335A}">
      <x14:table altText="Farmworkers – County-Wide (Tuolumne County)" altTextSummary="Table of Farmworkers – County-Wide (Tuolumne County)With 3 Columns and 3 Row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le17_Faramworkers_by_days" displayName="Table17_Faramworkers_by_days" ref="A12:D16" totalsRowShown="0" headerRowDxfId="77" headerRowBorderDxfId="76" tableBorderDxfId="75">
  <tableColumns count="4">
    <tableColumn id="1" xr3:uid="{00000000-0010-0000-1200-000001000000}" name="Empty header cell" dataDxfId="74"/>
    <tableColumn id="2" xr3:uid="{00000000-0010-0000-1200-000002000000}" name="150 Days or More" dataDxfId="73"/>
    <tableColumn id="3" xr3:uid="{00000000-0010-0000-1200-000003000000}" name="150 Days or More2" dataDxfId="72"/>
    <tableColumn id="4" xr3:uid="{00000000-0010-0000-1200-000004000000}" name="150 Days or More3" dataDxfId="71"/>
  </tableColumns>
  <tableStyleInfo name="TableStyleMedium1" showFirstColumn="0" showLastColumn="0" showRowStripes="1" showColumnStripes="0"/>
  <extLst>
    <ext xmlns:x14="http://schemas.microsoft.com/office/spreadsheetml/2009/9/main" uri="{504A1905-F514-4f6f-8877-14C23A59335A}">
      <x14:table altText="Farmworkers by Days Worked (Tuolumne County)" altTextSummary="Farmworkers by Days Worked (Tuolumne County) with 4 columns and 5 r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_1a_housing_unit" displayName="Table_1a_housing_unit" ref="A17:J24" totalsRowShown="0" headerRowDxfId="259" tableBorderDxfId="258" headerRowCellStyle="Normal 2">
  <tableColumns count="10">
    <tableColumn id="1" xr3:uid="{00000000-0010-0000-0100-000001000000}" name="County / City" dataDxfId="257" dataCellStyle="Normal 2"/>
    <tableColumn id="2" xr3:uid="{00000000-0010-0000-0100-000002000000}" name="Date"/>
    <tableColumn id="3" xr3:uid="{00000000-0010-0000-0100-000003000000}" name="Total Housing Units"/>
    <tableColumn id="4" xr3:uid="{00000000-0010-0000-0100-000004000000}" name="Single"/>
    <tableColumn id="5" xr3:uid="{00000000-0010-0000-0100-000005000000}" name="Multiple"/>
    <tableColumn id="6" xr3:uid="{00000000-0010-0000-0100-000006000000}" name="Mobile Homes"/>
    <tableColumn id="7" xr3:uid="{00000000-0010-0000-0100-000007000000}" name="Households"/>
    <tableColumn id="8" xr3:uid="{00000000-0010-0000-0100-000008000000}" name="Vacant Units"/>
    <tableColumn id="9" xr3:uid="{00000000-0010-0000-0100-000009000000}" name="Vacancy Rate" dataDxfId="256" dataCellStyle="Normal 4"/>
    <tableColumn id="10" xr3:uid="{00000000-0010-0000-0100-00000A000000}" name="Persons Per Household"/>
  </tableColumns>
  <tableStyleInfo name="TableStyleMedium1" showFirstColumn="0" showLastColumn="0" showRowStripes="1" showColumnStripes="0"/>
  <extLst>
    <ext xmlns:x14="http://schemas.microsoft.com/office/spreadsheetml/2009/9/main" uri="{504A1905-F514-4f6f-8877-14C23A59335A}">
      <x14:table altText="E-8 City/County/State Population and Housing Estimates, 2000  and 2010" altTextSummary="Table of E-8 City/County/State Population and Housing Estimates, 2000  and 2010 woth 10 Columns and 8Row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3000000}" name="Table13" displayName="Table13" ref="A18:B21" totalsRowShown="0" headerRowDxfId="70" headerRowBorderDxfId="69" tableBorderDxfId="68">
  <tableColumns count="2">
    <tableColumn id="2" xr3:uid="{00000000-0010-0000-1300-000002000000}" name="Fewer than 150 Days (Tuolumne County)"/>
    <tableColumn id="4" xr3:uid="{00000000-0010-0000-1300-000004000000}" name="Fewer than 150 Days (Tuolumne County)2"/>
  </tableColumns>
  <tableStyleInfo name="TableStyleMedium1" showFirstColumn="0" showLastColumn="0" showRowStripes="1" showColumnStripes="0"/>
  <extLst>
    <ext xmlns:x14="http://schemas.microsoft.com/office/spreadsheetml/2009/9/main" uri="{504A1905-F514-4f6f-8877-14C23A59335A}">
      <x14:table altText="Fewer than 150 Days (Tuolumne County)" altTextSummary="Fewer than 150 Days (Tuolumne County)with 2 columns and 4 row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4000000}" name="Table_18" displayName="Table_18" ref="A4:D8" totalsRowShown="0" headerRowDxfId="67" dataDxfId="65" headerRowBorderDxfId="66" tableBorderDxfId="64">
  <tableColumns count="4">
    <tableColumn id="1" xr3:uid="{00000000-0010-0000-1400-000001000000}" name="Facility Type" dataDxfId="63"/>
    <tableColumn id="2" xr3:uid="{00000000-0010-0000-1400-000002000000}" name="Family Beds" dataDxfId="62"/>
    <tableColumn id="3" xr3:uid="{00000000-0010-0000-1400-000003000000}" name="Child Only Beds" dataDxfId="61"/>
    <tableColumn id="4" xr3:uid="{00000000-0010-0000-1400-000004000000}" name="Seasonal" dataDxfId="60"/>
  </tableColumns>
  <tableStyleInfo name="TableStyleMedium1" showFirstColumn="0" showLastColumn="0" showRowStripes="1" showColumnStripes="0"/>
  <extLst>
    <ext xmlns:x14="http://schemas.microsoft.com/office/spreadsheetml/2009/9/main" uri="{504A1905-F514-4f6f-8877-14C23A59335A}">
      <x14:table altText="Homeless Facilities - Tuolumne County" altTextSummary="Table of Homeless Facilities - Tuolumne County with 4 Columns and 3 Row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5000000}" name="Table_19_homeless_needs" displayName="Table_19_homeless_needs" ref="A15:E19" totalsRowShown="0" dataDxfId="59" tableBorderDxfId="58">
  <tableColumns count="5">
    <tableColumn id="1" xr3:uid="{00000000-0010-0000-1500-000001000000}" name="No Data" dataDxfId="57"/>
    <tableColumn id="2" xr3:uid="{00000000-0010-0000-1500-000002000000}" name="Individual " dataDxfId="56"/>
    <tableColumn id="3" xr3:uid="{00000000-0010-0000-1500-000003000000}" name="Persons in Families" dataDxfId="55"/>
    <tableColumn id="4" xr3:uid="{00000000-0010-0000-1500-000004000000}" name="2012"/>
    <tableColumn id="5" xr3:uid="{00000000-0010-0000-1500-000005000000}" name="Column1"/>
  </tableColumns>
  <tableStyleInfo name="TableStyleMedium1" showFirstColumn="0" showLastColumn="0" showRowStripes="1" showColumnStripes="0"/>
  <extLst>
    <ext xmlns:x14="http://schemas.microsoft.com/office/spreadsheetml/2009/9/main" uri="{504A1905-F514-4f6f-8877-14C23A59335A}">
      <x14:table altText="Homeless Needs - Tuolumne County" altTextSummary="Table of Homeless Needs - Tuolumne County with 4 Columns and 8 Row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able_20a" displayName="Table_20a" ref="A3:X7" totalsRowShown="0" headerRowDxfId="54" dataDxfId="53" tableBorderDxfId="52">
  <tableColumns count="24">
    <tableColumn id="1" xr3:uid="{00000000-0010-0000-1600-000001000000}" name="address_county_" dataDxfId="51"/>
    <tableColumn id="2" xr3:uid="{00000000-0010-0000-1600-000002000000}" name="property_name_" dataDxfId="50"/>
    <tableColumn id="3" xr3:uid="{00000000-0010-0000-1600-000003000000}" name="address_street_" dataDxfId="49"/>
    <tableColumn id="4" xr3:uid="{00000000-0010-0000-1600-000004000000}" name="address_city_" dataDxfId="48"/>
    <tableColumn id="5" xr3:uid="{00000000-0010-0000-1600-000005000000}" name="address_zip_" dataDxfId="47"/>
    <tableColumn id="6" xr3:uid="{00000000-0010-0000-1600-000006000000}" name="Congressional District" dataDxfId="46"/>
    <tableColumn id="7" xr3:uid="{00000000-0010-0000-1600-000007000000}" name="property_id" dataDxfId="45"/>
    <tableColumn id="8" xr3:uid="{00000000-0010-0000-1600-000008000000}" name="risk_level" dataDxfId="44"/>
    <tableColumn id="9" xr3:uid="{00000000-0010-0000-1600-000009000000}" name="total_assisted_unit_count" dataDxfId="43"/>
    <tableColumn id="10" xr3:uid="{00000000-0010-0000-1600-00000A000000}" name="total_unit_count" dataDxfId="42"/>
    <tableColumn id="11" xr3:uid="{00000000-0010-0000-1600-00000B000000}" name="expiration_overall_date_" dataDxfId="41"/>
    <tableColumn id="12" xr3:uid="{00000000-0010-0000-1600-00000C000000}" name="program_type_name_" dataDxfId="40"/>
    <tableColumn id="13" xr3:uid="{00000000-0010-0000-1600-00000D000000}" name="loan_maturity_date_" dataDxfId="39"/>
    <tableColumn id="14" xr3:uid="{00000000-0010-0000-1600-00000E000000}" name="loan numeric_name" dataDxfId="38"/>
    <tableColumn id="15" xr3:uid="{00000000-0010-0000-1600-00000F000000}" name="company_type" dataDxfId="37"/>
    <tableColumn id="16" xr3:uid="{00000000-0010-0000-1600-000010000000}" name="TitleTwoOrSix" dataDxfId="36"/>
    <tableColumn id="17" xr3:uid="{00000000-0010-0000-1600-000011000000}" name="_tcac_property_name_" dataDxfId="35"/>
    <tableColumn id="18" xr3:uid="{00000000-0010-0000-1600-000012000000}" name="TCAC#" dataDxfId="34"/>
    <tableColumn id="19" xr3:uid="{00000000-0010-0000-1600-000013000000}" name="Year 15 Date__cd" dataDxfId="33"/>
    <tableColumn id="20" xr3:uid="{00000000-0010-0000-1600-000014000000}" name="owner_organization_name" dataDxfId="32"/>
    <tableColumn id="21" xr3:uid="{00000000-0010-0000-1600-000015000000}" name="_01.04_ACTIVE_PROPERTY_PARTICIPANT::mgmt_agent_org_name" dataDxfId="31"/>
    <tableColumn id="22" xr3:uid="{00000000-0010-0000-1600-000016000000}" name="occupancy_date" dataDxfId="30"/>
    <tableColumn id="23" xr3:uid="{00000000-0010-0000-1600-000017000000}" name="reac_last_inspection_date" dataDxfId="29"/>
    <tableColumn id="24" xr3:uid="{00000000-0010-0000-1600-000018000000}" name="reac_last_inspection_score" dataDxfId="28"/>
  </tableColumns>
  <tableStyleInfo name="TableStyleMedium1" showFirstColumn="0" showLastColumn="0" showRowStripes="1" showColumnStripes="0"/>
  <extLst>
    <ext xmlns:x14="http://schemas.microsoft.com/office/spreadsheetml/2009/9/main" uri="{504A1905-F514-4f6f-8877-14C23A59335A}">
      <x14:table altText="Table 20.a   HUD Assisted Housing Units" altTextSummary="Table 20.a   HUD Assisted Housing Units With 24 Columns and 4 Row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20b" displayName="Table_20b" ref="A10:R21" totalsRowShown="0" headerRowDxfId="27" dataDxfId="25" headerRowBorderDxfId="26" tableBorderDxfId="24">
  <tableColumns count="18">
    <tableColumn id="1" xr3:uid="{00000000-0010-0000-1700-000001000000}" name="Project Name" dataDxfId="23"/>
    <tableColumn id="2" xr3:uid="{00000000-0010-0000-1700-000002000000}" name="PIS Date" dataDxfId="22"/>
    <tableColumn id="3" xr3:uid="{00000000-0010-0000-1700-000003000000}" name="Project Address" dataDxfId="21"/>
    <tableColumn id="4" xr3:uid="{00000000-0010-0000-1700-000004000000}" name="Project City" dataDxfId="20"/>
    <tableColumn id="5" xr3:uid="{00000000-0010-0000-1700-000005000000}" name="Project County" dataDxfId="19"/>
    <tableColumn id="6" xr3:uid="{00000000-0010-0000-1700-000006000000}" name="Project Zip" dataDxfId="18"/>
    <tableColumn id="7" xr3:uid="{00000000-0010-0000-1700-000007000000}" name="Housing Type" dataDxfId="17"/>
    <tableColumn id="8" xr3:uid="{00000000-0010-0000-1700-000008000000}" name="Construction Type" dataDxfId="16"/>
    <tableColumn id="9" xr3:uid="{00000000-0010-0000-1700-000009000000}" name="Total Low_Income Units" dataDxfId="15"/>
    <tableColumn id="10" xr3:uid="{00000000-0010-0000-1700-00000A000000}" name="Total Units" dataDxfId="14"/>
    <tableColumn id="11" xr3:uid="{00000000-0010-0000-1700-00000B000000}" name="Application Stage" dataDxfId="13"/>
    <tableColumn id="12" xr3:uid="{00000000-0010-0000-1700-00000C000000}" name="Year 15 Date__cd" dataDxfId="12"/>
    <tableColumn id="13" xr3:uid="{00000000-0010-0000-1700-00000D000000}" name="risk_level" dataDxfId="11"/>
    <tableColumn id="14" xr3:uid="{00000000-0010-0000-1700-00000E000000}" name="_01_data_export::Owner Org Name" dataDxfId="10"/>
    <tableColumn id="15" xr3:uid="{00000000-0010-0000-1700-00000F000000}" name="_01_data_export::Management Org Name" dataDxfId="9"/>
    <tableColumn id="16" xr3:uid="{00000000-0010-0000-1700-000010000000}" name="_01_data_export::Other 1" dataDxfId="8"/>
    <tableColumn id="17" xr3:uid="{00000000-0010-0000-1700-000011000000}" name="_01_data_export::Other 2" dataDxfId="7"/>
    <tableColumn id="18" xr3:uid="{00000000-0010-0000-1700-000012000000}" name="_01_data_export::Other 3" dataDxfId="6"/>
  </tableColumns>
  <tableStyleInfo name="TableStyleMedium1" showFirstColumn="0" showLastColumn="0" showRowStripes="1" showColumnStripes="0"/>
  <extLst>
    <ext xmlns:x14="http://schemas.microsoft.com/office/spreadsheetml/2009/9/main" uri="{504A1905-F514-4f6f-8877-14C23A59335A}">
      <x14:table altText="Table 20.b LIHTC Assisted Housing Units" altTextSummary="Table 20.b LIHTC Assisted Housing Units with 18 Columns and 10 Row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8000000}" name="Risk_definition" displayName="Risk_definition" ref="A23:B28" totalsRowShown="0" headerRowDxfId="5" dataDxfId="4">
  <tableColumns count="2">
    <tableColumn id="1" xr3:uid="{00000000-0010-0000-1800-000001000000}" name="Risk Level" dataDxfId="3"/>
    <tableColumn id="2" xr3:uid="{00000000-0010-0000-1800-000002000000}" name="Definition" dataDxfId="2"/>
  </tableColumns>
  <tableStyleInfo name="TableStyleMedium1" showFirstColumn="0" showLastColumn="0" showRowStripes="1" showColumnStripes="0"/>
  <extLst>
    <ext xmlns:x14="http://schemas.microsoft.com/office/spreadsheetml/2009/9/main" uri="{504A1905-F514-4f6f-8877-14C23A59335A}">
      <x14:table altText="Risk and Definition " altTextSummary="Risk and Definition 2 columns and 6 row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9000000}" name="Table_21" displayName="Table_21" ref="A4:G10" totalsRowShown="0" headerRowDxfId="1" tableBorderDxfId="0">
  <tableColumns count="7">
    <tableColumn id="1" xr3:uid="{00000000-0010-0000-1900-000001000000}" name="Jurisdiction"/>
    <tableColumn id="2" xr3:uid="{00000000-0010-0000-1900-000002000000}" name="Very-Low"/>
    <tableColumn id="3" xr3:uid="{00000000-0010-0000-1900-000003000000}" name="Low"/>
    <tableColumn id="4" xr3:uid="{00000000-0010-0000-1900-000004000000}" name="Moderate"/>
    <tableColumn id="5" xr3:uid="{00000000-0010-0000-1900-000005000000}" name="Above-Moderate"/>
    <tableColumn id="6" xr3:uid="{00000000-0010-0000-1900-000006000000}" name="Total"/>
    <tableColumn id="7" xr3:uid="{00000000-0010-0000-1900-000007000000}" name="Total2"/>
  </tableColumns>
  <tableStyleInfo name="TableStyleMedium1" showFirstColumn="0" showLastColumn="0" showRowStripes="1" showColumnStripes="0"/>
  <extLst>
    <ext xmlns:x14="http://schemas.microsoft.com/office/spreadsheetml/2009/9/main" uri="{504A1905-F514-4f6f-8877-14C23A59335A}">
      <x14:table altText="Projected Needs (Regional Housing Need Allocation)" altTextSummary="Table of Projected Needs (Regional Housing Need Allocation) with 7 Columns and 6 Row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_2_employment" displayName="Table_2_employment" ref="A3:G18" totalsRowShown="0" headerRowDxfId="255" dataDxfId="254" tableBorderDxfId="253" dataCellStyle="Normal 3 3">
  <tableColumns count="7">
    <tableColumn id="1" xr3:uid="{00000000-0010-0000-0200-000001000000}" name="Employment by Industry" dataDxfId="252"/>
    <tableColumn id="2" xr3:uid="{00000000-0010-0000-0200-000002000000}" name="Tuolumne County, California" dataDxfId="251"/>
    <tableColumn id="3" xr3:uid="{00000000-0010-0000-0200-000003000000}" name="Tuolumne County, California2" dataDxfId="250" dataCellStyle="Normal 3 3"/>
    <tableColumn id="4" xr3:uid="{00000000-0010-0000-0200-000004000000}" name="Sonora" dataDxfId="249" dataCellStyle="Normal 3 3"/>
    <tableColumn id="5" xr3:uid="{00000000-0010-0000-0200-000005000000}" name="Sonora2" dataDxfId="248" dataCellStyle="Normal 3 3"/>
    <tableColumn id="6" xr3:uid="{00000000-0010-0000-0200-000006000000}" name="Unincorporated Area" dataDxfId="247">
      <calculatedColumnFormula>B4-D4</calculatedColumnFormula>
    </tableColumn>
    <tableColumn id="7" xr3:uid="{00000000-0010-0000-0200-000007000000}" name="Unincorporated Area2" dataDxfId="246" dataCellStyle="Percent">
      <calculatedColumnFormula>F4/$G$5</calculatedColumnFormula>
    </tableColumn>
  </tableColumns>
  <tableStyleInfo name="TableStyleMedium1" showFirstColumn="0" showLastColumn="0" showRowStripes="1" showColumnStripes="0"/>
  <extLst>
    <ext xmlns:x14="http://schemas.microsoft.com/office/spreadsheetml/2009/9/main" uri="{504A1905-F514-4f6f-8877-14C23A59335A}">
      <x14:table altText="employmentTable 2" altTextSummary="employmentTable 2 with 7 Columns and 16 Row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3_overcrowded_households" displayName="Table3_overcrowded_households" ref="A4:N24" totalsRowShown="0" headerRowDxfId="245" dataDxfId="244" tableBorderDxfId="243">
  <tableColumns count="14">
    <tableColumn id="1" xr3:uid="{00000000-0010-0000-0300-000001000000}" name="Empty header cell"/>
    <tableColumn id="2" xr3:uid="{00000000-0010-0000-0300-000002000000}" name="Empty header cell2"/>
    <tableColumn id="3" xr3:uid="{00000000-0010-0000-0300-000003000000}" name="Empty header cell3"/>
    <tableColumn id="4" xr3:uid="{00000000-0010-0000-0300-000004000000}" name="Tuolumne County, California"/>
    <tableColumn id="5" xr3:uid="{00000000-0010-0000-0300-000005000000}" name="Dorris city, California"/>
    <tableColumn id="6" xr3:uid="{00000000-0010-0000-0300-000006000000}" name="Sonora City, California"/>
    <tableColumn id="7" xr3:uid="{00000000-0010-0000-0300-000007000000}" name="Unincorporated Area" dataDxfId="242" totalsRowDxfId="241"/>
    <tableColumn id="8" xr3:uid="{00000000-0010-0000-0300-000008000000}" name="Column4" dataDxfId="240" totalsRowDxfId="239"/>
    <tableColumn id="9" xr3:uid="{00000000-0010-0000-0300-000009000000}" name="Column5" dataDxfId="238" totalsRowDxfId="237"/>
    <tableColumn id="10" xr3:uid="{00000000-0010-0000-0300-00000A000000}" name="Column6" dataDxfId="236" totalsRowDxfId="235"/>
    <tableColumn id="11" xr3:uid="{00000000-0010-0000-0300-00000B000000}" name="Column7" dataDxfId="234" totalsRowDxfId="233"/>
    <tableColumn id="12" xr3:uid="{00000000-0010-0000-0300-00000C000000}" name="Column8" dataDxfId="232" totalsRowDxfId="231"/>
    <tableColumn id="13" xr3:uid="{00000000-0010-0000-0300-00000D000000}" name="Column9" dataDxfId="230" totalsRowDxfId="229"/>
    <tableColumn id="14" xr3:uid="{00000000-0010-0000-0300-00000E000000}" name="Column10" dataDxfId="228" totalsRowDxfId="227"/>
  </tableColumns>
  <tableStyleInfo name="TableStyleMedium1" showFirstColumn="0" showLastColumn="0" showRowStripes="1" showColumnStripes="0"/>
  <extLst>
    <ext xmlns:x14="http://schemas.microsoft.com/office/spreadsheetml/2009/9/main" uri="{504A1905-F514-4f6f-8877-14C23A59335A}">
      <x14:table altText="Overcrowded Households (2011)" altTextSummary="Table of Overcrowded Households (2011) with 3 Columns and 22 Row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4_households_income_category" displayName="Table4_households_income_category" ref="B6:V15" totalsRowShown="0" tableBorderDxfId="226">
  <tableColumns count="21">
    <tableColumn id="1" xr3:uid="{00000000-0010-0000-0400-000001000000}" name="Extreme Low"/>
    <tableColumn id="2" xr3:uid="{00000000-0010-0000-0400-000002000000}" name="Very Low"/>
    <tableColumn id="3" xr3:uid="{00000000-0010-0000-0400-000003000000}" name="Low"/>
    <tableColumn id="4" xr3:uid="{00000000-0010-0000-0400-000004000000}" name="Moderate"/>
    <tableColumn id="5" xr3:uid="{00000000-0010-0000-0400-000005000000}" name="Above Moderate"/>
    <tableColumn id="6" xr3:uid="{00000000-0010-0000-0400-000006000000}" name="Total"/>
    <tableColumn id="7" xr3:uid="{00000000-0010-0000-0400-000007000000}" name="Lower income"/>
    <tableColumn id="8" xr3:uid="{00000000-0010-0000-0400-000008000000}" name="Extreme Low2"/>
    <tableColumn id="9" xr3:uid="{00000000-0010-0000-0400-000009000000}" name="Very Low3"/>
    <tableColumn id="10" xr3:uid="{00000000-0010-0000-0400-00000A000000}" name="Low4"/>
    <tableColumn id="11" xr3:uid="{00000000-0010-0000-0400-00000B000000}" name="Moderate5"/>
    <tableColumn id="12" xr3:uid="{00000000-0010-0000-0400-00000C000000}" name="Above Moderate6"/>
    <tableColumn id="13" xr3:uid="{00000000-0010-0000-0400-00000D000000}" name="Total7"/>
    <tableColumn id="14" xr3:uid="{00000000-0010-0000-0400-00000E000000}" name="Lower income8"/>
    <tableColumn id="15" xr3:uid="{00000000-0010-0000-0400-00000F000000}" name="Extreme Low9"/>
    <tableColumn id="16" xr3:uid="{00000000-0010-0000-0400-000010000000}" name="Very Low10"/>
    <tableColumn id="17" xr3:uid="{00000000-0010-0000-0400-000011000000}" name="Low11"/>
    <tableColumn id="18" xr3:uid="{00000000-0010-0000-0400-000012000000}" name="Moderate12"/>
    <tableColumn id="19" xr3:uid="{00000000-0010-0000-0400-000013000000}" name="Above Moderate13"/>
    <tableColumn id="20" xr3:uid="{00000000-0010-0000-0400-000014000000}" name="Total14"/>
    <tableColumn id="21" xr3:uid="{00000000-0010-0000-0400-000015000000}" name="Lower income2"/>
  </tableColumns>
  <tableStyleInfo name="TableStyleMedium1" showFirstColumn="0" showLastColumn="0" showRowStripes="1" showColumnStripes="0"/>
  <extLst>
    <ext xmlns:x14="http://schemas.microsoft.com/office/spreadsheetml/2009/9/main" uri="{504A1905-F514-4f6f-8877-14C23A59335A}">
      <x14:table altText="Table of Households by Income Category" altTextSummary="Table of Households by Income Category Paying in Excess of 30% of Income Toward Housing Cost with 22 columns and 10 row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5_exisiting_households" displayName="Table5_exisiting_households" ref="A3:Y7" totalsRowShown="0" headerRowDxfId="225" dataDxfId="224" tableBorderDxfId="223">
  <tableColumns count="25">
    <tableColumn id="1" xr3:uid="{00000000-0010-0000-0500-000001000000}" name="Existing Households" dataDxfId="222"/>
    <tableColumn id="3" xr3:uid="{00000000-0010-0000-0500-000003000000}" name="Tuolumne County2" dataDxfId="221"/>
    <tableColumn id="4" xr3:uid="{00000000-0010-0000-0500-000004000000}" name="Tuolumne County3" dataDxfId="220"/>
    <tableColumn id="5" xr3:uid="{00000000-0010-0000-0500-000005000000}" name="Sonora City" dataDxfId="219"/>
    <tableColumn id="6" xr3:uid="{00000000-0010-0000-0500-000006000000}" name="Sonora City4" dataDxfId="218"/>
    <tableColumn id="7" xr3:uid="{00000000-0010-0000-0500-000007000000}" name="Sonora City5" dataDxfId="217"/>
    <tableColumn id="8" xr3:uid="{00000000-0010-0000-0500-000008000000}" name="Unincorporated Area" dataDxfId="216"/>
    <tableColumn id="9" xr3:uid="{00000000-0010-0000-0500-000009000000}" name="Column6" dataDxfId="215"/>
    <tableColumn id="10" xr3:uid="{00000000-0010-0000-0500-00000A000000}" name="Column7" dataDxfId="214"/>
    <tableColumn id="11" xr3:uid="{00000000-0010-0000-0500-00000B000000}" name="Column8" dataDxfId="213"/>
    <tableColumn id="12" xr3:uid="{00000000-0010-0000-0500-00000C000000}" name="Column9" dataDxfId="212"/>
    <tableColumn id="13" xr3:uid="{00000000-0010-0000-0500-00000D000000}" name="Column10" dataDxfId="211"/>
    <tableColumn id="14" xr3:uid="{00000000-0010-0000-0500-00000E000000}" name="Column11" dataDxfId="210"/>
    <tableColumn id="15" xr3:uid="{00000000-0010-0000-0500-00000F000000}" name="Column12" dataDxfId="209"/>
    <tableColumn id="16" xr3:uid="{00000000-0010-0000-0500-000010000000}" name="Column13" dataDxfId="208"/>
    <tableColumn id="17" xr3:uid="{00000000-0010-0000-0500-000011000000}" name="Column14" dataDxfId="207"/>
    <tableColumn id="18" xr3:uid="{00000000-0010-0000-0500-000012000000}" name="Column15" dataDxfId="206"/>
    <tableColumn id="19" xr3:uid="{00000000-0010-0000-0500-000013000000}" name="Column16" dataDxfId="205"/>
    <tableColumn id="20" xr3:uid="{00000000-0010-0000-0500-000014000000}" name="Column17" dataDxfId="204"/>
    <tableColumn id="21" xr3:uid="{00000000-0010-0000-0500-000015000000}" name="Column18" dataDxfId="203"/>
    <tableColumn id="22" xr3:uid="{00000000-0010-0000-0500-000016000000}" name="Column19" dataDxfId="202"/>
    <tableColumn id="23" xr3:uid="{00000000-0010-0000-0500-000017000000}" name="Column20" dataDxfId="201"/>
    <tableColumn id="24" xr3:uid="{00000000-0010-0000-0500-000018000000}" name="Column21" dataDxfId="200"/>
    <tableColumn id="25" xr3:uid="{00000000-0010-0000-0500-000019000000}" name="Unincorporated Area2" dataDxfId="199"/>
    <tableColumn id="26" xr3:uid="{00000000-0010-0000-0500-00001A000000}" name="Unincorporated Area3" dataDxfId="198"/>
  </tableColumns>
  <tableStyleInfo name="TableStyleMedium1" showFirstColumn="0" showLastColumn="0" showRowStripes="1" showColumnStripes="0"/>
  <extLst>
    <ext xmlns:x14="http://schemas.microsoft.com/office/spreadsheetml/2009/9/main" uri="{504A1905-F514-4f6f-8877-14C23A59335A}">
      <x14:table altText="Existing Households" altTextSummary="Table of Existing Households with 9 Column and 6 Row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_Calculation" displayName="Table6_Calculation" ref="B38:F56" totalsRowShown="0" tableBorderDxfId="197">
  <tableColumns count="5">
    <tableColumn id="1" xr3:uid="{00000000-0010-0000-0600-000001000000}" name="Tuolumne Countywide Total" dataDxfId="196"/>
    <tableColumn id="2" xr3:uid="{00000000-0010-0000-0600-000002000000}" name="Tuolumne Countywide Total2" dataDxfId="195" dataCellStyle="Normal 9"/>
    <tableColumn id="3" xr3:uid="{00000000-0010-0000-0600-000003000000}" name="Sonora City, California" dataDxfId="194" dataCellStyle="Normal 9"/>
    <tableColumn id="4" xr3:uid="{00000000-0010-0000-0600-000004000000}" name="Sonora City, California3" dataDxfId="193" dataCellStyle="Normal 9"/>
    <tableColumn id="5" xr3:uid="{00000000-0010-0000-0600-000005000000}" name="Unincorporated Area" dataDxfId="192">
      <calculatedColumnFormula>B39-D39</calculatedColumnFormula>
    </tableColumn>
  </tableColumns>
  <tableStyleInfo name="TableStyleMedium1" showFirstColumn="0" showLastColumn="0" showRowStripes="1" showColumnStripes="0"/>
  <extLst>
    <ext xmlns:x14="http://schemas.microsoft.com/office/spreadsheetml/2009/9/main" uri="{504A1905-F514-4f6f-8877-14C23A59335A}">
      <x14:table altText="Calculation table of Households by Tenure and Age (2007-2011)" altTextSummary="Calculation table of Households by Tenure and Age (2007-2011) for calculation purpose only with 6 columns and 19 row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6__households_tenure" displayName="Table6__households_tenure" ref="B13:F35" totalsRowShown="0" headerRowDxfId="191" dataDxfId="190" tableBorderDxfId="189">
  <tableColumns count="5">
    <tableColumn id="1" xr3:uid="{00000000-0010-0000-0700-000001000000}" name="Tuolumne Countywide Total" dataDxfId="188"/>
    <tableColumn id="2" xr3:uid="{00000000-0010-0000-0700-000002000000}" name="Tuolumne Countywide Total2" dataDxfId="187"/>
    <tableColumn id="3" xr3:uid="{00000000-0010-0000-0700-000003000000}" name="Sonora City, California" dataDxfId="186"/>
    <tableColumn id="4" xr3:uid="{00000000-0010-0000-0700-000004000000}" name="Sonora City, California3" dataDxfId="185"/>
    <tableColumn id="5" xr3:uid="{00000000-0010-0000-0700-000005000000}" name="Unincorporated Area" dataDxfId="184">
      <calculatedColumnFormula>B14-D14</calculatedColumnFormula>
    </tableColumn>
  </tableColumns>
  <tableStyleInfo name="TableStyleMedium1" showFirstColumn="0" showLastColumn="0" showRowStripes="1" showColumnStripes="0"/>
  <extLst>
    <ext xmlns:x14="http://schemas.microsoft.com/office/spreadsheetml/2009/9/main" uri="{504A1905-F514-4f6f-8877-14C23A59335A}">
      <x14:table altText="Households by Tenure and Age (2007-2011)" altTextSummary="Table of Households by Tenure and Age (2007-2011) with 6 Columns and 23 Row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_7_households_size_by_tenure" displayName="Table_7_households_size_by_tenure" ref="A60:G74" totalsRowShown="0" dataDxfId="183" tableBorderDxfId="182">
  <tableColumns count="7">
    <tableColumn id="1" xr3:uid="{00000000-0010-0000-0800-000001000000}" name="empty header cell" dataDxfId="181"/>
    <tableColumn id="2" xr3:uid="{00000000-0010-0000-0800-000002000000}" name="Tuolumne County" dataDxfId="180"/>
    <tableColumn id="3" xr3:uid="{00000000-0010-0000-0800-000003000000}" name="Tuolumne County2" dataDxfId="179" dataCellStyle="Percent"/>
    <tableColumn id="4" xr3:uid="{00000000-0010-0000-0800-000004000000}" name="Sonora city, California" dataDxfId="178"/>
    <tableColumn id="5" xr3:uid="{00000000-0010-0000-0800-000005000000}" name="Sonora city, California2" dataDxfId="177" dataCellStyle="Percent"/>
    <tableColumn id="6" xr3:uid="{00000000-0010-0000-0800-000006000000}" name="Unincorporated Area" dataDxfId="176"/>
    <tableColumn id="7" xr3:uid="{00000000-0010-0000-0800-000007000000}" name="Unincorporated Area2" dataDxfId="175" dataCellStyle="Percent"/>
  </tableColumns>
  <tableStyleInfo name="TableStyleMedium1" showFirstColumn="0" showLastColumn="0" showRowStripes="1" showColumnStripes="0"/>
  <extLst>
    <ext xmlns:x14="http://schemas.microsoft.com/office/spreadsheetml/2009/9/main" uri="{504A1905-F514-4f6f-8877-14C23A59335A}">
      <x14:table altText="Household Size by Tenure (Including Large Households) (2007-2011)" altTextSummary="Table of Household Size by Tenure (Including Large Households) (2007-2011) with 7 columns and 14 row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printerSettings" Target="../printerSettings/printerSettings10.bin"/><Relationship Id="rId1" Type="http://schemas.openxmlformats.org/officeDocument/2006/relationships/hyperlink" Target="http://www.agcensus.usda.gov/index.php" TargetMode="External"/><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hyperlink" Target="https://www.onecpd.info/reports/CoC_HIC_State_CA_2012.pdf" TargetMode="External"/><Relationship Id="rId7" Type="http://schemas.openxmlformats.org/officeDocument/2006/relationships/table" Target="../tables/table21.xml"/><Relationship Id="rId2" Type="http://schemas.openxmlformats.org/officeDocument/2006/relationships/hyperlink" Target="https://www.onecpd.info/reports/CoC_HIC_State_CA_2012.pdf" TargetMode="External"/><Relationship Id="rId1" Type="http://schemas.openxmlformats.org/officeDocument/2006/relationships/hyperlink" Target="http://www.hcd.ca.gov/hpd/housing_element2/index.php" TargetMode="External"/><Relationship Id="rId6" Type="http://schemas.openxmlformats.org/officeDocument/2006/relationships/printerSettings" Target="../printerSettings/printerSettings11.bin"/><Relationship Id="rId5" Type="http://schemas.openxmlformats.org/officeDocument/2006/relationships/hyperlink" Target="http://www.hudhre.info/" TargetMode="External"/><Relationship Id="rId4" Type="http://schemas.openxmlformats.org/officeDocument/2006/relationships/hyperlink" Target="http://www.hudhre.info/"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hpc.net/preservation/MappingWidget.html" TargetMode="External"/><Relationship Id="rId1" Type="http://schemas.openxmlformats.org/officeDocument/2006/relationships/hyperlink" Target="http://www.chpc.net/preservation/MappingWidget.html" TargetMode="External"/><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printerSettings" Target="../printerSettings/printerSettings13.bin"/><Relationship Id="rId1" Type="http://schemas.openxmlformats.org/officeDocument/2006/relationships/hyperlink" Target="http://www.hcd.ca.gov/hpd/hrc/plan/he/other_5rhna.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www.dof.ca.gov/research/demographic/reports/estimates/e-5/2011-20/view.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file:///./hqfiles/Groups/HPD/ELEMENTS/5th%20HE%20Data%20Package%20Survey/DOF%20E8_2000-2010_Report_ByGeog_Final_EOC.xls" TargetMode="External"/><Relationship Id="rId2" Type="http://schemas.openxmlformats.org/officeDocument/2006/relationships/hyperlink" Target="http://www.dof.ca.gov/research/demographic/reports/estimates/e-8/2000-10" TargetMode="External"/><Relationship Id="rId1" Type="http://schemas.openxmlformats.org/officeDocument/2006/relationships/hyperlink" Target="http://www.dof.ca.gov/research/demographic/reports/estimates/e-4/2011-20/view.php"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factfinder2.census.gov/faces/nav/jsf/pages/searchresults.xhtml?refresh=t"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factfinder2.census.gov/faces/nav/jsf/pages/searchresults.xhtml?refresh=t"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factfinder2.census.gov/faces/nav/jsf/pages/searchresults.xhtml?refresh=t" TargetMode="Externa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hyperlink" Target="http://factfinder2.census.gov/faces/nav/jsf/pages/searchresults.xhtml?refresh=t" TargetMode="External"/><Relationship Id="rId7" Type="http://schemas.openxmlformats.org/officeDocument/2006/relationships/table" Target="../tables/table7.xml"/><Relationship Id="rId2" Type="http://schemas.openxmlformats.org/officeDocument/2006/relationships/hyperlink" Target="http://factfinder2.census.gov/faces/nav/jsf/pages/searchresults.xhtml?refresh=t" TargetMode="External"/><Relationship Id="rId1" Type="http://schemas.openxmlformats.org/officeDocument/2006/relationships/hyperlink" Target="http://factfinder2.census.gov/faces/nav/jsf/pages/searchresults.xhtml?refresh=t" TargetMode="External"/><Relationship Id="rId6" Type="http://schemas.openxmlformats.org/officeDocument/2006/relationships/table" Target="../tables/table6.xml"/><Relationship Id="rId5" Type="http://schemas.openxmlformats.org/officeDocument/2006/relationships/printerSettings" Target="../printerSettings/printerSettings6.bin"/><Relationship Id="rId10" Type="http://schemas.openxmlformats.org/officeDocument/2006/relationships/table" Target="../tables/table10.xml"/><Relationship Id="rId4" Type="http://schemas.openxmlformats.org/officeDocument/2006/relationships/hyperlink" Target="http://www.dof.ca.gov/research/demographic/state_census_data_center/census_2010/documents/2010Census_DemoProfile5.xls" TargetMode="Externa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dof.ca.gov/research/demographic/reports/estimates/e-5/2011-20/view.php" TargetMode="External"/><Relationship Id="rId1" Type="http://schemas.openxmlformats.org/officeDocument/2006/relationships/hyperlink" Target="http://www.dof.ca.gov/research/demographic/state_census_data_center/census_2010/documents/2010Census_DemoProfile5.xls" TargetMode="External"/><Relationship Id="rId5" Type="http://schemas.openxmlformats.org/officeDocument/2006/relationships/table" Target="../tables/table12.xml"/><Relationship Id="rId4"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factfinder2.census.gov/faces/nav/jsf/pages/searchresults.xhtml?refresh=t" TargetMode="External"/><Relationship Id="rId1" Type="http://schemas.openxmlformats.org/officeDocument/2006/relationships/hyperlink" Target="http://www.dds.ca.gov/FactsStats/QuarterlyCounty.cfm" TargetMode="External"/><Relationship Id="rId5" Type="http://schemas.openxmlformats.org/officeDocument/2006/relationships/table" Target="../tables/table14.xml"/><Relationship Id="rId4"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dds.ca.gov/FactsStats/docs/CDER_QtrlyReport_Consideration_Limitations.pdf" TargetMode="External"/><Relationship Id="rId1" Type="http://schemas.openxmlformats.org/officeDocument/2006/relationships/hyperlink" Target="http://www.dds.ca.gov/FactsStats/QuarterlyCounty.cfm" TargetMode="Externa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workbookViewId="0">
      <selection activeCell="A3" sqref="A3"/>
    </sheetView>
  </sheetViews>
  <sheetFormatPr baseColWidth="10" defaultColWidth="8.83203125" defaultRowHeight="15"/>
  <cols>
    <col min="1" max="1" width="25.1640625" customWidth="1"/>
  </cols>
  <sheetData>
    <row r="1" spans="1:1" s="50" customFormat="1">
      <c r="A1" s="633" t="s">
        <v>579</v>
      </c>
    </row>
    <row r="2" spans="1:1" ht="20">
      <c r="A2" s="161" t="s">
        <v>564</v>
      </c>
    </row>
    <row r="3" spans="1:1">
      <c r="A3" s="23" t="s">
        <v>1</v>
      </c>
    </row>
    <row r="4" spans="1:1">
      <c r="A4" s="23" t="s">
        <v>565</v>
      </c>
    </row>
    <row r="5" spans="1:1">
      <c r="A5" s="23" t="s">
        <v>566</v>
      </c>
    </row>
    <row r="6" spans="1:1">
      <c r="A6" s="23" t="s">
        <v>567</v>
      </c>
    </row>
    <row r="7" spans="1:1">
      <c r="A7" s="23" t="s">
        <v>148</v>
      </c>
    </row>
    <row r="8" spans="1:1">
      <c r="A8" s="672" t="s">
        <v>568</v>
      </c>
    </row>
    <row r="9" spans="1:1">
      <c r="A9" s="23" t="s">
        <v>569</v>
      </c>
    </row>
    <row r="10" spans="1:1">
      <c r="A10" s="23" t="s">
        <v>570</v>
      </c>
    </row>
    <row r="11" spans="1:1">
      <c r="A11" s="672" t="s">
        <v>571</v>
      </c>
    </row>
    <row r="12" spans="1:1">
      <c r="A12" s="23" t="s">
        <v>572</v>
      </c>
    </row>
    <row r="13" spans="1:1">
      <c r="A13" s="672" t="s">
        <v>573</v>
      </c>
    </row>
    <row r="14" spans="1:1">
      <c r="A14" s="672" t="s">
        <v>574</v>
      </c>
    </row>
  </sheetData>
  <dataValidations count="1">
    <dataValidation allowBlank="1" showInputMessage="1" showErrorMessage="1" prompt="This sheet contain Index of workbook" sqref="A1" xr:uid="{7CFE8E0B-366E-40E5-8C1F-2D04BD923B52}"/>
  </dataValidations>
  <hyperlinks>
    <hyperlink ref="A3" location="Population!A1" display="Population" xr:uid="{00000000-0004-0000-0000-000000000000}"/>
    <hyperlink ref="A4" location="Employment!A1" display="Employment" xr:uid="{00000000-0004-0000-0000-000001000000}"/>
    <hyperlink ref="A5" location="Overcrowding!A1" display="Overcrowding" xr:uid="{00000000-0004-0000-0000-000002000000}"/>
    <hyperlink ref="A6" location="Overpayment!A1" display="Overpayment" xr:uid="{00000000-0004-0000-0000-000003000000}"/>
    <hyperlink ref="A7" location="Households!A1" display="Households" xr:uid="{00000000-0004-0000-0000-000004000000}"/>
    <hyperlink ref="A9" location="Disability!A1" display="Disability" xr:uid="{00000000-0004-0000-0000-000005000000}"/>
    <hyperlink ref="A10" location="Disability_SB812!A1" display="Disability_SB812" xr:uid="{00000000-0004-0000-0000-000006000000}"/>
    <hyperlink ref="A11" location="'Farm Workers'!A1" display="'Farm Workers'" xr:uid="{00000000-0004-0000-0000-000007000000}"/>
    <hyperlink ref="A12" location="Homeless!A1" display="Homeless" xr:uid="{00000000-0004-0000-0000-000008000000}"/>
    <hyperlink ref="A13" location="' Assisted Units'!A1" display="' Assisted Units'" xr:uid="{00000000-0004-0000-0000-000009000000}"/>
    <hyperlink ref="A14" location="'Projected Needs'!A1" display="'Projected Needs'" xr:uid="{00000000-0004-0000-0000-00000A000000}"/>
    <hyperlink ref="A8" location="'Housing Stock'!A1" display="'Housing Stock'" xr:uid="{00000000-0004-0000-0000-00000B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
  <sheetViews>
    <sheetView topLeftCell="A15" zoomScaleNormal="100" workbookViewId="0">
      <selection activeCell="B28" sqref="B28"/>
    </sheetView>
  </sheetViews>
  <sheetFormatPr baseColWidth="10" defaultColWidth="8.83203125" defaultRowHeight="15"/>
  <cols>
    <col min="1" max="1" width="55" customWidth="1"/>
    <col min="2" max="2" width="54.33203125" customWidth="1"/>
    <col min="3" max="3" width="45.5" customWidth="1"/>
    <col min="4" max="4" width="26.6640625" customWidth="1"/>
  </cols>
  <sheetData>
    <row r="1" spans="1:7" s="50" customFormat="1">
      <c r="A1" s="633" t="s">
        <v>605</v>
      </c>
      <c r="B1" s="633"/>
      <c r="C1" s="633"/>
      <c r="D1" s="633"/>
      <c r="E1" s="633"/>
      <c r="F1" s="633"/>
      <c r="G1" s="633"/>
    </row>
    <row r="2" spans="1:7" s="50" customFormat="1" ht="18" thickBot="1">
      <c r="A2" s="768" t="s">
        <v>183</v>
      </c>
    </row>
    <row r="3" spans="1:7" ht="15.75" customHeight="1">
      <c r="A3" s="828" t="s">
        <v>407</v>
      </c>
      <c r="B3" s="838"/>
      <c r="C3" s="839"/>
    </row>
    <row r="4" spans="1:7" ht="16" thickBot="1">
      <c r="A4" s="840"/>
      <c r="B4" s="841"/>
      <c r="C4" s="842"/>
    </row>
    <row r="5" spans="1:7" ht="17">
      <c r="A5" s="843" t="s">
        <v>25</v>
      </c>
      <c r="B5" s="844"/>
      <c r="C5" s="845"/>
    </row>
    <row r="6" spans="1:7" s="68" customFormat="1" ht="18" thickBot="1">
      <c r="A6" s="552" t="s">
        <v>26</v>
      </c>
      <c r="B6" s="552" t="s">
        <v>27</v>
      </c>
      <c r="C6" s="553" t="s">
        <v>181</v>
      </c>
    </row>
    <row r="7" spans="1:7" s="68" customFormat="1">
      <c r="A7" s="625">
        <v>58</v>
      </c>
      <c r="B7" s="626">
        <v>203</v>
      </c>
      <c r="C7" s="627">
        <v>1182</v>
      </c>
    </row>
    <row r="9" spans="1:7" ht="17">
      <c r="A9" s="766" t="s">
        <v>184</v>
      </c>
    </row>
    <row r="10" spans="1:7" ht="15.75" customHeight="1">
      <c r="A10" s="812" t="s">
        <v>391</v>
      </c>
      <c r="B10" s="813"/>
      <c r="C10" s="813"/>
      <c r="D10" s="846"/>
    </row>
    <row r="11" spans="1:7" ht="15.75" customHeight="1" thickBot="1">
      <c r="A11" s="847"/>
      <c r="B11" s="848"/>
      <c r="C11" s="848"/>
      <c r="D11" s="849"/>
    </row>
    <row r="12" spans="1:7" ht="21.75" customHeight="1" thickBot="1">
      <c r="A12" s="754" t="s">
        <v>588</v>
      </c>
      <c r="B12" s="600" t="s">
        <v>226</v>
      </c>
      <c r="C12" s="679" t="s">
        <v>577</v>
      </c>
      <c r="D12" s="691" t="s">
        <v>578</v>
      </c>
    </row>
    <row r="13" spans="1:7" ht="18" thickBot="1">
      <c r="A13" s="652" t="s">
        <v>587</v>
      </c>
      <c r="B13" s="631" t="s">
        <v>26</v>
      </c>
      <c r="C13" s="652" t="s">
        <v>489</v>
      </c>
      <c r="D13" s="632">
        <v>28</v>
      </c>
    </row>
    <row r="14" spans="1:7" ht="18" thickBot="1">
      <c r="A14" s="653" t="s">
        <v>489</v>
      </c>
      <c r="B14" s="599" t="s">
        <v>27</v>
      </c>
      <c r="C14" s="652" t="s">
        <v>489</v>
      </c>
      <c r="D14" s="628">
        <v>62</v>
      </c>
    </row>
    <row r="15" spans="1:7" ht="16.5" customHeight="1" thickBot="1">
      <c r="A15" s="652" t="s">
        <v>489</v>
      </c>
      <c r="B15" s="631" t="s">
        <v>28</v>
      </c>
      <c r="C15" s="652" t="s">
        <v>489</v>
      </c>
      <c r="D15" s="655" t="s">
        <v>489</v>
      </c>
    </row>
    <row r="16" spans="1:7" ht="18" thickBot="1">
      <c r="A16" s="654" t="s">
        <v>489</v>
      </c>
      <c r="B16" s="629" t="s">
        <v>26</v>
      </c>
      <c r="C16" s="652" t="s">
        <v>489</v>
      </c>
      <c r="D16" s="630">
        <v>1</v>
      </c>
    </row>
    <row r="17" spans="1:4" s="50" customFormat="1" ht="16">
      <c r="A17" s="123"/>
      <c r="B17" s="124"/>
      <c r="C17" s="124"/>
      <c r="D17" s="125"/>
    </row>
    <row r="18" spans="1:4" ht="16.5" customHeight="1" thickBot="1">
      <c r="A18" s="706" t="s">
        <v>406</v>
      </c>
      <c r="B18" s="706" t="s">
        <v>606</v>
      </c>
    </row>
    <row r="19" spans="1:4" ht="18" thickBot="1">
      <c r="A19" s="705" t="s">
        <v>26</v>
      </c>
      <c r="B19" s="628">
        <v>41</v>
      </c>
    </row>
    <row r="20" spans="1:4" ht="18" thickBot="1">
      <c r="A20" s="705" t="s">
        <v>27</v>
      </c>
      <c r="B20" s="628">
        <v>141</v>
      </c>
    </row>
    <row r="21" spans="1:4" ht="75" customHeight="1">
      <c r="A21" s="755" t="s">
        <v>29</v>
      </c>
      <c r="B21" s="755"/>
    </row>
    <row r="22" spans="1:4">
      <c r="A22" t="s">
        <v>208</v>
      </c>
      <c r="B22" s="23" t="s">
        <v>207</v>
      </c>
      <c r="D22" s="50"/>
    </row>
    <row r="24" spans="1:4">
      <c r="A24" t="s">
        <v>599</v>
      </c>
    </row>
  </sheetData>
  <mergeCells count="3">
    <mergeCell ref="A3:C4"/>
    <mergeCell ref="A5:C5"/>
    <mergeCell ref="A10:D11"/>
  </mergeCells>
  <dataValidations count="12">
    <dataValidation allowBlank="1" showInputMessage="1" showErrorMessage="1" prompt="This sheet contains Two tables named Table 16 and Table 17. Table 16 starts from cell A5 to cell C7. Table 17 starts from cell A12 to cell D20,Table 18 start from cell A19 to D20." sqref="A1" xr:uid="{00000000-0002-0000-0900-000000000000}"/>
    <dataValidation allowBlank="1" showInputMessage="1" showErrorMessage="1" prompt="Table 16 Farmworkers – County-Wide (Tuolumne County)" sqref="A2" xr:uid="{00000000-0002-0000-0900-000001000000}"/>
    <dataValidation allowBlank="1" showInputMessage="1" showErrorMessage="1" prompt="Hired Farm Labor" sqref="E6 A5:C5" xr:uid="{00000000-0002-0000-0900-000002000000}"/>
    <dataValidation allowBlank="1" showInputMessage="1" showErrorMessage="1" prompt="Farmworkers – County-Wide (Tuolumne County) data table heading farms" sqref="F6 A6" xr:uid="{00000000-0002-0000-0900-000003000000}"/>
    <dataValidation allowBlank="1" showInputMessage="1" showErrorMessage="1" prompt="Farmworkers – County-Wide (Tuolumne County) data table heading workers" sqref="B6" xr:uid="{00000000-0002-0000-0900-000004000000}"/>
    <dataValidation allowBlank="1" showInputMessage="1" showErrorMessage="1" prompt="Farmworkers – County-Wide (Tuolumne County) data table heading $1,000 payroll" sqref="C6" xr:uid="{00000000-0002-0000-0900-000005000000}"/>
    <dataValidation allowBlank="1" showInputMessage="1" showErrorMessage="1" prompt="Table 17 Farmworkers by Days Worked (Tuolumne County)" sqref="A9" xr:uid="{00000000-0002-0000-0900-000006000000}"/>
    <dataValidation allowBlank="1" showInputMessage="1" showErrorMessage="1" prompt="Farmworkers by Days Worked (Tuolumne County)" sqref="A10:D11" xr:uid="{00000000-0002-0000-0900-000007000000}"/>
    <dataValidation allowBlank="1" showInputMessage="1" showErrorMessage="1" prompt="Farmworkers by Days Worked (Tuolumne County) data table heading 150 days or more" sqref="B12:C12" xr:uid="{00000000-0002-0000-0900-000008000000}"/>
    <dataValidation allowBlank="1" showInputMessage="1" showErrorMessage="1" prompt="Farmworkers by Days Worked (Tuolumne County) data table heading days or more" sqref="D12" xr:uid="{00000000-0002-0000-0900-000009000000}"/>
    <dataValidation allowBlank="1" showInputMessage="1" showErrorMessage="1" prompt="Fewer than 150 Days (Tuolumne County)" sqref="A18:B18" xr:uid="{00000000-0002-0000-0900-00000A000000}"/>
    <dataValidation allowBlank="1" showInputMessage="1" showErrorMessage="1" prompt="Farmworkers – County-Wide (Tuolumne County)" sqref="A3:C4" xr:uid="{3D918EFC-F577-4DFA-81B7-E58E4F425743}"/>
  </dataValidations>
  <hyperlinks>
    <hyperlink ref="B22" r:id="rId1" xr:uid="{00000000-0004-0000-0900-000000000000}"/>
  </hyperlinks>
  <pageMargins left="0.7" right="0.7" top="0.75" bottom="0.75" header="0.3" footer="0.3"/>
  <pageSetup scale="83" orientation="portrait" r:id="rId2"/>
  <headerFooter>
    <oddHeader xml:space="preserve">&amp;L5th Cycle Housing Element Data Package&amp;CTuolumne County and the Cities Within&amp;R10/1/2013
</oddHeader>
    <oddFooter>&amp;L&amp;A&amp;CHCD-Housing Policy&amp;RPage &amp;P</oddFooter>
  </headerFooter>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topLeftCell="A19" zoomScaleNormal="100" workbookViewId="0">
      <selection activeCell="B32" sqref="B32"/>
    </sheetView>
  </sheetViews>
  <sheetFormatPr baseColWidth="10" defaultColWidth="8.83203125" defaultRowHeight="15"/>
  <cols>
    <col min="1" max="1" width="35" customWidth="1"/>
    <col min="2" max="2" width="28.5" customWidth="1"/>
    <col min="3" max="3" width="21.1640625" customWidth="1"/>
    <col min="4" max="4" width="18.5" customWidth="1"/>
    <col min="5" max="5" width="0.5" hidden="1" customWidth="1"/>
  </cols>
  <sheetData>
    <row r="1" spans="1:9" s="50" customFormat="1">
      <c r="A1" s="633" t="s">
        <v>607</v>
      </c>
      <c r="B1" s="633"/>
      <c r="C1" s="633"/>
      <c r="D1" s="633"/>
      <c r="E1" s="633"/>
      <c r="F1" s="633"/>
      <c r="G1" s="633"/>
      <c r="H1" s="633"/>
      <c r="I1" s="633"/>
    </row>
    <row r="2" spans="1:9" s="50" customFormat="1" ht="17">
      <c r="A2" s="768" t="s">
        <v>185</v>
      </c>
    </row>
    <row r="3" spans="1:9" ht="39.75" customHeight="1">
      <c r="A3" s="828" t="s">
        <v>399</v>
      </c>
      <c r="B3" s="829"/>
      <c r="C3" s="829"/>
      <c r="D3" s="830"/>
    </row>
    <row r="4" spans="1:9" ht="18" thickBot="1">
      <c r="A4" s="457" t="s">
        <v>37</v>
      </c>
      <c r="B4" s="457" t="s">
        <v>395</v>
      </c>
      <c r="C4" s="457" t="s">
        <v>396</v>
      </c>
      <c r="D4" s="462" t="s">
        <v>397</v>
      </c>
    </row>
    <row r="5" spans="1:9" ht="18" customHeight="1" thickBot="1">
      <c r="A5" s="555" t="s">
        <v>392</v>
      </c>
      <c r="B5" s="556">
        <v>61</v>
      </c>
      <c r="C5" s="557">
        <v>0</v>
      </c>
      <c r="D5" s="558">
        <v>0</v>
      </c>
    </row>
    <row r="6" spans="1:9" ht="18" customHeight="1" thickBot="1">
      <c r="A6" s="559" t="s">
        <v>393</v>
      </c>
      <c r="B6" s="560">
        <v>64</v>
      </c>
      <c r="C6" s="559">
        <v>0</v>
      </c>
      <c r="D6" s="561" t="s">
        <v>398</v>
      </c>
    </row>
    <row r="7" spans="1:9" ht="50.25" customHeight="1">
      <c r="A7" s="769" t="s">
        <v>38</v>
      </c>
      <c r="B7" s="613"/>
      <c r="C7" s="614"/>
      <c r="D7" s="615"/>
    </row>
    <row r="8" spans="1:9" s="50" customFormat="1" ht="72.75" customHeight="1">
      <c r="A8" s="676" t="s">
        <v>321</v>
      </c>
      <c r="B8" s="623"/>
      <c r="C8" s="624"/>
      <c r="D8" s="615"/>
    </row>
    <row r="9" spans="1:9" s="50" customFormat="1" ht="33" customHeight="1">
      <c r="A9" s="756" t="s">
        <v>414</v>
      </c>
      <c r="B9" s="554"/>
      <c r="C9" s="554"/>
      <c r="D9" s="554"/>
    </row>
    <row r="10" spans="1:9" s="23" customFormat="1">
      <c r="A10" s="108" t="s">
        <v>394</v>
      </c>
    </row>
    <row r="11" spans="1:9" s="23" customFormat="1">
      <c r="A11" s="108"/>
    </row>
    <row r="12" spans="1:9" ht="18" thickBot="1">
      <c r="A12" s="766" t="s">
        <v>262</v>
      </c>
    </row>
    <row r="13" spans="1:9" ht="33" customHeight="1">
      <c r="A13" s="852" t="s">
        <v>400</v>
      </c>
      <c r="B13" s="853"/>
      <c r="C13" s="853"/>
      <c r="D13" s="853"/>
      <c r="E13" s="854"/>
    </row>
    <row r="14" spans="1:9" ht="18.75" customHeight="1" thickBot="1">
      <c r="A14" s="855" t="s">
        <v>402</v>
      </c>
      <c r="B14" s="856"/>
      <c r="C14" s="856"/>
      <c r="D14" s="856"/>
      <c r="E14" s="857"/>
    </row>
    <row r="15" spans="1:9" ht="18" customHeight="1" thickBot="1">
      <c r="A15" s="701" t="s">
        <v>489</v>
      </c>
      <c r="B15" s="565" t="s">
        <v>39</v>
      </c>
      <c r="C15" s="565" t="s">
        <v>40</v>
      </c>
      <c r="D15" s="382" t="s">
        <v>562</v>
      </c>
      <c r="E15" s="566" t="s">
        <v>509</v>
      </c>
    </row>
    <row r="16" spans="1:9" ht="18" thickBot="1">
      <c r="A16" s="704" t="s">
        <v>489</v>
      </c>
      <c r="B16" s="385">
        <v>2012</v>
      </c>
      <c r="C16" s="385">
        <v>2012</v>
      </c>
      <c r="D16" s="384"/>
      <c r="E16" s="562"/>
    </row>
    <row r="17" spans="1:5" ht="17" thickBot="1">
      <c r="A17" s="544" t="s">
        <v>41</v>
      </c>
      <c r="B17" s="544">
        <v>204</v>
      </c>
      <c r="C17" s="544">
        <v>175</v>
      </c>
      <c r="D17" s="702" t="s">
        <v>489</v>
      </c>
      <c r="E17" s="563"/>
    </row>
    <row r="18" spans="1:5" ht="17" thickBot="1">
      <c r="A18" s="555" t="s">
        <v>42</v>
      </c>
      <c r="B18" s="555">
        <v>43</v>
      </c>
      <c r="C18" s="555">
        <v>67</v>
      </c>
      <c r="D18" s="703" t="s">
        <v>489</v>
      </c>
      <c r="E18" s="564"/>
    </row>
    <row r="19" spans="1:5" ht="17" thickBot="1">
      <c r="A19" s="567" t="s">
        <v>43</v>
      </c>
      <c r="B19" s="567">
        <v>161</v>
      </c>
      <c r="C19" s="567">
        <v>108</v>
      </c>
      <c r="D19" s="703" t="s">
        <v>489</v>
      </c>
      <c r="E19" s="564"/>
    </row>
    <row r="20" spans="1:5" ht="15.75" customHeight="1" thickBot="1">
      <c r="A20" s="850" t="s">
        <v>44</v>
      </c>
      <c r="B20" s="851"/>
      <c r="C20" s="851"/>
      <c r="D20" s="544">
        <v>78</v>
      </c>
      <c r="E20" s="544"/>
    </row>
    <row r="21" spans="1:5" ht="15.75" customHeight="1" thickBot="1">
      <c r="A21" s="850" t="s">
        <v>45</v>
      </c>
      <c r="B21" s="851"/>
      <c r="C21" s="851"/>
      <c r="D21" s="544">
        <v>6</v>
      </c>
      <c r="E21" s="544"/>
    </row>
    <row r="22" spans="1:5" ht="15.75" customHeight="1" thickBot="1">
      <c r="A22" s="850" t="s">
        <v>46</v>
      </c>
      <c r="B22" s="851"/>
      <c r="C22" s="851"/>
      <c r="D22" s="544">
        <v>72</v>
      </c>
      <c r="E22" s="544"/>
    </row>
    <row r="23" spans="1:5" ht="42" customHeight="1" thickBot="1">
      <c r="A23" s="759" t="s">
        <v>38</v>
      </c>
      <c r="B23" s="568"/>
      <c r="C23" s="568"/>
      <c r="D23" s="568"/>
      <c r="E23" s="569"/>
    </row>
    <row r="24" spans="1:5">
      <c r="A24" s="757" t="s">
        <v>401</v>
      </c>
      <c r="B24" s="212"/>
      <c r="C24" s="212"/>
      <c r="D24" s="212"/>
      <c r="E24" s="212"/>
    </row>
    <row r="25" spans="1:5" ht="62.25" customHeight="1">
      <c r="A25" s="758" t="s">
        <v>321</v>
      </c>
      <c r="B25" s="335"/>
      <c r="C25" s="335"/>
      <c r="D25" s="212"/>
      <c r="E25" s="212"/>
    </row>
    <row r="26" spans="1:5" ht="16">
      <c r="A26" s="64" t="s">
        <v>583</v>
      </c>
      <c r="B26" s="64"/>
    </row>
    <row r="27" spans="1:5">
      <c r="A27" s="86"/>
      <c r="B27" s="86"/>
    </row>
  </sheetData>
  <mergeCells count="6">
    <mergeCell ref="A22:C22"/>
    <mergeCell ref="A13:E13"/>
    <mergeCell ref="A14:E14"/>
    <mergeCell ref="A3:D3"/>
    <mergeCell ref="A20:C20"/>
    <mergeCell ref="A21:C21"/>
  </mergeCells>
  <dataValidations count="14">
    <dataValidation allowBlank="1" showInputMessage="1" showErrorMessage="1" prompt="Homeless Facilities - Tuolumne County*" sqref="I3 H4 A3:D3" xr:uid="{00000000-0002-0000-0A00-000000000000}"/>
    <dataValidation allowBlank="1" showInputMessage="1" showErrorMessage="1" prompt="Table 18 Homeless Facilities - Tuolumne County*" sqref="A2" xr:uid="{00000000-0002-0000-0A00-000001000000}"/>
    <dataValidation allowBlank="1" showInputMessage="1" showErrorMessage="1" prompt="Homeless Facilities - Tuolumne County* data table heading facility type" sqref="A4" xr:uid="{00000000-0002-0000-0A00-000002000000}"/>
    <dataValidation allowBlank="1" showInputMessage="1" showErrorMessage="1" prompt="Homeless Facilities - Tuolumne County* data table heading  family beds" sqref="B4" xr:uid="{00000000-0002-0000-0A00-000003000000}"/>
    <dataValidation allowBlank="1" showInputMessage="1" showErrorMessage="1" prompt="Homeless Facilities - Tuolumne County* data table heading child only beds" sqref="C4" xr:uid="{00000000-0002-0000-0A00-000004000000}"/>
    <dataValidation allowBlank="1" showInputMessage="1" showErrorMessage="1" prompt="Homeless Facilities - Tuolumne County* data table heading seasonal" sqref="D4" xr:uid="{00000000-0002-0000-0A00-000005000000}"/>
    <dataValidation allowBlank="1" showInputMessage="1" showErrorMessage="1" prompt="This sheet contains Two tables named Table 18 and Table 19. Table 18 starts from cell A4 to cell D8. Table 19 starts from cell A15 to cell D22." sqref="A1" xr:uid="{00000000-0002-0000-0A00-000006000000}"/>
    <dataValidation allowBlank="1" showInputMessage="1" showErrorMessage="1" prompt="Table 19 Homeless Needs - Tuolumne County" sqref="A12" xr:uid="{00000000-0002-0000-0A00-000007000000}"/>
    <dataValidation allowBlank="1" showInputMessage="1" showErrorMessage="1" prompt="Homeless Needs - Tuolumne County " sqref="A13:E13" xr:uid="{00000000-0002-0000-0A00-000008000000}"/>
    <dataValidation allowBlank="1" showInputMessage="1" showErrorMessage="1" prompt="Homeless Needs - Tuolumne County data table heading individual" sqref="B15" xr:uid="{00000000-0002-0000-0A00-000009000000}"/>
    <dataValidation allowBlank="1" showInputMessage="1" showErrorMessage="1" prompt="Homeless Needs - Tuolumne County data table heading persons in families" sqref="C15" xr:uid="{00000000-0002-0000-0A00-00000A000000}"/>
    <dataValidation allowBlank="1" showInputMessage="1" showErrorMessage="1" prompt="Homeless Needs - Tuolumne County data table heading 2012" sqref="D15" xr:uid="{00000000-0002-0000-0A00-00000B000000}"/>
    <dataValidation allowBlank="1" showInputMessage="1" showErrorMessage="1" prompt="Individual sub heading 2012" sqref="B16" xr:uid="{00000000-0002-0000-0A00-00000C000000}"/>
    <dataValidation allowBlank="1" showInputMessage="1" showErrorMessage="1" prompt="Persons in families sub heading 2012" sqref="C16" xr:uid="{00000000-0002-0000-0A00-00000D000000}"/>
  </dataValidations>
  <hyperlinks>
    <hyperlink ref="A10:XFD10" r:id="rId1" display="http://www.hcd.ca.gov/hpd/housing_element2/index.php" xr:uid="{00000000-0004-0000-0A00-000000000000}"/>
    <hyperlink ref="A8" r:id="rId2" display="https://www.onecpd.info/reports/CoC_HIC_State_CA_2012.pdf" xr:uid="{00000000-0004-0000-0A00-000001000000}"/>
    <hyperlink ref="A25" r:id="rId3" display="https://www.onecpd.info/reports/CoC_HIC_State_CA_2012.pdf" xr:uid="{00000000-0004-0000-0A00-000002000000}"/>
    <hyperlink ref="A23" r:id="rId4" display="http://www.hudhre.info/" xr:uid="{00000000-0004-0000-0A00-000003000000}"/>
    <hyperlink ref="A7" r:id="rId5" xr:uid="{00000000-0004-0000-0A00-000004000000}"/>
  </hyperlinks>
  <pageMargins left="0.7" right="0.7" top="0.75" bottom="0.75" header="0.3" footer="0.3"/>
  <pageSetup scale="82" orientation="portrait" r:id="rId6"/>
  <headerFooter>
    <oddHeader xml:space="preserve">&amp;L5th Cycle Housing Element Data Package&amp;CTuolumne County and the Cities Within&amp;R10/1/2013
</oddHeader>
    <oddFooter>&amp;L&amp;A&amp;CHCD-Housing Policy&amp;RPage &amp;P</oddFooter>
  </headerFooter>
  <tableParts count="2">
    <tablePart r:id="rId7"/>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30"/>
  <sheetViews>
    <sheetView topLeftCell="A17" zoomScaleNormal="100" workbookViewId="0">
      <selection activeCell="B23" sqref="B23"/>
    </sheetView>
  </sheetViews>
  <sheetFormatPr baseColWidth="10" defaultColWidth="21.83203125" defaultRowHeight="15"/>
  <cols>
    <col min="1" max="1" width="38.33203125" style="50" customWidth="1"/>
    <col min="2" max="2" width="19.5" style="50" customWidth="1"/>
    <col min="3" max="3" width="18.6640625" style="50" customWidth="1"/>
    <col min="4" max="4" width="27.1640625" style="50" customWidth="1"/>
    <col min="5" max="5" width="17.6640625" style="50" customWidth="1"/>
    <col min="6" max="6" width="24.1640625" style="50" customWidth="1"/>
    <col min="7" max="7" width="16.33203125" style="50" customWidth="1"/>
    <col min="8" max="8" width="21" style="50" customWidth="1"/>
    <col min="9" max="9" width="28.5" style="50" customWidth="1"/>
    <col min="10" max="10" width="19.83203125" style="50" customWidth="1"/>
    <col min="11" max="11" width="27.6640625" style="50" customWidth="1"/>
    <col min="12" max="12" width="24.83203125" style="50" customWidth="1"/>
    <col min="13" max="13" width="23.83203125" style="50" customWidth="1"/>
    <col min="14" max="14" width="37.83203125" style="50" customWidth="1"/>
    <col min="15" max="15" width="44.33203125" style="50" customWidth="1"/>
    <col min="16" max="18" width="28.33203125" style="50" customWidth="1"/>
    <col min="19" max="19" width="21.83203125" style="50"/>
    <col min="20" max="20" width="29.5" style="50" customWidth="1"/>
    <col min="21" max="21" width="67.1640625" style="50" customWidth="1"/>
    <col min="22" max="22" width="21.83203125" style="50"/>
    <col min="23" max="23" width="28.6640625" style="50" customWidth="1"/>
    <col min="24" max="24" width="29.5" style="50" customWidth="1"/>
    <col min="25" max="16384" width="21.83203125" style="50"/>
  </cols>
  <sheetData>
    <row r="1" spans="1:32">
      <c r="A1" s="633" t="s">
        <v>608</v>
      </c>
      <c r="B1" s="633"/>
      <c r="C1" s="633"/>
      <c r="D1" s="633"/>
      <c r="E1" s="633"/>
      <c r="F1" s="633"/>
    </row>
    <row r="2" spans="1:32" ht="21" thickBot="1">
      <c r="A2" s="692" t="s">
        <v>298</v>
      </c>
      <c r="B2" s="692"/>
      <c r="C2" s="570"/>
    </row>
    <row r="3" spans="1:32" s="64" customFormat="1" ht="34.5" customHeight="1" thickTop="1" thickBot="1">
      <c r="A3" s="571" t="s">
        <v>421</v>
      </c>
      <c r="B3" s="572" t="s">
        <v>422</v>
      </c>
      <c r="C3" s="572" t="s">
        <v>423</v>
      </c>
      <c r="D3" s="572" t="s">
        <v>424</v>
      </c>
      <c r="E3" s="572" t="s">
        <v>425</v>
      </c>
      <c r="F3" s="572" t="s">
        <v>426</v>
      </c>
      <c r="G3" s="572" t="s">
        <v>427</v>
      </c>
      <c r="H3" s="572" t="s">
        <v>265</v>
      </c>
      <c r="I3" s="572" t="s">
        <v>428</v>
      </c>
      <c r="J3" s="572" t="s">
        <v>429</v>
      </c>
      <c r="K3" s="572" t="s">
        <v>430</v>
      </c>
      <c r="L3" s="572" t="s">
        <v>431</v>
      </c>
      <c r="M3" s="572" t="s">
        <v>432</v>
      </c>
      <c r="N3" s="572" t="s">
        <v>433</v>
      </c>
      <c r="O3" s="572" t="s">
        <v>434</v>
      </c>
      <c r="P3" s="572" t="s">
        <v>266</v>
      </c>
      <c r="Q3" s="572" t="s">
        <v>435</v>
      </c>
      <c r="R3" s="573" t="s">
        <v>281</v>
      </c>
      <c r="S3" s="574" t="s">
        <v>284</v>
      </c>
      <c r="T3" s="575" t="s">
        <v>436</v>
      </c>
      <c r="U3" s="575" t="s">
        <v>437</v>
      </c>
      <c r="V3" s="575" t="s">
        <v>438</v>
      </c>
      <c r="W3" s="575" t="s">
        <v>439</v>
      </c>
      <c r="X3" s="575" t="s">
        <v>440</v>
      </c>
    </row>
    <row r="4" spans="1:32">
      <c r="A4" s="594" t="s">
        <v>404</v>
      </c>
      <c r="B4" s="576" t="s">
        <v>416</v>
      </c>
      <c r="C4" s="576" t="s">
        <v>441</v>
      </c>
      <c r="D4" s="577" t="s">
        <v>419</v>
      </c>
      <c r="E4" s="578">
        <v>95370</v>
      </c>
      <c r="F4" s="578">
        <v>4</v>
      </c>
      <c r="G4" s="577">
        <v>800001741</v>
      </c>
      <c r="H4" s="578" t="s">
        <v>189</v>
      </c>
      <c r="I4" s="578">
        <v>6</v>
      </c>
      <c r="J4" s="578">
        <v>7</v>
      </c>
      <c r="K4" s="579">
        <v>41639</v>
      </c>
      <c r="L4" s="577" t="s">
        <v>275</v>
      </c>
      <c r="M4" s="660" t="s">
        <v>489</v>
      </c>
      <c r="N4" s="581">
        <v>811</v>
      </c>
      <c r="O4" s="577" t="s">
        <v>269</v>
      </c>
      <c r="P4" s="580" t="s">
        <v>489</v>
      </c>
      <c r="Q4" s="663" t="s">
        <v>489</v>
      </c>
      <c r="R4" s="665" t="s">
        <v>489</v>
      </c>
      <c r="S4" s="667" t="s">
        <v>489</v>
      </c>
      <c r="T4" s="136" t="s">
        <v>442</v>
      </c>
      <c r="U4" s="136" t="s">
        <v>443</v>
      </c>
      <c r="V4" s="137" t="s">
        <v>444</v>
      </c>
      <c r="W4" s="137" t="s">
        <v>445</v>
      </c>
      <c r="X4" s="137" t="s">
        <v>446</v>
      </c>
    </row>
    <row r="5" spans="1:32">
      <c r="A5" s="595" t="s">
        <v>404</v>
      </c>
      <c r="B5" s="576" t="s">
        <v>417</v>
      </c>
      <c r="C5" s="576" t="s">
        <v>447</v>
      </c>
      <c r="D5" s="582" t="s">
        <v>419</v>
      </c>
      <c r="E5" s="583">
        <v>95370</v>
      </c>
      <c r="F5" s="583">
        <v>4</v>
      </c>
      <c r="G5" s="582">
        <v>800002458</v>
      </c>
      <c r="H5" s="583" t="s">
        <v>189</v>
      </c>
      <c r="I5" s="583">
        <v>48</v>
      </c>
      <c r="J5" s="583">
        <v>48</v>
      </c>
      <c r="K5" s="584">
        <v>47907</v>
      </c>
      <c r="L5" s="582" t="s">
        <v>272</v>
      </c>
      <c r="M5" s="661" t="s">
        <v>489</v>
      </c>
      <c r="N5" s="662" t="s">
        <v>489</v>
      </c>
      <c r="O5" s="582" t="s">
        <v>268</v>
      </c>
      <c r="P5" s="585" t="s">
        <v>489</v>
      </c>
      <c r="Q5" s="518" t="s">
        <v>417</v>
      </c>
      <c r="R5" s="586" t="s">
        <v>448</v>
      </c>
      <c r="S5" s="587">
        <v>44013</v>
      </c>
      <c r="T5" s="136" t="s">
        <v>449</v>
      </c>
      <c r="U5" s="136" t="s">
        <v>450</v>
      </c>
      <c r="V5" s="137" t="s">
        <v>451</v>
      </c>
      <c r="W5" s="137" t="s">
        <v>452</v>
      </c>
      <c r="X5" s="137" t="s">
        <v>453</v>
      </c>
    </row>
    <row r="6" spans="1:32" ht="16" thickBot="1">
      <c r="A6" s="595" t="s">
        <v>404</v>
      </c>
      <c r="B6" s="576" t="s">
        <v>418</v>
      </c>
      <c r="C6" s="576" t="s">
        <v>454</v>
      </c>
      <c r="D6" s="582" t="s">
        <v>420</v>
      </c>
      <c r="E6" s="583">
        <v>95379</v>
      </c>
      <c r="F6" s="583">
        <v>4</v>
      </c>
      <c r="G6" s="582">
        <v>800002622</v>
      </c>
      <c r="H6" s="583" t="s">
        <v>189</v>
      </c>
      <c r="I6" s="583">
        <v>52</v>
      </c>
      <c r="J6" s="583">
        <v>52</v>
      </c>
      <c r="K6" s="584">
        <v>42277</v>
      </c>
      <c r="L6" s="582" t="s">
        <v>455</v>
      </c>
      <c r="M6" s="584">
        <v>41852</v>
      </c>
      <c r="N6" s="582" t="s">
        <v>271</v>
      </c>
      <c r="O6" s="582" t="s">
        <v>268</v>
      </c>
      <c r="P6" s="585" t="s">
        <v>274</v>
      </c>
      <c r="Q6" s="664" t="s">
        <v>489</v>
      </c>
      <c r="R6" s="666" t="s">
        <v>489</v>
      </c>
      <c r="S6" s="668" t="s">
        <v>489</v>
      </c>
      <c r="T6" s="588" t="s">
        <v>456</v>
      </c>
      <c r="U6" s="588" t="s">
        <v>457</v>
      </c>
      <c r="V6" s="589" t="s">
        <v>458</v>
      </c>
      <c r="W6" s="589" t="s">
        <v>459</v>
      </c>
      <c r="X6" s="589" t="s">
        <v>460</v>
      </c>
    </row>
    <row r="7" spans="1:32" ht="15.75" customHeight="1">
      <c r="A7" s="658" t="s">
        <v>48</v>
      </c>
      <c r="B7" s="659"/>
      <c r="C7" s="659"/>
      <c r="D7" s="616"/>
      <c r="E7" s="617"/>
      <c r="F7" s="617"/>
      <c r="G7" s="616"/>
      <c r="H7" s="617"/>
      <c r="I7" s="617"/>
      <c r="J7" s="617"/>
      <c r="K7" s="618"/>
      <c r="L7" s="619"/>
      <c r="M7" s="136"/>
      <c r="N7" s="136"/>
      <c r="O7" s="619"/>
      <c r="P7" s="136"/>
      <c r="Q7" s="136"/>
      <c r="R7" s="136"/>
      <c r="S7" s="136"/>
      <c r="T7" s="136"/>
      <c r="U7" s="136"/>
      <c r="V7" s="137"/>
      <c r="W7" s="137"/>
      <c r="X7" s="137"/>
    </row>
    <row r="9" spans="1:32" ht="21" thickBot="1">
      <c r="A9" s="590" t="s">
        <v>297</v>
      </c>
      <c r="B9" s="590"/>
    </row>
    <row r="10" spans="1:32" s="64" customFormat="1" ht="31.5" customHeight="1" thickTop="1">
      <c r="A10" s="591" t="s">
        <v>47</v>
      </c>
      <c r="B10" s="592" t="s">
        <v>280</v>
      </c>
      <c r="C10" s="592" t="s">
        <v>276</v>
      </c>
      <c r="D10" s="592" t="s">
        <v>277</v>
      </c>
      <c r="E10" s="592" t="s">
        <v>278</v>
      </c>
      <c r="F10" s="592" t="s">
        <v>279</v>
      </c>
      <c r="G10" s="592" t="s">
        <v>286</v>
      </c>
      <c r="H10" s="592" t="s">
        <v>287</v>
      </c>
      <c r="I10" s="592" t="s">
        <v>282</v>
      </c>
      <c r="J10" s="592" t="s">
        <v>283</v>
      </c>
      <c r="K10" s="592" t="s">
        <v>285</v>
      </c>
      <c r="L10" s="592" t="s">
        <v>284</v>
      </c>
      <c r="M10" s="592" t="s">
        <v>265</v>
      </c>
      <c r="N10" s="592" t="s">
        <v>484</v>
      </c>
      <c r="O10" s="592" t="s">
        <v>485</v>
      </c>
      <c r="P10" s="592" t="s">
        <v>486</v>
      </c>
      <c r="Q10" s="592" t="s">
        <v>487</v>
      </c>
      <c r="R10" s="592" t="s">
        <v>488</v>
      </c>
      <c r="S10" s="762"/>
      <c r="T10" s="762"/>
      <c r="U10" s="762"/>
      <c r="V10" s="762"/>
      <c r="W10" s="762"/>
      <c r="X10" s="762"/>
      <c r="Y10" s="762"/>
      <c r="Z10" s="762"/>
      <c r="AA10" s="762"/>
      <c r="AB10" s="762"/>
      <c r="AC10" s="762"/>
      <c r="AD10" s="762"/>
      <c r="AE10" s="762"/>
      <c r="AF10" s="763"/>
    </row>
    <row r="11" spans="1:32" s="405" customFormat="1">
      <c r="A11" s="595" t="s">
        <v>461</v>
      </c>
      <c r="B11" s="595">
        <v>33879</v>
      </c>
      <c r="C11" s="595" t="s">
        <v>462</v>
      </c>
      <c r="D11" s="595" t="s">
        <v>463</v>
      </c>
      <c r="E11" s="595" t="s">
        <v>404</v>
      </c>
      <c r="F11" s="595">
        <v>95321</v>
      </c>
      <c r="G11" s="595" t="s">
        <v>290</v>
      </c>
      <c r="H11" s="595" t="s">
        <v>293</v>
      </c>
      <c r="I11" s="595">
        <v>39</v>
      </c>
      <c r="J11" s="595">
        <v>39</v>
      </c>
      <c r="K11" s="595" t="s">
        <v>289</v>
      </c>
      <c r="L11" s="595">
        <v>39357</v>
      </c>
      <c r="M11" s="595" t="s">
        <v>288</v>
      </c>
      <c r="N11" s="669" t="s">
        <v>587</v>
      </c>
      <c r="O11" s="669" t="s">
        <v>489</v>
      </c>
      <c r="P11" s="669" t="s">
        <v>489</v>
      </c>
      <c r="Q11" s="669" t="s">
        <v>489</v>
      </c>
      <c r="R11" s="669" t="s">
        <v>489</v>
      </c>
    </row>
    <row r="12" spans="1:32">
      <c r="A12" s="595" t="s">
        <v>464</v>
      </c>
      <c r="B12" s="595">
        <v>33402</v>
      </c>
      <c r="C12" s="595" t="s">
        <v>465</v>
      </c>
      <c r="D12" s="595" t="s">
        <v>466</v>
      </c>
      <c r="E12" s="595" t="s">
        <v>404</v>
      </c>
      <c r="F12" s="595">
        <v>953270000</v>
      </c>
      <c r="G12" s="595" t="s">
        <v>292</v>
      </c>
      <c r="H12" s="595"/>
      <c r="I12" s="595">
        <v>51</v>
      </c>
      <c r="J12" s="595">
        <v>51</v>
      </c>
      <c r="K12" s="595" t="s">
        <v>289</v>
      </c>
      <c r="L12" s="595">
        <v>38881</v>
      </c>
      <c r="M12" s="595" t="s">
        <v>288</v>
      </c>
      <c r="N12" s="669" t="s">
        <v>489</v>
      </c>
      <c r="O12" s="669" t="s">
        <v>489</v>
      </c>
      <c r="P12" s="669" t="s">
        <v>489</v>
      </c>
      <c r="Q12" s="669" t="s">
        <v>489</v>
      </c>
      <c r="R12" s="669" t="s">
        <v>489</v>
      </c>
    </row>
    <row r="13" spans="1:32" s="405" customFormat="1">
      <c r="A13" s="595" t="s">
        <v>467</v>
      </c>
      <c r="B13" s="595">
        <v>33561</v>
      </c>
      <c r="C13" s="595" t="s">
        <v>468</v>
      </c>
      <c r="D13" s="595" t="s">
        <v>466</v>
      </c>
      <c r="E13" s="595" t="s">
        <v>404</v>
      </c>
      <c r="F13" s="595">
        <v>95327</v>
      </c>
      <c r="G13" s="595" t="s">
        <v>290</v>
      </c>
      <c r="H13" s="595" t="s">
        <v>293</v>
      </c>
      <c r="I13" s="595">
        <v>56</v>
      </c>
      <c r="J13" s="595">
        <v>56</v>
      </c>
      <c r="K13" s="595" t="s">
        <v>289</v>
      </c>
      <c r="L13" s="595">
        <v>39040</v>
      </c>
      <c r="M13" s="595" t="s">
        <v>288</v>
      </c>
      <c r="N13" s="669" t="s">
        <v>489</v>
      </c>
      <c r="O13" s="669" t="s">
        <v>489</v>
      </c>
      <c r="P13" s="669" t="s">
        <v>489</v>
      </c>
      <c r="Q13" s="669" t="s">
        <v>489</v>
      </c>
      <c r="R13" s="669" t="s">
        <v>489</v>
      </c>
    </row>
    <row r="14" spans="1:32">
      <c r="A14" s="595" t="s">
        <v>469</v>
      </c>
      <c r="B14" s="595">
        <v>36151</v>
      </c>
      <c r="C14" s="595" t="s">
        <v>470</v>
      </c>
      <c r="D14" s="595" t="s">
        <v>466</v>
      </c>
      <c r="E14" s="595" t="s">
        <v>404</v>
      </c>
      <c r="F14" s="595">
        <v>95327</v>
      </c>
      <c r="G14" s="595" t="s">
        <v>290</v>
      </c>
      <c r="H14" s="595" t="s">
        <v>293</v>
      </c>
      <c r="I14" s="595">
        <v>80</v>
      </c>
      <c r="J14" s="595">
        <v>80</v>
      </c>
      <c r="K14" s="595" t="s">
        <v>291</v>
      </c>
      <c r="L14" s="595">
        <v>41630</v>
      </c>
      <c r="M14" s="595" t="s">
        <v>471</v>
      </c>
      <c r="N14" s="669" t="s">
        <v>489</v>
      </c>
      <c r="O14" s="669" t="s">
        <v>489</v>
      </c>
      <c r="P14" s="669" t="s">
        <v>489</v>
      </c>
      <c r="Q14" s="669" t="s">
        <v>489</v>
      </c>
      <c r="R14" s="669" t="s">
        <v>489</v>
      </c>
    </row>
    <row r="15" spans="1:32" s="405" customFormat="1">
      <c r="A15" s="595" t="s">
        <v>472</v>
      </c>
      <c r="B15" s="595">
        <v>32414</v>
      </c>
      <c r="C15" s="595" t="s">
        <v>473</v>
      </c>
      <c r="D15" s="595" t="s">
        <v>323</v>
      </c>
      <c r="E15" s="595" t="s">
        <v>404</v>
      </c>
      <c r="F15" s="595">
        <v>95370</v>
      </c>
      <c r="G15" s="595" t="s">
        <v>290</v>
      </c>
      <c r="H15" s="595" t="s">
        <v>293</v>
      </c>
      <c r="I15" s="595">
        <v>46</v>
      </c>
      <c r="J15" s="595">
        <v>46</v>
      </c>
      <c r="K15" s="595" t="s">
        <v>289</v>
      </c>
      <c r="L15" s="595">
        <v>37892</v>
      </c>
      <c r="M15" s="595" t="s">
        <v>288</v>
      </c>
      <c r="N15" s="669" t="s">
        <v>489</v>
      </c>
      <c r="O15" s="669" t="s">
        <v>489</v>
      </c>
      <c r="P15" s="669" t="s">
        <v>489</v>
      </c>
      <c r="Q15" s="669" t="s">
        <v>489</v>
      </c>
      <c r="R15" s="669" t="s">
        <v>489</v>
      </c>
    </row>
    <row r="16" spans="1:32">
      <c r="A16" s="595" t="s">
        <v>474</v>
      </c>
      <c r="B16" s="595">
        <v>33843</v>
      </c>
      <c r="C16" s="595" t="s">
        <v>475</v>
      </c>
      <c r="D16" s="595" t="s">
        <v>323</v>
      </c>
      <c r="E16" s="595" t="s">
        <v>404</v>
      </c>
      <c r="F16" s="595">
        <v>95370</v>
      </c>
      <c r="G16" s="595" t="s">
        <v>295</v>
      </c>
      <c r="H16" s="595" t="s">
        <v>293</v>
      </c>
      <c r="I16" s="595">
        <v>42</v>
      </c>
      <c r="J16" s="595">
        <v>42</v>
      </c>
      <c r="K16" s="595" t="s">
        <v>289</v>
      </c>
      <c r="L16" s="595">
        <v>39321</v>
      </c>
      <c r="M16" s="595" t="s">
        <v>288</v>
      </c>
      <c r="N16" s="669" t="s">
        <v>489</v>
      </c>
      <c r="O16" s="669" t="s">
        <v>489</v>
      </c>
      <c r="P16" s="669" t="s">
        <v>489</v>
      </c>
      <c r="Q16" s="669" t="s">
        <v>489</v>
      </c>
      <c r="R16" s="669" t="s">
        <v>489</v>
      </c>
    </row>
    <row r="17" spans="1:18" s="405" customFormat="1">
      <c r="A17" s="595" t="s">
        <v>476</v>
      </c>
      <c r="B17" s="595">
        <v>36097</v>
      </c>
      <c r="C17" s="595" t="s">
        <v>477</v>
      </c>
      <c r="D17" s="595" t="s">
        <v>323</v>
      </c>
      <c r="E17" s="595" t="s">
        <v>404</v>
      </c>
      <c r="F17" s="595">
        <v>95370</v>
      </c>
      <c r="G17" s="595" t="s">
        <v>290</v>
      </c>
      <c r="H17" s="595" t="s">
        <v>293</v>
      </c>
      <c r="I17" s="595">
        <v>79</v>
      </c>
      <c r="J17" s="595">
        <v>80</v>
      </c>
      <c r="K17" s="595" t="s">
        <v>291</v>
      </c>
      <c r="L17" s="595">
        <v>41576</v>
      </c>
      <c r="M17" s="595" t="s">
        <v>471</v>
      </c>
      <c r="N17" s="669" t="s">
        <v>489</v>
      </c>
      <c r="O17" s="669" t="s">
        <v>489</v>
      </c>
      <c r="P17" s="669" t="s">
        <v>489</v>
      </c>
      <c r="Q17" s="669" t="s">
        <v>489</v>
      </c>
      <c r="R17" s="669" t="s">
        <v>489</v>
      </c>
    </row>
    <row r="18" spans="1:18">
      <c r="A18" s="595" t="s">
        <v>478</v>
      </c>
      <c r="B18" s="595">
        <v>36462</v>
      </c>
      <c r="C18" s="595" t="s">
        <v>479</v>
      </c>
      <c r="D18" s="595" t="s">
        <v>323</v>
      </c>
      <c r="E18" s="595" t="s">
        <v>404</v>
      </c>
      <c r="F18" s="595" t="s">
        <v>480</v>
      </c>
      <c r="G18" s="595" t="s">
        <v>295</v>
      </c>
      <c r="H18" s="595" t="s">
        <v>293</v>
      </c>
      <c r="I18" s="595">
        <v>59</v>
      </c>
      <c r="J18" s="595">
        <v>60</v>
      </c>
      <c r="K18" s="595" t="s">
        <v>291</v>
      </c>
      <c r="L18" s="595">
        <v>41941</v>
      </c>
      <c r="M18" s="595" t="s">
        <v>471</v>
      </c>
      <c r="N18" s="669" t="s">
        <v>489</v>
      </c>
      <c r="O18" s="669" t="s">
        <v>489</v>
      </c>
      <c r="P18" s="669" t="s">
        <v>489</v>
      </c>
      <c r="Q18" s="669" t="s">
        <v>489</v>
      </c>
      <c r="R18" s="669" t="s">
        <v>489</v>
      </c>
    </row>
    <row r="19" spans="1:18" s="405" customFormat="1">
      <c r="A19" s="595" t="s">
        <v>417</v>
      </c>
      <c r="B19" s="595">
        <v>38534</v>
      </c>
      <c r="C19" s="595" t="s">
        <v>481</v>
      </c>
      <c r="D19" s="595" t="s">
        <v>323</v>
      </c>
      <c r="E19" s="595" t="s">
        <v>404</v>
      </c>
      <c r="F19" s="595">
        <v>95370</v>
      </c>
      <c r="G19" s="595" t="s">
        <v>292</v>
      </c>
      <c r="H19" s="595" t="s">
        <v>296</v>
      </c>
      <c r="I19" s="595">
        <v>47</v>
      </c>
      <c r="J19" s="595">
        <v>48</v>
      </c>
      <c r="K19" s="595" t="s">
        <v>291</v>
      </c>
      <c r="L19" s="595">
        <v>44013</v>
      </c>
      <c r="M19" s="595" t="s">
        <v>294</v>
      </c>
      <c r="N19" s="669" t="s">
        <v>489</v>
      </c>
      <c r="O19" s="669" t="s">
        <v>489</v>
      </c>
      <c r="P19" s="669" t="s">
        <v>489</v>
      </c>
      <c r="Q19" s="669" t="s">
        <v>489</v>
      </c>
      <c r="R19" s="669" t="s">
        <v>489</v>
      </c>
    </row>
    <row r="20" spans="1:18" ht="16" thickBot="1">
      <c r="A20" s="595" t="s">
        <v>482</v>
      </c>
      <c r="B20" s="595">
        <v>34206</v>
      </c>
      <c r="C20" s="595" t="s">
        <v>483</v>
      </c>
      <c r="D20" s="595" t="s">
        <v>404</v>
      </c>
      <c r="E20" s="595" t="s">
        <v>404</v>
      </c>
      <c r="F20" s="595">
        <v>95379</v>
      </c>
      <c r="G20" s="595" t="s">
        <v>295</v>
      </c>
      <c r="H20" s="595" t="s">
        <v>293</v>
      </c>
      <c r="I20" s="595">
        <v>30</v>
      </c>
      <c r="J20" s="595">
        <v>30</v>
      </c>
      <c r="K20" s="595" t="s">
        <v>289</v>
      </c>
      <c r="L20" s="595">
        <v>39685</v>
      </c>
      <c r="M20" s="595" t="s">
        <v>288</v>
      </c>
      <c r="N20" s="669" t="s">
        <v>489</v>
      </c>
      <c r="O20" s="669" t="s">
        <v>489</v>
      </c>
      <c r="P20" s="669" t="s">
        <v>489</v>
      </c>
      <c r="Q20" s="669" t="s">
        <v>489</v>
      </c>
      <c r="R20" s="669" t="s">
        <v>489</v>
      </c>
    </row>
    <row r="21" spans="1:18" ht="15.75" customHeight="1">
      <c r="A21" s="656" t="s">
        <v>48</v>
      </c>
      <c r="B21" s="657"/>
      <c r="C21" s="657"/>
      <c r="D21" s="620"/>
      <c r="E21" s="620"/>
      <c r="F21" s="620"/>
      <c r="G21" s="620"/>
      <c r="H21" s="620"/>
      <c r="I21" s="620"/>
      <c r="J21" s="620"/>
      <c r="K21" s="621"/>
      <c r="L21" s="621"/>
      <c r="M21" s="621"/>
      <c r="N21" s="622"/>
      <c r="O21" s="622"/>
      <c r="P21" s="622"/>
      <c r="Q21" s="622"/>
      <c r="R21" s="622"/>
    </row>
    <row r="23" spans="1:18" ht="16">
      <c r="A23" s="761" t="s">
        <v>299</v>
      </c>
      <c r="B23" s="761" t="s">
        <v>300</v>
      </c>
    </row>
    <row r="24" spans="1:18" ht="18" customHeight="1">
      <c r="A24" s="760" t="s">
        <v>267</v>
      </c>
      <c r="B24" s="106" t="s">
        <v>301</v>
      </c>
      <c r="C24" s="306"/>
      <c r="D24" s="306"/>
    </row>
    <row r="25" spans="1:18" ht="18" customHeight="1">
      <c r="A25" s="760" t="s">
        <v>270</v>
      </c>
      <c r="B25" s="106" t="s">
        <v>302</v>
      </c>
      <c r="C25" s="306"/>
      <c r="D25" s="306"/>
    </row>
    <row r="26" spans="1:18" ht="18" customHeight="1">
      <c r="A26" s="760" t="s">
        <v>303</v>
      </c>
      <c r="B26" s="106" t="s">
        <v>304</v>
      </c>
      <c r="C26" s="306"/>
      <c r="D26" s="306"/>
    </row>
    <row r="27" spans="1:18" ht="18" customHeight="1">
      <c r="A27" s="760" t="s">
        <v>273</v>
      </c>
      <c r="B27" s="106" t="s">
        <v>305</v>
      </c>
      <c r="C27" s="306"/>
      <c r="D27" s="306"/>
    </row>
    <row r="28" spans="1:18" ht="18" customHeight="1">
      <c r="A28" s="760" t="s">
        <v>306</v>
      </c>
      <c r="B28" s="106" t="s">
        <v>307</v>
      </c>
      <c r="C28" s="306"/>
      <c r="D28" s="306"/>
    </row>
    <row r="30" spans="1:18">
      <c r="A30" s="50" t="s">
        <v>599</v>
      </c>
    </row>
  </sheetData>
  <dataValidations count="47">
    <dataValidation allowBlank="1" showInputMessage="1" showErrorMessage="1" prompt="This sheet contains Two tables named Table 20.a and Table 20.b. Table 20.a starts from cell A3 to cell X6. Table 20.b starts from cell A10 to cell R20. risk and Definition start from A23 and B28" sqref="A1" xr:uid="{00000000-0002-0000-0B00-000000000000}"/>
    <dataValidation allowBlank="1" showInputMessage="1" showErrorMessage="1" prompt="Table 20.a   HUD Assisted Housing Units" sqref="A2" xr:uid="{00000000-0002-0000-0B00-000001000000}"/>
    <dataValidation allowBlank="1" showInputMessage="1" showErrorMessage="1" prompt="HUD Assisted Housing Units data table heading address county" sqref="A3" xr:uid="{00000000-0002-0000-0B00-000002000000}"/>
    <dataValidation allowBlank="1" showInputMessage="1" showErrorMessage="1" prompt="HUD Assisted Housing Units data table heading property name" sqref="B3" xr:uid="{00000000-0002-0000-0B00-000003000000}"/>
    <dataValidation allowBlank="1" showInputMessage="1" showErrorMessage="1" prompt="HUD Assisted Housing Units data table heading address street" sqref="C3" xr:uid="{00000000-0002-0000-0B00-000004000000}"/>
    <dataValidation allowBlank="1" showInputMessage="1" showErrorMessage="1" prompt="HUD Assisted Housing Units data table heading address city" sqref="D3" xr:uid="{00000000-0002-0000-0B00-000005000000}"/>
    <dataValidation allowBlank="1" showInputMessage="1" showErrorMessage="1" prompt="HUD Assisted Housing Units data table heading address zip" sqref="E3" xr:uid="{00000000-0002-0000-0B00-000006000000}"/>
    <dataValidation allowBlank="1" showInputMessage="1" showErrorMessage="1" prompt="HUD Assisted Housing Units data table heading congreaaional district" sqref="F3" xr:uid="{00000000-0002-0000-0B00-000007000000}"/>
    <dataValidation allowBlank="1" showInputMessage="1" showErrorMessage="1" prompt="HUD Assisted Housing Units data table heading property id" sqref="G3" xr:uid="{00000000-0002-0000-0B00-000008000000}"/>
    <dataValidation allowBlank="1" showInputMessage="1" showErrorMessage="1" prompt="HUD Assisted Housing Units data table heading risk level" sqref="H3" xr:uid="{00000000-0002-0000-0B00-000009000000}"/>
    <dataValidation allowBlank="1" showInputMessage="1" showErrorMessage="1" prompt="HUD Assisted Housing Units data table heading total assisted unit count" sqref="I3" xr:uid="{00000000-0002-0000-0B00-00000A000000}"/>
    <dataValidation allowBlank="1" showInputMessage="1" showErrorMessage="1" prompt="HUD Assisted Housing Units data table heading total unit count" sqref="J3" xr:uid="{00000000-0002-0000-0B00-00000B000000}"/>
    <dataValidation allowBlank="1" showInputMessage="1" showErrorMessage="1" prompt="HUD Assisted Housing Units data table heading expiration overall  date" sqref="K3" xr:uid="{00000000-0002-0000-0B00-00000C000000}"/>
    <dataValidation allowBlank="1" showInputMessage="1" showErrorMessage="1" prompt="HUD Assisted Housing Units data table heading program type name" sqref="L3" xr:uid="{00000000-0002-0000-0B00-00000D000000}"/>
    <dataValidation allowBlank="1" showInputMessage="1" showErrorMessage="1" prompt="HUD Assisted Housing Units data table heading loan maturity date" sqref="M3" xr:uid="{00000000-0002-0000-0B00-00000E000000}"/>
    <dataValidation allowBlank="1" showInputMessage="1" showErrorMessage="1" prompt="HUD Assisted Housing Units data table heading loan numeric name" sqref="N3" xr:uid="{00000000-0002-0000-0B00-00000F000000}"/>
    <dataValidation allowBlank="1" showInputMessage="1" showErrorMessage="1" prompt="HUD Assisted Housing Units data table heading company type" sqref="O3" xr:uid="{00000000-0002-0000-0B00-000010000000}"/>
    <dataValidation allowBlank="1" showInputMessage="1" showErrorMessage="1" prompt="HUD Assisted Housing Units data table heading titleTwoOrSix" sqref="P3" xr:uid="{00000000-0002-0000-0B00-000011000000}"/>
    <dataValidation allowBlank="1" showInputMessage="1" showErrorMessage="1" prompt="HUD Assisted Housing Units data table heading tcac property name" sqref="Q3" xr:uid="{00000000-0002-0000-0B00-000012000000}"/>
    <dataValidation allowBlank="1" showInputMessage="1" showErrorMessage="1" prompt="HUD Assisted Housing Units data table heading TCAC" sqref="R3" xr:uid="{00000000-0002-0000-0B00-000013000000}"/>
    <dataValidation allowBlank="1" showInputMessage="1" showErrorMessage="1" prompt="HUD Assisted Housing Units data table heading year 15 date" sqref="S3" xr:uid="{00000000-0002-0000-0B00-000014000000}"/>
    <dataValidation allowBlank="1" showInputMessage="1" showErrorMessage="1" prompt="HUD Assisted Housing Units data table heading owner organization" sqref="T3" xr:uid="{00000000-0002-0000-0B00-000015000000}"/>
    <dataValidation allowBlank="1" showInputMessage="1" showErrorMessage="1" prompt="HUD Assisted Housing Units data table heading _01.04_ACTIVE_PROPERTY_PARTICIPANT::mgmt_agent_org_name" sqref="U3" xr:uid="{00000000-0002-0000-0B00-000016000000}"/>
    <dataValidation allowBlank="1" showInputMessage="1" showErrorMessage="1" prompt="HUD Assisted Housing Units data table heading occupancy date" sqref="V3" xr:uid="{00000000-0002-0000-0B00-000017000000}"/>
    <dataValidation allowBlank="1" showInputMessage="1" showErrorMessage="1" prompt="HUD Assisted Housing Units data table heading _reac_last_inspection_date" sqref="W3" xr:uid="{00000000-0002-0000-0B00-000018000000}"/>
    <dataValidation allowBlank="1" showInputMessage="1" showErrorMessage="1" prompt="HUD Assisted Housing Units data table heading _reac_last_inspection_score" sqref="X3" xr:uid="{00000000-0002-0000-0B00-000019000000}"/>
    <dataValidation allowBlank="1" showInputMessage="1" showErrorMessage="1" prompt="Table 20.b LIHTC Assisted Housing Units" sqref="A9" xr:uid="{00000000-0002-0000-0B00-00001A000000}"/>
    <dataValidation allowBlank="1" showInputMessage="1" showErrorMessage="1" prompt="LIHTC Assisted Housing Units Data Table heading Project Name" sqref="A10" xr:uid="{00000000-0002-0000-0B00-00001B000000}"/>
    <dataValidation allowBlank="1" showInputMessage="1" showErrorMessage="1" prompt="LIHTC Assisted Housing Units Data Table heading PIS Date" sqref="B10" xr:uid="{00000000-0002-0000-0B00-00001C000000}"/>
    <dataValidation allowBlank="1" showInputMessage="1" showErrorMessage="1" prompt="LIHTC Assisted Housing Units Data Table heading Project Address" sqref="C10" xr:uid="{00000000-0002-0000-0B00-00001D000000}"/>
    <dataValidation allowBlank="1" showInputMessage="1" showErrorMessage="1" prompt="LIHTC Assisted Housing Units Data Table heading Project city" sqref="D10" xr:uid="{00000000-0002-0000-0B00-00001E000000}"/>
    <dataValidation allowBlank="1" showInputMessage="1" showErrorMessage="1" prompt="LIHTC Assisted Housing Units Data Table heading Project County" sqref="E10" xr:uid="{00000000-0002-0000-0B00-00001F000000}"/>
    <dataValidation allowBlank="1" showInputMessage="1" showErrorMessage="1" prompt="LIHTC Assisted Housing Units Data Table heading Project zip" sqref="F10" xr:uid="{00000000-0002-0000-0B00-000020000000}"/>
    <dataValidation allowBlank="1" showInputMessage="1" showErrorMessage="1" prompt="LIHTC Assisted Housing Units Data Table heading housing type" sqref="G10" xr:uid="{00000000-0002-0000-0B00-000021000000}"/>
    <dataValidation allowBlank="1" showInputMessage="1" showErrorMessage="1" prompt="LIHTC Assisted Housing Units Data Table heading Construction type" sqref="H10" xr:uid="{00000000-0002-0000-0B00-000022000000}"/>
    <dataValidation allowBlank="1" showInputMessage="1" showErrorMessage="1" prompt="LIHTC Assisted Housing Units Data Table heading Total low income units" sqref="I10" xr:uid="{00000000-0002-0000-0B00-000023000000}"/>
    <dataValidation allowBlank="1" showInputMessage="1" showErrorMessage="1" prompt="LIHTC Assisted Housing Units Data Table heading total units" sqref="J10" xr:uid="{00000000-0002-0000-0B00-000024000000}"/>
    <dataValidation allowBlank="1" showInputMessage="1" showErrorMessage="1" prompt="LIHTC Assisted Housing Units Data Table heading Application stage" sqref="K10" xr:uid="{00000000-0002-0000-0B00-000025000000}"/>
    <dataValidation allowBlank="1" showInputMessage="1" showErrorMessage="1" prompt="LIHTC Assisted Housing Units Data Table heading year 15 date cd" sqref="L10" xr:uid="{00000000-0002-0000-0B00-000026000000}"/>
    <dataValidation allowBlank="1" showInputMessage="1" showErrorMessage="1" prompt="LIHTC Assisted Housing Units Data Table heading risk level" sqref="M10" xr:uid="{00000000-0002-0000-0B00-000027000000}"/>
    <dataValidation allowBlank="1" showInputMessage="1" showErrorMessage="1" prompt="LIHTC Assisted Housing Units Data Table heading owner org name" sqref="N10" xr:uid="{00000000-0002-0000-0B00-000028000000}"/>
    <dataValidation allowBlank="1" showInputMessage="1" showErrorMessage="1" prompt="LIHTC Assisted Housing Units Data Table heading Management Org Name" sqref="O10" xr:uid="{00000000-0002-0000-0B00-000029000000}"/>
    <dataValidation allowBlank="1" showInputMessage="1" showErrorMessage="1" prompt="LIHTC Assisted Housing Units Data Table heading data export other 1" sqref="P10" xr:uid="{00000000-0002-0000-0B00-00002A000000}"/>
    <dataValidation allowBlank="1" showInputMessage="1" showErrorMessage="1" prompt="LIHTC Assisted Housing Units Data Table heading data expert other 2" sqref="Q10" xr:uid="{00000000-0002-0000-0B00-00002B000000}"/>
    <dataValidation allowBlank="1" showInputMessage="1" showErrorMessage="1" prompt="LIHTC Assisted Housing Units Data Table heading data export other 3" sqref="R10" xr:uid="{00000000-0002-0000-0B00-00002C000000}"/>
    <dataValidation allowBlank="1" showInputMessage="1" showErrorMessage="1" prompt="Risk level" sqref="A23" xr:uid="{00000000-0002-0000-0B00-00002D000000}"/>
    <dataValidation allowBlank="1" showInputMessage="1" showErrorMessage="1" prompt="Definition" sqref="B23" xr:uid="{00000000-0002-0000-0B00-00002E000000}"/>
  </dataValidations>
  <hyperlinks>
    <hyperlink ref="A7" r:id="rId1" display="http://www.chpc.net/preservation/MappingWidget.html" xr:uid="{00000000-0004-0000-0B00-000000000000}"/>
    <hyperlink ref="A21" r:id="rId2" display="http://www.chpc.net/preservation/MappingWidget.html" xr:uid="{00000000-0004-0000-0B00-000001000000}"/>
  </hyperlinks>
  <pageMargins left="0.7" right="0.7" top="0.75" bottom="0.75" header="0.3" footer="0.3"/>
  <pageSetup scale="83" pageOrder="overThenDown" orientation="landscape" horizontalDpi="4294967292" verticalDpi="4294967292" r:id="rId3"/>
  <headerFooter>
    <oddHeader xml:space="preserve">&amp;L5th Cycle Housing Element Data Package&amp;CTuolumne County and the Cities Within&amp;R10/1/2013
</oddHeader>
    <oddFooter>&amp;L&amp;A&amp;CHCD-Housing Policy&amp;RPage &amp;P</oddFooter>
  </headerFooter>
  <rowBreaks count="1" manualBreakCount="1">
    <brk id="7" max="16383" man="1"/>
  </rowBreaks>
  <colBreaks count="3" manualBreakCount="3">
    <brk id="14" max="1048575" man="1"/>
    <brk id="19" max="1048575" man="1"/>
    <brk id="24" max="1048575" man="1"/>
  </colBreaks>
  <tableParts count="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2"/>
  <sheetViews>
    <sheetView tabSelected="1" zoomScaleNormal="100" zoomScaleSheetLayoutView="100" workbookViewId="0">
      <selection activeCell="H4" sqref="H4"/>
    </sheetView>
  </sheetViews>
  <sheetFormatPr baseColWidth="10" defaultColWidth="8.83203125" defaultRowHeight="15"/>
  <cols>
    <col min="1" max="1" width="50.1640625" customWidth="1"/>
    <col min="2" max="2" width="14.1640625" customWidth="1"/>
    <col min="3" max="3" width="15.1640625" customWidth="1"/>
    <col min="4" max="4" width="17.83203125" customWidth="1"/>
    <col min="5" max="5" width="20.5" customWidth="1"/>
    <col min="6" max="6" width="13.83203125" customWidth="1"/>
    <col min="7" max="7" width="12.1640625" customWidth="1"/>
  </cols>
  <sheetData>
    <row r="1" spans="1:7" s="50" customFormat="1">
      <c r="A1" s="633" t="s">
        <v>610</v>
      </c>
      <c r="B1" s="633"/>
      <c r="C1" s="633"/>
      <c r="D1" s="633"/>
      <c r="E1" s="633"/>
    </row>
    <row r="2" spans="1:7" ht="21.75" customHeight="1" thickBot="1">
      <c r="A2" s="766" t="s">
        <v>263</v>
      </c>
    </row>
    <row r="3" spans="1:7" ht="39" customHeight="1">
      <c r="A3" s="858" t="s">
        <v>234</v>
      </c>
      <c r="B3" s="859"/>
      <c r="C3" s="860"/>
      <c r="D3" s="860"/>
      <c r="E3" s="860"/>
      <c r="F3" s="860"/>
      <c r="G3" s="861"/>
    </row>
    <row r="4" spans="1:7" ht="18" customHeight="1" thickBot="1">
      <c r="A4" s="596" t="s">
        <v>230</v>
      </c>
      <c r="B4" s="597" t="s">
        <v>231</v>
      </c>
      <c r="C4" s="596" t="s">
        <v>189</v>
      </c>
      <c r="D4" s="596" t="s">
        <v>190</v>
      </c>
      <c r="E4" s="597" t="s">
        <v>232</v>
      </c>
      <c r="F4" s="598" t="s">
        <v>9</v>
      </c>
      <c r="G4" s="598" t="s">
        <v>548</v>
      </c>
    </row>
    <row r="5" spans="1:7" ht="18" customHeight="1" thickBot="1">
      <c r="A5" s="548" t="s">
        <v>323</v>
      </c>
      <c r="B5" s="548">
        <v>23</v>
      </c>
      <c r="C5" s="548">
        <v>16</v>
      </c>
      <c r="D5" s="548">
        <v>19</v>
      </c>
      <c r="E5" s="548">
        <v>42</v>
      </c>
      <c r="F5" s="670" t="s">
        <v>489</v>
      </c>
      <c r="G5" s="549">
        <v>100</v>
      </c>
    </row>
    <row r="6" spans="1:7" ht="18" customHeight="1" thickBot="1">
      <c r="A6" s="546" t="s">
        <v>233</v>
      </c>
      <c r="B6" s="545">
        <v>0.23</v>
      </c>
      <c r="C6" s="545">
        <v>0.16</v>
      </c>
      <c r="D6" s="545">
        <v>0.186</v>
      </c>
      <c r="E6" s="545">
        <v>0.42299999999999999</v>
      </c>
      <c r="F6" s="545">
        <v>1</v>
      </c>
      <c r="G6" s="547">
        <v>0.18</v>
      </c>
    </row>
    <row r="7" spans="1:7" ht="18" customHeight="1" thickBot="1">
      <c r="A7" s="548" t="s">
        <v>368</v>
      </c>
      <c r="B7" s="548">
        <v>102</v>
      </c>
      <c r="C7" s="548">
        <v>74</v>
      </c>
      <c r="D7" s="548">
        <v>81</v>
      </c>
      <c r="E7" s="548">
        <v>193</v>
      </c>
      <c r="F7" s="670" t="s">
        <v>489</v>
      </c>
      <c r="G7" s="549">
        <v>450</v>
      </c>
    </row>
    <row r="8" spans="1:7" ht="18" customHeight="1" thickBot="1">
      <c r="A8" s="546" t="s">
        <v>233</v>
      </c>
      <c r="B8" s="545">
        <v>0.22700000000000001</v>
      </c>
      <c r="C8" s="545">
        <v>0.16400000000000001</v>
      </c>
      <c r="D8" s="545">
        <v>0.18</v>
      </c>
      <c r="E8" s="545">
        <v>0.42899999999999999</v>
      </c>
      <c r="F8" s="545">
        <v>1</v>
      </c>
      <c r="G8" s="547">
        <v>0.82</v>
      </c>
    </row>
    <row r="9" spans="1:7" ht="18" customHeight="1">
      <c r="A9" s="550" t="s">
        <v>415</v>
      </c>
      <c r="B9" s="550">
        <v>125</v>
      </c>
      <c r="C9" s="550">
        <v>90</v>
      </c>
      <c r="D9" s="550">
        <v>100</v>
      </c>
      <c r="E9" s="550">
        <v>235</v>
      </c>
      <c r="F9" s="671" t="s">
        <v>489</v>
      </c>
      <c r="G9" s="551">
        <v>550</v>
      </c>
    </row>
    <row r="10" spans="1:7" ht="30.75" customHeight="1">
      <c r="A10" s="543" t="s">
        <v>235</v>
      </c>
    </row>
    <row r="11" spans="1:7" ht="90.75" customHeight="1">
      <c r="A11" s="677" t="s">
        <v>264</v>
      </c>
      <c r="B11" s="678"/>
      <c r="C11" s="335"/>
      <c r="D11" s="335"/>
      <c r="E11" s="335"/>
      <c r="F11" s="335"/>
      <c r="G11" s="335"/>
    </row>
    <row r="12" spans="1:7" ht="33" customHeight="1">
      <c r="A12" t="s">
        <v>609</v>
      </c>
    </row>
  </sheetData>
  <mergeCells count="1">
    <mergeCell ref="A3:G3"/>
  </mergeCells>
  <dataValidations count="8">
    <dataValidation allowBlank="1" showInputMessage="1" showErrorMessage="1" prompt="This sheet contains single table named Table 21. Table 21 starts from cell A3 to cell G9." sqref="A1" xr:uid="{00000000-0002-0000-0C00-000000000000}"/>
    <dataValidation allowBlank="1" showInputMessage="1" showErrorMessage="1" prompt="Table 21 Projected Needs (Regional Housing Need Allocation)" sqref="A2" xr:uid="{00000000-0002-0000-0C00-000001000000}"/>
    <dataValidation allowBlank="1" showInputMessage="1" showErrorMessage="1" prompt="Projected Needs (Regional Housing Need Allocation)" sqref="A3:G3" xr:uid="{00000000-0002-0000-0C00-000002000000}"/>
    <dataValidation allowBlank="1" showInputMessage="1" showErrorMessage="1" prompt="Projected Needs (Regional Housing Need Allocation) Data table heading jurisdiction" sqref="A4" xr:uid="{00000000-0002-0000-0C00-000003000000}"/>
    <dataValidation allowBlank="1" showInputMessage="1" showErrorMessage="1" prompt="Projected Needs (Regional Housing Need Allocation) Data table heading very low" sqref="B4" xr:uid="{00000000-0002-0000-0C00-000004000000}"/>
    <dataValidation allowBlank="1" showInputMessage="1" showErrorMessage="1" prompt="Projected Needs (Regional Housing Need Allocation) Data table heading Moderate" sqref="D4" xr:uid="{00000000-0002-0000-0C00-000005000000}"/>
    <dataValidation allowBlank="1" showInputMessage="1" showErrorMessage="1" prompt="Projected Needs (Regional Housing Need Allocation) Data table heading above moderate" sqref="E4" xr:uid="{00000000-0002-0000-0C00-000006000000}"/>
    <dataValidation allowBlank="1" showInputMessage="1" showErrorMessage="1" prompt="Projected Needs (Regional Housing Need Allocation) Data table heading total" sqref="F4:G4" xr:uid="{00000000-0002-0000-0C00-000007000000}"/>
  </dataValidations>
  <hyperlinks>
    <hyperlink ref="A10" r:id="rId1" xr:uid="{00000000-0004-0000-0C00-000000000000}"/>
  </hyperlinks>
  <pageMargins left="0.7" right="0.7" top="0.75" bottom="0.75" header="0.3" footer="0.3"/>
  <pageSetup scale="80" orientation="portrait" r:id="rId2"/>
  <headerFooter>
    <oddHeader xml:space="preserve">&amp;L5th Cycle Housing Element Data Package&amp;CTuolumne County and the Cities Within&amp;R10/1/2013
</oddHeader>
    <oddFooter>&amp;L&amp;A&amp;CHCD-Housing Policy&amp;RPage &amp;P</oddFooter>
  </headerFooter>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9"/>
  <sheetViews>
    <sheetView topLeftCell="A4" workbookViewId="0">
      <selection activeCell="P19" sqref="P19"/>
    </sheetView>
  </sheetViews>
  <sheetFormatPr baseColWidth="10" defaultColWidth="9.1640625" defaultRowHeight="15"/>
  <cols>
    <col min="1" max="1" width="25.6640625" style="18" customWidth="1"/>
    <col min="2" max="2" width="15.1640625" style="18" customWidth="1"/>
    <col min="3" max="3" width="13.6640625" style="18" customWidth="1"/>
    <col min="4" max="4" width="9.1640625" style="18"/>
    <col min="5" max="5" width="11.33203125" style="18" customWidth="1"/>
    <col min="6" max="16384" width="9.1640625" style="18"/>
  </cols>
  <sheetData>
    <row r="1" spans="1:15">
      <c r="A1" s="18" t="s">
        <v>151</v>
      </c>
      <c r="B1" s="23" t="s">
        <v>152</v>
      </c>
    </row>
    <row r="2" spans="1:15" s="50" customFormat="1">
      <c r="A2" s="50" t="s">
        <v>153</v>
      </c>
    </row>
    <row r="3" spans="1:15" s="50" customFormat="1">
      <c r="A3" s="50" t="s">
        <v>154</v>
      </c>
    </row>
    <row r="4" spans="1:15" s="50" customFormat="1">
      <c r="A4" s="50" t="s">
        <v>155</v>
      </c>
    </row>
    <row r="5" spans="1:15" s="50" customFormat="1">
      <c r="A5" s="50" t="s">
        <v>156</v>
      </c>
    </row>
    <row r="6" spans="1:15" s="22" customFormat="1">
      <c r="A6" s="31"/>
      <c r="B6" s="862" t="s">
        <v>129</v>
      </c>
      <c r="C6" s="863"/>
      <c r="D6" s="863"/>
      <c r="E6" s="864" t="s">
        <v>130</v>
      </c>
      <c r="F6" s="865"/>
      <c r="G6" s="865"/>
      <c r="H6" s="865"/>
      <c r="I6" s="865"/>
      <c r="J6" s="865"/>
      <c r="K6" s="866"/>
      <c r="L6" s="33"/>
      <c r="M6" s="35"/>
      <c r="N6" s="25"/>
      <c r="O6" s="25"/>
    </row>
    <row r="7" spans="1:15" ht="57">
      <c r="A7" s="32" t="s">
        <v>131</v>
      </c>
      <c r="B7" s="30" t="s">
        <v>9</v>
      </c>
      <c r="C7" s="29" t="s">
        <v>132</v>
      </c>
      <c r="D7" s="29" t="s">
        <v>133</v>
      </c>
      <c r="E7" s="28" t="s">
        <v>9</v>
      </c>
      <c r="F7" s="26" t="s">
        <v>134</v>
      </c>
      <c r="G7" s="26" t="s">
        <v>135</v>
      </c>
      <c r="H7" s="26" t="s">
        <v>136</v>
      </c>
      <c r="I7" s="26" t="s">
        <v>137</v>
      </c>
      <c r="J7" s="26" t="s">
        <v>138</v>
      </c>
      <c r="K7" s="27" t="s">
        <v>139</v>
      </c>
      <c r="L7" s="34" t="s">
        <v>140</v>
      </c>
      <c r="M7" s="36" t="s">
        <v>141</v>
      </c>
      <c r="N7" s="25"/>
      <c r="O7" s="25"/>
    </row>
    <row r="8" spans="1:15">
      <c r="A8" s="40" t="s">
        <v>51</v>
      </c>
      <c r="B8" s="24">
        <v>2010</v>
      </c>
      <c r="C8" s="38"/>
      <c r="D8" s="38"/>
      <c r="E8" s="38"/>
      <c r="F8" s="38"/>
      <c r="G8" s="38"/>
      <c r="H8" s="38"/>
      <c r="I8" s="38"/>
      <c r="J8" s="38"/>
      <c r="K8" s="38"/>
      <c r="L8" s="43" t="s">
        <v>142</v>
      </c>
      <c r="M8" s="47"/>
      <c r="N8" s="49"/>
      <c r="O8" s="39"/>
    </row>
    <row r="9" spans="1:15">
      <c r="A9" s="41" t="s">
        <v>52</v>
      </c>
      <c r="B9" s="38">
        <v>185</v>
      </c>
      <c r="C9" s="38">
        <v>185</v>
      </c>
      <c r="D9" s="38">
        <v>0</v>
      </c>
      <c r="E9" s="38">
        <v>108</v>
      </c>
      <c r="F9" s="38">
        <v>90</v>
      </c>
      <c r="G9" s="38">
        <v>12</v>
      </c>
      <c r="H9" s="38">
        <v>6</v>
      </c>
      <c r="I9" s="38">
        <v>0</v>
      </c>
      <c r="J9" s="38">
        <v>0</v>
      </c>
      <c r="K9" s="38">
        <v>85</v>
      </c>
      <c r="L9" s="44">
        <v>0.21296296296296291</v>
      </c>
      <c r="M9" s="47">
        <v>2.1760000000000002</v>
      </c>
      <c r="N9" s="49"/>
      <c r="O9" s="39"/>
    </row>
    <row r="10" spans="1:15">
      <c r="A10" s="41" t="s">
        <v>53</v>
      </c>
      <c r="B10" s="38">
        <v>7918</v>
      </c>
      <c r="C10" s="38">
        <v>3746</v>
      </c>
      <c r="D10" s="38">
        <v>4172</v>
      </c>
      <c r="E10" s="38">
        <v>1635</v>
      </c>
      <c r="F10" s="38">
        <v>1447</v>
      </c>
      <c r="G10" s="38">
        <v>31</v>
      </c>
      <c r="H10" s="38">
        <v>0</v>
      </c>
      <c r="I10" s="38">
        <v>104</v>
      </c>
      <c r="J10" s="38">
        <v>53</v>
      </c>
      <c r="K10" s="38">
        <v>1466</v>
      </c>
      <c r="L10" s="44">
        <v>0.10336391437308867</v>
      </c>
      <c r="M10" s="47">
        <v>2.5550000000000002</v>
      </c>
      <c r="N10" s="49"/>
      <c r="O10" s="39"/>
    </row>
    <row r="11" spans="1:15">
      <c r="A11" s="41" t="s">
        <v>54</v>
      </c>
      <c r="B11" s="38">
        <v>4651</v>
      </c>
      <c r="C11" s="38">
        <v>4423</v>
      </c>
      <c r="D11" s="38">
        <v>228</v>
      </c>
      <c r="E11" s="38">
        <v>2309</v>
      </c>
      <c r="F11" s="38">
        <v>1427</v>
      </c>
      <c r="G11" s="38">
        <v>134</v>
      </c>
      <c r="H11" s="38">
        <v>288</v>
      </c>
      <c r="I11" s="38">
        <v>252</v>
      </c>
      <c r="J11" s="38">
        <v>208</v>
      </c>
      <c r="K11" s="38">
        <v>2065</v>
      </c>
      <c r="L11" s="44">
        <v>0.10567345171069731</v>
      </c>
      <c r="M11" s="47">
        <v>2.1419999999999999</v>
      </c>
      <c r="N11" s="49"/>
      <c r="O11" s="39"/>
    </row>
    <row r="12" spans="1:15">
      <c r="A12" s="41" t="s">
        <v>55</v>
      </c>
      <c r="B12" s="38">
        <v>1005</v>
      </c>
      <c r="C12" s="38">
        <v>996</v>
      </c>
      <c r="D12" s="38">
        <v>9</v>
      </c>
      <c r="E12" s="38">
        <v>493</v>
      </c>
      <c r="F12" s="38">
        <v>275</v>
      </c>
      <c r="G12" s="38">
        <v>30</v>
      </c>
      <c r="H12" s="38">
        <v>23</v>
      </c>
      <c r="I12" s="38">
        <v>25</v>
      </c>
      <c r="J12" s="38">
        <v>140</v>
      </c>
      <c r="K12" s="38">
        <v>403</v>
      </c>
      <c r="L12" s="44">
        <v>0.18255578093306291</v>
      </c>
      <c r="M12" s="47">
        <v>2.4710000000000001</v>
      </c>
      <c r="N12" s="49"/>
      <c r="O12" s="39"/>
    </row>
    <row r="13" spans="1:15">
      <c r="A13" s="42" t="s">
        <v>56</v>
      </c>
      <c r="B13" s="37">
        <v>2501</v>
      </c>
      <c r="C13" s="37">
        <v>2500</v>
      </c>
      <c r="D13" s="37">
        <v>1</v>
      </c>
      <c r="E13" s="37">
        <v>1367</v>
      </c>
      <c r="F13" s="37">
        <v>796</v>
      </c>
      <c r="G13" s="37">
        <v>81</v>
      </c>
      <c r="H13" s="37">
        <v>136</v>
      </c>
      <c r="I13" s="37">
        <v>243</v>
      </c>
      <c r="J13" s="37">
        <v>111</v>
      </c>
      <c r="K13" s="37">
        <v>1168</v>
      </c>
      <c r="L13" s="45">
        <v>0.14557425018288217</v>
      </c>
      <c r="M13" s="48">
        <v>2.14</v>
      </c>
      <c r="N13" s="49"/>
      <c r="O13" s="39"/>
    </row>
    <row r="14" spans="1:15">
      <c r="A14" s="41"/>
      <c r="B14" s="38"/>
      <c r="C14" s="38"/>
      <c r="D14" s="38"/>
      <c r="E14" s="38"/>
      <c r="F14" s="38"/>
      <c r="G14" s="38"/>
      <c r="H14" s="38"/>
      <c r="I14" s="38"/>
      <c r="J14" s="38"/>
      <c r="K14" s="38"/>
      <c r="L14" s="43" t="s">
        <v>142</v>
      </c>
      <c r="M14" s="47"/>
      <c r="N14" s="49"/>
      <c r="O14" s="39"/>
    </row>
    <row r="15" spans="1:15">
      <c r="A15" s="41" t="s">
        <v>57</v>
      </c>
      <c r="B15" s="38">
        <v>21831</v>
      </c>
      <c r="C15" s="38">
        <v>21690</v>
      </c>
      <c r="D15" s="38">
        <v>141</v>
      </c>
      <c r="E15" s="38">
        <v>12120</v>
      </c>
      <c r="F15" s="38">
        <v>10720</v>
      </c>
      <c r="G15" s="38">
        <v>270</v>
      </c>
      <c r="H15" s="38">
        <v>159</v>
      </c>
      <c r="I15" s="38">
        <v>66</v>
      </c>
      <c r="J15" s="38">
        <v>905</v>
      </c>
      <c r="K15" s="38">
        <v>9382</v>
      </c>
      <c r="L15" s="44">
        <v>0.22590759075907596</v>
      </c>
      <c r="M15" s="47">
        <v>2.3119999999999998</v>
      </c>
      <c r="N15" s="49"/>
      <c r="O15" s="39"/>
    </row>
    <row r="16" spans="1:15">
      <c r="A16" s="41" t="s">
        <v>58</v>
      </c>
      <c r="B16" s="38">
        <v>16260</v>
      </c>
      <c r="C16" s="38">
        <v>11850</v>
      </c>
      <c r="D16" s="38">
        <v>4410</v>
      </c>
      <c r="E16" s="38">
        <v>5912</v>
      </c>
      <c r="F16" s="38">
        <v>4035</v>
      </c>
      <c r="G16" s="38">
        <v>288</v>
      </c>
      <c r="H16" s="38">
        <v>453</v>
      </c>
      <c r="I16" s="38">
        <v>624</v>
      </c>
      <c r="J16" s="38">
        <v>512</v>
      </c>
      <c r="K16" s="38">
        <v>5187</v>
      </c>
      <c r="L16" s="44">
        <v>0.12263193504736125</v>
      </c>
      <c r="M16" s="47">
        <v>2.2845575477154423</v>
      </c>
      <c r="N16" s="49"/>
      <c r="O16" s="39"/>
    </row>
    <row r="17" spans="1:15">
      <c r="A17" s="42" t="s">
        <v>142</v>
      </c>
      <c r="B17" s="37"/>
      <c r="C17" s="37"/>
      <c r="D17" s="37"/>
      <c r="E17" s="37"/>
      <c r="F17" s="37"/>
      <c r="G17" s="37"/>
      <c r="H17" s="37"/>
      <c r="I17" s="37"/>
      <c r="J17" s="37"/>
      <c r="K17" s="37"/>
      <c r="L17" s="46" t="s">
        <v>142</v>
      </c>
      <c r="M17" s="48"/>
      <c r="N17" s="49"/>
      <c r="O17" s="39"/>
    </row>
    <row r="18" spans="1:15">
      <c r="A18" s="41" t="s">
        <v>50</v>
      </c>
      <c r="B18" s="38">
        <v>38091</v>
      </c>
      <c r="C18" s="38">
        <v>33540</v>
      </c>
      <c r="D18" s="38">
        <v>4551</v>
      </c>
      <c r="E18" s="38">
        <v>18032</v>
      </c>
      <c r="F18" s="38">
        <v>14755</v>
      </c>
      <c r="G18" s="38">
        <v>558</v>
      </c>
      <c r="H18" s="38">
        <v>612</v>
      </c>
      <c r="I18" s="38">
        <v>690</v>
      </c>
      <c r="J18" s="38">
        <v>1417</v>
      </c>
      <c r="K18" s="38">
        <v>14569</v>
      </c>
      <c r="L18" s="44">
        <v>0.19204747116237797</v>
      </c>
      <c r="M18" s="47">
        <v>2.3021483972819001</v>
      </c>
      <c r="N18" s="49"/>
      <c r="O18" s="39"/>
    </row>
    <row r="19" spans="1:15">
      <c r="A19" s="54" t="s">
        <v>51</v>
      </c>
      <c r="B19" s="24">
        <v>2013</v>
      </c>
      <c r="C19" s="52"/>
      <c r="D19" s="52"/>
      <c r="E19" s="52"/>
      <c r="F19" s="52"/>
      <c r="G19" s="52"/>
      <c r="H19" s="52"/>
      <c r="I19" s="52"/>
      <c r="J19" s="52"/>
      <c r="K19" s="52"/>
      <c r="L19" s="57" t="s">
        <v>142</v>
      </c>
      <c r="M19" s="61"/>
      <c r="N19" s="63"/>
      <c r="O19" s="53"/>
    </row>
    <row r="20" spans="1:15">
      <c r="A20" s="55" t="s">
        <v>52</v>
      </c>
      <c r="B20" s="52">
        <v>182</v>
      </c>
      <c r="C20" s="52">
        <v>182</v>
      </c>
      <c r="D20" s="52">
        <v>0</v>
      </c>
      <c r="E20" s="52">
        <v>108</v>
      </c>
      <c r="F20" s="52">
        <v>90</v>
      </c>
      <c r="G20" s="52">
        <v>12</v>
      </c>
      <c r="H20" s="52">
        <v>6</v>
      </c>
      <c r="I20" s="52">
        <v>0</v>
      </c>
      <c r="J20" s="52">
        <v>0</v>
      </c>
      <c r="K20" s="52">
        <v>85</v>
      </c>
      <c r="L20" s="58">
        <v>0.21296296296296291</v>
      </c>
      <c r="M20" s="61">
        <v>2.141</v>
      </c>
      <c r="N20" s="63"/>
      <c r="O20" s="53"/>
    </row>
    <row r="21" spans="1:15">
      <c r="A21" s="55" t="s">
        <v>53</v>
      </c>
      <c r="B21" s="52">
        <v>6829</v>
      </c>
      <c r="C21" s="52">
        <v>3952</v>
      </c>
      <c r="D21" s="52">
        <v>2877</v>
      </c>
      <c r="E21" s="52">
        <v>1744</v>
      </c>
      <c r="F21" s="52">
        <v>1556</v>
      </c>
      <c r="G21" s="52">
        <v>31</v>
      </c>
      <c r="H21" s="52">
        <v>0</v>
      </c>
      <c r="I21" s="52">
        <v>104</v>
      </c>
      <c r="J21" s="52">
        <v>53</v>
      </c>
      <c r="K21" s="52">
        <v>1564</v>
      </c>
      <c r="L21" s="58">
        <v>0.10321100917431192</v>
      </c>
      <c r="M21" s="61">
        <v>2.5270000000000001</v>
      </c>
      <c r="N21" s="63"/>
      <c r="O21" s="53"/>
    </row>
    <row r="22" spans="1:15">
      <c r="A22" s="55" t="s">
        <v>54</v>
      </c>
      <c r="B22" s="52">
        <v>4613</v>
      </c>
      <c r="C22" s="52">
        <v>4381</v>
      </c>
      <c r="D22" s="52">
        <v>232</v>
      </c>
      <c r="E22" s="52">
        <v>2312</v>
      </c>
      <c r="F22" s="52">
        <v>1430</v>
      </c>
      <c r="G22" s="52">
        <v>134</v>
      </c>
      <c r="H22" s="52">
        <v>288</v>
      </c>
      <c r="I22" s="52">
        <v>252</v>
      </c>
      <c r="J22" s="52">
        <v>208</v>
      </c>
      <c r="K22" s="52">
        <v>2068</v>
      </c>
      <c r="L22" s="58">
        <v>0.10553633217993075</v>
      </c>
      <c r="M22" s="61">
        <v>2.1179999999999999</v>
      </c>
      <c r="N22" s="63"/>
      <c r="O22" s="53"/>
    </row>
    <row r="23" spans="1:15">
      <c r="A23" s="55" t="s">
        <v>55</v>
      </c>
      <c r="B23" s="52">
        <v>993</v>
      </c>
      <c r="C23" s="52">
        <v>984</v>
      </c>
      <c r="D23" s="52">
        <v>9</v>
      </c>
      <c r="E23" s="52">
        <v>492</v>
      </c>
      <c r="F23" s="52">
        <v>275</v>
      </c>
      <c r="G23" s="52">
        <v>30</v>
      </c>
      <c r="H23" s="52">
        <v>23</v>
      </c>
      <c r="I23" s="52">
        <v>25</v>
      </c>
      <c r="J23" s="52">
        <v>139</v>
      </c>
      <c r="K23" s="52">
        <v>402</v>
      </c>
      <c r="L23" s="58">
        <v>0.18292682926829273</v>
      </c>
      <c r="M23" s="61">
        <v>2.448</v>
      </c>
      <c r="N23" s="63"/>
      <c r="O23" s="53"/>
    </row>
    <row r="24" spans="1:15">
      <c r="A24" s="56" t="s">
        <v>56</v>
      </c>
      <c r="B24" s="51">
        <v>2484</v>
      </c>
      <c r="C24" s="51">
        <v>2483</v>
      </c>
      <c r="D24" s="51">
        <v>1</v>
      </c>
      <c r="E24" s="51">
        <v>1373</v>
      </c>
      <c r="F24" s="51">
        <v>802</v>
      </c>
      <c r="G24" s="51">
        <v>82</v>
      </c>
      <c r="H24" s="51">
        <v>136</v>
      </c>
      <c r="I24" s="51">
        <v>243</v>
      </c>
      <c r="J24" s="51">
        <v>110</v>
      </c>
      <c r="K24" s="51">
        <v>1173</v>
      </c>
      <c r="L24" s="59">
        <v>0.14566642388929352</v>
      </c>
      <c r="M24" s="62">
        <v>2.117</v>
      </c>
      <c r="N24" s="63"/>
      <c r="O24" s="53"/>
    </row>
    <row r="25" spans="1:15">
      <c r="A25" s="55"/>
      <c r="B25" s="52"/>
      <c r="C25" s="52"/>
      <c r="D25" s="52"/>
      <c r="E25" s="52"/>
      <c r="F25" s="52"/>
      <c r="G25" s="52"/>
      <c r="H25" s="52"/>
      <c r="I25" s="52"/>
      <c r="J25" s="52"/>
      <c r="K25" s="52"/>
      <c r="L25" s="57" t="s">
        <v>142</v>
      </c>
      <c r="M25" s="61"/>
      <c r="N25" s="63"/>
      <c r="O25" s="53"/>
    </row>
    <row r="26" spans="1:15">
      <c r="A26" s="55" t="s">
        <v>57</v>
      </c>
      <c r="B26" s="52">
        <v>21640</v>
      </c>
      <c r="C26" s="52">
        <v>21498</v>
      </c>
      <c r="D26" s="52">
        <v>142</v>
      </c>
      <c r="E26" s="52">
        <v>12145</v>
      </c>
      <c r="F26" s="52">
        <v>10742</v>
      </c>
      <c r="G26" s="52">
        <v>270</v>
      </c>
      <c r="H26" s="52">
        <v>159</v>
      </c>
      <c r="I26" s="52">
        <v>66</v>
      </c>
      <c r="J26" s="52">
        <v>908</v>
      </c>
      <c r="K26" s="52">
        <v>9401</v>
      </c>
      <c r="L26" s="58">
        <v>0.22593659942363109</v>
      </c>
      <c r="M26" s="61">
        <v>2.2869999999999999</v>
      </c>
      <c r="N26" s="63"/>
      <c r="O26" s="53"/>
    </row>
    <row r="27" spans="1:15">
      <c r="A27" s="55" t="s">
        <v>58</v>
      </c>
      <c r="B27" s="52">
        <v>15101</v>
      </c>
      <c r="C27" s="52">
        <v>11982</v>
      </c>
      <c r="D27" s="52">
        <v>3119</v>
      </c>
      <c r="E27" s="52">
        <v>6029</v>
      </c>
      <c r="F27" s="52">
        <v>4153</v>
      </c>
      <c r="G27" s="52">
        <v>289</v>
      </c>
      <c r="H27" s="52">
        <v>453</v>
      </c>
      <c r="I27" s="52">
        <v>624</v>
      </c>
      <c r="J27" s="52">
        <v>510</v>
      </c>
      <c r="K27" s="52">
        <v>5292</v>
      </c>
      <c r="L27" s="58">
        <v>0.12224249460938796</v>
      </c>
      <c r="M27" s="61">
        <v>2.2641723356009069</v>
      </c>
      <c r="N27" s="63"/>
      <c r="O27" s="53"/>
    </row>
    <row r="28" spans="1:15">
      <c r="A28" s="56" t="s">
        <v>142</v>
      </c>
      <c r="B28" s="51"/>
      <c r="C28" s="51"/>
      <c r="D28" s="51"/>
      <c r="E28" s="51"/>
      <c r="F28" s="51"/>
      <c r="G28" s="51"/>
      <c r="H28" s="51"/>
      <c r="I28" s="51"/>
      <c r="J28" s="51"/>
      <c r="K28" s="51"/>
      <c r="L28" s="60" t="s">
        <v>142</v>
      </c>
      <c r="M28" s="62"/>
      <c r="N28" s="63"/>
      <c r="O28" s="53"/>
    </row>
    <row r="29" spans="1:15">
      <c r="A29" s="55" t="s">
        <v>50</v>
      </c>
      <c r="B29" s="52">
        <v>36741</v>
      </c>
      <c r="C29" s="52">
        <v>33480</v>
      </c>
      <c r="D29" s="52">
        <v>3261</v>
      </c>
      <c r="E29" s="52">
        <v>18174</v>
      </c>
      <c r="F29" s="52">
        <v>14895</v>
      </c>
      <c r="G29" s="52">
        <v>559</v>
      </c>
      <c r="H29" s="52">
        <v>612</v>
      </c>
      <c r="I29" s="52">
        <v>690</v>
      </c>
      <c r="J29" s="52">
        <v>1418</v>
      </c>
      <c r="K29" s="52">
        <v>14693</v>
      </c>
      <c r="L29" s="58">
        <v>0.19153736106525809</v>
      </c>
      <c r="M29" s="61">
        <v>2.2786360852106444</v>
      </c>
      <c r="N29" s="63"/>
      <c r="O29" s="53"/>
    </row>
  </sheetData>
  <mergeCells count="2">
    <mergeCell ref="B6:D6"/>
    <mergeCell ref="E6:K6"/>
  </mergeCells>
  <hyperlinks>
    <hyperlink ref="B1" r:id="rId1" xr:uid="{00000000-0004-0000-0D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57"/>
  <sheetViews>
    <sheetView topLeftCell="A10" zoomScaleNormal="100" workbookViewId="0">
      <selection activeCell="A28" sqref="A28"/>
    </sheetView>
  </sheetViews>
  <sheetFormatPr baseColWidth="10" defaultColWidth="8.83203125" defaultRowHeight="15"/>
  <cols>
    <col min="1" max="1" width="17.5" customWidth="1"/>
    <col min="2" max="2" width="17.5" style="50" customWidth="1"/>
    <col min="3" max="3" width="20.33203125" customWidth="1"/>
    <col min="4" max="4" width="15.6640625" customWidth="1"/>
    <col min="5" max="5" width="14.1640625" customWidth="1"/>
    <col min="6" max="6" width="16.1640625" customWidth="1"/>
    <col min="7" max="7" width="29.6640625" customWidth="1"/>
    <col min="8" max="8" width="28.33203125" customWidth="1"/>
    <col min="9" max="9" width="14.6640625" customWidth="1"/>
    <col min="10" max="10" width="23.5" customWidth="1"/>
  </cols>
  <sheetData>
    <row r="1" spans="1:10" s="50" customFormat="1">
      <c r="A1" s="633" t="s">
        <v>581</v>
      </c>
      <c r="B1" s="633"/>
      <c r="C1" s="633"/>
      <c r="D1" s="633"/>
      <c r="E1" s="633"/>
      <c r="F1" s="633"/>
      <c r="G1" s="633"/>
    </row>
    <row r="2" spans="1:10" ht="21" thickBot="1">
      <c r="A2" s="709" t="s">
        <v>582</v>
      </c>
      <c r="B2" s="161"/>
      <c r="C2" s="74"/>
    </row>
    <row r="3" spans="1:10" ht="15" customHeight="1" thickTop="1" thickBot="1">
      <c r="A3" s="776" t="s">
        <v>563</v>
      </c>
      <c r="B3" s="777"/>
      <c r="C3" s="777"/>
      <c r="D3" s="777"/>
      <c r="E3" s="777"/>
      <c r="F3" s="777"/>
      <c r="G3" s="778"/>
      <c r="H3" s="779"/>
      <c r="I3" s="144"/>
    </row>
    <row r="4" spans="1:10" ht="15.75" customHeight="1" thickTop="1">
      <c r="A4" s="780"/>
      <c r="B4" s="781"/>
      <c r="C4" s="781"/>
      <c r="D4" s="781"/>
      <c r="E4" s="781"/>
      <c r="F4" s="781"/>
      <c r="G4" s="782"/>
      <c r="H4" s="783"/>
    </row>
    <row r="5" spans="1:10" ht="53.25" customHeight="1" thickBot="1">
      <c r="A5" s="157" t="s">
        <v>49</v>
      </c>
      <c r="B5" s="157" t="s">
        <v>1</v>
      </c>
      <c r="C5" s="157" t="s">
        <v>491</v>
      </c>
      <c r="D5" s="157" t="s">
        <v>492</v>
      </c>
      <c r="E5" s="157" t="s">
        <v>493</v>
      </c>
      <c r="F5" s="157" t="s">
        <v>494</v>
      </c>
      <c r="G5" s="158" t="s">
        <v>2</v>
      </c>
      <c r="H5" s="680" t="s">
        <v>576</v>
      </c>
    </row>
    <row r="6" spans="1:10" ht="17" thickBot="1">
      <c r="A6" s="694" t="s">
        <v>489</v>
      </c>
      <c r="B6" s="693" t="s">
        <v>489</v>
      </c>
      <c r="C6" s="693" t="s">
        <v>489</v>
      </c>
      <c r="D6" s="693" t="s">
        <v>489</v>
      </c>
      <c r="E6" s="693" t="s">
        <v>489</v>
      </c>
      <c r="F6" s="693" t="s">
        <v>489</v>
      </c>
      <c r="G6" s="707" t="s">
        <v>5</v>
      </c>
      <c r="H6" s="708" t="s">
        <v>3</v>
      </c>
    </row>
    <row r="7" spans="1:10">
      <c r="A7" s="695" t="s">
        <v>489</v>
      </c>
      <c r="B7" s="146">
        <v>36617</v>
      </c>
      <c r="C7" s="147">
        <v>40269</v>
      </c>
      <c r="D7" s="147">
        <v>40544</v>
      </c>
      <c r="E7" s="147">
        <v>40909</v>
      </c>
      <c r="F7" s="147">
        <v>41275</v>
      </c>
      <c r="G7" s="147" t="s">
        <v>59</v>
      </c>
      <c r="H7" s="155" t="s">
        <v>60</v>
      </c>
    </row>
    <row r="8" spans="1:10">
      <c r="A8" s="163" t="s">
        <v>322</v>
      </c>
      <c r="B8" s="698" t="s">
        <v>489</v>
      </c>
      <c r="C8" s="696" t="s">
        <v>489</v>
      </c>
      <c r="D8" s="696" t="s">
        <v>489</v>
      </c>
      <c r="E8" s="696" t="s">
        <v>489</v>
      </c>
      <c r="F8" s="696" t="s">
        <v>489</v>
      </c>
      <c r="G8" s="696" t="s">
        <v>489</v>
      </c>
      <c r="H8" s="697" t="s">
        <v>489</v>
      </c>
      <c r="I8" s="1"/>
      <c r="J8" s="3"/>
    </row>
    <row r="9" spans="1:10" s="50" customFormat="1">
      <c r="A9" s="148" t="s">
        <v>323</v>
      </c>
      <c r="B9" s="688">
        <v>4423</v>
      </c>
      <c r="C9" s="685">
        <v>4903</v>
      </c>
      <c r="D9" s="685">
        <v>4894</v>
      </c>
      <c r="E9" s="685">
        <v>4850</v>
      </c>
      <c r="F9" s="685">
        <v>4847</v>
      </c>
      <c r="G9" s="685">
        <f>(F9-C9)/3.6</f>
        <v>-15.555555555555555</v>
      </c>
      <c r="H9" s="156">
        <f>G9/C9</f>
        <v>-3.1726607292587305E-3</v>
      </c>
      <c r="I9" s="110"/>
      <c r="J9" s="111"/>
    </row>
    <row r="10" spans="1:10" s="50" customFormat="1" ht="15" customHeight="1">
      <c r="A10" s="162" t="s">
        <v>369</v>
      </c>
      <c r="B10" s="688">
        <v>50081</v>
      </c>
      <c r="C10" s="685">
        <v>50462</v>
      </c>
      <c r="D10" s="685">
        <v>50154</v>
      </c>
      <c r="E10" s="685">
        <v>49674</v>
      </c>
      <c r="F10" s="685">
        <v>49513</v>
      </c>
      <c r="G10" s="685">
        <f>(F10-C10)/3.6</f>
        <v>-263.61111111111109</v>
      </c>
      <c r="H10" s="685">
        <f>G10/C10</f>
        <v>-5.2239528974497859E-3</v>
      </c>
      <c r="I10" s="109"/>
      <c r="J10" s="142"/>
    </row>
    <row r="11" spans="1:10" ht="16" thickBot="1">
      <c r="A11" s="159" t="s">
        <v>50</v>
      </c>
      <c r="B11" s="686">
        <f>SUM(B9:B10)</f>
        <v>54504</v>
      </c>
      <c r="C11" s="685">
        <v>55365</v>
      </c>
      <c r="D11" s="685">
        <v>55048</v>
      </c>
      <c r="E11" s="685">
        <v>54524</v>
      </c>
      <c r="F11" s="688">
        <v>54360</v>
      </c>
      <c r="G11" s="687">
        <f>(F11-C11)/3.6</f>
        <v>-279.16666666666669</v>
      </c>
      <c r="H11" s="160">
        <f>G11/C11</f>
        <v>-5.0422950720972939E-3</v>
      </c>
      <c r="I11" s="1"/>
      <c r="J11" s="4"/>
    </row>
    <row r="12" spans="1:10" ht="15" customHeight="1">
      <c r="A12" s="140" t="s">
        <v>61</v>
      </c>
      <c r="B12" s="682"/>
      <c r="C12" s="683"/>
      <c r="D12" s="683"/>
      <c r="E12" s="683"/>
      <c r="F12" s="683"/>
      <c r="G12" s="684"/>
      <c r="H12" s="684"/>
      <c r="I12" s="141"/>
      <c r="J12" s="141"/>
    </row>
    <row r="14" spans="1:10" ht="18" thickBot="1">
      <c r="A14" s="710" t="s">
        <v>203</v>
      </c>
      <c r="B14" s="711"/>
      <c r="C14" s="149"/>
      <c r="D14" s="149"/>
      <c r="E14" s="149"/>
      <c r="F14" s="149"/>
      <c r="G14" s="149"/>
      <c r="H14" s="149"/>
      <c r="I14" s="149"/>
      <c r="J14" s="149"/>
    </row>
    <row r="15" spans="1:10" ht="16">
      <c r="A15" s="770" t="s">
        <v>202</v>
      </c>
      <c r="B15" s="771"/>
      <c r="C15" s="772"/>
      <c r="D15" s="772"/>
      <c r="E15" s="772"/>
      <c r="F15" s="772"/>
      <c r="G15" s="772"/>
      <c r="H15" s="772"/>
      <c r="I15" s="772"/>
      <c r="J15" s="773"/>
    </row>
    <row r="16" spans="1:10" ht="16">
      <c r="A16" s="150"/>
      <c r="B16" s="151"/>
      <c r="C16" s="774" t="s">
        <v>130</v>
      </c>
      <c r="D16" s="775"/>
      <c r="E16" s="775"/>
      <c r="F16" s="775"/>
      <c r="G16" s="775"/>
      <c r="H16" s="775"/>
      <c r="I16" s="775"/>
      <c r="J16" s="152"/>
    </row>
    <row r="17" spans="1:15" ht="17" thickBot="1">
      <c r="A17" s="169" t="s">
        <v>131</v>
      </c>
      <c r="B17" s="170" t="s">
        <v>143</v>
      </c>
      <c r="C17" s="171" t="s">
        <v>308</v>
      </c>
      <c r="D17" s="171" t="s">
        <v>144</v>
      </c>
      <c r="E17" s="171" t="s">
        <v>145</v>
      </c>
      <c r="F17" s="171" t="s">
        <v>138</v>
      </c>
      <c r="G17" s="171" t="s">
        <v>148</v>
      </c>
      <c r="H17" s="171" t="s">
        <v>146</v>
      </c>
      <c r="I17" s="171" t="s">
        <v>140</v>
      </c>
      <c r="J17" s="172" t="s">
        <v>147</v>
      </c>
    </row>
    <row r="18" spans="1:15">
      <c r="A18" s="178" t="s">
        <v>323</v>
      </c>
      <c r="B18" s="179">
        <v>36617</v>
      </c>
      <c r="C18" s="180">
        <v>4423</v>
      </c>
      <c r="D18" s="180">
        <v>1341</v>
      </c>
      <c r="E18" s="180">
        <v>830</v>
      </c>
      <c r="F18" s="180">
        <v>26</v>
      </c>
      <c r="G18" s="180">
        <v>4224</v>
      </c>
      <c r="H18" s="180">
        <v>146</v>
      </c>
      <c r="I18" s="181">
        <v>6.6454255803368223E-2</v>
      </c>
      <c r="J18" s="182">
        <v>2.059483178937104</v>
      </c>
    </row>
    <row r="19" spans="1:15">
      <c r="A19" s="167"/>
      <c r="B19" s="164">
        <v>40269</v>
      </c>
      <c r="C19" s="165">
        <v>4903</v>
      </c>
      <c r="D19" s="165">
        <v>1497</v>
      </c>
      <c r="E19" s="165">
        <v>944</v>
      </c>
      <c r="F19" s="165">
        <v>22</v>
      </c>
      <c r="G19" s="165">
        <v>4613</v>
      </c>
      <c r="H19" s="165">
        <v>264</v>
      </c>
      <c r="I19" s="166">
        <v>0.1071863580998782</v>
      </c>
      <c r="J19" s="168">
        <v>2.0977717144156434</v>
      </c>
    </row>
    <row r="20" spans="1:15" ht="16" thickBot="1">
      <c r="A20" s="183"/>
      <c r="B20" s="184" t="s">
        <v>408</v>
      </c>
      <c r="C20" s="185">
        <f>(C19-C18)/C18</f>
        <v>0.10852362649785213</v>
      </c>
      <c r="D20" s="185">
        <f t="shared" ref="D20:H20" si="0">(D19-D18)/D18</f>
        <v>0.116331096196868</v>
      </c>
      <c r="E20" s="185">
        <f t="shared" si="0"/>
        <v>0.13734939759036144</v>
      </c>
      <c r="F20" s="185">
        <f t="shared" si="0"/>
        <v>-0.15384615384615385</v>
      </c>
      <c r="G20" s="185">
        <f t="shared" si="0"/>
        <v>9.2092803030303025E-2</v>
      </c>
      <c r="H20" s="185">
        <f t="shared" si="0"/>
        <v>0.80821917808219179</v>
      </c>
      <c r="I20" s="639" t="s">
        <v>489</v>
      </c>
      <c r="J20" s="638" t="s">
        <v>489</v>
      </c>
    </row>
    <row r="21" spans="1:15">
      <c r="A21" s="178" t="s">
        <v>368</v>
      </c>
      <c r="B21" s="179">
        <v>36617</v>
      </c>
      <c r="C21" s="180">
        <v>50081</v>
      </c>
      <c r="D21" s="180">
        <v>21029</v>
      </c>
      <c r="E21" s="180">
        <v>1406</v>
      </c>
      <c r="F21" s="180">
        <v>3704</v>
      </c>
      <c r="G21" s="180">
        <v>45441</v>
      </c>
      <c r="H21" s="180">
        <v>7186</v>
      </c>
      <c r="I21" s="181">
        <v>0.27491487815142124</v>
      </c>
      <c r="J21" s="182">
        <v>2.3975623911781776</v>
      </c>
    </row>
    <row r="22" spans="1:15">
      <c r="A22" s="186"/>
      <c r="B22" s="187">
        <v>40269</v>
      </c>
      <c r="C22" s="188">
        <v>50462</v>
      </c>
      <c r="D22" s="188">
        <v>23706</v>
      </c>
      <c r="E22" s="188">
        <v>1714</v>
      </c>
      <c r="F22" s="188">
        <v>3361</v>
      </c>
      <c r="G22" s="188">
        <v>46270</v>
      </c>
      <c r="H22" s="188">
        <v>8824</v>
      </c>
      <c r="I22" s="189">
        <v>0.30659115388624442</v>
      </c>
      <c r="J22" s="190">
        <v>2.3184847421957206</v>
      </c>
    </row>
    <row r="23" spans="1:15">
      <c r="A23" s="173"/>
      <c r="B23" s="174" t="s">
        <v>408</v>
      </c>
      <c r="C23" s="175">
        <f>(C22-C21)/C21</f>
        <v>7.6076755655837547E-3</v>
      </c>
      <c r="D23" s="175">
        <f t="shared" ref="D23" si="1">(D22-D21)/D21</f>
        <v>0.12730039469304294</v>
      </c>
      <c r="E23" s="175">
        <f t="shared" ref="E23" si="2">(E22-E21)/E21</f>
        <v>0.21906116642958748</v>
      </c>
      <c r="F23" s="175">
        <f t="shared" ref="F23" si="3">(F22-F21)/F21</f>
        <v>-9.2602591792656591E-2</v>
      </c>
      <c r="G23" s="175">
        <f t="shared" ref="G23" si="4">(G22-G21)/G21</f>
        <v>1.8243436544090139E-2</v>
      </c>
      <c r="H23" s="175">
        <f t="shared" ref="H23" si="5">(H22-H21)/H21</f>
        <v>0.22794322293348177</v>
      </c>
      <c r="I23" s="176"/>
      <c r="J23" s="177"/>
    </row>
    <row r="24" spans="1:15" ht="13.5" customHeight="1">
      <c r="A24" s="218" t="s">
        <v>311</v>
      </c>
      <c r="B24" s="219"/>
      <c r="C24" s="153"/>
      <c r="D24" s="153"/>
      <c r="E24" s="153"/>
      <c r="F24" s="153"/>
      <c r="G24" s="153"/>
      <c r="H24" s="153"/>
      <c r="I24" s="191"/>
      <c r="J24" s="154"/>
      <c r="K24" s="50"/>
      <c r="L24" s="50"/>
      <c r="M24" s="50"/>
    </row>
    <row r="25" spans="1:15">
      <c r="A25" s="5"/>
      <c r="B25" s="114"/>
      <c r="C25" s="112"/>
      <c r="D25" s="112"/>
      <c r="E25" s="112"/>
      <c r="F25" s="112"/>
      <c r="G25" s="112"/>
      <c r="H25" s="58"/>
      <c r="I25" s="117"/>
      <c r="J25" s="116"/>
      <c r="K25" s="50"/>
      <c r="L25" s="50"/>
      <c r="M25" s="50"/>
    </row>
    <row r="26" spans="1:15">
      <c r="A26" s="5" t="s">
        <v>583</v>
      </c>
      <c r="B26" s="114"/>
      <c r="C26" s="112" t="s">
        <v>142</v>
      </c>
      <c r="D26" s="112"/>
      <c r="E26" s="112"/>
      <c r="F26" s="112"/>
      <c r="G26" s="112"/>
      <c r="H26" s="58"/>
      <c r="I26" s="117"/>
      <c r="J26" s="116"/>
      <c r="K26" s="50"/>
      <c r="L26" s="50"/>
      <c r="M26" s="50"/>
    </row>
    <row r="27" spans="1:15">
      <c r="A27" s="5"/>
      <c r="B27" s="114"/>
      <c r="C27" s="112"/>
      <c r="D27" s="112"/>
      <c r="E27" s="112"/>
      <c r="F27" s="112"/>
      <c r="G27" s="112"/>
      <c r="H27" s="58"/>
      <c r="I27" s="117"/>
      <c r="J27" s="116"/>
      <c r="K27" s="50"/>
      <c r="L27" s="50"/>
      <c r="M27" s="50"/>
    </row>
    <row r="28" spans="1:15">
      <c r="A28" s="5"/>
      <c r="B28" s="114"/>
      <c r="C28" s="217"/>
      <c r="D28" s="112"/>
      <c r="E28" s="112"/>
      <c r="F28" s="112"/>
      <c r="G28" s="112"/>
      <c r="H28" s="58"/>
      <c r="I28" s="117"/>
      <c r="J28" s="116"/>
      <c r="K28" s="50"/>
      <c r="L28" s="50"/>
      <c r="M28" s="50"/>
    </row>
    <row r="29" spans="1:15">
      <c r="A29" s="5"/>
      <c r="B29" s="114"/>
      <c r="C29" s="112"/>
      <c r="D29" s="112"/>
      <c r="E29" s="112"/>
      <c r="F29" s="112"/>
      <c r="G29" s="112"/>
      <c r="H29" s="58"/>
      <c r="I29" s="114"/>
      <c r="J29" s="112"/>
      <c r="K29" s="112"/>
      <c r="L29" s="112"/>
      <c r="M29" s="112"/>
      <c r="N29" s="2"/>
      <c r="O29" s="58"/>
    </row>
    <row r="30" spans="1:15">
      <c r="A30" s="5"/>
      <c r="B30" s="114"/>
      <c r="C30" s="112"/>
      <c r="D30" s="112"/>
      <c r="E30" s="112"/>
      <c r="F30" s="112"/>
      <c r="G30" s="112"/>
      <c r="H30" s="58"/>
      <c r="I30" s="117"/>
      <c r="J30" s="116"/>
      <c r="K30" s="50"/>
      <c r="L30" s="50"/>
      <c r="M30" s="50"/>
    </row>
    <row r="31" spans="1:15">
      <c r="A31" s="6"/>
      <c r="B31" s="113"/>
      <c r="C31" s="112"/>
      <c r="D31" s="112"/>
      <c r="E31" s="112"/>
      <c r="F31" s="112"/>
      <c r="G31" s="112"/>
      <c r="H31" s="58"/>
      <c r="I31" s="117"/>
      <c r="J31" s="115"/>
      <c r="K31" s="50"/>
      <c r="L31" s="50"/>
      <c r="M31" s="50"/>
    </row>
    <row r="32" spans="1:15">
      <c r="A32" s="5"/>
      <c r="B32" s="114"/>
      <c r="C32" s="112"/>
      <c r="D32" s="112"/>
      <c r="E32" s="112"/>
      <c r="F32" s="112"/>
      <c r="G32" s="112"/>
      <c r="H32" s="58"/>
      <c r="I32" s="117"/>
      <c r="J32" s="116"/>
      <c r="K32" s="50"/>
      <c r="L32" s="50"/>
      <c r="M32" s="50"/>
    </row>
    <row r="33" spans="1:13">
      <c r="A33" s="5"/>
      <c r="B33" s="114"/>
      <c r="C33" s="112"/>
      <c r="D33" s="112"/>
      <c r="E33" s="112"/>
      <c r="F33" s="112"/>
      <c r="G33" s="112"/>
      <c r="H33" s="58"/>
      <c r="I33" s="117"/>
      <c r="J33" s="116"/>
      <c r="K33" s="50"/>
      <c r="L33" s="50"/>
      <c r="M33" s="50"/>
    </row>
    <row r="34" spans="1:13">
      <c r="A34" s="5"/>
      <c r="B34" s="114"/>
      <c r="C34" s="112"/>
      <c r="D34" s="112"/>
      <c r="E34" s="112"/>
      <c r="F34" s="112"/>
      <c r="G34" s="112"/>
      <c r="H34" s="58"/>
      <c r="I34" s="117"/>
      <c r="J34" s="116"/>
      <c r="K34" s="50"/>
      <c r="L34" s="50"/>
      <c r="M34" s="50"/>
    </row>
    <row r="35" spans="1:13">
      <c r="A35" s="5"/>
      <c r="B35" s="114"/>
      <c r="C35" s="112"/>
      <c r="D35" s="112"/>
      <c r="E35" s="112"/>
      <c r="F35" s="112"/>
      <c r="G35" s="112"/>
      <c r="H35" s="58"/>
      <c r="I35" s="117"/>
      <c r="J35" s="116"/>
      <c r="K35" s="50"/>
      <c r="L35" s="50"/>
      <c r="M35" s="50"/>
    </row>
    <row r="36" spans="1:13">
      <c r="A36" s="5"/>
      <c r="B36" s="114"/>
      <c r="C36" s="112"/>
      <c r="D36" s="112"/>
      <c r="E36" s="112"/>
      <c r="F36" s="112"/>
      <c r="G36" s="112"/>
      <c r="H36" s="58"/>
      <c r="I36" s="117"/>
      <c r="J36" s="116"/>
      <c r="K36" s="50"/>
      <c r="L36" s="50"/>
      <c r="M36" s="50"/>
    </row>
    <row r="37" spans="1:13">
      <c r="A37" s="6"/>
      <c r="B37" s="113"/>
      <c r="C37" s="112"/>
      <c r="D37" s="112"/>
      <c r="E37" s="112"/>
      <c r="F37" s="112"/>
      <c r="G37" s="112"/>
      <c r="H37" s="58"/>
      <c r="I37" s="117"/>
      <c r="J37" s="115"/>
      <c r="K37" s="50"/>
      <c r="L37" s="50"/>
      <c r="M37" s="50"/>
    </row>
    <row r="38" spans="1:13">
      <c r="A38" s="5"/>
      <c r="B38" s="114"/>
      <c r="C38" s="112"/>
      <c r="D38" s="112"/>
      <c r="E38" s="112"/>
      <c r="F38" s="112"/>
      <c r="G38" s="112"/>
      <c r="H38" s="58"/>
      <c r="I38" s="117"/>
      <c r="J38" s="116"/>
    </row>
    <row r="39" spans="1:13">
      <c r="A39" s="5"/>
      <c r="B39" s="114"/>
      <c r="C39" s="112"/>
      <c r="D39" s="112"/>
      <c r="E39" s="112"/>
      <c r="F39" s="112"/>
      <c r="G39" s="112"/>
      <c r="H39" s="58"/>
      <c r="I39" s="117"/>
      <c r="J39" s="116"/>
    </row>
    <row r="40" spans="1:13">
      <c r="A40" s="5"/>
      <c r="B40" s="114"/>
      <c r="C40" s="112"/>
      <c r="D40" s="112"/>
      <c r="E40" s="112"/>
      <c r="F40" s="112"/>
      <c r="G40" s="112"/>
      <c r="H40" s="58"/>
      <c r="I40" s="117"/>
      <c r="J40" s="116"/>
    </row>
    <row r="41" spans="1:13">
      <c r="A41" s="5"/>
      <c r="B41" s="114"/>
      <c r="C41" s="112"/>
      <c r="D41" s="112"/>
      <c r="E41" s="112"/>
      <c r="F41" s="112"/>
      <c r="G41" s="112"/>
      <c r="H41" s="58"/>
      <c r="I41" s="117"/>
      <c r="J41" s="116"/>
    </row>
    <row r="42" spans="1:13">
      <c r="A42" s="5"/>
      <c r="B42" s="114"/>
      <c r="C42" s="112"/>
      <c r="D42" s="112"/>
      <c r="E42" s="112"/>
      <c r="F42" s="112"/>
      <c r="G42" s="112"/>
      <c r="H42" s="58"/>
      <c r="I42" s="117"/>
      <c r="J42" s="116"/>
    </row>
    <row r="43" spans="1:13">
      <c r="A43" s="5"/>
      <c r="B43" s="76"/>
      <c r="C43" s="2"/>
      <c r="D43" s="2"/>
      <c r="E43" s="2"/>
      <c r="F43" s="2"/>
      <c r="G43" s="2"/>
      <c r="H43" s="58"/>
      <c r="I43" s="1"/>
      <c r="J43" s="4"/>
    </row>
    <row r="44" spans="1:13">
      <c r="A44" s="6"/>
      <c r="B44" s="77"/>
      <c r="C44" s="2"/>
      <c r="D44" s="2"/>
      <c r="E44" s="2"/>
      <c r="F44" s="2"/>
      <c r="G44" s="2"/>
      <c r="H44" s="58"/>
      <c r="I44" s="1"/>
      <c r="J44" s="3"/>
    </row>
    <row r="45" spans="1:13">
      <c r="A45" s="5"/>
      <c r="B45" s="76"/>
      <c r="C45" s="2"/>
      <c r="D45" s="2"/>
      <c r="E45" s="2"/>
      <c r="F45" s="2"/>
      <c r="G45" s="2"/>
      <c r="H45" s="58"/>
      <c r="I45" s="1"/>
      <c r="J45" s="4"/>
    </row>
    <row r="46" spans="1:13">
      <c r="A46" s="5"/>
      <c r="B46" s="76"/>
      <c r="C46" s="2"/>
      <c r="D46" s="2"/>
      <c r="E46" s="2"/>
      <c r="F46" s="2"/>
      <c r="G46" s="2"/>
      <c r="H46" s="58"/>
      <c r="I46" s="1"/>
      <c r="J46" s="4"/>
    </row>
    <row r="47" spans="1:13">
      <c r="A47" s="5"/>
      <c r="B47" s="76"/>
      <c r="C47" s="2"/>
      <c r="D47" s="2"/>
      <c r="E47" s="2"/>
      <c r="F47" s="2"/>
      <c r="G47" s="2"/>
      <c r="H47" s="58"/>
      <c r="I47" s="1"/>
      <c r="J47" s="4"/>
    </row>
    <row r="48" spans="1:13">
      <c r="A48" s="5"/>
      <c r="B48" s="76"/>
      <c r="C48" s="2"/>
      <c r="D48" s="2"/>
      <c r="E48" s="2"/>
      <c r="F48" s="2"/>
      <c r="G48" s="2"/>
      <c r="H48" s="58"/>
      <c r="I48" s="1"/>
      <c r="J48" s="4"/>
    </row>
    <row r="49" spans="1:10">
      <c r="A49" s="5"/>
      <c r="B49" s="76"/>
      <c r="C49" s="2"/>
      <c r="D49" s="2"/>
      <c r="E49" s="2"/>
      <c r="F49" s="2"/>
      <c r="G49" s="2"/>
      <c r="H49" s="58"/>
      <c r="I49" s="1"/>
      <c r="J49" s="4"/>
    </row>
    <row r="50" spans="1:10">
      <c r="A50" s="6"/>
      <c r="B50" s="77"/>
      <c r="C50" s="2"/>
      <c r="D50" s="2"/>
      <c r="E50" s="2"/>
      <c r="F50" s="2"/>
      <c r="G50" s="2"/>
      <c r="H50" s="58"/>
      <c r="I50" s="1"/>
      <c r="J50" s="4"/>
    </row>
    <row r="51" spans="1:10">
      <c r="A51" s="5"/>
      <c r="B51" s="76"/>
      <c r="C51" s="2"/>
      <c r="D51" s="2"/>
      <c r="E51" s="2"/>
      <c r="F51" s="2"/>
      <c r="G51" s="2"/>
      <c r="H51" s="58"/>
      <c r="I51" s="1"/>
      <c r="J51" s="3"/>
    </row>
    <row r="52" spans="1:10">
      <c r="A52" s="5"/>
      <c r="B52" s="76"/>
      <c r="C52" s="2"/>
      <c r="D52" s="2"/>
      <c r="E52" s="2"/>
      <c r="F52" s="2"/>
      <c r="G52" s="2"/>
      <c r="H52" s="58"/>
      <c r="I52" s="1"/>
      <c r="J52" s="4"/>
    </row>
    <row r="53" spans="1:10">
      <c r="A53" s="6"/>
      <c r="B53" s="77"/>
      <c r="C53" s="2"/>
      <c r="D53" s="2"/>
      <c r="E53" s="2"/>
      <c r="F53" s="2"/>
      <c r="G53" s="2"/>
      <c r="H53" s="58"/>
      <c r="I53" s="1"/>
      <c r="J53" s="4"/>
    </row>
    <row r="54" spans="1:10">
      <c r="A54" s="5"/>
      <c r="B54" s="76"/>
      <c r="C54" s="2"/>
      <c r="D54" s="2"/>
      <c r="E54" s="2"/>
      <c r="F54" s="2"/>
      <c r="G54" s="2"/>
      <c r="H54" s="58"/>
      <c r="I54" s="1"/>
      <c r="J54" s="4"/>
    </row>
    <row r="55" spans="1:10">
      <c r="A55" s="5"/>
      <c r="B55" s="76"/>
      <c r="C55" s="2"/>
      <c r="D55" s="2"/>
      <c r="E55" s="2"/>
      <c r="F55" s="2"/>
      <c r="G55" s="2"/>
      <c r="H55" s="58"/>
      <c r="I55" s="1"/>
      <c r="J55" s="4"/>
    </row>
    <row r="56" spans="1:10">
      <c r="A56" s="5"/>
      <c r="B56" s="76"/>
      <c r="C56" s="2"/>
      <c r="D56" s="2"/>
      <c r="E56" s="2"/>
      <c r="F56" s="2"/>
      <c r="G56" s="2"/>
      <c r="H56" s="58"/>
      <c r="I56" s="1"/>
      <c r="J56" s="4"/>
    </row>
    <row r="57" spans="1:10">
      <c r="A57" s="5"/>
      <c r="B57" s="76"/>
      <c r="C57" s="2"/>
      <c r="D57" s="2"/>
      <c r="E57" s="2"/>
      <c r="F57" s="2"/>
      <c r="G57" s="2"/>
      <c r="H57" s="58"/>
      <c r="I57" s="1"/>
      <c r="J57" s="4"/>
    </row>
    <row r="58" spans="1:10">
      <c r="A58" s="5"/>
      <c r="B58" s="76"/>
      <c r="C58" s="2"/>
      <c r="D58" s="2"/>
      <c r="E58" s="2"/>
      <c r="F58" s="2"/>
      <c r="G58" s="2"/>
      <c r="H58" s="58"/>
      <c r="I58" s="1"/>
      <c r="J58" s="4"/>
    </row>
    <row r="59" spans="1:10">
      <c r="A59" s="5"/>
      <c r="B59" s="76"/>
      <c r="C59" s="2"/>
      <c r="D59" s="2"/>
      <c r="E59" s="2"/>
      <c r="F59" s="2"/>
      <c r="G59" s="2"/>
      <c r="H59" s="58"/>
      <c r="I59" s="1"/>
      <c r="J59" s="4"/>
    </row>
    <row r="60" spans="1:10">
      <c r="A60" s="7"/>
      <c r="B60" s="75"/>
      <c r="C60" s="8"/>
      <c r="D60" s="8"/>
      <c r="E60" s="8"/>
      <c r="F60" s="8"/>
      <c r="G60" s="8"/>
      <c r="H60" s="79"/>
      <c r="I60" s="1"/>
      <c r="J60" s="3"/>
    </row>
    <row r="61" spans="1:10">
      <c r="A61" s="5"/>
      <c r="B61" s="76"/>
      <c r="C61" s="2"/>
      <c r="D61" s="2"/>
      <c r="E61" s="2"/>
      <c r="F61" s="2"/>
      <c r="G61" s="2"/>
      <c r="H61" s="58"/>
      <c r="I61" s="1"/>
      <c r="J61" s="4"/>
    </row>
    <row r="62" spans="1:10">
      <c r="A62" s="6"/>
      <c r="B62" s="77"/>
      <c r="C62" s="2"/>
      <c r="D62" s="2"/>
      <c r="E62" s="2"/>
      <c r="F62" s="2"/>
      <c r="G62" s="2"/>
      <c r="H62" s="58"/>
      <c r="I62" s="1"/>
      <c r="J62" s="4"/>
    </row>
    <row r="63" spans="1:10">
      <c r="A63" s="5"/>
      <c r="B63" s="76"/>
      <c r="C63" s="2"/>
      <c r="D63" s="2"/>
      <c r="E63" s="2"/>
      <c r="F63" s="2"/>
      <c r="G63" s="2"/>
      <c r="H63" s="58"/>
      <c r="I63" s="1"/>
      <c r="J63" s="4"/>
    </row>
    <row r="64" spans="1:10">
      <c r="A64" s="5"/>
      <c r="B64" s="76"/>
      <c r="C64" s="2"/>
      <c r="D64" s="2"/>
      <c r="E64" s="2"/>
      <c r="F64" s="2"/>
      <c r="G64" s="2"/>
      <c r="H64" s="58"/>
      <c r="I64" s="1"/>
      <c r="J64" s="4"/>
    </row>
    <row r="65" spans="1:10">
      <c r="A65" s="5"/>
      <c r="B65" s="76"/>
      <c r="C65" s="2"/>
      <c r="D65" s="2"/>
      <c r="E65" s="2"/>
      <c r="F65" s="2"/>
      <c r="G65" s="2"/>
      <c r="H65" s="58"/>
      <c r="I65" s="1"/>
      <c r="J65" s="3"/>
    </row>
    <row r="66" spans="1:10">
      <c r="A66" s="7"/>
      <c r="B66" s="75"/>
      <c r="C66" s="8"/>
      <c r="D66" s="8"/>
      <c r="E66" s="8"/>
      <c r="F66" s="8"/>
      <c r="G66" s="8"/>
      <c r="H66" s="79"/>
      <c r="I66" s="1"/>
      <c r="J66" s="4"/>
    </row>
    <row r="67" spans="1:10">
      <c r="A67" s="5"/>
      <c r="B67" s="76"/>
      <c r="C67" s="2"/>
      <c r="D67" s="2"/>
      <c r="E67" s="2"/>
      <c r="F67" s="2"/>
      <c r="G67" s="2"/>
      <c r="H67" s="58"/>
      <c r="I67" s="1"/>
      <c r="J67" s="4"/>
    </row>
    <row r="68" spans="1:10">
      <c r="A68" s="6"/>
      <c r="B68" s="77"/>
      <c r="C68" s="2"/>
      <c r="D68" s="2"/>
      <c r="E68" s="2"/>
      <c r="F68" s="2"/>
      <c r="G68" s="2"/>
      <c r="H68" s="58"/>
      <c r="I68" s="1"/>
      <c r="J68" s="4"/>
    </row>
    <row r="69" spans="1:10">
      <c r="A69" s="5"/>
      <c r="B69" s="76"/>
      <c r="C69" s="2"/>
      <c r="D69" s="2"/>
      <c r="E69" s="2"/>
      <c r="F69" s="2"/>
      <c r="G69" s="2"/>
      <c r="H69" s="58"/>
      <c r="I69" s="1"/>
      <c r="J69" s="4"/>
    </row>
    <row r="70" spans="1:10">
      <c r="A70" s="5"/>
      <c r="B70" s="76"/>
      <c r="C70" s="2"/>
      <c r="D70" s="2"/>
      <c r="E70" s="2"/>
      <c r="F70" s="2"/>
      <c r="G70" s="2"/>
      <c r="H70" s="58"/>
      <c r="I70" s="1"/>
      <c r="J70" s="4"/>
    </row>
    <row r="71" spans="1:10">
      <c r="A71" s="5"/>
      <c r="B71" s="76"/>
      <c r="C71" s="2"/>
      <c r="D71" s="2"/>
      <c r="E71" s="2"/>
      <c r="F71" s="2"/>
      <c r="G71" s="2"/>
      <c r="H71" s="58"/>
      <c r="I71" s="1"/>
      <c r="J71" s="3"/>
    </row>
    <row r="72" spans="1:10">
      <c r="A72" s="7"/>
      <c r="B72" s="75"/>
      <c r="C72" s="8"/>
      <c r="D72" s="8"/>
      <c r="E72" s="8"/>
      <c r="F72" s="8"/>
      <c r="G72" s="8"/>
      <c r="H72" s="79"/>
      <c r="I72" s="1"/>
      <c r="J72" s="4"/>
    </row>
    <row r="73" spans="1:10">
      <c r="A73" s="5"/>
      <c r="B73" s="76"/>
      <c r="C73" s="2"/>
      <c r="D73" s="2"/>
      <c r="E73" s="2"/>
      <c r="F73" s="2"/>
      <c r="G73" s="2"/>
      <c r="H73" s="58"/>
      <c r="I73" s="1"/>
      <c r="J73" s="4"/>
    </row>
    <row r="74" spans="1:10">
      <c r="A74" s="6"/>
      <c r="B74" s="77"/>
      <c r="C74" s="2"/>
      <c r="D74" s="2"/>
      <c r="E74" s="2"/>
      <c r="F74" s="2"/>
      <c r="G74" s="2"/>
      <c r="H74" s="58"/>
      <c r="I74" s="1"/>
      <c r="J74" s="4"/>
    </row>
    <row r="75" spans="1:10">
      <c r="A75" s="5"/>
      <c r="B75" s="76"/>
      <c r="C75" s="2"/>
      <c r="D75" s="2"/>
      <c r="E75" s="2"/>
      <c r="F75" s="2"/>
      <c r="G75" s="2"/>
      <c r="H75" s="58"/>
      <c r="I75" s="1"/>
      <c r="J75" s="4"/>
    </row>
    <row r="76" spans="1:10">
      <c r="A76" s="5"/>
      <c r="B76" s="76"/>
      <c r="C76" s="2"/>
      <c r="D76" s="2"/>
      <c r="E76" s="2"/>
      <c r="F76" s="2"/>
      <c r="G76" s="2"/>
      <c r="H76" s="58"/>
      <c r="I76" s="1"/>
      <c r="J76" s="4"/>
    </row>
    <row r="77" spans="1:10">
      <c r="A77" s="5"/>
      <c r="B77" s="76"/>
      <c r="C77" s="2"/>
      <c r="D77" s="2"/>
      <c r="E77" s="2"/>
      <c r="F77" s="2"/>
      <c r="G77" s="2"/>
      <c r="H77" s="58"/>
      <c r="I77" s="1"/>
      <c r="J77" s="4"/>
    </row>
    <row r="78" spans="1:10">
      <c r="A78" s="5"/>
      <c r="B78" s="76"/>
      <c r="C78" s="2"/>
      <c r="D78" s="2"/>
      <c r="E78" s="2"/>
      <c r="F78" s="2"/>
      <c r="G78" s="2"/>
      <c r="H78" s="58"/>
      <c r="I78" s="1"/>
      <c r="J78" s="4"/>
    </row>
    <row r="79" spans="1:10">
      <c r="A79" s="5"/>
      <c r="B79" s="76"/>
      <c r="C79" s="2"/>
      <c r="D79" s="2"/>
      <c r="E79" s="2"/>
      <c r="F79" s="2"/>
      <c r="G79" s="2"/>
      <c r="H79" s="58"/>
      <c r="I79" s="1"/>
      <c r="J79" s="3"/>
    </row>
    <row r="80" spans="1:10">
      <c r="A80" s="7"/>
      <c r="B80" s="75"/>
      <c r="C80" s="8"/>
      <c r="D80" s="8"/>
      <c r="E80" s="8"/>
      <c r="F80" s="8"/>
      <c r="G80" s="8"/>
      <c r="H80" s="79"/>
      <c r="I80" s="1"/>
      <c r="J80" s="4"/>
    </row>
    <row r="81" spans="1:10">
      <c r="A81" s="5"/>
      <c r="B81" s="76"/>
      <c r="C81" s="2"/>
      <c r="D81" s="2"/>
      <c r="E81" s="2"/>
      <c r="F81" s="2"/>
      <c r="G81" s="2"/>
      <c r="H81" s="58"/>
      <c r="I81" s="1"/>
      <c r="J81" s="4"/>
    </row>
    <row r="82" spans="1:10">
      <c r="A82" s="6"/>
      <c r="B82" s="77"/>
      <c r="C82" s="2"/>
      <c r="D82" s="2"/>
      <c r="E82" s="2"/>
      <c r="F82" s="2"/>
      <c r="G82" s="2"/>
      <c r="H82" s="58"/>
      <c r="I82" s="1"/>
      <c r="J82" s="4"/>
    </row>
    <row r="83" spans="1:10">
      <c r="A83" s="5"/>
      <c r="B83" s="76"/>
      <c r="C83" s="2"/>
      <c r="D83" s="2"/>
      <c r="E83" s="2"/>
      <c r="F83" s="2"/>
      <c r="G83" s="2"/>
      <c r="H83" s="58"/>
      <c r="I83" s="1"/>
      <c r="J83" s="4"/>
    </row>
    <row r="84" spans="1:10">
      <c r="A84" s="5"/>
      <c r="B84" s="76"/>
      <c r="C84" s="2"/>
      <c r="D84" s="2"/>
      <c r="E84" s="2"/>
      <c r="F84" s="2"/>
      <c r="G84" s="2"/>
      <c r="H84" s="58"/>
      <c r="I84" s="1"/>
      <c r="J84" s="4"/>
    </row>
    <row r="85" spans="1:10">
      <c r="A85" s="5"/>
      <c r="B85" s="76"/>
      <c r="C85" s="2"/>
      <c r="D85" s="2"/>
      <c r="E85" s="2"/>
      <c r="F85" s="2"/>
      <c r="G85" s="2"/>
      <c r="H85" s="58"/>
      <c r="I85" s="1"/>
      <c r="J85" s="3"/>
    </row>
    <row r="86" spans="1:10">
      <c r="A86" s="7"/>
      <c r="B86" s="75"/>
      <c r="C86" s="8"/>
      <c r="D86" s="8"/>
      <c r="E86" s="8"/>
      <c r="F86" s="8"/>
      <c r="G86" s="8"/>
      <c r="H86" s="79"/>
      <c r="I86" s="1"/>
      <c r="J86" s="4"/>
    </row>
    <row r="87" spans="1:10">
      <c r="A87" s="5"/>
      <c r="B87" s="76"/>
      <c r="C87" s="2"/>
      <c r="D87" s="2"/>
      <c r="E87" s="2"/>
      <c r="F87" s="2"/>
      <c r="G87" s="2"/>
      <c r="H87" s="58"/>
      <c r="I87" s="1"/>
      <c r="J87" s="4"/>
    </row>
    <row r="88" spans="1:10">
      <c r="A88" s="6"/>
      <c r="B88" s="77"/>
      <c r="C88" s="2"/>
      <c r="D88" s="2"/>
      <c r="E88" s="2"/>
      <c r="F88" s="2"/>
      <c r="G88" s="2"/>
      <c r="H88" s="58"/>
      <c r="I88" s="1"/>
      <c r="J88" s="4"/>
    </row>
    <row r="89" spans="1:10">
      <c r="A89" s="5"/>
      <c r="B89" s="76"/>
      <c r="C89" s="2"/>
      <c r="D89" s="2"/>
      <c r="E89" s="2"/>
      <c r="F89" s="2"/>
      <c r="G89" s="2"/>
      <c r="H89" s="58"/>
      <c r="I89" s="1"/>
      <c r="J89" s="4"/>
    </row>
    <row r="90" spans="1:10">
      <c r="A90" s="5"/>
      <c r="B90" s="76"/>
      <c r="C90" s="2"/>
      <c r="D90" s="2"/>
      <c r="E90" s="2"/>
      <c r="F90" s="2"/>
      <c r="G90" s="2"/>
      <c r="H90" s="58"/>
      <c r="I90" s="1"/>
      <c r="J90" s="4"/>
    </row>
    <row r="91" spans="1:10">
      <c r="A91" s="5"/>
      <c r="B91" s="76"/>
      <c r="C91" s="2"/>
      <c r="D91" s="2"/>
      <c r="E91" s="2"/>
      <c r="F91" s="2"/>
      <c r="G91" s="2"/>
      <c r="H91" s="58"/>
      <c r="I91" s="1"/>
      <c r="J91" s="4"/>
    </row>
    <row r="92" spans="1:10">
      <c r="A92" s="5"/>
      <c r="B92" s="76"/>
      <c r="C92" s="2"/>
      <c r="D92" s="2"/>
      <c r="E92" s="2"/>
      <c r="F92" s="2"/>
      <c r="G92" s="2"/>
      <c r="H92" s="58"/>
      <c r="I92" s="1"/>
      <c r="J92" s="4"/>
    </row>
    <row r="93" spans="1:10">
      <c r="A93" s="5"/>
      <c r="B93" s="76"/>
      <c r="C93" s="2"/>
      <c r="D93" s="2"/>
      <c r="E93" s="2"/>
      <c r="F93" s="2"/>
      <c r="G93" s="2"/>
      <c r="H93" s="58"/>
      <c r="I93" s="1"/>
      <c r="J93" s="4"/>
    </row>
    <row r="94" spans="1:10">
      <c r="A94" s="5"/>
      <c r="B94" s="76"/>
      <c r="C94" s="2"/>
      <c r="D94" s="2"/>
      <c r="E94" s="2"/>
      <c r="F94" s="2"/>
      <c r="G94" s="2"/>
      <c r="H94" s="58"/>
      <c r="I94" s="1"/>
      <c r="J94" s="4"/>
    </row>
    <row r="95" spans="1:10">
      <c r="A95" s="5"/>
      <c r="B95" s="76"/>
      <c r="C95" s="2"/>
      <c r="D95" s="2"/>
      <c r="E95" s="2"/>
      <c r="F95" s="2"/>
      <c r="G95" s="2"/>
      <c r="H95" s="58"/>
      <c r="I95" s="1"/>
      <c r="J95" s="3"/>
    </row>
    <row r="96" spans="1:10">
      <c r="A96" s="5"/>
      <c r="B96" s="76"/>
      <c r="C96" s="2"/>
      <c r="D96" s="2"/>
      <c r="E96" s="2"/>
      <c r="F96" s="2"/>
      <c r="G96" s="2"/>
      <c r="H96" s="58"/>
      <c r="I96" s="1"/>
      <c r="J96" s="4"/>
    </row>
    <row r="97" spans="1:10">
      <c r="A97" s="5"/>
      <c r="B97" s="76"/>
      <c r="C97" s="2"/>
      <c r="D97" s="2"/>
      <c r="E97" s="2"/>
      <c r="F97" s="2"/>
      <c r="G97" s="2"/>
      <c r="H97" s="58"/>
      <c r="I97" s="1"/>
      <c r="J97" s="4"/>
    </row>
    <row r="98" spans="1:10">
      <c r="A98" s="7"/>
      <c r="B98" s="75"/>
      <c r="C98" s="8"/>
      <c r="D98" s="8"/>
      <c r="E98" s="8"/>
      <c r="F98" s="8"/>
      <c r="G98" s="8"/>
      <c r="H98" s="79"/>
      <c r="I98" s="1"/>
      <c r="J98" s="4"/>
    </row>
    <row r="99" spans="1:10">
      <c r="A99" s="5"/>
      <c r="B99" s="76"/>
      <c r="C99" s="2"/>
      <c r="D99" s="2"/>
      <c r="E99" s="2"/>
      <c r="F99" s="2"/>
      <c r="G99" s="2"/>
      <c r="H99" s="58"/>
      <c r="I99" s="1"/>
      <c r="J99" s="4"/>
    </row>
    <row r="100" spans="1:10">
      <c r="A100" s="6"/>
      <c r="B100" s="77"/>
      <c r="C100" s="2"/>
      <c r="D100" s="2"/>
      <c r="E100" s="2"/>
      <c r="F100" s="2"/>
      <c r="G100" s="2"/>
      <c r="H100" s="58"/>
      <c r="I100" s="1"/>
      <c r="J100" s="4"/>
    </row>
    <row r="101" spans="1:10">
      <c r="A101" s="5"/>
      <c r="B101" s="76"/>
      <c r="C101" s="2"/>
      <c r="D101" s="2"/>
      <c r="E101" s="2"/>
      <c r="F101" s="2"/>
      <c r="G101" s="2"/>
      <c r="H101" s="58"/>
      <c r="I101" s="1"/>
      <c r="J101" s="4"/>
    </row>
    <row r="102" spans="1:10">
      <c r="A102" s="5"/>
      <c r="B102" s="76"/>
      <c r="C102" s="2"/>
      <c r="D102" s="2"/>
      <c r="E102" s="2"/>
      <c r="F102" s="2"/>
      <c r="G102" s="2"/>
      <c r="H102" s="58"/>
      <c r="I102" s="1"/>
      <c r="J102" s="4"/>
    </row>
    <row r="103" spans="1:10">
      <c r="A103" s="5"/>
      <c r="B103" s="76"/>
      <c r="C103" s="2"/>
      <c r="D103" s="2"/>
      <c r="E103" s="2"/>
      <c r="F103" s="2"/>
      <c r="G103" s="2"/>
      <c r="H103" s="58"/>
      <c r="I103" s="1"/>
      <c r="J103" s="4"/>
    </row>
    <row r="104" spans="1:10">
      <c r="A104" s="5"/>
      <c r="B104" s="76"/>
      <c r="C104" s="2"/>
      <c r="D104" s="2"/>
      <c r="E104" s="2"/>
      <c r="F104" s="2"/>
      <c r="G104" s="2"/>
      <c r="H104" s="58"/>
      <c r="I104" s="1"/>
      <c r="J104" s="4"/>
    </row>
    <row r="105" spans="1:10">
      <c r="A105" s="5"/>
      <c r="B105" s="76"/>
      <c r="C105" s="2"/>
      <c r="D105" s="2"/>
      <c r="E105" s="2"/>
      <c r="F105" s="2"/>
      <c r="G105" s="2"/>
      <c r="H105" s="58"/>
      <c r="I105" s="1"/>
      <c r="J105" s="4"/>
    </row>
    <row r="106" spans="1:10">
      <c r="A106" s="5"/>
      <c r="B106" s="76"/>
      <c r="C106" s="2"/>
      <c r="D106" s="2"/>
      <c r="E106" s="2"/>
      <c r="F106" s="2"/>
      <c r="G106" s="2"/>
      <c r="H106" s="58"/>
      <c r="I106" s="1"/>
      <c r="J106" s="4"/>
    </row>
    <row r="107" spans="1:10">
      <c r="A107" s="5"/>
      <c r="B107" s="76"/>
      <c r="C107" s="2"/>
      <c r="D107" s="2"/>
      <c r="E107" s="2"/>
      <c r="F107" s="2"/>
      <c r="G107" s="2"/>
      <c r="H107" s="58"/>
      <c r="I107" s="1"/>
      <c r="J107" s="4"/>
    </row>
    <row r="108" spans="1:10">
      <c r="A108" s="5"/>
      <c r="B108" s="76"/>
      <c r="C108" s="2"/>
      <c r="D108" s="2"/>
      <c r="E108" s="2"/>
      <c r="F108" s="2"/>
      <c r="G108" s="2"/>
      <c r="H108" s="58"/>
      <c r="I108" s="1"/>
      <c r="J108" s="3"/>
    </row>
    <row r="109" spans="1:10">
      <c r="A109" s="5"/>
      <c r="B109" s="76"/>
      <c r="C109" s="2"/>
      <c r="D109" s="2"/>
      <c r="E109" s="2"/>
      <c r="F109" s="2"/>
      <c r="G109" s="2"/>
      <c r="H109" s="58"/>
      <c r="I109" s="1"/>
      <c r="J109" s="4"/>
    </row>
    <row r="110" spans="1:10">
      <c r="A110" s="5"/>
      <c r="B110" s="76"/>
      <c r="C110" s="2"/>
      <c r="D110" s="2"/>
      <c r="E110" s="2"/>
      <c r="F110" s="2"/>
      <c r="G110" s="2"/>
      <c r="H110" s="58"/>
      <c r="I110" s="1"/>
      <c r="J110" s="4"/>
    </row>
    <row r="111" spans="1:10">
      <c r="A111" s="7"/>
      <c r="B111" s="75"/>
      <c r="C111" s="8"/>
      <c r="D111" s="8"/>
      <c r="E111" s="8"/>
      <c r="F111" s="8"/>
      <c r="G111" s="8"/>
      <c r="H111" s="79"/>
      <c r="I111" s="1"/>
      <c r="J111" s="4"/>
    </row>
    <row r="112" spans="1:10">
      <c r="A112" s="5"/>
      <c r="B112" s="76"/>
      <c r="C112" s="2"/>
      <c r="D112" s="2"/>
      <c r="E112" s="2"/>
      <c r="F112" s="2"/>
      <c r="G112" s="2"/>
      <c r="H112" s="58"/>
      <c r="I112" s="1"/>
      <c r="J112" s="4"/>
    </row>
    <row r="113" spans="1:10">
      <c r="A113" s="6"/>
      <c r="B113" s="77"/>
      <c r="C113" s="2"/>
      <c r="D113" s="2"/>
      <c r="E113" s="2"/>
      <c r="F113" s="2"/>
      <c r="G113" s="2"/>
      <c r="H113" s="58"/>
      <c r="I113" s="1"/>
      <c r="J113" s="4"/>
    </row>
    <row r="114" spans="1:10">
      <c r="A114" s="5"/>
      <c r="B114" s="76"/>
      <c r="C114" s="2"/>
      <c r="D114" s="2"/>
      <c r="E114" s="2"/>
      <c r="F114" s="2"/>
      <c r="G114" s="2"/>
      <c r="H114" s="58"/>
      <c r="I114" s="1"/>
      <c r="J114" s="4"/>
    </row>
    <row r="115" spans="1:10">
      <c r="A115" s="5"/>
      <c r="B115" s="76"/>
      <c r="C115" s="2"/>
      <c r="D115" s="2"/>
      <c r="E115" s="2"/>
      <c r="F115" s="2"/>
      <c r="G115" s="2"/>
      <c r="H115" s="58"/>
      <c r="I115" s="1"/>
      <c r="J115" s="4"/>
    </row>
    <row r="116" spans="1:10">
      <c r="A116" s="5"/>
      <c r="B116" s="76"/>
      <c r="C116" s="2"/>
      <c r="D116" s="2"/>
      <c r="E116" s="2"/>
      <c r="F116" s="2"/>
      <c r="G116" s="2"/>
      <c r="H116" s="58"/>
      <c r="I116" s="1"/>
      <c r="J116" s="3"/>
    </row>
    <row r="117" spans="1:10">
      <c r="A117" s="5"/>
      <c r="B117" s="76"/>
      <c r="C117" s="2"/>
      <c r="D117" s="2"/>
      <c r="E117" s="2"/>
      <c r="F117" s="2"/>
      <c r="G117" s="2"/>
      <c r="H117" s="58"/>
      <c r="I117" s="1"/>
      <c r="J117" s="4"/>
    </row>
    <row r="118" spans="1:10">
      <c r="A118" s="5"/>
      <c r="B118" s="76"/>
      <c r="C118" s="2"/>
      <c r="D118" s="2"/>
      <c r="E118" s="2"/>
      <c r="F118" s="2"/>
      <c r="G118" s="2"/>
      <c r="H118" s="58"/>
      <c r="I118" s="1"/>
      <c r="J118" s="4"/>
    </row>
    <row r="119" spans="1:10">
      <c r="A119" s="7"/>
      <c r="B119" s="75"/>
      <c r="C119" s="8"/>
      <c r="D119" s="8"/>
      <c r="E119" s="8"/>
      <c r="F119" s="8"/>
      <c r="G119" s="8"/>
      <c r="H119" s="79"/>
      <c r="I119" s="1"/>
      <c r="J119" s="4"/>
    </row>
    <row r="120" spans="1:10">
      <c r="A120" s="5"/>
      <c r="B120" s="76"/>
      <c r="C120" s="2"/>
      <c r="D120" s="2"/>
      <c r="E120" s="2"/>
      <c r="F120" s="2"/>
      <c r="G120" s="2"/>
      <c r="H120" s="58"/>
      <c r="I120" s="1"/>
      <c r="J120" s="4"/>
    </row>
    <row r="121" spans="1:10">
      <c r="A121" s="6"/>
      <c r="B121" s="77"/>
      <c r="C121" s="2"/>
      <c r="D121" s="2"/>
      <c r="E121" s="2"/>
      <c r="F121" s="2"/>
      <c r="G121" s="2"/>
      <c r="H121" s="58"/>
      <c r="I121" s="1"/>
      <c r="J121" s="4"/>
    </row>
    <row r="122" spans="1:10">
      <c r="A122" s="5"/>
      <c r="B122" s="76"/>
      <c r="C122" s="2"/>
      <c r="D122" s="2"/>
      <c r="E122" s="2"/>
      <c r="F122" s="2"/>
      <c r="G122" s="2"/>
      <c r="H122" s="58"/>
      <c r="I122" s="1"/>
      <c r="J122" s="3"/>
    </row>
    <row r="123" spans="1:10">
      <c r="A123" s="5"/>
      <c r="B123" s="76"/>
      <c r="C123" s="2"/>
      <c r="D123" s="2"/>
      <c r="E123" s="2"/>
      <c r="F123" s="2"/>
      <c r="G123" s="2"/>
      <c r="H123" s="58"/>
      <c r="I123" s="1"/>
      <c r="J123" s="4"/>
    </row>
    <row r="124" spans="1:10">
      <c r="A124" s="5"/>
      <c r="B124" s="76"/>
      <c r="C124" s="2"/>
      <c r="D124" s="2"/>
      <c r="E124" s="2"/>
      <c r="F124" s="2"/>
      <c r="G124" s="2"/>
      <c r="H124" s="58"/>
      <c r="I124" s="1"/>
      <c r="J124" s="4"/>
    </row>
    <row r="125" spans="1:10">
      <c r="A125" s="7"/>
      <c r="B125" s="75"/>
      <c r="C125" s="8"/>
      <c r="D125" s="8"/>
      <c r="E125" s="8"/>
      <c r="F125" s="8"/>
      <c r="G125" s="8"/>
      <c r="H125" s="79"/>
      <c r="I125" s="1"/>
      <c r="J125" s="4"/>
    </row>
    <row r="126" spans="1:10">
      <c r="A126" s="5"/>
      <c r="B126" s="76"/>
      <c r="C126" s="2"/>
      <c r="D126" s="2"/>
      <c r="E126" s="2"/>
      <c r="F126" s="2"/>
      <c r="G126" s="2"/>
      <c r="H126" s="58"/>
      <c r="I126" s="1"/>
      <c r="J126" s="4"/>
    </row>
    <row r="127" spans="1:10">
      <c r="H127" s="80"/>
      <c r="I127" s="1"/>
      <c r="J127" s="4"/>
    </row>
    <row r="128" spans="1:10">
      <c r="H128" s="80"/>
      <c r="I128" s="1"/>
      <c r="J128" s="4"/>
    </row>
    <row r="129" spans="1:10">
      <c r="H129" s="80"/>
      <c r="I129" s="1"/>
      <c r="J129" s="4"/>
    </row>
    <row r="130" spans="1:10">
      <c r="H130" s="80"/>
      <c r="I130" s="1"/>
      <c r="J130" s="4"/>
    </row>
    <row r="131" spans="1:10">
      <c r="H131" s="80"/>
      <c r="I131" s="1"/>
      <c r="J131" s="4"/>
    </row>
    <row r="132" spans="1:10">
      <c r="H132" s="80"/>
      <c r="I132" s="1"/>
      <c r="J132" s="4"/>
    </row>
    <row r="133" spans="1:10">
      <c r="H133" s="80"/>
      <c r="I133" s="1"/>
      <c r="J133" s="4"/>
    </row>
    <row r="134" spans="1:10">
      <c r="H134" s="80"/>
      <c r="I134" s="1"/>
      <c r="J134" s="4"/>
    </row>
    <row r="135" spans="1:10">
      <c r="H135" s="80"/>
      <c r="I135" s="1"/>
      <c r="J135" s="4"/>
    </row>
    <row r="136" spans="1:10">
      <c r="H136" s="80"/>
      <c r="I136" s="1"/>
      <c r="J136" s="3"/>
    </row>
    <row r="137" spans="1:10">
      <c r="H137" s="80"/>
      <c r="I137" s="1"/>
      <c r="J137" s="4"/>
    </row>
    <row r="138" spans="1:10">
      <c r="H138" s="80"/>
      <c r="I138" s="1"/>
      <c r="J138" s="4"/>
    </row>
    <row r="139" spans="1:10">
      <c r="H139" s="80"/>
      <c r="I139" s="1"/>
      <c r="J139" s="4"/>
    </row>
    <row r="140" spans="1:10">
      <c r="A140" s="5"/>
      <c r="B140" s="76"/>
      <c r="C140" s="2"/>
      <c r="D140" s="2"/>
      <c r="E140" s="2"/>
      <c r="F140" s="2"/>
      <c r="G140" s="2"/>
      <c r="H140" s="58"/>
      <c r="I140" s="1"/>
      <c r="J140" s="4"/>
    </row>
    <row r="141" spans="1:10">
      <c r="A141" s="6"/>
      <c r="B141" s="77"/>
      <c r="C141" s="2"/>
      <c r="D141" s="2"/>
      <c r="E141" s="2"/>
      <c r="F141" s="2"/>
      <c r="G141" s="2"/>
      <c r="H141" s="58"/>
      <c r="I141" s="1"/>
      <c r="J141" s="4"/>
    </row>
    <row r="142" spans="1:10">
      <c r="A142" s="5"/>
      <c r="B142" s="76"/>
      <c r="C142" s="2"/>
      <c r="D142" s="2"/>
      <c r="E142" s="2"/>
      <c r="F142" s="2"/>
      <c r="G142" s="2"/>
      <c r="H142" s="58"/>
      <c r="I142" s="1"/>
      <c r="J142" s="4"/>
    </row>
    <row r="143" spans="1:10">
      <c r="A143" s="5"/>
      <c r="B143" s="76"/>
      <c r="C143" s="2"/>
      <c r="D143" s="2"/>
      <c r="E143" s="2"/>
      <c r="F143" s="2"/>
      <c r="G143" s="2"/>
      <c r="H143" s="58"/>
      <c r="I143" s="1"/>
      <c r="J143" s="4"/>
    </row>
    <row r="144" spans="1:10">
      <c r="A144" s="5"/>
      <c r="B144" s="76"/>
      <c r="C144" s="2"/>
      <c r="D144" s="2"/>
      <c r="E144" s="2"/>
      <c r="F144" s="2"/>
      <c r="G144" s="2"/>
      <c r="H144" s="58"/>
      <c r="I144" s="1"/>
      <c r="J144" s="3"/>
    </row>
    <row r="145" spans="1:10">
      <c r="A145" s="5"/>
      <c r="B145" s="76"/>
      <c r="C145" s="2"/>
      <c r="D145" s="2"/>
      <c r="E145" s="2"/>
      <c r="F145" s="2"/>
      <c r="G145" s="2"/>
      <c r="H145" s="58"/>
      <c r="I145" s="1"/>
      <c r="J145" s="4"/>
    </row>
    <row r="146" spans="1:10">
      <c r="A146" s="5"/>
      <c r="B146" s="76"/>
      <c r="C146" s="2"/>
      <c r="D146" s="2"/>
      <c r="E146" s="2"/>
      <c r="F146" s="2"/>
      <c r="G146" s="2"/>
      <c r="H146" s="58"/>
      <c r="I146" s="1"/>
      <c r="J146" s="3"/>
    </row>
    <row r="147" spans="1:10">
      <c r="A147" s="7"/>
      <c r="B147" s="75"/>
      <c r="C147" s="8"/>
      <c r="D147" s="8"/>
      <c r="E147" s="8"/>
      <c r="F147" s="8"/>
      <c r="G147" s="8"/>
      <c r="H147" s="79"/>
      <c r="I147" s="1"/>
      <c r="J147" s="4"/>
    </row>
    <row r="148" spans="1:10">
      <c r="A148" s="5"/>
      <c r="B148" s="76"/>
      <c r="C148" s="2"/>
      <c r="D148" s="2"/>
      <c r="E148" s="2"/>
      <c r="F148" s="2"/>
      <c r="G148" s="2"/>
      <c r="H148" s="58"/>
      <c r="I148" s="1"/>
      <c r="J148" s="4"/>
    </row>
    <row r="149" spans="1:10">
      <c r="A149" s="6"/>
      <c r="B149" s="77"/>
      <c r="C149" s="2"/>
      <c r="D149" s="2"/>
      <c r="E149" s="2"/>
      <c r="F149" s="2"/>
      <c r="G149" s="2"/>
      <c r="H149" s="58"/>
      <c r="I149" s="1"/>
      <c r="J149" s="4"/>
    </row>
    <row r="150" spans="1:10">
      <c r="A150" s="7"/>
      <c r="B150" s="75"/>
      <c r="C150" s="8"/>
      <c r="D150" s="8"/>
      <c r="E150" s="8"/>
      <c r="F150" s="8"/>
      <c r="G150" s="8"/>
      <c r="H150" s="79"/>
      <c r="I150" s="1"/>
      <c r="J150" s="4"/>
    </row>
    <row r="151" spans="1:10">
      <c r="A151" s="5"/>
      <c r="B151" s="76"/>
      <c r="C151" s="2"/>
      <c r="D151" s="2"/>
      <c r="E151" s="2"/>
      <c r="F151" s="2"/>
      <c r="G151" s="2"/>
      <c r="H151" s="58"/>
      <c r="I151" s="1"/>
      <c r="J151" s="4"/>
    </row>
    <row r="152" spans="1:10">
      <c r="A152" s="6"/>
      <c r="B152" s="77"/>
      <c r="C152" s="2"/>
      <c r="D152" s="2"/>
      <c r="E152" s="2"/>
      <c r="F152" s="2"/>
      <c r="G152" s="2"/>
      <c r="H152" s="58"/>
      <c r="I152" s="1"/>
      <c r="J152" s="3"/>
    </row>
    <row r="153" spans="1:10">
      <c r="A153" s="5"/>
      <c r="B153" s="76"/>
      <c r="C153" s="2"/>
      <c r="D153" s="2"/>
      <c r="E153" s="2"/>
      <c r="F153" s="2"/>
      <c r="G153" s="2"/>
      <c r="H153" s="58"/>
      <c r="I153" s="1"/>
      <c r="J153" s="4"/>
    </row>
    <row r="154" spans="1:10">
      <c r="A154" s="5"/>
      <c r="B154" s="76"/>
      <c r="C154" s="2"/>
      <c r="D154" s="2"/>
      <c r="E154" s="2"/>
      <c r="F154" s="2"/>
      <c r="G154" s="2"/>
      <c r="H154" s="58"/>
      <c r="I154" s="1"/>
      <c r="J154" s="4"/>
    </row>
    <row r="155" spans="1:10">
      <c r="A155" s="5"/>
      <c r="B155" s="76"/>
      <c r="C155" s="2"/>
      <c r="D155" s="2"/>
      <c r="E155" s="2"/>
      <c r="F155" s="2"/>
      <c r="G155" s="2"/>
      <c r="H155" s="58"/>
      <c r="I155" s="1"/>
      <c r="J155" s="4"/>
    </row>
    <row r="156" spans="1:10" ht="16" thickBot="1">
      <c r="A156" s="9"/>
      <c r="B156" s="78"/>
      <c r="C156" s="10"/>
      <c r="D156" s="10"/>
      <c r="E156" s="10"/>
      <c r="F156" s="10"/>
      <c r="G156" s="10"/>
      <c r="H156" s="79"/>
      <c r="I156" s="1"/>
      <c r="J156" s="4"/>
    </row>
    <row r="157" spans="1:10" ht="39.75" customHeight="1"/>
  </sheetData>
  <mergeCells count="3">
    <mergeCell ref="A15:J15"/>
    <mergeCell ref="C16:I16"/>
    <mergeCell ref="A3:H4"/>
  </mergeCells>
  <dataValidations count="27">
    <dataValidation allowBlank="1" showInputMessage="1" showErrorMessage="1" prompt="This sheet contains two tables, Table 1 and Table 1.a. Table 1 starts from cell A5 to cell 11 and Table 1.a starts from cell A17  to cell A23." sqref="A1" xr:uid="{00000000-0002-0000-0100-000000000000}"/>
    <dataValidation allowBlank="1" showInputMessage="1" showErrorMessage="1" prompt="Population Growth Trends  2010-2013" sqref="A3:H4" xr:uid="{00000000-0002-0000-0100-000001000000}"/>
    <dataValidation allowBlank="1" showInputMessage="1" showErrorMessage="1" prompt="Population Growth Trends  2010-2013 data table heading county/city" sqref="A5" xr:uid="{00000000-0002-0000-0100-000002000000}"/>
    <dataValidation allowBlank="1" showInputMessage="1" showErrorMessage="1" prompt="Population Growth Trends  2010-2013 data table heading  Population" sqref="B5" xr:uid="{00000000-0002-0000-0100-000003000000}"/>
    <dataValidation allowBlank="1" showInputMessage="1" showErrorMessage="1" prompt="Population Growth Trends  2010-2013 data table heading  Population 2" sqref="C5" xr:uid="{00000000-0002-0000-0100-000004000000}"/>
    <dataValidation allowBlank="1" showInputMessage="1" showErrorMessage="1" prompt="Population Growth Trends  2010-2013 data table heading  Population 3" sqref="D5" xr:uid="{00000000-0002-0000-0100-000005000000}"/>
    <dataValidation allowBlank="1" showInputMessage="1" showErrorMessage="1" prompt="Population Growth Trends  2010-2013 data table heading  Population 4" sqref="E5" xr:uid="{00000000-0002-0000-0100-000006000000}"/>
    <dataValidation allowBlank="1" showInputMessage="1" showErrorMessage="1" prompt="Population Growth Trends  2010-2013 data table heading  Population4" sqref="F5" xr:uid="{00000000-0002-0000-0100-000007000000}"/>
    <dataValidation allowBlank="1" showInputMessage="1" showErrorMessage="1" prompt="Population Growth Trends  2010-2013 data table heading  average annual change" sqref="G5" xr:uid="{00000000-0002-0000-0100-000008000000}"/>
    <dataValidation allowBlank="1" showInputMessage="1" showErrorMessage="1" prompt="Population Growth Trends  2010-2013 data table heading  average annual change2" sqref="H5" xr:uid="{00000000-0002-0000-0100-000009000000}"/>
    <dataValidation allowBlank="1" showInputMessage="1" showErrorMessage="1" prompt="Average Annual change Subheading Number" sqref="G6" xr:uid="{00000000-0002-0000-0100-00000A000000}"/>
    <dataValidation allowBlank="1" showInputMessage="1" showErrorMessage="1" prompt="Average Annual change Subheading Percent" sqref="H6" xr:uid="{00000000-0002-0000-0100-00000B000000}"/>
    <dataValidation allowBlank="1" showInputMessage="1" showErrorMessage="1" prompt="Population Table 1" sqref="A2" xr:uid="{00000000-0002-0000-0100-00000C000000}"/>
    <dataValidation allowBlank="1" showInputMessage="1" showErrorMessage="1" prompt="Population Table 1.a" sqref="A14" xr:uid="{00000000-0002-0000-0100-00000D000000}"/>
    <dataValidation allowBlank="1" showInputMessage="1" showErrorMessage="1" prompt="E-8 City/County/State Population and Housing Estimates, 2000  and 2010" sqref="A15:J15" xr:uid="{00000000-0002-0000-0100-00000E000000}"/>
    <dataValidation allowBlank="1" showInputMessage="1" showErrorMessage="1" prompt=" HOUSING UNITS" sqref="J8" xr:uid="{00000000-0002-0000-0100-00000F000000}"/>
    <dataValidation allowBlank="1" showInputMessage="1" showErrorMessage="1" prompt="E-8 City/County/State Population and Housing Estimates, 2000  and 2010 data table heading county/city" sqref="A17" xr:uid="{00000000-0002-0000-0100-000010000000}"/>
    <dataValidation allowBlank="1" showInputMessage="1" showErrorMessage="1" prompt="E-8 City/County/State Population and Housing Estimates, 2000  and 2010 data table heading total housing unit" sqref="C17" xr:uid="{00000000-0002-0000-0100-000011000000}"/>
    <dataValidation allowBlank="1" showInputMessage="1" showErrorMessage="1" prompt="E-8 City/County/State Population and Housing Estimates, 2000  and 2010 data table heading date" sqref="B17" xr:uid="{00000000-0002-0000-0100-000012000000}"/>
    <dataValidation allowBlank="1" showInputMessage="1" showErrorMessage="1" prompt="E-8 City/County/State Population and Housing Estimates, 2000  and 2010 data table heading single" sqref="D17" xr:uid="{00000000-0002-0000-0100-000013000000}"/>
    <dataValidation allowBlank="1" showInputMessage="1" showErrorMessage="1" prompt="E-8 City/County/State Population and Housing Estimates, 2000  and 2010 data table heading multiple" sqref="E17" xr:uid="{00000000-0002-0000-0100-000014000000}"/>
    <dataValidation allowBlank="1" showInputMessage="1" showErrorMessage="1" prompt="E-8 City/County/State Population and Housing Estimates, 2000  and 2010 data table heading mobile home" sqref="F17" xr:uid="{00000000-0002-0000-0100-000015000000}"/>
    <dataValidation allowBlank="1" showInputMessage="1" showErrorMessage="1" prompt="E-8 City/County/State Population and Housing Estimates, 2000  and 2010 data table heading household" sqref="G17" xr:uid="{00000000-0002-0000-0100-000016000000}"/>
    <dataValidation allowBlank="1" showInputMessage="1" showErrorMessage="1" prompt="E-8 City/County/State Population and Housing Estimates, 2000  and 2010 data table heading vacant units" sqref="H17" xr:uid="{00000000-0002-0000-0100-000017000000}"/>
    <dataValidation allowBlank="1" showInputMessage="1" showErrorMessage="1" prompt="E-8 City/County/State Population and Housing Estimates, 2000  and 2010 data table heading vacancy rate" sqref="I17" xr:uid="{00000000-0002-0000-0100-000018000000}"/>
    <dataValidation allowBlank="1" showInputMessage="1" showErrorMessage="1" prompt="E-8 City/County/State Population and Housing Estimates, 2000  and 2010 data table heading persons per households" sqref="J17" xr:uid="{00000000-0002-0000-0100-000019000000}"/>
    <dataValidation allowBlank="1" showInputMessage="1" showErrorMessage="1" prompt="HOUSING UNITS" sqref="C16:I16" xr:uid="{9534F8DB-C5B1-4A16-BA43-BE61B5A80FD3}"/>
  </dataValidations>
  <hyperlinks>
    <hyperlink ref="A12" r:id="rId1" display="State of California, Department of Finance, E-4 Population Estimates for Cities, Counties, and the State, 2011-2013, with 2010 Census Benchmark. Sacramento, California, May 2013." xr:uid="{00000000-0004-0000-0100-000000000000}"/>
    <hyperlink ref="A24:B24" r:id="rId2" display="Source: DOF E8 2000-2010" xr:uid="{00000000-0004-0000-0100-000001000000}"/>
    <hyperlink ref="A24" r:id="rId3" display="Source: DOF E8 2000-2010" xr:uid="{00000000-0004-0000-0100-000002000000}"/>
  </hyperlinks>
  <pageMargins left="0.7" right="0.7" top="0.75" bottom="0.75" header="0.3" footer="0.3"/>
  <pageSetup scale="66" fitToHeight="0" orientation="landscape" horizontalDpi="300" verticalDpi="300" r:id="rId4"/>
  <headerFooter>
    <oddHeader xml:space="preserve">&amp;L5th Cycle Housing Element Data Package&amp;CTuolumne County and the Cities Within&amp;R10/1/2013
</oddHeader>
    <oddFooter>&amp;L&amp;A&amp;CHCD-Housing Policy&amp;RPage &amp;P</oddFooter>
  </headerFooter>
  <tableParts count="2">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
  <sheetViews>
    <sheetView topLeftCell="A7" zoomScaleNormal="100" workbookViewId="0">
      <selection activeCell="A4" sqref="A4"/>
    </sheetView>
  </sheetViews>
  <sheetFormatPr baseColWidth="10" defaultColWidth="8.83203125" defaultRowHeight="15"/>
  <cols>
    <col min="1" max="1" width="50.1640625" customWidth="1"/>
    <col min="2" max="2" width="11.83203125" customWidth="1"/>
    <col min="3" max="3" width="10.1640625" customWidth="1"/>
    <col min="4" max="4" width="9.6640625" customWidth="1"/>
    <col min="5" max="5" width="10.6640625" customWidth="1"/>
    <col min="6" max="6" width="14.5" customWidth="1"/>
    <col min="7" max="7" width="13.5" customWidth="1"/>
    <col min="15" max="15" width="11.5" bestFit="1" customWidth="1"/>
    <col min="16" max="16" width="12" customWidth="1"/>
    <col min="17" max="17" width="13.6640625" customWidth="1"/>
    <col min="21" max="21" width="10.33203125" customWidth="1"/>
    <col min="23" max="23" width="14.5" customWidth="1"/>
  </cols>
  <sheetData>
    <row r="1" spans="1:7" s="50" customFormat="1">
      <c r="A1" s="633" t="s">
        <v>584</v>
      </c>
      <c r="B1" s="633"/>
      <c r="C1" s="633"/>
    </row>
    <row r="2" spans="1:7" ht="15" customHeight="1">
      <c r="A2" s="764" t="s">
        <v>62</v>
      </c>
    </row>
    <row r="3" spans="1:7" ht="15" customHeight="1">
      <c r="A3" s="192" t="s">
        <v>4</v>
      </c>
      <c r="B3" s="196" t="s">
        <v>324</v>
      </c>
      <c r="C3" s="197" t="s">
        <v>495</v>
      </c>
      <c r="D3" s="196" t="s">
        <v>323</v>
      </c>
      <c r="E3" s="197" t="s">
        <v>496</v>
      </c>
      <c r="F3" s="198" t="s">
        <v>228</v>
      </c>
      <c r="G3" s="199" t="s">
        <v>497</v>
      </c>
    </row>
    <row r="4" spans="1:7" ht="15" customHeight="1" thickBot="1">
      <c r="A4" s="699" t="s">
        <v>489</v>
      </c>
      <c r="B4" s="193" t="s">
        <v>76</v>
      </c>
      <c r="C4" s="194" t="s">
        <v>3</v>
      </c>
      <c r="D4" s="193" t="s">
        <v>76</v>
      </c>
      <c r="E4" s="194" t="s">
        <v>3</v>
      </c>
      <c r="F4" s="193" t="s">
        <v>76</v>
      </c>
      <c r="G4" s="195" t="s">
        <v>3</v>
      </c>
    </row>
    <row r="5" spans="1:7" ht="15" customHeight="1">
      <c r="A5" s="200" t="s">
        <v>499</v>
      </c>
      <c r="B5" s="201">
        <v>20559</v>
      </c>
      <c r="C5" s="202">
        <v>20559</v>
      </c>
      <c r="D5" s="202">
        <v>2136</v>
      </c>
      <c r="E5" s="202">
        <v>2136</v>
      </c>
      <c r="F5" s="203">
        <f>B5-D5</f>
        <v>18423</v>
      </c>
      <c r="G5" s="204">
        <f>C5-E5</f>
        <v>18423</v>
      </c>
    </row>
    <row r="6" spans="1:7" ht="15" customHeight="1">
      <c r="A6" s="200" t="s">
        <v>63</v>
      </c>
      <c r="B6" s="205">
        <v>686</v>
      </c>
      <c r="C6" s="206">
        <v>3.3000000000000002E-2</v>
      </c>
      <c r="D6" s="207">
        <v>96</v>
      </c>
      <c r="E6" s="206">
        <v>4.4999999999999998E-2</v>
      </c>
      <c r="F6" s="208">
        <f t="shared" ref="F6:F18" si="0">B6-D6</f>
        <v>590</v>
      </c>
      <c r="G6" s="209">
        <f t="shared" ref="G6:G18" si="1">F6/$G$5</f>
        <v>3.2025185908918202E-2</v>
      </c>
    </row>
    <row r="7" spans="1:7" ht="15" customHeight="1">
      <c r="A7" s="200" t="s">
        <v>64</v>
      </c>
      <c r="B7" s="205">
        <v>1850</v>
      </c>
      <c r="C7" s="206">
        <v>0.09</v>
      </c>
      <c r="D7" s="207">
        <v>145</v>
      </c>
      <c r="E7" s="206">
        <v>6.8000000000000005E-2</v>
      </c>
      <c r="F7" s="208">
        <f t="shared" si="0"/>
        <v>1705</v>
      </c>
      <c r="G7" s="209">
        <f t="shared" si="1"/>
        <v>9.2547359279161912E-2</v>
      </c>
    </row>
    <row r="8" spans="1:7" ht="15" customHeight="1">
      <c r="A8" s="200" t="s">
        <v>65</v>
      </c>
      <c r="B8" s="210">
        <v>1268</v>
      </c>
      <c r="C8" s="206">
        <v>6.2E-2</v>
      </c>
      <c r="D8" s="207">
        <v>112</v>
      </c>
      <c r="E8" s="206">
        <v>5.1999999999999998E-2</v>
      </c>
      <c r="F8" s="208">
        <f t="shared" si="0"/>
        <v>1156</v>
      </c>
      <c r="G8" s="209">
        <f t="shared" si="1"/>
        <v>6.2747652391032943E-2</v>
      </c>
    </row>
    <row r="9" spans="1:7" ht="15" customHeight="1">
      <c r="A9" s="200" t="s">
        <v>66</v>
      </c>
      <c r="B9" s="205">
        <v>412</v>
      </c>
      <c r="C9" s="206">
        <v>0.02</v>
      </c>
      <c r="D9" s="207">
        <v>25</v>
      </c>
      <c r="E9" s="206">
        <v>1.2E-2</v>
      </c>
      <c r="F9" s="208">
        <f t="shared" si="0"/>
        <v>387</v>
      </c>
      <c r="G9" s="209">
        <f t="shared" si="1"/>
        <v>2.1006350757205666E-2</v>
      </c>
    </row>
    <row r="10" spans="1:7" ht="15" customHeight="1">
      <c r="A10" s="200" t="s">
        <v>67</v>
      </c>
      <c r="B10" s="210">
        <v>2595</v>
      </c>
      <c r="C10" s="206">
        <v>0.126</v>
      </c>
      <c r="D10" s="207">
        <v>396</v>
      </c>
      <c r="E10" s="206">
        <v>0.185</v>
      </c>
      <c r="F10" s="208">
        <f t="shared" si="0"/>
        <v>2199</v>
      </c>
      <c r="G10" s="209">
        <f t="shared" si="1"/>
        <v>0.11936166748086631</v>
      </c>
    </row>
    <row r="11" spans="1:7" ht="15" customHeight="1">
      <c r="A11" s="200" t="s">
        <v>68</v>
      </c>
      <c r="B11" s="205">
        <v>872</v>
      </c>
      <c r="C11" s="206">
        <v>4.2000000000000003E-2</v>
      </c>
      <c r="D11" s="207">
        <v>0</v>
      </c>
      <c r="E11" s="206">
        <v>0</v>
      </c>
      <c r="F11" s="208">
        <f t="shared" si="0"/>
        <v>872</v>
      </c>
      <c r="G11" s="209">
        <f t="shared" si="1"/>
        <v>4.7332139173858763E-2</v>
      </c>
    </row>
    <row r="12" spans="1:7" ht="15" customHeight="1">
      <c r="A12" s="200" t="s">
        <v>69</v>
      </c>
      <c r="B12" s="205">
        <v>261</v>
      </c>
      <c r="C12" s="206">
        <v>1.2999999999999999E-2</v>
      </c>
      <c r="D12" s="207">
        <v>15</v>
      </c>
      <c r="E12" s="206">
        <v>7.0000000000000001E-3</v>
      </c>
      <c r="F12" s="208">
        <f t="shared" si="0"/>
        <v>246</v>
      </c>
      <c r="G12" s="209">
        <f t="shared" si="1"/>
        <v>1.3352874124735386E-2</v>
      </c>
    </row>
    <row r="13" spans="1:7" ht="15" customHeight="1">
      <c r="A13" s="200" t="s">
        <v>70</v>
      </c>
      <c r="B13" s="205">
        <v>988</v>
      </c>
      <c r="C13" s="206">
        <v>4.8000000000000001E-2</v>
      </c>
      <c r="D13" s="207">
        <v>76</v>
      </c>
      <c r="E13" s="206">
        <v>3.5999999999999997E-2</v>
      </c>
      <c r="F13" s="208">
        <f t="shared" si="0"/>
        <v>912</v>
      </c>
      <c r="G13" s="209">
        <f t="shared" si="1"/>
        <v>4.9503338218531187E-2</v>
      </c>
    </row>
    <row r="14" spans="1:7" ht="15" customHeight="1">
      <c r="A14" s="200" t="s">
        <v>71</v>
      </c>
      <c r="B14" s="205">
        <v>1455</v>
      </c>
      <c r="C14" s="206">
        <v>7.0999999999999994E-2</v>
      </c>
      <c r="D14" s="207">
        <v>104</v>
      </c>
      <c r="E14" s="206">
        <v>4.9000000000000002E-2</v>
      </c>
      <c r="F14" s="208">
        <f t="shared" si="0"/>
        <v>1351</v>
      </c>
      <c r="G14" s="209">
        <f t="shared" si="1"/>
        <v>7.3332247733811001E-2</v>
      </c>
    </row>
    <row r="15" spans="1:7" ht="15" customHeight="1">
      <c r="A15" s="200" t="s">
        <v>72</v>
      </c>
      <c r="B15" s="205">
        <v>4637</v>
      </c>
      <c r="C15" s="206">
        <v>0.22600000000000001</v>
      </c>
      <c r="D15" s="207">
        <v>559</v>
      </c>
      <c r="E15" s="206">
        <v>0.26200000000000001</v>
      </c>
      <c r="F15" s="208">
        <f t="shared" si="0"/>
        <v>4078</v>
      </c>
      <c r="G15" s="209">
        <f t="shared" si="1"/>
        <v>0.22135374260435325</v>
      </c>
    </row>
    <row r="16" spans="1:7" ht="15" customHeight="1">
      <c r="A16" s="200" t="s">
        <v>73</v>
      </c>
      <c r="B16" s="205">
        <v>3022</v>
      </c>
      <c r="C16" s="206">
        <v>0.14699999999999999</v>
      </c>
      <c r="D16" s="207">
        <v>388</v>
      </c>
      <c r="E16" s="206">
        <v>0.182</v>
      </c>
      <c r="F16" s="208">
        <f t="shared" si="0"/>
        <v>2634</v>
      </c>
      <c r="G16" s="209">
        <f t="shared" si="1"/>
        <v>0.14297345709167888</v>
      </c>
    </row>
    <row r="17" spans="1:23" ht="15" customHeight="1">
      <c r="A17" s="200" t="s">
        <v>74</v>
      </c>
      <c r="B17" s="205">
        <v>969</v>
      </c>
      <c r="C17" s="206">
        <v>4.7E-2</v>
      </c>
      <c r="D17" s="207">
        <v>138</v>
      </c>
      <c r="E17" s="206">
        <v>6.5000000000000002E-2</v>
      </c>
      <c r="F17" s="208">
        <f t="shared" si="0"/>
        <v>831</v>
      </c>
      <c r="G17" s="209">
        <f t="shared" si="1"/>
        <v>4.5106660153069536E-2</v>
      </c>
    </row>
    <row r="18" spans="1:23" ht="15" customHeight="1" thickBot="1">
      <c r="A18" s="200" t="s">
        <v>75</v>
      </c>
      <c r="B18" s="205">
        <v>1544</v>
      </c>
      <c r="C18" s="206">
        <v>7.4999999999999997E-2</v>
      </c>
      <c r="D18" s="207">
        <v>82</v>
      </c>
      <c r="E18" s="206">
        <v>3.7999999999999999E-2</v>
      </c>
      <c r="F18" s="208">
        <f t="shared" si="0"/>
        <v>1462</v>
      </c>
      <c r="G18" s="211">
        <f t="shared" si="1"/>
        <v>7.9357325082776958E-2</v>
      </c>
    </row>
    <row r="19" spans="1:23" ht="15" customHeight="1" thickBot="1">
      <c r="A19" s="214" t="s">
        <v>498</v>
      </c>
      <c r="B19" s="212"/>
      <c r="C19" s="213"/>
      <c r="D19" s="212"/>
      <c r="E19" s="212"/>
      <c r="F19" s="212"/>
      <c r="G19" s="212"/>
      <c r="W19" s="81"/>
    </row>
    <row r="20" spans="1:23" ht="15" customHeight="1">
      <c r="A20" s="215" t="s">
        <v>312</v>
      </c>
      <c r="B20" s="212"/>
      <c r="C20" s="212"/>
      <c r="D20" s="212"/>
      <c r="E20" s="212"/>
      <c r="F20" s="212"/>
      <c r="G20" s="212"/>
    </row>
    <row r="21" spans="1:23" ht="15" customHeight="1">
      <c r="A21" s="216" t="s">
        <v>313</v>
      </c>
      <c r="B21" s="212"/>
      <c r="C21" s="212"/>
      <c r="D21" s="212"/>
      <c r="E21" s="212"/>
      <c r="F21" s="212"/>
      <c r="G21" s="212"/>
    </row>
    <row r="23" spans="1:23">
      <c r="A23" t="s">
        <v>583</v>
      </c>
    </row>
  </sheetData>
  <dataValidations count="15">
    <dataValidation allowBlank="1" showInputMessage="1" showErrorMessage="1" prompt="This sheet contains Single table named Table 2 which starts from cell A2 to cell A19." sqref="A1" xr:uid="{00000000-0002-0000-0200-000000000000}"/>
    <dataValidation allowBlank="1" showInputMessage="1" showErrorMessage="1" prompt="Employment table 2" sqref="A2" xr:uid="{00000000-0002-0000-0200-000001000000}"/>
    <dataValidation allowBlank="1" showInputMessage="1" showErrorMessage="1" prompt="Employment  data table heading Employment by Industry" sqref="A3" xr:uid="{00000000-0002-0000-0200-000002000000}"/>
    <dataValidation allowBlank="1" showInputMessage="1" showErrorMessage="1" prompt="Employment  data table heading  Tuolumne" sqref="B3" xr:uid="{00000000-0002-0000-0200-000003000000}"/>
    <dataValidation allowBlank="1" showInputMessage="1" showErrorMessage="1" prompt="Employment  data table heading  tuolumne 2" sqref="C3" xr:uid="{00000000-0002-0000-0200-000004000000}"/>
    <dataValidation allowBlank="1" showInputMessage="1" showErrorMessage="1" prompt="Employment  data table heading sonora" sqref="D3" xr:uid="{00000000-0002-0000-0200-000005000000}"/>
    <dataValidation allowBlank="1" showInputMessage="1" showErrorMessage="1" prompt="Employment  data table heading sonora 2" sqref="E3" xr:uid="{00000000-0002-0000-0200-000006000000}"/>
    <dataValidation allowBlank="1" showInputMessage="1" showErrorMessage="1" prompt="Employment  data table heading unincorporated" sqref="F3" xr:uid="{00000000-0002-0000-0200-000007000000}"/>
    <dataValidation allowBlank="1" showInputMessage="1" showErrorMessage="1" prompt="Employment  data table heading unincorporated2" sqref="G3" xr:uid="{00000000-0002-0000-0200-000008000000}"/>
    <dataValidation allowBlank="1" showInputMessage="1" showErrorMessage="1" prompt="Tuolumne sub heading estimate" sqref="B4" xr:uid="{00000000-0002-0000-0200-000009000000}"/>
    <dataValidation allowBlank="1" showInputMessage="1" showErrorMessage="1" prompt="Tuolumne2 sub heading percent" sqref="C4" xr:uid="{00000000-0002-0000-0200-00000A000000}"/>
    <dataValidation allowBlank="1" showInputMessage="1" showErrorMessage="1" prompt="Sonora sub heading estimate" sqref="D4" xr:uid="{00000000-0002-0000-0200-00000B000000}"/>
    <dataValidation allowBlank="1" showInputMessage="1" showErrorMessage="1" prompt="Sonora2 sub heading percent" sqref="E4" xr:uid="{00000000-0002-0000-0200-00000C000000}"/>
    <dataValidation allowBlank="1" showInputMessage="1" showErrorMessage="1" prompt="inincorporated sub heading estimate" sqref="F4" xr:uid="{00000000-0002-0000-0200-00000D000000}"/>
    <dataValidation allowBlank="1" showInputMessage="1" showErrorMessage="1" prompt="unincorporated2 sub heading percent" sqref="G4" xr:uid="{00000000-0002-0000-0200-00000E000000}"/>
  </dataValidations>
  <hyperlinks>
    <hyperlink ref="A21" r:id="rId1" xr:uid="{00000000-0004-0000-0200-000000000000}"/>
  </hyperlinks>
  <pageMargins left="0.7" right="0.7" top="0.75" bottom="0.75" header="0.3" footer="0.3"/>
  <pageSetup scale="83" fitToHeight="0" orientation="landscape" horizontalDpi="300" verticalDpi="300" r:id="rId2"/>
  <headerFooter>
    <oddHeader xml:space="preserve">&amp;L5th Cycle Housing Element Data Package&amp;CTuolumne County and the Cities Within&amp;R10/1/2013
</oddHeader>
    <oddFooter>&amp;L&amp;A&amp;CHCD-Housing Policy&amp;RPage &amp;P</oddFooter>
  </headerFooter>
  <colBreaks count="2" manualBreakCount="2">
    <brk id="7" max="1048575" man="1"/>
    <brk id="13" min="1" max="19" man="1"/>
  </colBreaks>
  <ignoredErrors>
    <ignoredError sqref="G4:G5 F4" calculatedColumn="1"/>
  </ignoredError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7"/>
  <sheetViews>
    <sheetView topLeftCell="A10" zoomScaleNormal="100" workbookViewId="0">
      <selection activeCell="A25" sqref="A25:N25"/>
    </sheetView>
  </sheetViews>
  <sheetFormatPr baseColWidth="10" defaultColWidth="8.83203125" defaultRowHeight="15"/>
  <cols>
    <col min="1" max="1" width="19.33203125" customWidth="1"/>
    <col min="2" max="2" width="39.1640625" customWidth="1"/>
    <col min="3" max="3" width="19" customWidth="1"/>
    <col min="4" max="4" width="28.5" customWidth="1"/>
    <col min="5" max="5" width="19.6640625" hidden="1" customWidth="1"/>
    <col min="6" max="6" width="22.6640625" customWidth="1"/>
    <col min="7" max="7" width="21.6640625" customWidth="1"/>
    <col min="8" max="8" width="14" hidden="1" customWidth="1"/>
    <col min="9" max="9" width="15.5" hidden="1" customWidth="1"/>
    <col min="10" max="10" width="16.83203125" hidden="1" customWidth="1"/>
    <col min="11" max="11" width="12.1640625" hidden="1" customWidth="1"/>
    <col min="12" max="13" width="10.1640625" hidden="1" customWidth="1"/>
    <col min="14" max="14" width="23.5" hidden="1" customWidth="1"/>
  </cols>
  <sheetData>
    <row r="1" spans="1:14" s="50" customFormat="1">
      <c r="A1" s="633" t="s">
        <v>585</v>
      </c>
      <c r="B1" s="633"/>
      <c r="C1" s="633"/>
    </row>
    <row r="2" spans="1:14" ht="18" thickBot="1">
      <c r="A2" s="764" t="s">
        <v>77</v>
      </c>
      <c r="B2" s="149"/>
      <c r="C2" s="149"/>
      <c r="D2" s="149"/>
      <c r="E2" s="149"/>
      <c r="F2" s="149"/>
      <c r="G2" s="149"/>
      <c r="H2" s="149"/>
      <c r="I2" s="149"/>
      <c r="J2" s="149"/>
      <c r="K2" s="149"/>
      <c r="L2" s="149"/>
      <c r="M2" s="149"/>
      <c r="N2" s="149"/>
    </row>
    <row r="3" spans="1:14" ht="35.25" customHeight="1" thickBot="1">
      <c r="A3" s="785" t="s">
        <v>86</v>
      </c>
      <c r="B3" s="786"/>
      <c r="C3" s="786"/>
      <c r="D3" s="786"/>
      <c r="E3" s="786"/>
      <c r="F3" s="786"/>
      <c r="G3" s="786"/>
      <c r="H3" s="786"/>
      <c r="I3" s="786"/>
      <c r="J3" s="786"/>
      <c r="K3" s="786"/>
      <c r="L3" s="786"/>
      <c r="M3" s="786"/>
      <c r="N3" s="787"/>
    </row>
    <row r="4" spans="1:14" ht="15" customHeight="1">
      <c r="A4" s="714" t="s">
        <v>588</v>
      </c>
      <c r="B4" s="714" t="s">
        <v>589</v>
      </c>
      <c r="C4" s="714" t="s">
        <v>590</v>
      </c>
      <c r="D4" s="222" t="s">
        <v>324</v>
      </c>
      <c r="E4" s="221" t="s">
        <v>209</v>
      </c>
      <c r="F4" s="242" t="s">
        <v>325</v>
      </c>
      <c r="G4" s="223" t="s">
        <v>228</v>
      </c>
      <c r="H4" s="220" t="s">
        <v>510</v>
      </c>
      <c r="I4" s="220" t="s">
        <v>511</v>
      </c>
      <c r="J4" s="220" t="s">
        <v>490</v>
      </c>
      <c r="K4" s="220" t="s">
        <v>512</v>
      </c>
      <c r="L4" s="220" t="s">
        <v>513</v>
      </c>
      <c r="M4" s="220" t="s">
        <v>514</v>
      </c>
      <c r="N4" s="220" t="s">
        <v>515</v>
      </c>
    </row>
    <row r="5" spans="1:14" ht="15" customHeight="1">
      <c r="A5" s="712" t="s">
        <v>586</v>
      </c>
      <c r="B5" s="712" t="s">
        <v>586</v>
      </c>
      <c r="C5" s="712" t="s">
        <v>586</v>
      </c>
      <c r="D5" s="226" t="s">
        <v>76</v>
      </c>
      <c r="E5" s="224"/>
      <c r="F5" s="226" t="s">
        <v>76</v>
      </c>
      <c r="G5" s="225" t="s">
        <v>500</v>
      </c>
      <c r="H5" s="220"/>
      <c r="I5" s="220"/>
      <c r="J5" s="220"/>
      <c r="K5" s="220"/>
      <c r="L5" s="220"/>
      <c r="M5" s="220"/>
      <c r="N5" s="220"/>
    </row>
    <row r="6" spans="1:14" ht="15" customHeight="1">
      <c r="A6" s="240" t="s">
        <v>78</v>
      </c>
      <c r="B6" s="713" t="s">
        <v>587</v>
      </c>
      <c r="C6" s="713" t="s">
        <v>587</v>
      </c>
      <c r="D6" s="227">
        <v>22157</v>
      </c>
      <c r="E6" s="228"/>
      <c r="F6" s="229">
        <v>2346</v>
      </c>
      <c r="G6" s="230">
        <f>D6-F6</f>
        <v>19811</v>
      </c>
      <c r="H6" s="231"/>
      <c r="I6" s="231"/>
      <c r="J6" s="231"/>
      <c r="K6" s="231"/>
      <c r="L6" s="231"/>
      <c r="M6" s="231"/>
      <c r="N6" s="231"/>
    </row>
    <row r="7" spans="1:14" ht="15" customHeight="1">
      <c r="A7" s="240" t="s">
        <v>503</v>
      </c>
      <c r="B7" s="713" t="s">
        <v>587</v>
      </c>
      <c r="C7" s="713" t="s">
        <v>587</v>
      </c>
      <c r="D7" s="227">
        <v>15679</v>
      </c>
      <c r="E7" s="228"/>
      <c r="F7" s="229">
        <v>1066</v>
      </c>
      <c r="G7" s="243">
        <f t="shared" ref="G7:G18" si="0">D7-F7</f>
        <v>14613</v>
      </c>
      <c r="H7" s="231"/>
      <c r="I7" s="231"/>
      <c r="J7" s="231"/>
      <c r="K7" s="231"/>
      <c r="L7" s="231"/>
      <c r="M7" s="231"/>
      <c r="N7" s="231"/>
    </row>
    <row r="8" spans="1:14" ht="15" customHeight="1">
      <c r="A8" s="240" t="s">
        <v>502</v>
      </c>
      <c r="B8" s="713" t="s">
        <v>587</v>
      </c>
      <c r="C8" s="713" t="s">
        <v>587</v>
      </c>
      <c r="D8" s="227">
        <v>12925</v>
      </c>
      <c r="E8" s="228"/>
      <c r="F8" s="232">
        <v>865</v>
      </c>
      <c r="G8" s="243">
        <f t="shared" si="0"/>
        <v>12060</v>
      </c>
      <c r="H8" s="231"/>
      <c r="I8" s="231"/>
      <c r="J8" s="231"/>
      <c r="K8" s="231"/>
      <c r="L8" s="231"/>
      <c r="M8" s="231"/>
      <c r="N8" s="231"/>
    </row>
    <row r="9" spans="1:14" ht="15" customHeight="1">
      <c r="A9" s="240" t="s">
        <v>504</v>
      </c>
      <c r="B9" s="713" t="s">
        <v>587</v>
      </c>
      <c r="C9" s="713" t="s">
        <v>587</v>
      </c>
      <c r="D9" s="227">
        <v>2580</v>
      </c>
      <c r="E9" s="228"/>
      <c r="F9" s="232">
        <v>200</v>
      </c>
      <c r="G9" s="243">
        <f t="shared" si="0"/>
        <v>2380</v>
      </c>
      <c r="H9" s="231"/>
      <c r="I9" s="231"/>
      <c r="J9" s="231"/>
      <c r="K9" s="231"/>
      <c r="L9" s="231"/>
      <c r="M9" s="231"/>
      <c r="N9" s="231"/>
    </row>
    <row r="10" spans="1:14" ht="15" customHeight="1">
      <c r="A10" s="240" t="s">
        <v>505</v>
      </c>
      <c r="B10" s="713" t="s">
        <v>587</v>
      </c>
      <c r="C10" s="713" t="s">
        <v>587</v>
      </c>
      <c r="D10" s="233">
        <v>153</v>
      </c>
      <c r="E10" s="228"/>
      <c r="F10" s="232">
        <v>1</v>
      </c>
      <c r="G10" s="243">
        <f t="shared" si="0"/>
        <v>152</v>
      </c>
      <c r="H10" s="231"/>
      <c r="I10" s="231"/>
      <c r="J10" s="231"/>
      <c r="K10" s="231"/>
      <c r="L10" s="231"/>
      <c r="M10" s="231"/>
      <c r="N10" s="231"/>
    </row>
    <row r="11" spans="1:14" ht="15" customHeight="1">
      <c r="A11" s="240" t="s">
        <v>506</v>
      </c>
      <c r="B11" s="713" t="s">
        <v>587</v>
      </c>
      <c r="C11" s="713" t="s">
        <v>587</v>
      </c>
      <c r="D11" s="233">
        <v>21</v>
      </c>
      <c r="E11" s="228"/>
      <c r="F11" s="232">
        <v>0</v>
      </c>
      <c r="G11" s="243">
        <f t="shared" si="0"/>
        <v>21</v>
      </c>
      <c r="H11" s="231"/>
      <c r="I11" s="231"/>
      <c r="J11" s="231"/>
      <c r="K11" s="231"/>
      <c r="L11" s="231"/>
      <c r="M11" s="231"/>
      <c r="N11" s="231"/>
    </row>
    <row r="12" spans="1:14" ht="15" customHeight="1">
      <c r="A12" s="240" t="s">
        <v>507</v>
      </c>
      <c r="B12" s="713" t="s">
        <v>587</v>
      </c>
      <c r="C12" s="713" t="s">
        <v>587</v>
      </c>
      <c r="D12" s="233">
        <v>0</v>
      </c>
      <c r="E12" s="228"/>
      <c r="F12" s="232">
        <v>0</v>
      </c>
      <c r="G12" s="243">
        <f t="shared" si="0"/>
        <v>0</v>
      </c>
      <c r="H12" s="231"/>
      <c r="I12" s="231"/>
      <c r="J12" s="231"/>
      <c r="K12" s="231"/>
      <c r="L12" s="231"/>
      <c r="M12" s="231"/>
      <c r="N12" s="231"/>
    </row>
    <row r="13" spans="1:14" ht="15" customHeight="1">
      <c r="A13" s="240" t="s">
        <v>508</v>
      </c>
      <c r="B13" s="713" t="s">
        <v>587</v>
      </c>
      <c r="C13" s="713" t="s">
        <v>587</v>
      </c>
      <c r="D13" s="227">
        <v>6478</v>
      </c>
      <c r="E13" s="228"/>
      <c r="F13" s="229">
        <v>1280</v>
      </c>
      <c r="G13" s="243">
        <f t="shared" si="0"/>
        <v>5198</v>
      </c>
      <c r="H13" s="231"/>
      <c r="I13" s="231"/>
      <c r="J13" s="231"/>
      <c r="K13" s="231"/>
      <c r="L13" s="231"/>
      <c r="M13" s="231"/>
      <c r="N13" s="231"/>
    </row>
    <row r="14" spans="1:14" ht="15" customHeight="1">
      <c r="A14" s="240" t="s">
        <v>502</v>
      </c>
      <c r="B14" s="713" t="s">
        <v>587</v>
      </c>
      <c r="C14" s="713" t="s">
        <v>587</v>
      </c>
      <c r="D14" s="227">
        <v>4013</v>
      </c>
      <c r="E14" s="228"/>
      <c r="F14" s="232">
        <v>955</v>
      </c>
      <c r="G14" s="243">
        <f t="shared" si="0"/>
        <v>3058</v>
      </c>
      <c r="H14" s="231"/>
      <c r="I14" s="231"/>
      <c r="J14" s="231"/>
      <c r="K14" s="231"/>
      <c r="L14" s="231"/>
      <c r="M14" s="231"/>
      <c r="N14" s="231"/>
    </row>
    <row r="15" spans="1:14" ht="15" customHeight="1">
      <c r="A15" s="240" t="s">
        <v>504</v>
      </c>
      <c r="B15" s="713" t="s">
        <v>587</v>
      </c>
      <c r="C15" s="713" t="s">
        <v>587</v>
      </c>
      <c r="D15" s="227">
        <v>2043</v>
      </c>
      <c r="E15" s="228"/>
      <c r="F15" s="232">
        <v>287</v>
      </c>
      <c r="G15" s="243">
        <f t="shared" si="0"/>
        <v>1756</v>
      </c>
      <c r="H15" s="231"/>
      <c r="I15" s="231"/>
      <c r="J15" s="231"/>
      <c r="K15" s="231"/>
      <c r="L15" s="231"/>
      <c r="M15" s="231"/>
      <c r="N15" s="231"/>
    </row>
    <row r="16" spans="1:14" ht="15" customHeight="1">
      <c r="A16" s="240" t="s">
        <v>505</v>
      </c>
      <c r="B16" s="713" t="s">
        <v>587</v>
      </c>
      <c r="C16" s="713" t="s">
        <v>587</v>
      </c>
      <c r="D16" s="233">
        <v>288</v>
      </c>
      <c r="E16" s="228"/>
      <c r="F16" s="232">
        <v>38</v>
      </c>
      <c r="G16" s="243">
        <f t="shared" si="0"/>
        <v>250</v>
      </c>
      <c r="H16" s="231"/>
      <c r="I16" s="231"/>
      <c r="J16" s="231"/>
      <c r="K16" s="231"/>
      <c r="L16" s="231"/>
      <c r="M16" s="231"/>
      <c r="N16" s="231"/>
    </row>
    <row r="17" spans="1:14" ht="15" customHeight="1">
      <c r="A17" s="240" t="s">
        <v>506</v>
      </c>
      <c r="B17" s="713" t="s">
        <v>587</v>
      </c>
      <c r="C17" s="713" t="s">
        <v>587</v>
      </c>
      <c r="D17" s="233">
        <v>90</v>
      </c>
      <c r="E17" s="228"/>
      <c r="F17" s="232">
        <v>0</v>
      </c>
      <c r="G17" s="243">
        <f t="shared" si="0"/>
        <v>90</v>
      </c>
      <c r="H17" s="231"/>
      <c r="I17" s="231"/>
      <c r="J17" s="231"/>
      <c r="K17" s="231"/>
      <c r="L17" s="231"/>
      <c r="M17" s="231"/>
      <c r="N17" s="231"/>
    </row>
    <row r="18" spans="1:14" ht="15" customHeight="1" thickBot="1">
      <c r="A18" s="241" t="s">
        <v>507</v>
      </c>
      <c r="B18" s="713" t="s">
        <v>587</v>
      </c>
      <c r="C18" s="713" t="s">
        <v>587</v>
      </c>
      <c r="D18" s="233">
        <v>44</v>
      </c>
      <c r="E18" s="228"/>
      <c r="F18" s="232">
        <v>0</v>
      </c>
      <c r="G18" s="243">
        <f t="shared" si="0"/>
        <v>44</v>
      </c>
      <c r="H18" s="231"/>
      <c r="I18" s="231"/>
      <c r="J18" s="231"/>
      <c r="K18" s="231"/>
      <c r="L18" s="231"/>
      <c r="M18" s="231"/>
      <c r="N18" s="231"/>
    </row>
    <row r="19" spans="1:14" ht="15" customHeight="1" thickBot="1">
      <c r="A19" s="238" t="s">
        <v>81</v>
      </c>
      <c r="B19" s="234" t="s">
        <v>82</v>
      </c>
      <c r="C19" s="234" t="s">
        <v>89</v>
      </c>
      <c r="D19" s="235">
        <f>(D10+D11+D12)</f>
        <v>174</v>
      </c>
      <c r="E19" s="235">
        <f t="shared" ref="E19:F19" si="1">(E10+E11+E12)</f>
        <v>0</v>
      </c>
      <c r="F19" s="235">
        <f t="shared" si="1"/>
        <v>1</v>
      </c>
      <c r="G19" s="244">
        <f>(G10+G11+G12)</f>
        <v>173</v>
      </c>
      <c r="H19" s="231"/>
      <c r="I19" s="231"/>
      <c r="J19" s="231"/>
      <c r="K19" s="231"/>
      <c r="L19" s="231"/>
      <c r="M19" s="231"/>
      <c r="N19" s="231"/>
    </row>
    <row r="20" spans="1:14" ht="15" customHeight="1" thickBot="1">
      <c r="A20" s="239" t="s">
        <v>501</v>
      </c>
      <c r="B20" s="236" t="s">
        <v>82</v>
      </c>
      <c r="C20" s="236" t="s">
        <v>89</v>
      </c>
      <c r="D20" s="237">
        <f>(D16+D17+D18)</f>
        <v>422</v>
      </c>
      <c r="E20" s="237">
        <f t="shared" ref="E20:F20" si="2">(E16+E17+E18)</f>
        <v>0</v>
      </c>
      <c r="F20" s="237">
        <f t="shared" si="2"/>
        <v>38</v>
      </c>
      <c r="G20" s="244">
        <f>(G16+G17+G18)</f>
        <v>384</v>
      </c>
      <c r="H20" s="231"/>
      <c r="I20" s="231"/>
      <c r="J20" s="231"/>
      <c r="K20" s="231"/>
      <c r="L20" s="231"/>
      <c r="M20" s="231"/>
      <c r="N20" s="231"/>
    </row>
    <row r="21" spans="1:14" ht="15" customHeight="1" thickBot="1">
      <c r="A21" s="681" t="s">
        <v>84</v>
      </c>
      <c r="B21" s="143"/>
      <c r="C21" s="12" t="s">
        <v>89</v>
      </c>
      <c r="D21" s="90">
        <f>D19+D20</f>
        <v>596</v>
      </c>
      <c r="E21" s="90">
        <f t="shared" ref="E21:F21" si="3">E19+E20</f>
        <v>0</v>
      </c>
      <c r="F21" s="90">
        <f t="shared" si="3"/>
        <v>39</v>
      </c>
      <c r="G21" s="244">
        <f>(G19+G20)</f>
        <v>557</v>
      </c>
      <c r="H21" s="231"/>
      <c r="I21" s="231"/>
      <c r="J21" s="231"/>
      <c r="K21" s="231"/>
      <c r="L21" s="231"/>
      <c r="M21" s="231"/>
      <c r="N21" s="231"/>
    </row>
    <row r="22" spans="1:14" ht="15" customHeight="1" thickBot="1">
      <c r="A22" s="238" t="s">
        <v>81</v>
      </c>
      <c r="B22" s="234" t="s">
        <v>87</v>
      </c>
      <c r="C22" s="234" t="s">
        <v>88</v>
      </c>
      <c r="D22" s="235">
        <f>(D11+D12)</f>
        <v>21</v>
      </c>
      <c r="E22" s="235">
        <f t="shared" ref="E22:F22" si="4">(E11+E12)</f>
        <v>0</v>
      </c>
      <c r="F22" s="235">
        <f t="shared" si="4"/>
        <v>0</v>
      </c>
      <c r="G22" s="244">
        <f>(G11+G12)</f>
        <v>21</v>
      </c>
      <c r="H22" s="231"/>
      <c r="I22" s="231"/>
      <c r="J22" s="231"/>
      <c r="K22" s="231"/>
      <c r="L22" s="231"/>
      <c r="M22" s="231"/>
      <c r="N22" s="231"/>
    </row>
    <row r="23" spans="1:14" ht="15" customHeight="1" thickBot="1">
      <c r="A23" s="239" t="s">
        <v>83</v>
      </c>
      <c r="B23" s="236" t="s">
        <v>87</v>
      </c>
      <c r="C23" s="236" t="s">
        <v>88</v>
      </c>
      <c r="D23" s="237">
        <f>(D17+D18)</f>
        <v>134</v>
      </c>
      <c r="E23" s="237">
        <f t="shared" ref="E23:F23" si="5">(E17+E18)</f>
        <v>0</v>
      </c>
      <c r="F23" s="237">
        <f t="shared" si="5"/>
        <v>0</v>
      </c>
      <c r="G23" s="244">
        <f>(G17+G18)</f>
        <v>134</v>
      </c>
      <c r="H23" s="231"/>
      <c r="I23" s="231"/>
      <c r="J23" s="231"/>
      <c r="K23" s="231"/>
      <c r="L23" s="231"/>
      <c r="M23" s="231"/>
      <c r="N23" s="231"/>
    </row>
    <row r="24" spans="1:14" ht="15" customHeight="1" thickBot="1">
      <c r="A24" s="681" t="s">
        <v>90</v>
      </c>
      <c r="B24" s="143"/>
      <c r="C24" s="89" t="s">
        <v>88</v>
      </c>
      <c r="D24" s="91">
        <f>D22+D23</f>
        <v>155</v>
      </c>
      <c r="E24" s="91">
        <f t="shared" ref="E24" si="6">E22+E23</f>
        <v>0</v>
      </c>
      <c r="F24" s="91">
        <f t="shared" ref="F24" si="7">F22+F23</f>
        <v>0</v>
      </c>
      <c r="G24" s="245">
        <f>(G22+G23)</f>
        <v>155</v>
      </c>
      <c r="H24" s="231"/>
      <c r="I24" s="231"/>
      <c r="J24" s="231"/>
      <c r="K24" s="231"/>
      <c r="L24" s="231"/>
      <c r="M24" s="231"/>
      <c r="N24" s="231"/>
    </row>
    <row r="25" spans="1:14" s="128" customFormat="1">
      <c r="A25" s="784" t="s">
        <v>85</v>
      </c>
      <c r="B25" s="784"/>
      <c r="C25" s="784"/>
      <c r="D25" s="784"/>
      <c r="E25" s="784"/>
      <c r="F25" s="784"/>
      <c r="G25" s="784"/>
      <c r="H25" s="784"/>
      <c r="I25" s="784"/>
      <c r="J25" s="784"/>
      <c r="K25" s="784"/>
      <c r="L25" s="784"/>
      <c r="M25" s="784"/>
      <c r="N25" s="784"/>
    </row>
    <row r="27" spans="1:14">
      <c r="A27" t="s">
        <v>583</v>
      </c>
    </row>
  </sheetData>
  <mergeCells count="2">
    <mergeCell ref="A25:N25"/>
    <mergeCell ref="A3:N3"/>
  </mergeCells>
  <dataValidations count="9">
    <dataValidation allowBlank="1" showInputMessage="1" showErrorMessage="1" prompt="this sheet contain single table named Table 3 which starts from cell A4 to cell A24." sqref="A1" xr:uid="{00000000-0002-0000-0300-000000000000}"/>
    <dataValidation allowBlank="1" showInputMessage="1" showErrorMessage="1" prompt="Overcrowded Households (2011)" sqref="A3:N3" xr:uid="{00000000-0002-0000-0300-000001000000}"/>
    <dataValidation allowBlank="1" showInputMessage="1" showErrorMessage="1" prompt="Overcrowded Households (2011) data table heading tuolumne county,california" sqref="D4" xr:uid="{00000000-0002-0000-0300-000002000000}"/>
    <dataValidation allowBlank="1" showInputMessage="1" showErrorMessage="1" prompt="Overcrowded Households (2011) data table heading sonora city,california" sqref="F4" xr:uid="{00000000-0002-0000-0300-000003000000}"/>
    <dataValidation allowBlank="1" showInputMessage="1" showErrorMessage="1" prompt="Overcrowded Households (2011) data table heading unincorporated area" sqref="G4" xr:uid="{00000000-0002-0000-0300-000004000000}"/>
    <dataValidation allowBlank="1" showInputMessage="1" showErrorMessage="1" prompt=" tuolumne county,california sub heading estimate" sqref="D5" xr:uid="{00000000-0002-0000-0300-000005000000}"/>
    <dataValidation allowBlank="1" showInputMessage="1" showErrorMessage="1" prompt="sonora city, california sub heading estimate" sqref="F5" xr:uid="{00000000-0002-0000-0300-000006000000}"/>
    <dataValidation allowBlank="1" showInputMessage="1" showErrorMessage="1" prompt="unincorporated area sub heading county-sum of cities" sqref="G5" xr:uid="{00000000-0002-0000-0300-000007000000}"/>
    <dataValidation allowBlank="1" showInputMessage="1" showErrorMessage="1" prompt="Table 3 overcroweded households" sqref="A2" xr:uid="{00000000-0002-0000-0300-000008000000}"/>
  </dataValidations>
  <hyperlinks>
    <hyperlink ref="A25" r:id="rId1" xr:uid="{00000000-0004-0000-0300-000000000000}"/>
  </hyperlinks>
  <pageMargins left="0.7" right="0.7" top="0.75" bottom="0.75" header="0.3" footer="0.3"/>
  <pageSetup scale="83" fitToHeight="0" orientation="landscape" horizontalDpi="300" verticalDpi="300" r:id="rId2"/>
  <headerFooter>
    <oddHeader xml:space="preserve">&amp;L5th Cycle Housing Element Data Package&amp;CTuolumne County and the Cities Within&amp;R10/1/2013
</oddHeader>
    <oddFooter>&amp;L&amp;A&amp;CHCD-Housing Policy&amp;RPage &amp;P</oddFooter>
  </headerFooter>
  <colBreaks count="2" manualBreakCount="2">
    <brk id="7" max="1048575" man="1"/>
    <brk id="10" max="1048575" man="1"/>
  </colBreak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7"/>
  <sheetViews>
    <sheetView showGridLines="0" topLeftCell="A7" zoomScaleNormal="100" zoomScaleSheetLayoutView="55" workbookViewId="0">
      <selection activeCell="A20" sqref="A20"/>
    </sheetView>
  </sheetViews>
  <sheetFormatPr baseColWidth="10" defaultColWidth="9.1640625" defaultRowHeight="13"/>
  <cols>
    <col min="1" max="1" width="31.1640625" style="71" customWidth="1"/>
    <col min="2" max="2" width="15.6640625" style="72" customWidth="1"/>
    <col min="3" max="3" width="13.33203125" style="73" customWidth="1"/>
    <col min="4" max="4" width="8.33203125" style="73" customWidth="1"/>
    <col min="5" max="5" width="14" style="70" customWidth="1"/>
    <col min="6" max="6" width="19.6640625" style="70" customWidth="1"/>
    <col min="7" max="7" width="10.83203125" style="70" customWidth="1"/>
    <col min="8" max="9" width="16.83203125" style="70" customWidth="1"/>
    <col min="10" max="10" width="14.5" style="70" customWidth="1"/>
    <col min="11" max="11" width="9.5" style="70" customWidth="1"/>
    <col min="12" max="12" width="15.1640625" style="70" customWidth="1"/>
    <col min="13" max="13" width="20.83203125" style="70" customWidth="1"/>
    <col min="14" max="14" width="9.33203125" style="70" customWidth="1"/>
    <col min="15" max="15" width="18" style="70" customWidth="1"/>
    <col min="16" max="16" width="16.83203125" style="70" customWidth="1"/>
    <col min="17" max="17" width="15.5" style="70" customWidth="1"/>
    <col min="18" max="18" width="10.5" style="70" customWidth="1"/>
    <col min="19" max="19" width="16.33203125" style="70" customWidth="1"/>
    <col min="20" max="20" width="22" style="70" customWidth="1"/>
    <col min="21" max="21" width="10.5" style="70" customWidth="1"/>
    <col min="22" max="22" width="19.1640625" style="70" customWidth="1"/>
    <col min="23" max="16384" width="9.1640625" style="70"/>
  </cols>
  <sheetData>
    <row r="1" spans="1:22" ht="18" customHeight="1">
      <c r="A1" s="634" t="s">
        <v>591</v>
      </c>
      <c r="B1" s="635"/>
      <c r="C1" s="636"/>
      <c r="D1" s="636"/>
      <c r="E1" s="637"/>
    </row>
    <row r="2" spans="1:22" ht="21" thickBot="1">
      <c r="A2" s="247" t="s">
        <v>91</v>
      </c>
      <c r="B2" s="249"/>
      <c r="C2" s="250"/>
      <c r="D2" s="250"/>
      <c r="E2" s="251"/>
      <c r="F2" s="251"/>
      <c r="G2" s="251"/>
      <c r="H2" s="251"/>
      <c r="I2" s="251"/>
      <c r="J2" s="251"/>
      <c r="K2" s="251"/>
      <c r="L2" s="251"/>
      <c r="M2" s="251"/>
      <c r="N2" s="251"/>
      <c r="O2" s="251"/>
      <c r="P2" s="251"/>
      <c r="Q2" s="251"/>
      <c r="R2" s="251"/>
      <c r="S2" s="251"/>
      <c r="T2" s="251"/>
      <c r="U2" s="251"/>
      <c r="V2" s="251"/>
    </row>
    <row r="3" spans="1:22" s="126" customFormat="1" ht="34.5" customHeight="1" thickTop="1" thickBot="1">
      <c r="A3" s="673" t="s">
        <v>529</v>
      </c>
      <c r="B3" s="796" t="s">
        <v>410</v>
      </c>
      <c r="C3" s="797"/>
      <c r="D3" s="797"/>
      <c r="E3" s="797"/>
      <c r="F3" s="797"/>
      <c r="G3" s="797"/>
      <c r="H3" s="798"/>
      <c r="I3" s="801" t="s">
        <v>410</v>
      </c>
      <c r="J3" s="802"/>
      <c r="K3" s="802"/>
      <c r="L3" s="802"/>
      <c r="M3" s="802"/>
      <c r="N3" s="802"/>
      <c r="O3" s="803"/>
      <c r="P3" s="801" t="s">
        <v>410</v>
      </c>
      <c r="Q3" s="802"/>
      <c r="R3" s="802"/>
      <c r="S3" s="802"/>
      <c r="T3" s="802"/>
      <c r="U3" s="802"/>
      <c r="V3" s="803"/>
    </row>
    <row r="4" spans="1:22" s="132" customFormat="1" ht="21" customHeight="1" thickBot="1">
      <c r="A4" s="246" t="s">
        <v>412</v>
      </c>
      <c r="B4" s="799" t="s">
        <v>411</v>
      </c>
      <c r="C4" s="800"/>
      <c r="D4" s="800"/>
      <c r="E4" s="800"/>
      <c r="F4" s="800"/>
      <c r="G4" s="800"/>
      <c r="H4" s="800"/>
      <c r="I4" s="804" t="s">
        <v>411</v>
      </c>
      <c r="J4" s="805"/>
      <c r="K4" s="805"/>
      <c r="L4" s="805"/>
      <c r="M4" s="805"/>
      <c r="N4" s="805"/>
      <c r="O4" s="806"/>
      <c r="P4" s="804" t="s">
        <v>411</v>
      </c>
      <c r="Q4" s="805"/>
      <c r="R4" s="805"/>
      <c r="S4" s="805"/>
      <c r="T4" s="805"/>
      <c r="U4" s="805"/>
      <c r="V4" s="806"/>
    </row>
    <row r="5" spans="1:22" s="69" customFormat="1" ht="18.75" customHeight="1" thickBot="1">
      <c r="A5" s="252" t="s">
        <v>413</v>
      </c>
      <c r="B5" s="788" t="s">
        <v>326</v>
      </c>
      <c r="C5" s="789"/>
      <c r="D5" s="789"/>
      <c r="E5" s="789"/>
      <c r="F5" s="789"/>
      <c r="G5" s="789"/>
      <c r="H5" s="790"/>
      <c r="I5" s="791" t="s">
        <v>323</v>
      </c>
      <c r="J5" s="792"/>
      <c r="K5" s="792"/>
      <c r="L5" s="792"/>
      <c r="M5" s="792"/>
      <c r="N5" s="792"/>
      <c r="O5" s="793"/>
      <c r="P5" s="794" t="s">
        <v>309</v>
      </c>
      <c r="Q5" s="792"/>
      <c r="R5" s="792"/>
      <c r="S5" s="792"/>
      <c r="T5" s="792"/>
      <c r="U5" s="792"/>
      <c r="V5" s="795"/>
    </row>
    <row r="6" spans="1:22" ht="38.25" customHeight="1" thickBot="1">
      <c r="A6" s="299" t="s">
        <v>186</v>
      </c>
      <c r="B6" s="289" t="s">
        <v>187</v>
      </c>
      <c r="C6" s="290" t="s">
        <v>188</v>
      </c>
      <c r="D6" s="291" t="s">
        <v>189</v>
      </c>
      <c r="E6" s="291" t="s">
        <v>190</v>
      </c>
      <c r="F6" s="292" t="s">
        <v>191</v>
      </c>
      <c r="G6" s="293" t="s">
        <v>9</v>
      </c>
      <c r="H6" s="294" t="s">
        <v>192</v>
      </c>
      <c r="I6" s="295" t="s">
        <v>516</v>
      </c>
      <c r="J6" s="296" t="s">
        <v>517</v>
      </c>
      <c r="K6" s="297" t="s">
        <v>518</v>
      </c>
      <c r="L6" s="297" t="s">
        <v>519</v>
      </c>
      <c r="M6" s="292" t="s">
        <v>520</v>
      </c>
      <c r="N6" s="293" t="s">
        <v>521</v>
      </c>
      <c r="O6" s="294" t="s">
        <v>522</v>
      </c>
      <c r="P6" s="295" t="s">
        <v>523</v>
      </c>
      <c r="Q6" s="296" t="s">
        <v>524</v>
      </c>
      <c r="R6" s="297" t="s">
        <v>525</v>
      </c>
      <c r="S6" s="297" t="s">
        <v>526</v>
      </c>
      <c r="T6" s="292" t="s">
        <v>527</v>
      </c>
      <c r="U6" s="293" t="s">
        <v>528</v>
      </c>
      <c r="V6" s="298" t="s">
        <v>580</v>
      </c>
    </row>
    <row r="7" spans="1:22" ht="26.25" customHeight="1">
      <c r="A7" s="300" t="s">
        <v>193</v>
      </c>
      <c r="B7" s="255">
        <v>1856.7454496966463</v>
      </c>
      <c r="C7" s="255">
        <v>2616.2545503033534</v>
      </c>
      <c r="D7" s="255">
        <v>2613.5544221768869</v>
      </c>
      <c r="E7" s="255">
        <v>2739.7916873864747</v>
      </c>
      <c r="F7" s="256">
        <v>5721.653890436638</v>
      </c>
      <c r="G7" s="257">
        <v>15548</v>
      </c>
      <c r="H7" s="258">
        <v>7086.5544221768869</v>
      </c>
      <c r="I7" s="259">
        <v>123.14534302286819</v>
      </c>
      <c r="J7" s="260">
        <v>217.85465697713181</v>
      </c>
      <c r="K7" s="260">
        <v>126.02640105604225</v>
      </c>
      <c r="L7" s="260">
        <v>131.53446657732817</v>
      </c>
      <c r="M7" s="255">
        <v>467.43913236662956</v>
      </c>
      <c r="N7" s="261">
        <v>1066</v>
      </c>
      <c r="O7" s="262">
        <v>467.02640105604223</v>
      </c>
      <c r="P7" s="259" t="s">
        <v>592</v>
      </c>
      <c r="Q7" s="259">
        <v>2398.3998933262214</v>
      </c>
      <c r="R7" s="259">
        <v>2487.5280211208446</v>
      </c>
      <c r="S7" s="259">
        <v>2608.2572208091465</v>
      </c>
      <c r="T7" s="259">
        <v>5254.2147580700084</v>
      </c>
      <c r="U7" s="259">
        <v>14482</v>
      </c>
      <c r="V7" s="259">
        <v>6619.5280211208446</v>
      </c>
    </row>
    <row r="8" spans="1:22" ht="25.5" customHeight="1">
      <c r="A8" s="301" t="s">
        <v>194</v>
      </c>
      <c r="B8" s="263">
        <v>1301.0114007600507</v>
      </c>
      <c r="C8" s="264">
        <v>1515.9885992399493</v>
      </c>
      <c r="D8" s="264">
        <v>1036</v>
      </c>
      <c r="E8" s="264">
        <v>1313</v>
      </c>
      <c r="F8" s="265">
        <v>1064</v>
      </c>
      <c r="G8" s="266">
        <v>6230</v>
      </c>
      <c r="H8" s="267">
        <v>3853</v>
      </c>
      <c r="I8" s="268">
        <v>106.08133875591706</v>
      </c>
      <c r="J8" s="264">
        <v>121.91866124408294</v>
      </c>
      <c r="K8" s="264">
        <v>30</v>
      </c>
      <c r="L8" s="264">
        <v>67</v>
      </c>
      <c r="M8" s="269">
        <v>70</v>
      </c>
      <c r="N8" s="270">
        <v>395</v>
      </c>
      <c r="O8" s="271">
        <v>258</v>
      </c>
      <c r="P8" s="272">
        <v>1194.9300620041336</v>
      </c>
      <c r="Q8" s="272">
        <v>1394.0699379958664</v>
      </c>
      <c r="R8" s="272">
        <v>1006</v>
      </c>
      <c r="S8" s="272">
        <v>1246</v>
      </c>
      <c r="T8" s="272">
        <v>994</v>
      </c>
      <c r="U8" s="272">
        <v>5835</v>
      </c>
      <c r="V8" s="272">
        <v>3595</v>
      </c>
    </row>
    <row r="9" spans="1:22" ht="25.5" customHeight="1">
      <c r="A9" s="301" t="s">
        <v>195</v>
      </c>
      <c r="B9" s="273">
        <v>0.70069454107056461</v>
      </c>
      <c r="C9" s="273">
        <v>0.57944996180290298</v>
      </c>
      <c r="D9" s="273">
        <v>0.39639503628055039</v>
      </c>
      <c r="E9" s="273">
        <v>0.47923351473939574</v>
      </c>
      <c r="F9" s="273">
        <v>0.18596021716350317</v>
      </c>
      <c r="G9" s="307">
        <v>0.40069462310264986</v>
      </c>
      <c r="H9" s="308">
        <v>0.54370569538594105</v>
      </c>
      <c r="I9" s="276">
        <v>0.86143199695515627</v>
      </c>
      <c r="J9" s="273">
        <v>0.55963302752293576</v>
      </c>
      <c r="K9" s="273">
        <v>0.23804535992945958</v>
      </c>
      <c r="L9" s="273">
        <v>0.50937219531438305</v>
      </c>
      <c r="M9" s="273">
        <v>0.1497521177689857</v>
      </c>
      <c r="N9" s="313">
        <v>0.37054409005628519</v>
      </c>
      <c r="O9" s="314">
        <v>0.55243129599656293</v>
      </c>
      <c r="P9" s="276">
        <v>0.68927664309897896</v>
      </c>
      <c r="Q9" s="276">
        <v>0.58125000000000004</v>
      </c>
      <c r="R9" s="276">
        <v>0.40441755488113484</v>
      </c>
      <c r="S9" s="276">
        <v>0.4777136204432551</v>
      </c>
      <c r="T9" s="276">
        <v>0.189181456367634</v>
      </c>
      <c r="U9" s="276">
        <v>0.40291396215992265</v>
      </c>
      <c r="V9" s="276">
        <v>0.54309007961435907</v>
      </c>
    </row>
    <row r="10" spans="1:22" ht="25.5" customHeight="1">
      <c r="A10" s="302" t="s">
        <v>196</v>
      </c>
      <c r="B10" s="279">
        <v>1809.033402226815</v>
      </c>
      <c r="C10" s="279">
        <v>1548.966597773185</v>
      </c>
      <c r="D10" s="279">
        <v>1259.2445697827914</v>
      </c>
      <c r="E10" s="279">
        <v>739.48775857648252</v>
      </c>
      <c r="F10" s="280">
        <v>681.26767164072612</v>
      </c>
      <c r="G10" s="281">
        <v>6038</v>
      </c>
      <c r="H10" s="282">
        <v>4617.2445697827916</v>
      </c>
      <c r="I10" s="283">
        <v>599.20001333422226</v>
      </c>
      <c r="J10" s="279">
        <v>299.79998666577774</v>
      </c>
      <c r="K10" s="279">
        <v>135.45661826473057</v>
      </c>
      <c r="L10" s="279">
        <v>100.08824718917801</v>
      </c>
      <c r="M10" s="279">
        <v>99.455134546091401</v>
      </c>
      <c r="N10" s="284">
        <v>1234</v>
      </c>
      <c r="O10" s="285">
        <v>1034.4566182647307</v>
      </c>
      <c r="P10" s="259">
        <v>1209.8333888925927</v>
      </c>
      <c r="Q10" s="259">
        <v>1249.1666111074073</v>
      </c>
      <c r="R10" s="259">
        <v>1123.7879515180607</v>
      </c>
      <c r="S10" s="259">
        <v>639.39951138730453</v>
      </c>
      <c r="T10" s="259">
        <v>581.81253709463476</v>
      </c>
      <c r="U10" s="259">
        <v>4804</v>
      </c>
      <c r="V10" s="259">
        <v>3582.7879515180612</v>
      </c>
    </row>
    <row r="11" spans="1:22" ht="24" customHeight="1">
      <c r="A11" s="303" t="s">
        <v>197</v>
      </c>
      <c r="B11" s="263">
        <v>1614.8673911594105</v>
      </c>
      <c r="C11" s="264">
        <v>1300.1326088405895</v>
      </c>
      <c r="D11" s="264">
        <v>487.99999999999994</v>
      </c>
      <c r="E11" s="264">
        <v>220</v>
      </c>
      <c r="F11" s="265">
        <v>3</v>
      </c>
      <c r="G11" s="309">
        <v>3626</v>
      </c>
      <c r="H11" s="310">
        <v>3403</v>
      </c>
      <c r="I11" s="268">
        <v>491.14134275618375</v>
      </c>
      <c r="J11" s="264">
        <v>211.85865724381628</v>
      </c>
      <c r="K11" s="264">
        <v>44.999999999999972</v>
      </c>
      <c r="L11" s="264">
        <v>22</v>
      </c>
      <c r="M11" s="269">
        <v>0</v>
      </c>
      <c r="N11" s="315">
        <v>770</v>
      </c>
      <c r="O11" s="316">
        <v>748</v>
      </c>
      <c r="P11" s="272">
        <v>1123.7260484032267</v>
      </c>
      <c r="Q11" s="272">
        <v>1088.2739515967733</v>
      </c>
      <c r="R11" s="272">
        <v>443</v>
      </c>
      <c r="S11" s="272">
        <v>198</v>
      </c>
      <c r="T11" s="272">
        <v>3</v>
      </c>
      <c r="U11" s="272">
        <v>2856</v>
      </c>
      <c r="V11" s="272">
        <v>2655</v>
      </c>
    </row>
    <row r="12" spans="1:22" ht="24" customHeight="1">
      <c r="A12" s="303" t="s">
        <v>198</v>
      </c>
      <c r="B12" s="273">
        <v>0.89266864236536625</v>
      </c>
      <c r="C12" s="273">
        <v>0.83935483870967742</v>
      </c>
      <c r="D12" s="273">
        <v>0.38753393241487288</v>
      </c>
      <c r="E12" s="273">
        <v>0.29750323443284721</v>
      </c>
      <c r="F12" s="273">
        <v>4.4035554964394121E-3</v>
      </c>
      <c r="G12" s="274">
        <v>0.60052997681351439</v>
      </c>
      <c r="H12" s="275">
        <v>0.73701965502773592</v>
      </c>
      <c r="I12" s="276">
        <v>0.81966176873603391</v>
      </c>
      <c r="J12" s="273">
        <v>0.70666666666666667</v>
      </c>
      <c r="K12" s="273">
        <v>0.33220968142031948</v>
      </c>
      <c r="L12" s="273">
        <v>0.21980602735921165</v>
      </c>
      <c r="M12" s="273">
        <v>0</v>
      </c>
      <c r="N12" s="277">
        <v>0.62398703403565636</v>
      </c>
      <c r="O12" s="278">
        <v>0.72308493830775344</v>
      </c>
      <c r="P12" s="276">
        <v>0.92882710852592409</v>
      </c>
      <c r="Q12" s="276">
        <v>0.87119999999999997</v>
      </c>
      <c r="R12" s="276">
        <v>0.39420248224015636</v>
      </c>
      <c r="S12" s="276">
        <v>0.30966554786756029</v>
      </c>
      <c r="T12" s="276">
        <v>5.1563000257452939E-3</v>
      </c>
      <c r="U12" s="276">
        <v>0.59450457951706914</v>
      </c>
      <c r="V12" s="276">
        <v>0.74104301899169089</v>
      </c>
    </row>
    <row r="13" spans="1:22" ht="25.5" customHeight="1">
      <c r="A13" s="302" t="s">
        <v>199</v>
      </c>
      <c r="B13" s="279">
        <v>3665.7788519234614</v>
      </c>
      <c r="C13" s="279">
        <v>4165.2211480765382</v>
      </c>
      <c r="D13" s="279">
        <v>3872.7989919596785</v>
      </c>
      <c r="E13" s="279">
        <v>3479.2794459629572</v>
      </c>
      <c r="F13" s="279">
        <v>6402.9215620773639</v>
      </c>
      <c r="G13" s="281">
        <v>21586</v>
      </c>
      <c r="H13" s="282">
        <v>11703.798991959678</v>
      </c>
      <c r="I13" s="283">
        <v>722.3453563570904</v>
      </c>
      <c r="J13" s="279">
        <v>517.6546436429096</v>
      </c>
      <c r="K13" s="279">
        <v>261.48301932077283</v>
      </c>
      <c r="L13" s="279">
        <v>231.62271376650619</v>
      </c>
      <c r="M13" s="279">
        <v>566.89426691272092</v>
      </c>
      <c r="N13" s="284">
        <v>2300</v>
      </c>
      <c r="O13" s="285">
        <v>1501.4830193207729</v>
      </c>
      <c r="P13" s="259">
        <v>2943.4334955663708</v>
      </c>
      <c r="Q13" s="259">
        <v>3647.5665044336283</v>
      </c>
      <c r="R13" s="259">
        <v>3611.3159726389058</v>
      </c>
      <c r="S13" s="259">
        <v>3247.6567321964512</v>
      </c>
      <c r="T13" s="259">
        <v>5836.027295164643</v>
      </c>
      <c r="U13" s="259">
        <v>19286</v>
      </c>
      <c r="V13" s="259">
        <v>10202.315972638906</v>
      </c>
    </row>
    <row r="14" spans="1:22" ht="24" customHeight="1">
      <c r="A14" s="303" t="s">
        <v>310</v>
      </c>
      <c r="B14" s="263">
        <v>2915.878791919461</v>
      </c>
      <c r="C14" s="263">
        <v>2816.121208080539</v>
      </c>
      <c r="D14" s="263">
        <v>1524</v>
      </c>
      <c r="E14" s="263">
        <v>1533</v>
      </c>
      <c r="F14" s="263">
        <v>1067</v>
      </c>
      <c r="G14" s="266">
        <v>9856</v>
      </c>
      <c r="H14" s="267">
        <v>7256</v>
      </c>
      <c r="I14" s="268">
        <v>597.22268151210085</v>
      </c>
      <c r="J14" s="263">
        <v>333.77731848789921</v>
      </c>
      <c r="K14" s="263">
        <v>74.999999999999972</v>
      </c>
      <c r="L14" s="263">
        <v>89</v>
      </c>
      <c r="M14" s="263">
        <v>70</v>
      </c>
      <c r="N14" s="270">
        <v>1165</v>
      </c>
      <c r="O14" s="271">
        <v>1006</v>
      </c>
      <c r="P14" s="272">
        <v>2318.6561104073603</v>
      </c>
      <c r="Q14" s="272">
        <v>2482.3438895926397</v>
      </c>
      <c r="R14" s="272">
        <v>1449</v>
      </c>
      <c r="S14" s="272">
        <v>1444</v>
      </c>
      <c r="T14" s="272">
        <v>997</v>
      </c>
      <c r="U14" s="272">
        <v>8691</v>
      </c>
      <c r="V14" s="272">
        <v>6250</v>
      </c>
    </row>
    <row r="15" spans="1:22" ht="24" customHeight="1" thickBot="1">
      <c r="A15" s="304" t="s">
        <v>200</v>
      </c>
      <c r="B15" s="286">
        <v>0.79543226956789215</v>
      </c>
      <c r="C15" s="286">
        <v>0.67610364683301349</v>
      </c>
      <c r="D15" s="286">
        <v>0.39351383925785405</v>
      </c>
      <c r="E15" s="286">
        <v>0.44060847190033997</v>
      </c>
      <c r="F15" s="286">
        <v>0.16664267860464349</v>
      </c>
      <c r="G15" s="311">
        <v>0.45659223570832946</v>
      </c>
      <c r="H15" s="312">
        <v>0.61996963592631382</v>
      </c>
      <c r="I15" s="287">
        <v>0.82678275184600847</v>
      </c>
      <c r="J15" s="288">
        <v>0.64478764478764472</v>
      </c>
      <c r="K15" s="288">
        <v>0.28682550857344258</v>
      </c>
      <c r="L15" s="288">
        <v>0.38424556276341254</v>
      </c>
      <c r="M15" s="288">
        <v>0.12347981640600575</v>
      </c>
      <c r="N15" s="317">
        <v>0.50652173913043474</v>
      </c>
      <c r="O15" s="318">
        <v>0.67000424717096374</v>
      </c>
      <c r="P15" s="287">
        <v>0.78773857602011432</v>
      </c>
      <c r="Q15" s="287">
        <v>0.68054794520547957</v>
      </c>
      <c r="R15" s="287">
        <v>0.40123877583084172</v>
      </c>
      <c r="S15" s="287">
        <v>0.44462827172728803</v>
      </c>
      <c r="T15" s="287">
        <v>0.17083539016790586</v>
      </c>
      <c r="U15" s="287">
        <v>0.45063776832935809</v>
      </c>
      <c r="V15" s="287">
        <v>0.61260600208438654</v>
      </c>
    </row>
    <row r="16" spans="1:22" ht="16" thickBot="1">
      <c r="A16" s="248" t="s">
        <v>201</v>
      </c>
      <c r="B16" s="249"/>
      <c r="C16" s="253"/>
      <c r="D16" s="253"/>
      <c r="E16" s="254"/>
      <c r="F16" s="254"/>
      <c r="G16" s="254"/>
      <c r="H16" s="254"/>
      <c r="I16" s="251"/>
      <c r="J16" s="251"/>
      <c r="K16" s="251"/>
      <c r="L16" s="251"/>
      <c r="M16" s="251"/>
      <c r="N16" s="251"/>
      <c r="O16" s="251"/>
      <c r="P16" s="249"/>
      <c r="Q16" s="253"/>
      <c r="R16" s="253"/>
      <c r="S16" s="254"/>
      <c r="T16" s="254"/>
      <c r="U16" s="254"/>
      <c r="V16" s="254"/>
    </row>
    <row r="18" spans="1:8">
      <c r="A18" s="71" t="s">
        <v>583</v>
      </c>
    </row>
    <row r="19" spans="1:8">
      <c r="A19" s="73"/>
      <c r="B19" s="70"/>
      <c r="C19" s="70"/>
    </row>
    <row r="20" spans="1:8">
      <c r="A20" s="73"/>
      <c r="B20" s="70"/>
      <c r="C20" s="70"/>
    </row>
    <row r="21" spans="1:8">
      <c r="A21" s="73"/>
      <c r="B21" s="70"/>
      <c r="C21" s="70"/>
    </row>
    <row r="22" spans="1:8">
      <c r="A22" s="73"/>
      <c r="B22" s="70"/>
      <c r="C22" s="70"/>
    </row>
    <row r="23" spans="1:8">
      <c r="A23" s="73"/>
      <c r="B23" s="70"/>
      <c r="C23" s="70"/>
    </row>
    <row r="24" spans="1:8">
      <c r="A24" s="73"/>
      <c r="B24" s="70"/>
      <c r="C24" s="70"/>
    </row>
    <row r="25" spans="1:8">
      <c r="A25" s="73"/>
      <c r="B25" s="70"/>
      <c r="C25" s="70"/>
    </row>
    <row r="26" spans="1:8">
      <c r="A26" s="73"/>
      <c r="B26" s="70"/>
      <c r="C26" s="70"/>
    </row>
    <row r="27" spans="1:8">
      <c r="A27" s="73"/>
      <c r="B27" s="70"/>
      <c r="C27" s="70"/>
    </row>
    <row r="28" spans="1:8">
      <c r="A28" s="73"/>
      <c r="B28" s="70"/>
      <c r="C28" s="70"/>
    </row>
    <row r="29" spans="1:8">
      <c r="A29" s="82"/>
      <c r="B29" s="83"/>
      <c r="C29" s="83"/>
    </row>
    <row r="30" spans="1:8">
      <c r="A30" s="73"/>
      <c r="B30" s="70"/>
      <c r="C30" s="70"/>
      <c r="H30" s="83"/>
    </row>
    <row r="31" spans="1:8">
      <c r="A31" s="73"/>
      <c r="B31" s="70"/>
      <c r="C31" s="70"/>
    </row>
    <row r="32" spans="1:8">
      <c r="A32" s="73"/>
      <c r="B32" s="70"/>
      <c r="C32" s="70"/>
    </row>
    <row r="33" spans="1:3">
      <c r="A33" s="73"/>
      <c r="B33" s="70"/>
      <c r="C33" s="70"/>
    </row>
    <row r="34" spans="1:3">
      <c r="A34" s="73"/>
      <c r="B34" s="70"/>
      <c r="C34" s="70"/>
    </row>
    <row r="35" spans="1:3">
      <c r="A35" s="73"/>
      <c r="B35" s="70"/>
      <c r="C35" s="70"/>
    </row>
    <row r="36" spans="1:3">
      <c r="A36" s="73"/>
      <c r="B36" s="70"/>
      <c r="C36" s="70"/>
    </row>
    <row r="37" spans="1:3">
      <c r="A37" s="73"/>
      <c r="B37" s="70"/>
      <c r="C37" s="70"/>
    </row>
    <row r="38" spans="1:3">
      <c r="A38" s="73"/>
      <c r="B38" s="70"/>
      <c r="C38" s="70"/>
    </row>
    <row r="39" spans="1:3">
      <c r="A39" s="73"/>
      <c r="B39" s="70"/>
      <c r="C39" s="70"/>
    </row>
    <row r="40" spans="1:3">
      <c r="A40" s="73"/>
      <c r="B40" s="70"/>
      <c r="C40" s="70"/>
    </row>
    <row r="41" spans="1:3">
      <c r="A41" s="73"/>
      <c r="B41" s="70"/>
      <c r="C41" s="70"/>
    </row>
    <row r="42" spans="1:3">
      <c r="A42" s="73"/>
      <c r="B42" s="70"/>
      <c r="C42" s="70"/>
    </row>
    <row r="43" spans="1:3">
      <c r="A43" s="73"/>
      <c r="B43" s="70"/>
      <c r="C43" s="70"/>
    </row>
    <row r="44" spans="1:3">
      <c r="A44" s="73"/>
      <c r="B44" s="70"/>
      <c r="C44" s="70"/>
    </row>
    <row r="45" spans="1:3">
      <c r="A45" s="73"/>
      <c r="B45" s="70"/>
      <c r="C45" s="70"/>
    </row>
    <row r="46" spans="1:3">
      <c r="A46" s="73"/>
      <c r="B46" s="70"/>
      <c r="C46" s="70"/>
    </row>
    <row r="47" spans="1:3">
      <c r="A47" s="73"/>
      <c r="B47" s="70"/>
      <c r="C47" s="70"/>
    </row>
    <row r="48" spans="1:3">
      <c r="A48" s="73"/>
      <c r="B48" s="70"/>
      <c r="C48" s="70"/>
    </row>
    <row r="49" spans="1:2">
      <c r="A49" s="70"/>
      <c r="B49" s="70"/>
    </row>
    <row r="50" spans="1:2">
      <c r="A50" s="70"/>
      <c r="B50" s="70"/>
    </row>
    <row r="51" spans="1:2">
      <c r="A51" s="70"/>
      <c r="B51" s="70"/>
    </row>
    <row r="52" spans="1:2">
      <c r="A52" s="70"/>
      <c r="B52" s="70"/>
    </row>
    <row r="53" spans="1:2">
      <c r="A53" s="70"/>
      <c r="B53" s="83"/>
    </row>
    <row r="54" spans="1:2">
      <c r="A54" s="70"/>
      <c r="B54" s="70"/>
    </row>
    <row r="55" spans="1:2">
      <c r="A55" s="70"/>
      <c r="B55" s="70"/>
    </row>
    <row r="56" spans="1:2">
      <c r="A56" s="70"/>
      <c r="B56" s="70"/>
    </row>
    <row r="57" spans="1:2">
      <c r="A57" s="70"/>
      <c r="B57" s="70"/>
    </row>
    <row r="58" spans="1:2">
      <c r="A58" s="70"/>
      <c r="B58" s="70"/>
    </row>
    <row r="59" spans="1:2">
      <c r="A59" s="70"/>
      <c r="B59" s="70"/>
    </row>
    <row r="60" spans="1:2">
      <c r="A60" s="70"/>
      <c r="B60" s="70"/>
    </row>
    <row r="61" spans="1:2">
      <c r="A61" s="70"/>
      <c r="B61" s="70"/>
    </row>
    <row r="62" spans="1:2">
      <c r="A62" s="70"/>
      <c r="B62" s="70"/>
    </row>
    <row r="63" spans="1:2">
      <c r="A63" s="70"/>
      <c r="B63" s="70"/>
    </row>
    <row r="64" spans="1:2">
      <c r="A64" s="70"/>
      <c r="B64" s="70"/>
    </row>
    <row r="65" spans="1:8">
      <c r="A65" s="70"/>
      <c r="B65" s="70"/>
    </row>
    <row r="66" spans="1:8">
      <c r="A66" s="70"/>
      <c r="B66" s="70"/>
    </row>
    <row r="67" spans="1:8">
      <c r="A67" s="70"/>
      <c r="B67" s="70"/>
    </row>
    <row r="68" spans="1:8">
      <c r="A68" s="70"/>
      <c r="B68" s="70"/>
    </row>
    <row r="69" spans="1:8">
      <c r="A69" s="70"/>
      <c r="B69" s="70"/>
      <c r="C69" s="82"/>
      <c r="D69" s="82"/>
      <c r="E69" s="83"/>
      <c r="H69" s="83"/>
    </row>
    <row r="70" spans="1:8">
      <c r="A70" s="70"/>
      <c r="B70" s="70"/>
    </row>
    <row r="71" spans="1:8">
      <c r="A71" s="70"/>
      <c r="B71" s="70"/>
    </row>
    <row r="72" spans="1:8">
      <c r="A72" s="70"/>
      <c r="B72" s="70"/>
    </row>
    <row r="73" spans="1:8">
      <c r="A73" s="70"/>
      <c r="B73" s="70"/>
    </row>
    <row r="74" spans="1:8">
      <c r="A74" s="70"/>
      <c r="B74" s="70"/>
    </row>
    <row r="75" spans="1:8">
      <c r="A75" s="70"/>
      <c r="B75" s="70"/>
    </row>
    <row r="76" spans="1:8">
      <c r="A76" s="70"/>
      <c r="B76" s="70"/>
    </row>
    <row r="77" spans="1:8">
      <c r="A77" s="70"/>
      <c r="B77" s="70"/>
    </row>
    <row r="78" spans="1:8">
      <c r="A78" s="70"/>
      <c r="B78" s="70"/>
    </row>
    <row r="79" spans="1:8">
      <c r="A79" s="70"/>
      <c r="B79" s="70"/>
    </row>
    <row r="80" spans="1:8">
      <c r="A80" s="70"/>
      <c r="B80" s="70"/>
    </row>
    <row r="81" spans="1:8">
      <c r="A81" s="70"/>
      <c r="B81" s="70"/>
    </row>
    <row r="82" spans="1:8">
      <c r="A82" s="70"/>
      <c r="B82" s="70"/>
      <c r="C82" s="82"/>
      <c r="D82" s="82"/>
      <c r="E82" s="83"/>
      <c r="H82" s="83"/>
    </row>
    <row r="83" spans="1:8">
      <c r="A83" s="70"/>
      <c r="B83" s="70"/>
    </row>
    <row r="84" spans="1:8">
      <c r="A84" s="70"/>
      <c r="B84" s="70"/>
    </row>
    <row r="85" spans="1:8">
      <c r="A85" s="70"/>
      <c r="B85" s="70"/>
    </row>
    <row r="86" spans="1:8">
      <c r="A86" s="70"/>
      <c r="B86" s="70"/>
    </row>
    <row r="87" spans="1:8">
      <c r="A87" s="70"/>
      <c r="B87" s="70"/>
    </row>
    <row r="88" spans="1:8">
      <c r="A88" s="70"/>
      <c r="B88" s="70"/>
    </row>
    <row r="89" spans="1:8">
      <c r="A89" s="83"/>
      <c r="B89" s="83"/>
    </row>
    <row r="90" spans="1:8">
      <c r="A90" s="70"/>
      <c r="B90" s="70"/>
    </row>
    <row r="91" spans="1:8">
      <c r="A91" s="70"/>
      <c r="B91" s="70"/>
    </row>
    <row r="92" spans="1:8">
      <c r="A92" s="70"/>
      <c r="B92" s="70"/>
    </row>
    <row r="93" spans="1:8">
      <c r="A93" s="70"/>
      <c r="B93" s="70"/>
    </row>
    <row r="94" spans="1:8">
      <c r="A94" s="70"/>
      <c r="B94" s="70"/>
    </row>
    <row r="95" spans="1:8">
      <c r="A95" s="70"/>
      <c r="B95" s="70"/>
    </row>
    <row r="96" spans="1:8">
      <c r="A96" s="70"/>
      <c r="B96" s="70"/>
    </row>
    <row r="97" spans="1:2">
      <c r="A97" s="70"/>
      <c r="B97" s="70"/>
    </row>
    <row r="98" spans="1:2">
      <c r="A98" s="70"/>
      <c r="B98" s="70"/>
    </row>
    <row r="99" spans="1:2">
      <c r="A99" s="70"/>
      <c r="B99" s="70"/>
    </row>
    <row r="100" spans="1:2">
      <c r="A100" s="70"/>
      <c r="B100" s="70"/>
    </row>
    <row r="101" spans="1:2">
      <c r="A101" s="70"/>
      <c r="B101" s="70"/>
    </row>
    <row r="102" spans="1:2">
      <c r="A102" s="83"/>
      <c r="B102" s="83"/>
    </row>
    <row r="103" spans="1:2">
      <c r="A103" s="70"/>
      <c r="B103" s="70"/>
    </row>
    <row r="104" spans="1:2">
      <c r="A104" s="70"/>
      <c r="B104" s="70"/>
    </row>
    <row r="105" spans="1:2">
      <c r="A105" s="70"/>
      <c r="B105" s="70"/>
    </row>
    <row r="106" spans="1:2">
      <c r="A106" s="70"/>
      <c r="B106" s="70"/>
    </row>
    <row r="107" spans="1:2">
      <c r="A107" s="70"/>
      <c r="B107" s="70"/>
    </row>
  </sheetData>
  <mergeCells count="9">
    <mergeCell ref="B5:H5"/>
    <mergeCell ref="I5:O5"/>
    <mergeCell ref="P5:V5"/>
    <mergeCell ref="B3:H3"/>
    <mergeCell ref="B4:H4"/>
    <mergeCell ref="I3:O3"/>
    <mergeCell ref="I4:O4"/>
    <mergeCell ref="P3:V3"/>
    <mergeCell ref="P4:V4"/>
  </mergeCells>
  <dataValidations count="29">
    <dataValidation allowBlank="1" showInputMessage="1" showErrorMessage="1" prompt="This sheet contain single table named Table 4 which starts from cell A6 to cell V15." sqref="A1" xr:uid="{00000000-0002-0000-0400-000000000000}"/>
    <dataValidation allowBlank="1" showInputMessage="1" showErrorMessage="1" prompt="Households by Income Category Paying in Excess of 30% of Income Toward Housing Cost" sqref="B3:H3 I3:O3 P3:V3" xr:uid="{00000000-0002-0000-0400-000001000000}"/>
    <dataValidation allowBlank="1" showInputMessage="1" showErrorMessage="1" prompt=" (Overpayment By Income category)" sqref="P4:V4 B4:H4 I4:O4" xr:uid="{00000000-0002-0000-0400-000002000000}"/>
    <dataValidation allowBlank="1" showInputMessage="1" showErrorMessage="1" prompt="Tuolumne County Wide Total" sqref="B5:H5" xr:uid="{00000000-0002-0000-0400-000003000000}"/>
    <dataValidation allowBlank="1" showInputMessage="1" showErrorMessage="1" prompt="Sonora" sqref="I5:O5" xr:uid="{00000000-0002-0000-0400-000004000000}"/>
    <dataValidation allowBlank="1" showInputMessage="1" showErrorMessage="1" prompt="Unincorporated County" sqref="P5:V5" xr:uid="{00000000-0002-0000-0400-000005000000}"/>
    <dataValidation allowBlank="1" showInputMessage="1" showErrorMessage="1" prompt="Tuolumne County Wide Total data table heading households" sqref="A6" xr:uid="{00000000-0002-0000-0400-000006000000}"/>
    <dataValidation allowBlank="1" showInputMessage="1" showErrorMessage="1" prompt="Tuolumne County Wide Total data table heading extreme low" sqref="B6" xr:uid="{00000000-0002-0000-0400-000007000000}"/>
    <dataValidation allowBlank="1" showInputMessage="1" showErrorMessage="1" prompt="Tuolumne County Wide Total data table heading very low" sqref="C6" xr:uid="{00000000-0002-0000-0400-000008000000}"/>
    <dataValidation allowBlank="1" showInputMessage="1" showErrorMessage="1" prompt="Tuolumne County Wide Total data table heading low" sqref="D6" xr:uid="{00000000-0002-0000-0400-000009000000}"/>
    <dataValidation allowBlank="1" showInputMessage="1" showErrorMessage="1" prompt="Tuolumne County Wide Total data table heading moderated" sqref="E6" xr:uid="{00000000-0002-0000-0400-00000A000000}"/>
    <dataValidation allowBlank="1" showInputMessage="1" showErrorMessage="1" prompt="Tuolumne County Wide Total data table heading above moderate" sqref="F6" xr:uid="{00000000-0002-0000-0400-00000B000000}"/>
    <dataValidation allowBlank="1" showInputMessage="1" showErrorMessage="1" prompt="Tuolumne County Wide Total data table heading total" sqref="G6" xr:uid="{00000000-0002-0000-0400-00000C000000}"/>
    <dataValidation allowBlank="1" showInputMessage="1" showErrorMessage="1" prompt="Tuolumne County Wide Total data table heading lower income" sqref="H6" xr:uid="{00000000-0002-0000-0400-00000D000000}"/>
    <dataValidation allowBlank="1" showInputMessage="1" showErrorMessage="1" prompt="sonora data table heading extream low2" sqref="I6" xr:uid="{00000000-0002-0000-0400-00000E000000}"/>
    <dataValidation allowBlank="1" showInputMessage="1" showErrorMessage="1" prompt="sonora data table heading  very low 3" sqref="J6" xr:uid="{00000000-0002-0000-0400-00000F000000}"/>
    <dataValidation allowBlank="1" showInputMessage="1" showErrorMessage="1" prompt="sonora data table heading low3" sqref="K6" xr:uid="{00000000-0002-0000-0400-000010000000}"/>
    <dataValidation allowBlank="1" showInputMessage="1" showErrorMessage="1" prompt="sonora data table heading moderate5" sqref="L6" xr:uid="{00000000-0002-0000-0400-000011000000}"/>
    <dataValidation allowBlank="1" showInputMessage="1" showErrorMessage="1" prompt="sonora data table heading  above moderate6" sqref="M6" xr:uid="{00000000-0002-0000-0400-000012000000}"/>
    <dataValidation allowBlank="1" showInputMessage="1" showErrorMessage="1" prompt="sonora data table heading total" sqref="N6" xr:uid="{00000000-0002-0000-0400-000013000000}"/>
    <dataValidation allowBlank="1" showInputMessage="1" showErrorMessage="1" prompt="sonora data table heading  lower incomee8" sqref="O6" xr:uid="{00000000-0002-0000-0400-000014000000}"/>
    <dataValidation allowBlank="1" showInputMessage="1" showErrorMessage="1" prompt="unincorporated county sub heading extreme low9" sqref="P6" xr:uid="{00000000-0002-0000-0400-000015000000}"/>
    <dataValidation allowBlank="1" showInputMessage="1" showErrorMessage="1" prompt="unincorporated county sub heading very low 10" sqref="Q6" xr:uid="{00000000-0002-0000-0400-000016000000}"/>
    <dataValidation allowBlank="1" showInputMessage="1" showErrorMessage="1" prompt="unincorporated county sub heading low11" sqref="R6" xr:uid="{00000000-0002-0000-0400-000017000000}"/>
    <dataValidation allowBlank="1" showInputMessage="1" showErrorMessage="1" prompt="unincorporated county sub heading moderate 12" sqref="S6" xr:uid="{00000000-0002-0000-0400-000018000000}"/>
    <dataValidation allowBlank="1" showInputMessage="1" showErrorMessage="1" prompt="unincorporated county sub heading above moderate13" sqref="T6" xr:uid="{00000000-0002-0000-0400-000019000000}"/>
    <dataValidation allowBlank="1" showInputMessage="1" showErrorMessage="1" prompt="unincorporated county sub heading total14" sqref="U6" xr:uid="{00000000-0002-0000-0400-00001A000000}"/>
    <dataValidation allowBlank="1" showInputMessage="1" showErrorMessage="1" prompt="unincorporated county sub heading lower income2" sqref="V6" xr:uid="{00000000-0002-0000-0400-00001B000000}"/>
    <dataValidation allowBlank="1" showInputMessage="1" showErrorMessage="1" prompt="Table 4 households income category" sqref="A2" xr:uid="{00000000-0002-0000-0400-00001C000000}"/>
  </dataValidations>
  <hyperlinks>
    <hyperlink ref="A16" r:id="rId1" xr:uid="{00000000-0004-0000-0400-000000000000}"/>
  </hyperlinks>
  <printOptions horizontalCentered="1" verticalCentered="1" headings="1" gridLines="1"/>
  <pageMargins left="0.7" right="0.7" top="0.75" bottom="0.75" header="0.3" footer="0.3"/>
  <pageSetup scale="83" fitToHeight="0" orientation="landscape" r:id="rId2"/>
  <headerFooter>
    <oddHeader xml:space="preserve">&amp;L5th Cycle Housing Element Data Package&amp;CTuolumne County and the Cities Within&amp;R10/1/2013
</oddHeader>
    <oddFooter>&amp;L&amp;A&amp;CHCD-Housing Policy&amp;RPage &amp;P</oddFooter>
  </headerFooter>
  <colBreaks count="2" manualBreakCount="2">
    <brk id="8" max="1048575" man="1"/>
    <brk id="15" max="1048575" man="1"/>
  </colBreak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89"/>
  <sheetViews>
    <sheetView topLeftCell="A73" zoomScaleNormal="100" workbookViewId="0">
      <selection activeCell="A91" sqref="A91"/>
    </sheetView>
  </sheetViews>
  <sheetFormatPr baseColWidth="10" defaultColWidth="8.83203125" defaultRowHeight="15"/>
  <cols>
    <col min="1" max="1" width="35.5" customWidth="1"/>
    <col min="2" max="2" width="28.5" customWidth="1"/>
    <col min="3" max="3" width="29.5" customWidth="1"/>
    <col min="4" max="4" width="23.5" customWidth="1"/>
    <col min="5" max="5" width="24.5" customWidth="1"/>
    <col min="6" max="6" width="22" customWidth="1"/>
    <col min="7" max="7" width="23.83203125" customWidth="1"/>
    <col min="8" max="8" width="7.5" hidden="1" customWidth="1"/>
    <col min="9" max="9" width="9.1640625" hidden="1" customWidth="1"/>
    <col min="10" max="10" width="12.33203125" hidden="1" customWidth="1"/>
    <col min="11" max="12" width="9.1640625" hidden="1" customWidth="1"/>
    <col min="13" max="13" width="7" hidden="1" customWidth="1"/>
    <col min="14" max="15" width="9.1640625" hidden="1" customWidth="1"/>
    <col min="16" max="16" width="11.1640625" hidden="1" customWidth="1"/>
    <col min="17" max="17" width="5.33203125" hidden="1" customWidth="1"/>
    <col min="18" max="18" width="9.1640625" hidden="1" customWidth="1"/>
    <col min="19" max="19" width="9.5" hidden="1" customWidth="1"/>
    <col min="20" max="21" width="9.1640625" hidden="1" customWidth="1"/>
    <col min="22" max="22" width="11.1640625" hidden="1" customWidth="1"/>
    <col min="23" max="23" width="0.1640625" customWidth="1"/>
    <col min="24" max="25" width="26.1640625" customWidth="1"/>
    <col min="28" max="28" width="12.33203125" customWidth="1"/>
    <col min="31" max="31" width="11.6640625" customWidth="1"/>
  </cols>
  <sheetData>
    <row r="1" spans="1:33" s="50" customFormat="1">
      <c r="A1" s="633" t="s">
        <v>593</v>
      </c>
      <c r="B1" s="633"/>
      <c r="C1" s="633"/>
      <c r="D1" s="633"/>
      <c r="E1" s="633"/>
      <c r="F1" s="633"/>
      <c r="G1" s="633"/>
      <c r="H1" s="633"/>
      <c r="I1" s="633"/>
      <c r="J1" s="633"/>
      <c r="K1" s="633"/>
      <c r="L1" s="633"/>
      <c r="M1" s="633"/>
      <c r="N1" s="633"/>
      <c r="O1" s="633"/>
      <c r="P1" s="633"/>
      <c r="Q1" s="633"/>
      <c r="R1" s="633"/>
      <c r="S1" s="633"/>
      <c r="T1" s="633"/>
      <c r="U1" s="633"/>
      <c r="V1" s="633"/>
      <c r="W1" s="633"/>
      <c r="X1" s="633"/>
    </row>
    <row r="2" spans="1:33" ht="18" thickBot="1">
      <c r="A2" s="145" t="s">
        <v>92</v>
      </c>
    </row>
    <row r="3" spans="1:33" ht="15" customHeight="1" thickTop="1" thickBot="1">
      <c r="A3" s="331" t="s">
        <v>6</v>
      </c>
      <c r="B3" s="332" t="s">
        <v>530</v>
      </c>
      <c r="C3" s="332" t="s">
        <v>531</v>
      </c>
      <c r="D3" s="332" t="s">
        <v>389</v>
      </c>
      <c r="E3" s="332" t="s">
        <v>532</v>
      </c>
      <c r="F3" s="332" t="s">
        <v>533</v>
      </c>
      <c r="G3" s="333" t="s">
        <v>228</v>
      </c>
      <c r="H3" s="334" t="s">
        <v>490</v>
      </c>
      <c r="I3" s="334" t="s">
        <v>512</v>
      </c>
      <c r="J3" s="334" t="s">
        <v>513</v>
      </c>
      <c r="K3" s="334" t="s">
        <v>514</v>
      </c>
      <c r="L3" s="334" t="s">
        <v>515</v>
      </c>
      <c r="M3" s="334" t="s">
        <v>534</v>
      </c>
      <c r="N3" s="334" t="s">
        <v>535</v>
      </c>
      <c r="O3" s="334" t="s">
        <v>536</v>
      </c>
      <c r="P3" s="334" t="s">
        <v>537</v>
      </c>
      <c r="Q3" s="334" t="s">
        <v>538</v>
      </c>
      <c r="R3" s="334" t="s">
        <v>539</v>
      </c>
      <c r="S3" s="334" t="s">
        <v>540</v>
      </c>
      <c r="T3" s="334" t="s">
        <v>541</v>
      </c>
      <c r="U3" s="334" t="s">
        <v>542</v>
      </c>
      <c r="V3" s="334" t="s">
        <v>543</v>
      </c>
      <c r="W3" s="334" t="s">
        <v>544</v>
      </c>
      <c r="X3" s="333" t="s">
        <v>497</v>
      </c>
      <c r="Y3" s="333" t="s">
        <v>594</v>
      </c>
    </row>
    <row r="4" spans="1:33" s="64" customFormat="1" ht="48.75" customHeight="1" thickTop="1" thickBot="1">
      <c r="A4" s="336" t="s">
        <v>0</v>
      </c>
      <c r="B4" s="337" t="s">
        <v>7</v>
      </c>
      <c r="C4" s="337" t="s">
        <v>8</v>
      </c>
      <c r="D4" s="337" t="s">
        <v>157</v>
      </c>
      <c r="E4" s="337" t="s">
        <v>7</v>
      </c>
      <c r="F4" s="337" t="s">
        <v>8</v>
      </c>
      <c r="G4" s="338" t="s">
        <v>157</v>
      </c>
      <c r="H4" s="339" t="s">
        <v>7</v>
      </c>
      <c r="I4" s="339" t="s">
        <v>8</v>
      </c>
      <c r="J4" s="335"/>
      <c r="K4" s="335"/>
      <c r="L4" s="335"/>
      <c r="M4" s="335"/>
      <c r="N4" s="335"/>
      <c r="O4" s="335"/>
      <c r="P4" s="335"/>
      <c r="Q4" s="335"/>
      <c r="R4" s="335"/>
      <c r="S4" s="335"/>
      <c r="T4" s="335"/>
      <c r="U4" s="335"/>
      <c r="V4" s="335"/>
      <c r="W4" s="335"/>
      <c r="X4" s="339" t="s">
        <v>7</v>
      </c>
      <c r="Y4" s="339" t="s">
        <v>8</v>
      </c>
    </row>
    <row r="5" spans="1:33" s="106" customFormat="1" ht="16.5" customHeight="1" thickBot="1">
      <c r="A5" s="340">
        <v>2000</v>
      </c>
      <c r="B5" s="320">
        <v>14978</v>
      </c>
      <c r="C5" s="321">
        <v>6026</v>
      </c>
      <c r="D5" s="319">
        <v>2051</v>
      </c>
      <c r="E5" s="320">
        <v>816</v>
      </c>
      <c r="F5" s="321">
        <v>1235</v>
      </c>
      <c r="G5" s="341" t="e">
        <f>#REF!-D5</f>
        <v>#REF!</v>
      </c>
      <c r="H5" s="341">
        <f t="shared" ref="H5:W5" si="0">B5-E5</f>
        <v>14162</v>
      </c>
      <c r="I5" s="341">
        <f t="shared" si="0"/>
        <v>4791</v>
      </c>
      <c r="J5" s="341" t="e">
        <f t="shared" si="0"/>
        <v>#REF!</v>
      </c>
      <c r="K5" s="341">
        <f t="shared" si="0"/>
        <v>-13346</v>
      </c>
      <c r="L5" s="341">
        <f t="shared" si="0"/>
        <v>-3556</v>
      </c>
      <c r="M5" s="341" t="e">
        <f t="shared" si="0"/>
        <v>#REF!</v>
      </c>
      <c r="N5" s="341">
        <f t="shared" si="0"/>
        <v>27508</v>
      </c>
      <c r="O5" s="341">
        <f t="shared" si="0"/>
        <v>8347</v>
      </c>
      <c r="P5" s="341" t="e">
        <f t="shared" si="0"/>
        <v>#REF!</v>
      </c>
      <c r="Q5" s="341">
        <f t="shared" si="0"/>
        <v>-40854</v>
      </c>
      <c r="R5" s="341">
        <f t="shared" si="0"/>
        <v>-11903</v>
      </c>
      <c r="S5" s="341" t="e">
        <f t="shared" si="0"/>
        <v>#REF!</v>
      </c>
      <c r="T5" s="341">
        <f t="shared" si="0"/>
        <v>68362</v>
      </c>
      <c r="U5" s="341">
        <f t="shared" si="0"/>
        <v>20250</v>
      </c>
      <c r="V5" s="341" t="e">
        <f t="shared" si="0"/>
        <v>#REF!</v>
      </c>
      <c r="W5" s="341">
        <f t="shared" si="0"/>
        <v>-109216</v>
      </c>
      <c r="X5" s="341">
        <f>B5-E5</f>
        <v>14162</v>
      </c>
      <c r="Y5" s="341">
        <f>C5-F5</f>
        <v>4791</v>
      </c>
    </row>
    <row r="6" spans="1:33" s="84" customFormat="1">
      <c r="A6" s="342">
        <v>2010</v>
      </c>
      <c r="B6" s="323">
        <v>15471</v>
      </c>
      <c r="C6" s="324">
        <v>6685</v>
      </c>
      <c r="D6" s="322">
        <v>2199</v>
      </c>
      <c r="E6" s="323">
        <v>898</v>
      </c>
      <c r="F6" s="324">
        <v>1301</v>
      </c>
      <c r="G6" s="341" t="e">
        <f>#REF!-D6</f>
        <v>#REF!</v>
      </c>
      <c r="H6" s="343" t="e">
        <f>#REF!-$D$6</f>
        <v>#REF!</v>
      </c>
      <c r="I6" s="343" t="e">
        <f>#REF!-$D$6</f>
        <v>#REF!</v>
      </c>
      <c r="J6" s="343" t="e">
        <f>#REF!-$D$6</f>
        <v>#REF!</v>
      </c>
      <c r="K6" s="343" t="e">
        <f>#REF!-$D$6</f>
        <v>#REF!</v>
      </c>
      <c r="L6" s="343" t="e">
        <f>#REF!-$D$6</f>
        <v>#REF!</v>
      </c>
      <c r="M6" s="343" t="e">
        <f>#REF!-$D$6</f>
        <v>#REF!</v>
      </c>
      <c r="N6" s="343" t="e">
        <f>#REF!-$D$6</f>
        <v>#REF!</v>
      </c>
      <c r="O6" s="343" t="e">
        <f>#REF!-$D$6</f>
        <v>#REF!</v>
      </c>
      <c r="P6" s="343" t="e">
        <f>#REF!-$D$6</f>
        <v>#REF!</v>
      </c>
      <c r="Q6" s="343" t="e">
        <f>#REF!-$D$6</f>
        <v>#REF!</v>
      </c>
      <c r="R6" s="343" t="e">
        <f>#REF!-$D$6</f>
        <v>#REF!</v>
      </c>
      <c r="S6" s="343" t="e">
        <f>#REF!-$D$6</f>
        <v>#REF!</v>
      </c>
      <c r="T6" s="343" t="e">
        <f>#REF!-$D$6</f>
        <v>#REF!</v>
      </c>
      <c r="U6" s="343" t="e">
        <f>#REF!-$D$6</f>
        <v>#REF!</v>
      </c>
      <c r="V6" s="343" t="e">
        <f>#REF!-$D$6</f>
        <v>#REF!</v>
      </c>
      <c r="W6" s="343" t="e">
        <f>#REF!-$D$6</f>
        <v>#REF!</v>
      </c>
      <c r="X6" s="341">
        <f>B6-E6</f>
        <v>14573</v>
      </c>
      <c r="Y6" s="341">
        <f>C6-F6</f>
        <v>5384</v>
      </c>
    </row>
    <row r="7" spans="1:33" s="84" customFormat="1" ht="16" thickBot="1">
      <c r="A7" s="344" t="s">
        <v>409</v>
      </c>
      <c r="B7" s="326">
        <f t="shared" ref="B7:J7" si="1">(B6-B5)/B5</f>
        <v>3.2914941914808385E-2</v>
      </c>
      <c r="C7" s="327">
        <f t="shared" si="1"/>
        <v>0.10935944241619648</v>
      </c>
      <c r="D7" s="325">
        <f t="shared" si="1"/>
        <v>7.2159921989273526E-2</v>
      </c>
      <c r="E7" s="326">
        <f t="shared" si="1"/>
        <v>0.10049019607843138</v>
      </c>
      <c r="F7" s="327">
        <f t="shared" si="1"/>
        <v>5.3441295546558708E-2</v>
      </c>
      <c r="G7" s="700" t="e">
        <f t="shared" si="1"/>
        <v>#REF!</v>
      </c>
      <c r="H7" s="326" t="e">
        <f t="shared" si="1"/>
        <v>#REF!</v>
      </c>
      <c r="I7" s="327" t="e">
        <f t="shared" si="1"/>
        <v>#REF!</v>
      </c>
      <c r="J7" s="328" t="e">
        <f t="shared" si="1"/>
        <v>#REF!</v>
      </c>
      <c r="K7" s="87"/>
      <c r="L7" s="329"/>
      <c r="M7" s="329"/>
      <c r="N7" s="329"/>
      <c r="O7" s="329"/>
      <c r="P7" s="329"/>
      <c r="Q7" s="329"/>
      <c r="R7" s="329"/>
      <c r="S7" s="329"/>
      <c r="T7" s="329"/>
      <c r="U7" s="329"/>
      <c r="V7" s="329"/>
      <c r="W7" s="329"/>
      <c r="X7" s="326">
        <f>(X6-X5)/X5</f>
        <v>2.9021324671656544E-2</v>
      </c>
      <c r="Y7" s="327">
        <f>(Y6-Y5)/Y5</f>
        <v>0.12377374243372991</v>
      </c>
    </row>
    <row r="8" spans="1:33" s="84" customFormat="1">
      <c r="A8" s="129" t="s">
        <v>320</v>
      </c>
      <c r="B8" s="330"/>
      <c r="C8" s="104"/>
      <c r="D8" s="103"/>
      <c r="E8" s="104"/>
      <c r="F8" s="104"/>
      <c r="G8" s="103"/>
      <c r="H8" s="104"/>
      <c r="I8" s="104"/>
      <c r="J8" s="103"/>
      <c r="K8" s="104"/>
      <c r="L8" s="104"/>
      <c r="M8" s="103"/>
      <c r="N8" s="104"/>
      <c r="O8" s="104"/>
      <c r="P8" s="103"/>
      <c r="Q8" s="104"/>
      <c r="R8" s="104"/>
      <c r="S8" s="103"/>
      <c r="T8" s="104"/>
      <c r="U8" s="104"/>
      <c r="V8" s="103"/>
      <c r="W8" s="104"/>
      <c r="X8" s="104"/>
      <c r="Y8" s="103"/>
      <c r="Z8" s="104"/>
      <c r="AA8" s="104"/>
      <c r="AB8" s="103"/>
      <c r="AC8" s="104"/>
      <c r="AD8" s="104"/>
      <c r="AE8" s="105"/>
      <c r="AF8" s="105"/>
      <c r="AG8" s="105"/>
    </row>
    <row r="9" spans="1:33" s="19" customFormat="1">
      <c r="A9" s="102" t="s">
        <v>318</v>
      </c>
    </row>
    <row r="10" spans="1:33">
      <c r="A10" s="80"/>
      <c r="B10" s="50"/>
      <c r="C10" s="50"/>
    </row>
    <row r="11" spans="1:33" ht="18" thickBot="1">
      <c r="A11" s="145" t="s">
        <v>172</v>
      </c>
      <c r="B11" s="80"/>
      <c r="C11" s="88"/>
      <c r="D11" s="149"/>
      <c r="E11" s="149"/>
      <c r="F11" s="149"/>
      <c r="N11" s="11"/>
    </row>
    <row r="12" spans="1:33" ht="33.75" customHeight="1" thickTop="1">
      <c r="A12" s="816" t="s">
        <v>128</v>
      </c>
      <c r="B12" s="817"/>
      <c r="C12" s="818"/>
      <c r="D12" s="817"/>
      <c r="E12" s="817"/>
      <c r="F12" s="819"/>
      <c r="G12" s="135"/>
      <c r="H12" s="130"/>
      <c r="I12" s="130"/>
      <c r="J12" s="130"/>
      <c r="K12" s="130"/>
      <c r="L12" s="130"/>
      <c r="M12" s="130"/>
      <c r="N12" s="130"/>
      <c r="O12" s="130"/>
      <c r="P12" s="130"/>
      <c r="Q12" s="130"/>
      <c r="R12" s="130"/>
      <c r="S12" s="130"/>
      <c r="T12" s="130"/>
      <c r="U12" s="130"/>
      <c r="V12" s="130"/>
      <c r="W12" s="131"/>
    </row>
    <row r="13" spans="1:33" ht="15" customHeight="1">
      <c r="A13" s="715" t="s">
        <v>489</v>
      </c>
      <c r="B13" s="716" t="s">
        <v>327</v>
      </c>
      <c r="C13" s="716" t="s">
        <v>546</v>
      </c>
      <c r="D13" s="716" t="s">
        <v>325</v>
      </c>
      <c r="E13" s="716" t="s">
        <v>545</v>
      </c>
      <c r="F13" s="717" t="s">
        <v>228</v>
      </c>
      <c r="G13" s="133"/>
    </row>
    <row r="14" spans="1:33" ht="15" customHeight="1">
      <c r="A14" s="640" t="s">
        <v>489</v>
      </c>
      <c r="B14" s="356" t="s">
        <v>76</v>
      </c>
      <c r="C14" s="356" t="s">
        <v>102</v>
      </c>
      <c r="D14" s="356" t="s">
        <v>76</v>
      </c>
      <c r="E14" s="356" t="s">
        <v>102</v>
      </c>
      <c r="F14" s="361" t="s">
        <v>76</v>
      </c>
      <c r="G14" s="136"/>
    </row>
    <row r="15" spans="1:33" ht="17" thickBot="1">
      <c r="A15" s="363" t="s">
        <v>78</v>
      </c>
      <c r="B15" s="345">
        <v>22157</v>
      </c>
      <c r="C15" s="346" t="s">
        <v>328</v>
      </c>
      <c r="D15" s="345">
        <v>2346</v>
      </c>
      <c r="E15" s="346" t="s">
        <v>347</v>
      </c>
      <c r="F15" s="357">
        <f>B15-D15</f>
        <v>19811</v>
      </c>
      <c r="G15" s="137"/>
    </row>
    <row r="16" spans="1:33" ht="16">
      <c r="A16" s="365" t="s">
        <v>79</v>
      </c>
      <c r="B16" s="347">
        <v>15679</v>
      </c>
      <c r="C16" s="348" t="s">
        <v>329</v>
      </c>
      <c r="D16" s="347">
        <v>1066</v>
      </c>
      <c r="E16" s="348" t="s">
        <v>348</v>
      </c>
      <c r="F16" s="358">
        <f t="shared" ref="F16:F35" si="2">B16-D16</f>
        <v>14613</v>
      </c>
      <c r="G16" s="137"/>
      <c r="L16" s="80"/>
    </row>
    <row r="17" spans="1:12" ht="16">
      <c r="A17" s="366" t="s">
        <v>93</v>
      </c>
      <c r="B17" s="346">
        <v>202</v>
      </c>
      <c r="C17" s="346" t="s">
        <v>330</v>
      </c>
      <c r="D17" s="346">
        <v>41</v>
      </c>
      <c r="E17" s="346" t="s">
        <v>217</v>
      </c>
      <c r="F17" s="357">
        <f t="shared" si="2"/>
        <v>161</v>
      </c>
      <c r="G17" s="137"/>
      <c r="L17" s="80"/>
    </row>
    <row r="18" spans="1:12" ht="16">
      <c r="A18" s="366" t="s">
        <v>94</v>
      </c>
      <c r="B18" s="346">
        <v>570</v>
      </c>
      <c r="C18" s="346" t="s">
        <v>331</v>
      </c>
      <c r="D18" s="346">
        <v>135</v>
      </c>
      <c r="E18" s="346" t="s">
        <v>221</v>
      </c>
      <c r="F18" s="362">
        <f t="shared" si="2"/>
        <v>435</v>
      </c>
      <c r="G18" s="137"/>
      <c r="L18" s="80"/>
    </row>
    <row r="19" spans="1:12" ht="15" customHeight="1">
      <c r="A19" s="366" t="s">
        <v>95</v>
      </c>
      <c r="B19" s="345">
        <v>1266</v>
      </c>
      <c r="C19" s="346" t="s">
        <v>332</v>
      </c>
      <c r="D19" s="346">
        <v>101</v>
      </c>
      <c r="E19" s="346" t="s">
        <v>111</v>
      </c>
      <c r="F19" s="362">
        <f t="shared" si="2"/>
        <v>1165</v>
      </c>
      <c r="G19" s="137"/>
    </row>
    <row r="20" spans="1:12" ht="16">
      <c r="A20" s="366" t="s">
        <v>96</v>
      </c>
      <c r="B20" s="345">
        <v>3386</v>
      </c>
      <c r="C20" s="346" t="s">
        <v>333</v>
      </c>
      <c r="D20" s="346">
        <v>181</v>
      </c>
      <c r="E20" s="346" t="s">
        <v>216</v>
      </c>
      <c r="F20" s="362">
        <f t="shared" si="2"/>
        <v>3205</v>
      </c>
      <c r="G20" s="137"/>
    </row>
    <row r="21" spans="1:12" ht="16">
      <c r="A21" s="366" t="s">
        <v>97</v>
      </c>
      <c r="B21" s="345">
        <v>2069</v>
      </c>
      <c r="C21" s="346" t="s">
        <v>334</v>
      </c>
      <c r="D21" s="346">
        <v>112</v>
      </c>
      <c r="E21" s="346" t="s">
        <v>219</v>
      </c>
      <c r="F21" s="362">
        <f t="shared" si="2"/>
        <v>1957</v>
      </c>
      <c r="G21" s="137"/>
    </row>
    <row r="22" spans="1:12" ht="16">
      <c r="A22" s="366" t="s">
        <v>98</v>
      </c>
      <c r="B22" s="345">
        <v>2015</v>
      </c>
      <c r="C22" s="346" t="s">
        <v>335</v>
      </c>
      <c r="D22" s="346">
        <v>78</v>
      </c>
      <c r="E22" s="346" t="s">
        <v>112</v>
      </c>
      <c r="F22" s="362">
        <f t="shared" si="2"/>
        <v>1937</v>
      </c>
      <c r="G22" s="137"/>
    </row>
    <row r="23" spans="1:12" ht="16">
      <c r="A23" s="366" t="s">
        <v>99</v>
      </c>
      <c r="B23" s="345">
        <v>3431</v>
      </c>
      <c r="C23" s="346" t="s">
        <v>336</v>
      </c>
      <c r="D23" s="346">
        <v>205</v>
      </c>
      <c r="E23" s="346" t="s">
        <v>215</v>
      </c>
      <c r="F23" s="362">
        <f t="shared" si="2"/>
        <v>3226</v>
      </c>
      <c r="G23" s="137"/>
    </row>
    <row r="24" spans="1:12" ht="16">
      <c r="A24" s="366" t="s">
        <v>100</v>
      </c>
      <c r="B24" s="345">
        <v>2036</v>
      </c>
      <c r="C24" s="346" t="s">
        <v>337</v>
      </c>
      <c r="D24" s="346">
        <v>192</v>
      </c>
      <c r="E24" s="346" t="s">
        <v>349</v>
      </c>
      <c r="F24" s="362">
        <f t="shared" si="2"/>
        <v>1844</v>
      </c>
      <c r="G24" s="137"/>
    </row>
    <row r="25" spans="1:12" ht="15.75" customHeight="1">
      <c r="A25" s="366" t="s">
        <v>101</v>
      </c>
      <c r="B25" s="346">
        <v>704</v>
      </c>
      <c r="C25" s="346" t="s">
        <v>338</v>
      </c>
      <c r="D25" s="346">
        <v>21</v>
      </c>
      <c r="E25" s="346" t="s">
        <v>108</v>
      </c>
      <c r="F25" s="357">
        <f t="shared" si="2"/>
        <v>683</v>
      </c>
      <c r="G25" s="137"/>
    </row>
    <row r="26" spans="1:12" ht="15" customHeight="1">
      <c r="A26" s="367" t="s">
        <v>80</v>
      </c>
      <c r="B26" s="347">
        <v>6478</v>
      </c>
      <c r="C26" s="348" t="s">
        <v>339</v>
      </c>
      <c r="D26" s="347">
        <v>1280</v>
      </c>
      <c r="E26" s="348" t="s">
        <v>350</v>
      </c>
      <c r="F26" s="358">
        <f t="shared" si="2"/>
        <v>5198</v>
      </c>
      <c r="G26" s="137"/>
    </row>
    <row r="27" spans="1:12" ht="15" customHeight="1">
      <c r="A27" s="366" t="s">
        <v>93</v>
      </c>
      <c r="B27" s="346">
        <v>632</v>
      </c>
      <c r="C27" s="346" t="s">
        <v>212</v>
      </c>
      <c r="D27" s="346">
        <v>122</v>
      </c>
      <c r="E27" s="346" t="s">
        <v>351</v>
      </c>
      <c r="F27" s="357">
        <f t="shared" si="2"/>
        <v>510</v>
      </c>
      <c r="G27" s="137"/>
    </row>
    <row r="28" spans="1:12" ht="15.75" customHeight="1">
      <c r="A28" s="366" t="s">
        <v>94</v>
      </c>
      <c r="B28" s="345">
        <v>1328</v>
      </c>
      <c r="C28" s="346" t="s">
        <v>340</v>
      </c>
      <c r="D28" s="346">
        <v>226</v>
      </c>
      <c r="E28" s="346" t="s">
        <v>104</v>
      </c>
      <c r="F28" s="362">
        <f t="shared" si="2"/>
        <v>1102</v>
      </c>
      <c r="G28" s="137"/>
    </row>
    <row r="29" spans="1:12" ht="16">
      <c r="A29" s="366" t="s">
        <v>95</v>
      </c>
      <c r="B29" s="345">
        <v>1271</v>
      </c>
      <c r="C29" s="346" t="s">
        <v>341</v>
      </c>
      <c r="D29" s="346">
        <v>264</v>
      </c>
      <c r="E29" s="346" t="s">
        <v>218</v>
      </c>
      <c r="F29" s="362">
        <f t="shared" si="2"/>
        <v>1007</v>
      </c>
      <c r="G29" s="137"/>
    </row>
    <row r="30" spans="1:12" ht="16">
      <c r="A30" s="366" t="s">
        <v>96</v>
      </c>
      <c r="B30" s="346">
        <v>992</v>
      </c>
      <c r="C30" s="346" t="s">
        <v>342</v>
      </c>
      <c r="D30" s="346">
        <v>264</v>
      </c>
      <c r="E30" s="346" t="s">
        <v>223</v>
      </c>
      <c r="F30" s="362">
        <f t="shared" si="2"/>
        <v>728</v>
      </c>
      <c r="G30" s="137"/>
    </row>
    <row r="31" spans="1:12" ht="16">
      <c r="A31" s="366" t="s">
        <v>97</v>
      </c>
      <c r="B31" s="346">
        <v>686</v>
      </c>
      <c r="C31" s="346" t="s">
        <v>343</v>
      </c>
      <c r="D31" s="346">
        <v>82</v>
      </c>
      <c r="E31" s="346" t="s">
        <v>106</v>
      </c>
      <c r="F31" s="362">
        <f t="shared" si="2"/>
        <v>604</v>
      </c>
      <c r="G31" s="137"/>
    </row>
    <row r="32" spans="1:12" ht="16">
      <c r="A32" s="366" t="s">
        <v>98</v>
      </c>
      <c r="B32" s="346">
        <v>499</v>
      </c>
      <c r="C32" s="346" t="s">
        <v>344</v>
      </c>
      <c r="D32" s="346">
        <v>115</v>
      </c>
      <c r="E32" s="346" t="s">
        <v>105</v>
      </c>
      <c r="F32" s="362">
        <f t="shared" si="2"/>
        <v>384</v>
      </c>
      <c r="G32" s="137"/>
    </row>
    <row r="33" spans="1:23" ht="15.75" customHeight="1">
      <c r="A33" s="366" t="s">
        <v>99</v>
      </c>
      <c r="B33" s="346">
        <v>527</v>
      </c>
      <c r="C33" s="346" t="s">
        <v>338</v>
      </c>
      <c r="D33" s="346">
        <v>97</v>
      </c>
      <c r="E33" s="346" t="s">
        <v>352</v>
      </c>
      <c r="F33" s="362">
        <f t="shared" si="2"/>
        <v>430</v>
      </c>
      <c r="G33" s="137"/>
    </row>
    <row r="34" spans="1:23" ht="16">
      <c r="A34" s="366" t="s">
        <v>100</v>
      </c>
      <c r="B34" s="346">
        <v>193</v>
      </c>
      <c r="C34" s="346" t="s">
        <v>345</v>
      </c>
      <c r="D34" s="346">
        <v>57</v>
      </c>
      <c r="E34" s="346" t="s">
        <v>214</v>
      </c>
      <c r="F34" s="362">
        <f t="shared" si="2"/>
        <v>136</v>
      </c>
      <c r="G34" s="137"/>
    </row>
    <row r="35" spans="1:23" ht="17" thickBot="1">
      <c r="A35" s="368" t="s">
        <v>101</v>
      </c>
      <c r="B35" s="359">
        <v>350</v>
      </c>
      <c r="C35" s="359" t="s">
        <v>346</v>
      </c>
      <c r="D35" s="359">
        <v>53</v>
      </c>
      <c r="E35" s="359" t="s">
        <v>222</v>
      </c>
      <c r="F35" s="360">
        <f t="shared" si="2"/>
        <v>297</v>
      </c>
      <c r="G35" s="137"/>
    </row>
    <row r="36" spans="1:23" ht="16" thickBot="1">
      <c r="A36" s="820" t="s">
        <v>366</v>
      </c>
      <c r="B36" s="821"/>
      <c r="C36" s="821"/>
      <c r="D36" s="822"/>
      <c r="E36" s="149"/>
      <c r="F36" s="149"/>
      <c r="V36" s="50"/>
      <c r="W36" s="50"/>
    </row>
    <row r="37" spans="1:23" s="16" customFormat="1">
      <c r="A37" s="17"/>
      <c r="B37" s="17"/>
      <c r="C37" s="17"/>
      <c r="D37" s="17"/>
    </row>
    <row r="38" spans="1:23" ht="15" customHeight="1">
      <c r="A38" s="364" t="s">
        <v>229</v>
      </c>
      <c r="B38" s="716" t="s">
        <v>327</v>
      </c>
      <c r="C38" s="716" t="s">
        <v>546</v>
      </c>
      <c r="D38" s="716" t="s">
        <v>325</v>
      </c>
      <c r="E38" s="716" t="s">
        <v>545</v>
      </c>
      <c r="F38" s="717" t="s">
        <v>228</v>
      </c>
      <c r="G38" s="133"/>
      <c r="H38" s="80"/>
    </row>
    <row r="39" spans="1:23" ht="15" customHeight="1">
      <c r="A39" s="641" t="s">
        <v>489</v>
      </c>
      <c r="B39" s="356" t="s">
        <v>76</v>
      </c>
      <c r="C39" s="356" t="s">
        <v>102</v>
      </c>
      <c r="D39" s="356" t="s">
        <v>76</v>
      </c>
      <c r="E39" s="356" t="s">
        <v>102</v>
      </c>
      <c r="F39" s="361" t="s">
        <v>76</v>
      </c>
      <c r="G39" s="138"/>
      <c r="H39" s="80"/>
    </row>
    <row r="40" spans="1:23" ht="15" customHeight="1">
      <c r="A40" s="200" t="s">
        <v>78</v>
      </c>
      <c r="B40" s="345">
        <v>22157</v>
      </c>
      <c r="C40" s="349" t="s">
        <v>328</v>
      </c>
      <c r="D40" s="350">
        <v>2346</v>
      </c>
      <c r="E40" s="351" t="s">
        <v>347</v>
      </c>
      <c r="F40" s="354">
        <f>B40-D40</f>
        <v>19811</v>
      </c>
      <c r="G40" s="134"/>
    </row>
    <row r="41" spans="1:23" ht="15" customHeight="1">
      <c r="A41" s="200" t="s">
        <v>79</v>
      </c>
      <c r="B41" s="345">
        <v>15679</v>
      </c>
      <c r="C41" s="349" t="s">
        <v>329</v>
      </c>
      <c r="D41" s="350">
        <v>1066</v>
      </c>
      <c r="E41" s="351" t="s">
        <v>348</v>
      </c>
      <c r="F41" s="355">
        <f t="shared" ref="F41:F56" si="3">B41-D41</f>
        <v>14613</v>
      </c>
      <c r="G41" s="134"/>
    </row>
    <row r="42" spans="1:23" ht="15" customHeight="1">
      <c r="A42" s="200" t="s">
        <v>113</v>
      </c>
      <c r="B42" s="345">
        <v>3883</v>
      </c>
      <c r="C42" s="349" t="s">
        <v>353</v>
      </c>
      <c r="D42" s="349">
        <v>318</v>
      </c>
      <c r="E42" s="351" t="s">
        <v>361</v>
      </c>
      <c r="F42" s="355">
        <f t="shared" si="3"/>
        <v>3565</v>
      </c>
      <c r="G42" s="134"/>
    </row>
    <row r="43" spans="1:23" ht="15" customHeight="1">
      <c r="A43" s="200" t="s">
        <v>114</v>
      </c>
      <c r="B43" s="345">
        <v>7630</v>
      </c>
      <c r="C43" s="349" t="s">
        <v>354</v>
      </c>
      <c r="D43" s="349">
        <v>445</v>
      </c>
      <c r="E43" s="351" t="s">
        <v>362</v>
      </c>
      <c r="F43" s="355">
        <f t="shared" si="3"/>
        <v>7185</v>
      </c>
      <c r="G43" s="134"/>
    </row>
    <row r="44" spans="1:23" ht="15" customHeight="1">
      <c r="A44" s="200" t="s">
        <v>116</v>
      </c>
      <c r="B44" s="345">
        <v>2106</v>
      </c>
      <c r="C44" s="349" t="s">
        <v>355</v>
      </c>
      <c r="D44" s="349">
        <v>94</v>
      </c>
      <c r="E44" s="351" t="s">
        <v>363</v>
      </c>
      <c r="F44" s="355">
        <f t="shared" si="3"/>
        <v>2012</v>
      </c>
      <c r="G44" s="134"/>
    </row>
    <row r="45" spans="1:23" ht="15" customHeight="1">
      <c r="A45" s="200" t="s">
        <v>117</v>
      </c>
      <c r="B45" s="345">
        <v>1361</v>
      </c>
      <c r="C45" s="349" t="s">
        <v>356</v>
      </c>
      <c r="D45" s="349">
        <v>135</v>
      </c>
      <c r="E45" s="351" t="s">
        <v>118</v>
      </c>
      <c r="F45" s="355">
        <f t="shared" si="3"/>
        <v>1226</v>
      </c>
      <c r="G45" s="134"/>
    </row>
    <row r="46" spans="1:23" ht="15" customHeight="1">
      <c r="A46" s="200" t="s">
        <v>119</v>
      </c>
      <c r="B46" s="346">
        <v>438</v>
      </c>
      <c r="C46" s="349" t="s">
        <v>357</v>
      </c>
      <c r="D46" s="349">
        <v>54</v>
      </c>
      <c r="E46" s="351" t="s">
        <v>210</v>
      </c>
      <c r="F46" s="355">
        <f t="shared" si="3"/>
        <v>384</v>
      </c>
      <c r="G46" s="134"/>
    </row>
    <row r="47" spans="1:23" ht="15" customHeight="1">
      <c r="A47" s="200" t="s">
        <v>120</v>
      </c>
      <c r="B47" s="346">
        <v>183</v>
      </c>
      <c r="C47" s="349" t="s">
        <v>224</v>
      </c>
      <c r="D47" s="349">
        <v>1</v>
      </c>
      <c r="E47" s="351" t="s">
        <v>109</v>
      </c>
      <c r="F47" s="355">
        <f t="shared" si="3"/>
        <v>182</v>
      </c>
      <c r="G47" s="134"/>
    </row>
    <row r="48" spans="1:23" ht="15" customHeight="1">
      <c r="A48" s="200" t="s">
        <v>121</v>
      </c>
      <c r="B48" s="346">
        <v>78</v>
      </c>
      <c r="C48" s="349" t="s">
        <v>211</v>
      </c>
      <c r="D48" s="349">
        <v>19</v>
      </c>
      <c r="E48" s="351" t="s">
        <v>122</v>
      </c>
      <c r="F48" s="355">
        <f t="shared" si="3"/>
        <v>59</v>
      </c>
      <c r="G48" s="134"/>
    </row>
    <row r="49" spans="1:23" ht="15" customHeight="1">
      <c r="A49" s="200" t="s">
        <v>80</v>
      </c>
      <c r="B49" s="345">
        <v>6478</v>
      </c>
      <c r="C49" s="349" t="s">
        <v>339</v>
      </c>
      <c r="D49" s="350">
        <v>1280</v>
      </c>
      <c r="E49" s="351" t="s">
        <v>350</v>
      </c>
      <c r="F49" s="355">
        <f t="shared" si="3"/>
        <v>5198</v>
      </c>
      <c r="G49" s="134"/>
    </row>
    <row r="50" spans="1:23" ht="15" customHeight="1">
      <c r="A50" s="200" t="s">
        <v>113</v>
      </c>
      <c r="B50" s="345">
        <v>2351</v>
      </c>
      <c r="C50" s="349" t="s">
        <v>358</v>
      </c>
      <c r="D50" s="349">
        <v>658</v>
      </c>
      <c r="E50" s="351" t="s">
        <v>344</v>
      </c>
      <c r="F50" s="355">
        <f t="shared" si="3"/>
        <v>1693</v>
      </c>
      <c r="G50" s="134"/>
    </row>
    <row r="51" spans="1:23" ht="15" customHeight="1">
      <c r="A51" s="200" t="s">
        <v>114</v>
      </c>
      <c r="B51" s="345">
        <v>2102</v>
      </c>
      <c r="C51" s="349" t="s">
        <v>359</v>
      </c>
      <c r="D51" s="349">
        <v>416</v>
      </c>
      <c r="E51" s="351" t="s">
        <v>115</v>
      </c>
      <c r="F51" s="355">
        <f t="shared" si="3"/>
        <v>1686</v>
      </c>
      <c r="G51" s="134"/>
    </row>
    <row r="52" spans="1:23" ht="15" customHeight="1">
      <c r="A52" s="200" t="s">
        <v>116</v>
      </c>
      <c r="B52" s="346">
        <v>868</v>
      </c>
      <c r="C52" s="349" t="s">
        <v>360</v>
      </c>
      <c r="D52" s="349">
        <v>168</v>
      </c>
      <c r="E52" s="351" t="s">
        <v>107</v>
      </c>
      <c r="F52" s="355">
        <f t="shared" si="3"/>
        <v>700</v>
      </c>
      <c r="G52" s="134"/>
    </row>
    <row r="53" spans="1:23" ht="15" customHeight="1">
      <c r="A53" s="200" t="s">
        <v>117</v>
      </c>
      <c r="B53" s="346">
        <v>514</v>
      </c>
      <c r="C53" s="349" t="s">
        <v>220</v>
      </c>
      <c r="D53" s="349">
        <v>0</v>
      </c>
      <c r="E53" s="351" t="s">
        <v>103</v>
      </c>
      <c r="F53" s="355">
        <f t="shared" si="3"/>
        <v>514</v>
      </c>
      <c r="G53" s="134"/>
    </row>
    <row r="54" spans="1:23" ht="15" customHeight="1">
      <c r="A54" s="352" t="s">
        <v>119</v>
      </c>
      <c r="B54" s="346">
        <v>341</v>
      </c>
      <c r="C54" s="349" t="s">
        <v>213</v>
      </c>
      <c r="D54" s="349">
        <v>38</v>
      </c>
      <c r="E54" s="351" t="s">
        <v>110</v>
      </c>
      <c r="F54" s="355">
        <f t="shared" si="3"/>
        <v>303</v>
      </c>
      <c r="G54" s="134"/>
    </row>
    <row r="55" spans="1:23" ht="15" customHeight="1">
      <c r="A55" s="353" t="s">
        <v>120</v>
      </c>
      <c r="B55" s="346">
        <v>187</v>
      </c>
      <c r="C55" s="349" t="s">
        <v>351</v>
      </c>
      <c r="D55" s="349">
        <v>0</v>
      </c>
      <c r="E55" s="351" t="s">
        <v>103</v>
      </c>
      <c r="F55" s="355">
        <f t="shared" si="3"/>
        <v>187</v>
      </c>
      <c r="G55" s="134"/>
    </row>
    <row r="56" spans="1:23" ht="15" customHeight="1">
      <c r="A56" s="353" t="s">
        <v>121</v>
      </c>
      <c r="B56" s="346">
        <v>115</v>
      </c>
      <c r="C56" s="349" t="s">
        <v>107</v>
      </c>
      <c r="D56" s="349">
        <v>0</v>
      </c>
      <c r="E56" s="351" t="s">
        <v>103</v>
      </c>
      <c r="F56" s="355">
        <f t="shared" si="3"/>
        <v>115</v>
      </c>
      <c r="G56" s="134"/>
    </row>
    <row r="57" spans="1:23" ht="12" customHeight="1">
      <c r="A57" s="13"/>
      <c r="B57" s="13"/>
      <c r="C57" s="13"/>
      <c r="D57" s="13"/>
      <c r="E57" s="13"/>
      <c r="F57" s="13"/>
      <c r="G57" s="13"/>
      <c r="H57" s="13"/>
      <c r="I57" s="13"/>
      <c r="J57" s="13"/>
      <c r="K57" s="13"/>
      <c r="L57" s="13"/>
      <c r="M57" s="13"/>
    </row>
    <row r="58" spans="1:23" s="50" customFormat="1" ht="17.25" customHeight="1">
      <c r="A58" s="765" t="s">
        <v>173</v>
      </c>
      <c r="B58" s="13"/>
      <c r="C58" s="13"/>
      <c r="D58" s="13"/>
      <c r="E58" s="13"/>
      <c r="F58" s="13"/>
      <c r="G58" s="13"/>
      <c r="H58" s="13"/>
      <c r="I58" s="13"/>
      <c r="J58" s="13"/>
      <c r="K58" s="13"/>
      <c r="L58" s="13"/>
      <c r="M58" s="13"/>
    </row>
    <row r="59" spans="1:23" ht="29.25" customHeight="1" thickBot="1">
      <c r="A59" s="812" t="s">
        <v>127</v>
      </c>
      <c r="B59" s="813"/>
      <c r="C59" s="813"/>
      <c r="D59" s="813"/>
      <c r="E59" s="813"/>
      <c r="F59" s="813"/>
      <c r="G59" s="813"/>
      <c r="H59" s="813"/>
      <c r="I59" s="813"/>
      <c r="J59" s="813"/>
      <c r="K59" s="813"/>
      <c r="L59" s="813"/>
      <c r="M59" s="813"/>
      <c r="N59" s="813"/>
      <c r="O59" s="813"/>
      <c r="P59" s="813"/>
      <c r="Q59" s="813"/>
      <c r="R59" s="813"/>
      <c r="S59" s="813"/>
      <c r="T59" s="813"/>
      <c r="U59" s="813"/>
      <c r="V59" s="813"/>
      <c r="W59" s="813"/>
    </row>
    <row r="60" spans="1:23" ht="15" customHeight="1" thickBot="1">
      <c r="A60" s="642" t="s">
        <v>595</v>
      </c>
      <c r="B60" s="391" t="s">
        <v>322</v>
      </c>
      <c r="C60" s="391" t="s">
        <v>530</v>
      </c>
      <c r="D60" s="392" t="s">
        <v>364</v>
      </c>
      <c r="E60" s="392" t="s">
        <v>596</v>
      </c>
      <c r="F60" s="393" t="s">
        <v>228</v>
      </c>
      <c r="G60" s="394" t="s">
        <v>497</v>
      </c>
    </row>
    <row r="61" spans="1:23" ht="18" thickBot="1">
      <c r="A61" s="642" t="s">
        <v>595</v>
      </c>
      <c r="B61" s="395" t="s">
        <v>59</v>
      </c>
      <c r="C61" s="395" t="s">
        <v>60</v>
      </c>
      <c r="D61" s="395" t="s">
        <v>59</v>
      </c>
      <c r="E61" s="395" t="s">
        <v>60</v>
      </c>
      <c r="F61" s="396" t="s">
        <v>59</v>
      </c>
      <c r="G61" s="397" t="s">
        <v>60</v>
      </c>
    </row>
    <row r="62" spans="1:23" s="14" customFormat="1" ht="29.25" customHeight="1">
      <c r="A62" s="369" t="s">
        <v>7</v>
      </c>
      <c r="B62" s="388"/>
      <c r="C62" s="389"/>
      <c r="D62" s="388"/>
      <c r="E62" s="389"/>
      <c r="F62" s="15"/>
      <c r="G62" s="15"/>
    </row>
    <row r="63" spans="1:23">
      <c r="A63" s="386" t="s">
        <v>24</v>
      </c>
      <c r="B63" s="390">
        <f>B42</f>
        <v>3883</v>
      </c>
      <c r="C63" s="370">
        <f>B63/B71</f>
        <v>0.62287455887070897</v>
      </c>
      <c r="D63" s="390">
        <f>D42</f>
        <v>318</v>
      </c>
      <c r="E63" s="370">
        <f>D63/D71</f>
        <v>0.32581967213114754</v>
      </c>
      <c r="F63" s="390">
        <f>F42</f>
        <v>3565</v>
      </c>
      <c r="G63" s="371">
        <f>F63/F71</f>
        <v>0.67801445416508177</v>
      </c>
    </row>
    <row r="64" spans="1:23">
      <c r="A64" s="386" t="s">
        <v>123</v>
      </c>
      <c r="B64" s="372">
        <f>B43+B44+B45</f>
        <v>11097</v>
      </c>
      <c r="C64" s="370">
        <f>B64/B72</f>
        <v>0.78886756238003841</v>
      </c>
      <c r="D64" s="372">
        <f>D43+D44+D45</f>
        <v>674</v>
      </c>
      <c r="E64" s="370">
        <f>D64/D72</f>
        <v>0.53577106518282991</v>
      </c>
      <c r="F64" s="372">
        <f>F43+F44+F45</f>
        <v>10423</v>
      </c>
      <c r="G64" s="371">
        <f>F64/F72</f>
        <v>0.81372472480287295</v>
      </c>
    </row>
    <row r="65" spans="1:7">
      <c r="A65" s="386" t="s">
        <v>124</v>
      </c>
      <c r="B65" s="372">
        <f>B46+B47+B48</f>
        <v>699</v>
      </c>
      <c r="C65" s="370">
        <f>B65/B73</f>
        <v>0.52086438152011927</v>
      </c>
      <c r="D65" s="372">
        <f>D46+D47+D48</f>
        <v>74</v>
      </c>
      <c r="E65" s="370">
        <f>D65/D73</f>
        <v>0.6607142857142857</v>
      </c>
      <c r="F65" s="372">
        <f>F46+F47+F48</f>
        <v>625</v>
      </c>
      <c r="G65" s="371">
        <f>F65/F73</f>
        <v>0.50813008130081305</v>
      </c>
    </row>
    <row r="66" spans="1:7" s="14" customFormat="1" ht="27.75" customHeight="1">
      <c r="A66" s="373" t="s">
        <v>125</v>
      </c>
      <c r="B66" s="374"/>
      <c r="C66" s="375"/>
      <c r="D66" s="374"/>
      <c r="E66" s="375"/>
      <c r="F66" s="374"/>
      <c r="G66" s="376"/>
    </row>
    <row r="67" spans="1:7">
      <c r="A67" s="386" t="s">
        <v>24</v>
      </c>
      <c r="B67" s="390">
        <f>B50</f>
        <v>2351</v>
      </c>
      <c r="C67" s="370">
        <f>B67/B71</f>
        <v>0.37712544112929097</v>
      </c>
      <c r="D67" s="390">
        <f>D50</f>
        <v>658</v>
      </c>
      <c r="E67" s="370">
        <f>D67/D71</f>
        <v>0.67418032786885251</v>
      </c>
      <c r="F67" s="390">
        <f>F50</f>
        <v>1693</v>
      </c>
      <c r="G67" s="371">
        <f>F67/F71</f>
        <v>0.32198554583491823</v>
      </c>
    </row>
    <row r="68" spans="1:7">
      <c r="A68" s="386" t="s">
        <v>123</v>
      </c>
      <c r="B68" s="380">
        <f>B51+B52</f>
        <v>2970</v>
      </c>
      <c r="C68" s="370">
        <f>B68/B72</f>
        <v>0.21113243761996162</v>
      </c>
      <c r="D68" s="380">
        <f>D51+D52</f>
        <v>584</v>
      </c>
      <c r="E68" s="370">
        <f>D68/D72</f>
        <v>0.46422893481717009</v>
      </c>
      <c r="F68" s="380">
        <f>F51+F52</f>
        <v>2386</v>
      </c>
      <c r="G68" s="371">
        <f>F68/F72</f>
        <v>0.18627527519712703</v>
      </c>
    </row>
    <row r="69" spans="1:7">
      <c r="A69" s="386" t="s">
        <v>124</v>
      </c>
      <c r="B69" s="380">
        <f>B54+B55+B56</f>
        <v>643</v>
      </c>
      <c r="C69" s="370">
        <f>B69/B73</f>
        <v>0.47913561847988079</v>
      </c>
      <c r="D69" s="380">
        <f>D54+D55+D56</f>
        <v>38</v>
      </c>
      <c r="E69" s="370">
        <f>D69/D73</f>
        <v>0.3392857142857143</v>
      </c>
      <c r="F69" s="380">
        <f>F54+F55+F56</f>
        <v>605</v>
      </c>
      <c r="G69" s="371">
        <f>F69/F73</f>
        <v>0.491869918699187</v>
      </c>
    </row>
    <row r="70" spans="1:7" s="14" customFormat="1" ht="30.75" customHeight="1">
      <c r="A70" s="373" t="s">
        <v>78</v>
      </c>
      <c r="B70" s="377"/>
      <c r="C70" s="378"/>
      <c r="D70" s="377"/>
      <c r="E70" s="378"/>
      <c r="F70" s="377"/>
      <c r="G70" s="379"/>
    </row>
    <row r="71" spans="1:7">
      <c r="A71" s="386" t="s">
        <v>126</v>
      </c>
      <c r="B71" s="381">
        <f>B63+B67</f>
        <v>6234</v>
      </c>
      <c r="C71" s="370">
        <f>B71/B71</f>
        <v>1</v>
      </c>
      <c r="D71" s="381">
        <f>D63+D67</f>
        <v>976</v>
      </c>
      <c r="E71" s="370">
        <f>D71/D71</f>
        <v>1</v>
      </c>
      <c r="F71" s="381">
        <f>F63+F67</f>
        <v>5258</v>
      </c>
      <c r="G71" s="371">
        <f>F71/F71</f>
        <v>1</v>
      </c>
    </row>
    <row r="72" spans="1:7">
      <c r="A72" s="386" t="s">
        <v>123</v>
      </c>
      <c r="B72" s="381">
        <f>B64+B68</f>
        <v>14067</v>
      </c>
      <c r="C72" s="370">
        <f>B72/B72</f>
        <v>1</v>
      </c>
      <c r="D72" s="381">
        <f>D64+D68</f>
        <v>1258</v>
      </c>
      <c r="E72" s="370">
        <f>D72/D72</f>
        <v>1</v>
      </c>
      <c r="F72" s="381">
        <f>F64+F68</f>
        <v>12809</v>
      </c>
      <c r="G72" s="371">
        <f>F72/F72</f>
        <v>1</v>
      </c>
    </row>
    <row r="73" spans="1:7" ht="16" thickBot="1">
      <c r="A73" s="387" t="s">
        <v>124</v>
      </c>
      <c r="B73" s="381">
        <f>B65+B69</f>
        <v>1342</v>
      </c>
      <c r="C73" s="370">
        <f>B73/B73</f>
        <v>1</v>
      </c>
      <c r="D73" s="381">
        <f>D65+D69</f>
        <v>112</v>
      </c>
      <c r="E73" s="370">
        <f>D73/D73</f>
        <v>1</v>
      </c>
      <c r="F73" s="381">
        <f>F65+F69</f>
        <v>1230</v>
      </c>
      <c r="G73" s="370">
        <f>F73/F73</f>
        <v>1</v>
      </c>
    </row>
    <row r="74" spans="1:7">
      <c r="A74" s="601" t="s">
        <v>365</v>
      </c>
      <c r="B74" s="602"/>
      <c r="C74" s="603"/>
      <c r="D74" s="602"/>
      <c r="E74" s="603"/>
      <c r="F74" s="604"/>
      <c r="G74" s="605"/>
    </row>
    <row r="75" spans="1:7">
      <c r="A75" s="149"/>
      <c r="B75" s="149"/>
      <c r="C75" s="149"/>
      <c r="D75" s="149"/>
      <c r="E75" s="149"/>
      <c r="F75" s="149"/>
    </row>
    <row r="76" spans="1:7" ht="17">
      <c r="A76" s="766" t="s">
        <v>174</v>
      </c>
      <c r="B76" s="149"/>
      <c r="C76" s="149"/>
      <c r="D76" s="149"/>
      <c r="E76" s="149"/>
      <c r="F76" s="149"/>
    </row>
    <row r="77" spans="1:7" ht="15.75" customHeight="1">
      <c r="A77" s="807" t="s">
        <v>315</v>
      </c>
      <c r="B77" s="808"/>
      <c r="C77" s="808"/>
      <c r="D77" s="808"/>
      <c r="E77" s="808"/>
      <c r="F77" s="809"/>
    </row>
    <row r="78" spans="1:7" ht="15.75" customHeight="1">
      <c r="A78" s="807"/>
      <c r="B78" s="810"/>
      <c r="C78" s="810"/>
      <c r="D78" s="810"/>
      <c r="E78" s="810"/>
      <c r="F78" s="811"/>
    </row>
    <row r="79" spans="1:7" ht="15" customHeight="1">
      <c r="A79" s="701" t="s">
        <v>595</v>
      </c>
      <c r="B79" s="701" t="s">
        <v>598</v>
      </c>
      <c r="C79" s="383" t="s">
        <v>496</v>
      </c>
      <c r="D79" s="383" t="s">
        <v>560</v>
      </c>
      <c r="E79" s="383" t="s">
        <v>368</v>
      </c>
      <c r="F79" s="383" t="s">
        <v>597</v>
      </c>
    </row>
    <row r="80" spans="1:7" ht="18" thickBot="1">
      <c r="A80" s="733" t="s">
        <v>30</v>
      </c>
      <c r="B80" s="718" t="s">
        <v>3</v>
      </c>
      <c r="C80" s="718" t="s">
        <v>5</v>
      </c>
      <c r="D80" s="718" t="s">
        <v>3</v>
      </c>
      <c r="E80" s="718" t="s">
        <v>5</v>
      </c>
      <c r="F80" s="719" t="s">
        <v>3</v>
      </c>
    </row>
    <row r="81" spans="1:6" ht="15" customHeight="1" thickBot="1">
      <c r="A81" s="734" t="s">
        <v>31</v>
      </c>
      <c r="B81" s="720" t="e">
        <f>#REF!/#REF!</f>
        <v>#REF!</v>
      </c>
      <c r="C81" s="721">
        <v>263</v>
      </c>
      <c r="D81" s="720">
        <f>C81/C84</f>
        <v>0.21434392828035859</v>
      </c>
      <c r="E81" s="722" t="e">
        <f>#REF!-C81</f>
        <v>#REF!</v>
      </c>
      <c r="F81" s="493" t="e">
        <f>E81/E84</f>
        <v>#REF!</v>
      </c>
    </row>
    <row r="82" spans="1:6" ht="15" customHeight="1" thickBot="1">
      <c r="A82" s="735" t="s">
        <v>32</v>
      </c>
      <c r="B82" s="723" t="e">
        <f>#REF!/#REF!</f>
        <v>#REF!</v>
      </c>
      <c r="C82" s="724">
        <v>117</v>
      </c>
      <c r="D82" s="725">
        <f>C82/C84</f>
        <v>9.5354523227383858E-2</v>
      </c>
      <c r="E82" s="724" t="e">
        <f>#REF!-C82</f>
        <v>#REF!</v>
      </c>
      <c r="F82" s="726" t="e">
        <f>E82/E84</f>
        <v>#REF!</v>
      </c>
    </row>
    <row r="83" spans="1:6" ht="15" customHeight="1" thickBot="1">
      <c r="A83" s="735" t="s">
        <v>33</v>
      </c>
      <c r="B83" s="725" t="e">
        <f>#REF!/#REF!</f>
        <v>#REF!</v>
      </c>
      <c r="C83" s="724">
        <v>80</v>
      </c>
      <c r="D83" s="725">
        <f>C83/C84</f>
        <v>6.5199674001629987E-2</v>
      </c>
      <c r="E83" s="724" t="e">
        <f>#REF!-C83</f>
        <v>#REF!</v>
      </c>
      <c r="F83" s="726" t="e">
        <f>E83/E84</f>
        <v>#REF!</v>
      </c>
    </row>
    <row r="84" spans="1:6" ht="15" customHeight="1" thickBot="1">
      <c r="A84" s="736" t="s">
        <v>34</v>
      </c>
      <c r="B84" s="727">
        <v>1</v>
      </c>
      <c r="C84" s="728">
        <v>1227</v>
      </c>
      <c r="D84" s="727">
        <v>1</v>
      </c>
      <c r="E84" s="728" t="e">
        <f>#REF!-C84</f>
        <v>#REF!</v>
      </c>
      <c r="F84" s="729">
        <v>1</v>
      </c>
    </row>
    <row r="85" spans="1:6" ht="15" customHeight="1" thickTop="1" thickBot="1">
      <c r="A85" s="737" t="s">
        <v>35</v>
      </c>
      <c r="B85" s="730" t="e">
        <f>#REF!/#REF!</f>
        <v>#REF!</v>
      </c>
      <c r="C85" s="731">
        <v>66</v>
      </c>
      <c r="D85" s="730">
        <f>C85/C86</f>
        <v>0.2832618025751073</v>
      </c>
      <c r="E85" s="731" t="e">
        <f>#REF!-C85</f>
        <v>#REF!</v>
      </c>
      <c r="F85" s="732" t="e">
        <f>E85/E86</f>
        <v>#REF!</v>
      </c>
    </row>
    <row r="86" spans="1:6" ht="15" customHeight="1" thickBot="1">
      <c r="A86" s="738" t="s">
        <v>36</v>
      </c>
      <c r="B86" s="739">
        <v>1</v>
      </c>
      <c r="C86" s="740">
        <v>233</v>
      </c>
      <c r="D86" s="739">
        <v>1</v>
      </c>
      <c r="E86" s="740" t="e">
        <f>#REF!-C86</f>
        <v>#REF!</v>
      </c>
      <c r="F86" s="741">
        <v>1</v>
      </c>
    </row>
    <row r="87" spans="1:6" ht="17.25" customHeight="1" thickBot="1">
      <c r="A87" s="814" t="s">
        <v>314</v>
      </c>
      <c r="B87" s="815"/>
      <c r="C87" s="149"/>
      <c r="D87" s="149"/>
      <c r="E87" s="149"/>
      <c r="F87" s="149"/>
    </row>
    <row r="89" spans="1:6">
      <c r="A89" t="s">
        <v>599</v>
      </c>
    </row>
  </sheetData>
  <mergeCells count="5">
    <mergeCell ref="A77:F78"/>
    <mergeCell ref="A59:W59"/>
    <mergeCell ref="A87:B87"/>
    <mergeCell ref="A12:F12"/>
    <mergeCell ref="A36:D36"/>
  </mergeCells>
  <dataValidations count="62">
    <dataValidation allowBlank="1" showInputMessage="1" showErrorMessage="1" prompt="This sheet contain Four tables named Table 5, Table 6, Table 7, Table 8. Table 5 starts from cell A3 to cell A7. Table 6 starts from cell A15 to cell A58. Table 7  starts from cell A62  " sqref="A1" xr:uid="{00000000-0002-0000-0500-000000000000}"/>
    <dataValidation allowBlank="1" showInputMessage="1" showErrorMessage="1" prompt="Table5 data table heading  existing households" sqref="A3" xr:uid="{00000000-0002-0000-0500-000001000000}"/>
    <dataValidation allowBlank="1" showInputMessage="1" showErrorMessage="1" prompt="Existing households data table heading county 2" sqref="B3" xr:uid="{00000000-0002-0000-0500-000002000000}"/>
    <dataValidation allowBlank="1" showInputMessage="1" showErrorMessage="1" prompt="Existing households data table heading tuolumne county 3" sqref="C3" xr:uid="{00000000-0002-0000-0500-000003000000}"/>
    <dataValidation allowBlank="1" showInputMessage="1" showErrorMessage="1" prompt="Existing households data table heading sonora city" sqref="D3" xr:uid="{00000000-0002-0000-0500-000004000000}"/>
    <dataValidation allowBlank="1" showInputMessage="1" showErrorMessage="1" prompt="Existing households data table heading sonora city4" sqref="E3" xr:uid="{00000000-0002-0000-0500-000005000000}"/>
    <dataValidation allowBlank="1" showInputMessage="1" showErrorMessage="1" prompt="Existing households data table heading sonora city5" sqref="F3" xr:uid="{00000000-0002-0000-0500-000006000000}"/>
    <dataValidation allowBlank="1" showInputMessage="1" showErrorMessage="1" prompt="Existing households data table heading unincorporated area" sqref="G3" xr:uid="{00000000-0002-0000-0500-000007000000}"/>
    <dataValidation allowBlank="1" showInputMessage="1" showErrorMessage="1" prompt="Existing households data table heading unincorporated area2" sqref="X3" xr:uid="{00000000-0002-0000-0500-000008000000}"/>
    <dataValidation allowBlank="1" showInputMessage="1" showErrorMessage="1" prompt="Existing households data table heading unincorporated area3" sqref="Y3" xr:uid="{00000000-0002-0000-0500-000009000000}"/>
    <dataValidation allowBlank="1" showInputMessage="1" showErrorMessage="1" prompt="Existing households sub heading year" sqref="A4" xr:uid="{00000000-0002-0000-0500-00000A000000}"/>
    <dataValidation allowBlank="1" showInputMessage="1" showErrorMessage="1" prompt="Tuolumne county 2 sub heading owner" sqref="B4" xr:uid="{00000000-0002-0000-0500-00000B000000}"/>
    <dataValidation allowBlank="1" showInputMessage="1" showErrorMessage="1" prompt="tuolimne county3 sub heading renter" sqref="C4" xr:uid="{00000000-0002-0000-0500-00000C000000}"/>
    <dataValidation allowBlank="1" showInputMessage="1" showErrorMessage="1" prompt="sonora city sub heading existing households" sqref="D4" xr:uid="{00000000-0002-0000-0500-00000D000000}"/>
    <dataValidation allowBlank="1" showInputMessage="1" showErrorMessage="1" prompt="sonora city sub heading owner " sqref="E4" xr:uid="{00000000-0002-0000-0500-00000E000000}"/>
    <dataValidation allowBlank="1" showInputMessage="1" showErrorMessage="1" prompt="sonora city 5 sub heading renter" sqref="F4" xr:uid="{00000000-0002-0000-0500-00000F000000}"/>
    <dataValidation allowBlank="1" showInputMessage="1" showErrorMessage="1" prompt="unincorporated area sub heading existing households" sqref="G4" xr:uid="{00000000-0002-0000-0500-000010000000}"/>
    <dataValidation allowBlank="1" showInputMessage="1" showErrorMessage="1" prompt="unincorporated area 2 sub heading owner" sqref="X4" xr:uid="{00000000-0002-0000-0500-000011000000}"/>
    <dataValidation allowBlank="1" showInputMessage="1" showErrorMessage="1" prompt="nincorporated area 3 sub heading Renter" sqref="Y4" xr:uid="{00000000-0002-0000-0500-000012000000}"/>
    <dataValidation allowBlank="1" showInputMessage="1" showErrorMessage="1" prompt="Tabel 5 Existing households" sqref="A2" xr:uid="{00000000-0002-0000-0500-000013000000}"/>
    <dataValidation allowBlank="1" showInputMessage="1" showErrorMessage="1" prompt="Table 6 Households tenure" sqref="A11" xr:uid="{00000000-0002-0000-0500-000014000000}"/>
    <dataValidation allowBlank="1" showInputMessage="1" showErrorMessage="1" prompt="Households by Tenure and Age (2007-2011)" sqref="A12:F12" xr:uid="{00000000-0002-0000-0500-000015000000}"/>
    <dataValidation allowBlank="1" showInputMessage="1" showErrorMessage="1" prompt="Households by Tenure and Age (2007-2011) data table heading tuolumne countywide total" sqref="B13" xr:uid="{00000000-0002-0000-0500-000016000000}"/>
    <dataValidation allowBlank="1" showInputMessage="1" showErrorMessage="1" prompt="Households by Tenure and Age (2007-2011) data table heading tuolumne countywide total 2" sqref="C13" xr:uid="{00000000-0002-0000-0500-000017000000}"/>
    <dataValidation allowBlank="1" showInputMessage="1" showErrorMessage="1" prompt="Households by Tenure and Age (2007-2011) data table heading sonora city ,california " sqref="D13" xr:uid="{00000000-0002-0000-0500-000018000000}"/>
    <dataValidation allowBlank="1" showInputMessage="1" showErrorMessage="1" prompt="Households by Tenure and Age (2007-2011) data table heading sonora city ,california 3" sqref="E13" xr:uid="{00000000-0002-0000-0500-000019000000}"/>
    <dataValidation allowBlank="1" showInputMessage="1" showErrorMessage="1" prompt="Households by Tenure and Age (2007-2011) data table heading unincorporated area" sqref="F13" xr:uid="{00000000-0002-0000-0500-00001A000000}"/>
    <dataValidation allowBlank="1" showInputMessage="1" showErrorMessage="1" prompt="Tuolumne Countywide Total sub heading estimate" sqref="B14 B39" xr:uid="{00000000-0002-0000-0500-00001B000000}"/>
    <dataValidation allowBlank="1" showInputMessage="1" showErrorMessage="1" prompt="Tuolumne Countywide2 Total sub heading margin of error" sqref="C14 C39" xr:uid="{00000000-0002-0000-0500-00001C000000}"/>
    <dataValidation allowBlank="1" showInputMessage="1" showErrorMessage="1" prompt="Sonora City, California sub heading estimate" sqref="D14 D39" xr:uid="{00000000-0002-0000-0500-00001D000000}"/>
    <dataValidation allowBlank="1" showInputMessage="1" showErrorMessage="1" prompt="Sonora City, California sub heading margin of error" sqref="E14 E39" xr:uid="{00000000-0002-0000-0500-00001E000000}"/>
    <dataValidation allowBlank="1" showInputMessage="1" showErrorMessage="1" prompt="Unincorporated Area sub heading estimate" sqref="F14 F39" xr:uid="{00000000-0002-0000-0500-00001F000000}"/>
    <dataValidation allowBlank="1" showInputMessage="1" showErrorMessage="1" prompt="for calculation purpose only data table heading tuolumne countywide total" sqref="B38" xr:uid="{00000000-0002-0000-0500-000020000000}"/>
    <dataValidation allowBlank="1" showInputMessage="1" showErrorMessage="1" prompt="for calculation purpose only  data table heading tuolumne countywide total 2" sqref="C38" xr:uid="{00000000-0002-0000-0500-000021000000}"/>
    <dataValidation allowBlank="1" showInputMessage="1" showErrorMessage="1" prompt="for calculation purpose only  data table heading sonora city ,california " sqref="D38" xr:uid="{00000000-0002-0000-0500-000022000000}"/>
    <dataValidation allowBlank="1" showInputMessage="1" showErrorMessage="1" prompt="for calculation purpose only  data table heading sonora city ,california 3" sqref="E38" xr:uid="{00000000-0002-0000-0500-000023000000}"/>
    <dataValidation allowBlank="1" showInputMessage="1" showErrorMessage="1" prompt="for calculation purpose only  data table heading unincorporated area" sqref="F38" xr:uid="{00000000-0002-0000-0500-000024000000}"/>
    <dataValidation allowBlank="1" showInputMessage="1" showErrorMessage="1" prompt="Table 7 Household Size by Tenure" sqref="A58" xr:uid="{00000000-0002-0000-0500-000025000000}"/>
    <dataValidation allowBlank="1" showInputMessage="1" showErrorMessage="1" prompt="Household Size by Tenure (Including Large Households) (2007-2011)" sqref="A59:W59" xr:uid="{00000000-0002-0000-0500-000026000000}"/>
    <dataValidation allowBlank="1" showInputMessage="1" showErrorMessage="1" prompt="Household Size by Tenure (Including Large Households) (2007-2011) data table heading Tuolumne county" sqref="B60" xr:uid="{00000000-0002-0000-0500-000027000000}"/>
    <dataValidation allowBlank="1" showInputMessage="1" showErrorMessage="1" prompt="Household Size by Tenure (Including Large Households) (2007-2011) data table heading Tuolumne county2" sqref="C60" xr:uid="{00000000-0002-0000-0500-000028000000}"/>
    <dataValidation allowBlank="1" showInputMessage="1" showErrorMessage="1" prompt="Household Size by Tenure (Including Large Households) (2007-2011) data table heading sonora city,california" sqref="D60" xr:uid="{00000000-0002-0000-0500-000029000000}"/>
    <dataValidation allowBlank="1" showInputMessage="1" showErrorMessage="1" prompt="Household Size by Tenure (Including Large Households) (2007-2011) data table heading sonora city california 2" sqref="E60" xr:uid="{00000000-0002-0000-0500-00002A000000}"/>
    <dataValidation allowBlank="1" showInputMessage="1" showErrorMessage="1" prompt="Household Size by Tenure (Including Large Households) (2007-2011) data table heading unincorporated area" sqref="F60" xr:uid="{00000000-0002-0000-0500-00002B000000}"/>
    <dataValidation allowBlank="1" showInputMessage="1" showErrorMessage="1" prompt="Household Size by Tenure (Including Large Households) (2007-2011) data table heading unincorporated area 2" sqref="G60" xr:uid="{00000000-0002-0000-0500-00002C000000}"/>
    <dataValidation allowBlank="1" showInputMessage="1" showErrorMessage="1" prompt="Tuolumne County sub heading #" sqref="B61" xr:uid="{00000000-0002-0000-0500-00002D000000}"/>
    <dataValidation allowBlank="1" showInputMessage="1" showErrorMessage="1" prompt="Tuolumne County 2 sub heading %" sqref="C61" xr:uid="{00000000-0002-0000-0500-00002E000000}"/>
    <dataValidation allowBlank="1" showInputMessage="1" showErrorMessage="1" prompt="sonora city sub heading #" sqref="D61" xr:uid="{00000000-0002-0000-0500-00002F000000}"/>
    <dataValidation allowBlank="1" showInputMessage="1" showErrorMessage="1" prompt="sonora city sub heading %" sqref="E61" xr:uid="{00000000-0002-0000-0500-000030000000}"/>
    <dataValidation allowBlank="1" showInputMessage="1" showErrorMessage="1" prompt="Unincorporated Area sub heading #" sqref="F61" xr:uid="{00000000-0002-0000-0500-000031000000}"/>
    <dataValidation allowBlank="1" showInputMessage="1" showErrorMessage="1" prompt="Unincorporated Area sub heading %" sqref="G61" xr:uid="{00000000-0002-0000-0500-000032000000}"/>
    <dataValidation allowBlank="1" showInputMessage="1" showErrorMessage="1" prompt="Female Headed Households (2011)" sqref="A77:F78" xr:uid="{00000000-0002-0000-0500-000033000000}"/>
    <dataValidation allowBlank="1" showInputMessage="1" showErrorMessage="1" prompt="Table 8 Female Headed Households (2011)" sqref="A76" xr:uid="{00000000-0002-0000-0500-000034000000}"/>
    <dataValidation allowBlank="1" showInputMessage="1" showErrorMessage="1" prompt="Female Headed Households (2011) data table heading sonora" sqref="C79:D79" xr:uid="{00000000-0002-0000-0500-000035000000}"/>
    <dataValidation allowBlank="1" showInputMessage="1" showErrorMessage="1" prompt="unincorporated sub heading number" sqref="E80" xr:uid="{00000000-0002-0000-0500-000036000000}"/>
    <dataValidation allowBlank="1" showInputMessage="1" showErrorMessage="1" prompt="unincorporated sub heading percent" sqref="F80" xr:uid="{00000000-0002-0000-0500-000037000000}"/>
    <dataValidation allowBlank="1" showInputMessage="1" showErrorMessage="1" prompt="Female Headed Households (2011) unincorporated area " sqref="E79 F79" xr:uid="{00000000-0002-0000-0500-000038000000}"/>
    <dataValidation allowBlank="1" showInputMessage="1" showErrorMessage="1" prompt="Female Headed Households (2011)  sub heading House holder type" sqref="A80" xr:uid="{00000000-0002-0000-0500-000039000000}"/>
    <dataValidation allowBlank="1" showInputMessage="1" showErrorMessage="1" prompt="Female Headed Households (2011) sub heading  percent" sqref="B80" xr:uid="{00000000-0002-0000-0500-00003A000000}"/>
    <dataValidation allowBlank="1" showInputMessage="1" showErrorMessage="1" prompt="sonora  subheading number" sqref="C80" xr:uid="{00000000-0002-0000-0500-00003B000000}"/>
    <dataValidation allowBlank="1" showInputMessage="1" showErrorMessage="1" prompt="sonora subheading percent" sqref="D80" xr:uid="{00000000-0002-0000-0500-00003C000000}"/>
    <dataValidation allowBlank="1" showInputMessage="1" showErrorMessage="1" prompt="For calculation purposes only" sqref="A38" xr:uid="{7C5C01CB-1898-493C-BE3A-C333F35522A8}"/>
  </dataValidations>
  <hyperlinks>
    <hyperlink ref="A36:D36" r:id="rId1" display="Source: ACS 2011, 5 Year (B25007)" xr:uid="{00000000-0004-0000-0500-000000000000}"/>
    <hyperlink ref="A74" r:id="rId2" display="Source ACS B25007" xr:uid="{00000000-0004-0000-0500-000001000000}"/>
    <hyperlink ref="A87:B87" r:id="rId3" display="Source: 2010 Census H18,B17010,B17012, DP-1" xr:uid="{00000000-0004-0000-0500-000002000000}"/>
    <hyperlink ref="A9" r:id="rId4" display="http://www.dof.ca.gov/research/demographic/state_census_data_center/census_2010/documents/2010Census_DemoProfile5.xls" xr:uid="{00000000-0004-0000-0500-000003000000}"/>
  </hyperlinks>
  <pageMargins left="0.7" right="0.7" top="0.75" bottom="0.75" header="0.3" footer="0.3"/>
  <pageSetup scale="35" fitToHeight="0" pageOrder="overThenDown" orientation="landscape" r:id="rId5"/>
  <headerFooter>
    <oddHeader xml:space="preserve">&amp;L5th Cycle Housing Element Data Package&amp;CTuolumne County and the Cities Within&amp;R10/1/2013
</oddHeader>
    <oddFooter>&amp;L&amp;A&amp;CHCD-Housing Policy&amp;RPage &amp;P</oddFooter>
  </headerFooter>
  <colBreaks count="2" manualBreakCount="2">
    <brk id="12" max="1048575" man="1"/>
    <brk id="13" max="1048575" man="1"/>
  </colBreaks>
  <ignoredErrors>
    <ignoredError sqref="X5:X6 Y5:Y6" unlockedFormula="1"/>
    <ignoredError sqref="B81:B85 E81:F86" evalError="1"/>
    <ignoredError sqref="G5:G7" evalError="1" unlockedFormula="1"/>
    <ignoredError sqref="F14 F39" calculatedColumn="1"/>
    <ignoredError sqref="C63:C73" formula="1"/>
  </ignoredErrors>
  <tableParts count="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9"/>
  <sheetViews>
    <sheetView topLeftCell="A29" zoomScale="98" zoomScaleNormal="98" workbookViewId="0">
      <selection activeCell="A44" sqref="A44"/>
    </sheetView>
  </sheetViews>
  <sheetFormatPr baseColWidth="10" defaultColWidth="9.1640625" defaultRowHeight="15"/>
  <cols>
    <col min="1" max="1" width="25.5" style="19" customWidth="1"/>
    <col min="2" max="2" width="19.83203125" style="19" customWidth="1"/>
    <col min="3" max="3" width="24.1640625" style="19" customWidth="1"/>
    <col min="4" max="4" width="21.83203125" style="19" customWidth="1"/>
    <col min="5" max="5" width="18.1640625" style="19" customWidth="1"/>
    <col min="6" max="6" width="28" style="19" customWidth="1"/>
    <col min="7" max="7" width="22" style="19" customWidth="1"/>
    <col min="8" max="8" width="20.33203125" style="19" customWidth="1"/>
    <col min="9" max="9" width="19" style="19" customWidth="1"/>
    <col min="10" max="10" width="18.6640625" style="19" customWidth="1"/>
    <col min="11" max="11" width="25.5" style="19" customWidth="1"/>
    <col min="12" max="12" width="14.5" style="19" customWidth="1"/>
    <col min="13" max="13" width="24.5" style="19" customWidth="1"/>
    <col min="14" max="14" width="11.5" style="19" customWidth="1"/>
    <col min="15" max="16" width="13.5" style="19" customWidth="1"/>
    <col min="17" max="17" width="18.83203125" style="19" customWidth="1"/>
    <col min="18" max="19" width="18" style="19" customWidth="1"/>
    <col min="20" max="16384" width="9.1640625" style="19"/>
  </cols>
  <sheetData>
    <row r="1" spans="1:20" s="50" customFormat="1">
      <c r="A1" s="633" t="s">
        <v>600</v>
      </c>
      <c r="B1" s="633"/>
      <c r="C1" s="633"/>
      <c r="D1" s="633"/>
      <c r="E1" s="633"/>
      <c r="F1" s="633"/>
    </row>
    <row r="2" spans="1:20" ht="21" thickBot="1">
      <c r="A2" s="746" t="s">
        <v>175</v>
      </c>
      <c r="B2" s="689"/>
      <c r="C2" s="689"/>
      <c r="D2" s="689"/>
      <c r="E2" s="689"/>
      <c r="F2" s="689"/>
      <c r="G2" s="689"/>
      <c r="H2" s="689"/>
      <c r="I2" s="689"/>
      <c r="J2" s="689"/>
      <c r="K2" s="689"/>
      <c r="L2" s="689"/>
      <c r="M2" s="689"/>
      <c r="N2" s="689"/>
      <c r="O2" s="689"/>
      <c r="P2" s="689"/>
      <c r="Q2" s="689"/>
      <c r="R2" s="689"/>
      <c r="S2" s="689"/>
    </row>
    <row r="3" spans="1:20" s="14" customFormat="1" ht="24.75" customHeight="1" thickTop="1" thickBot="1">
      <c r="A3" s="745" t="s">
        <v>489</v>
      </c>
      <c r="B3" s="823" t="s">
        <v>150</v>
      </c>
      <c r="C3" s="824"/>
      <c r="D3" s="824"/>
      <c r="E3" s="824"/>
      <c r="F3" s="824"/>
      <c r="G3" s="824"/>
      <c r="H3" s="824"/>
      <c r="I3" s="824"/>
      <c r="J3" s="824"/>
      <c r="K3" s="824"/>
      <c r="L3" s="824"/>
      <c r="M3" s="824"/>
      <c r="N3" s="824"/>
      <c r="O3" s="824"/>
      <c r="P3" s="824"/>
      <c r="Q3" s="824"/>
      <c r="R3" s="644" t="s">
        <v>489</v>
      </c>
      <c r="S3" s="643" t="s">
        <v>489</v>
      </c>
    </row>
    <row r="4" spans="1:20" s="593" customFormat="1" ht="30" customHeight="1" thickBot="1">
      <c r="A4" s="742" t="s">
        <v>131</v>
      </c>
      <c r="B4" s="646" t="s">
        <v>9</v>
      </c>
      <c r="C4" s="646" t="s">
        <v>548</v>
      </c>
      <c r="D4" s="646" t="s">
        <v>549</v>
      </c>
      <c r="E4" s="647" t="s">
        <v>134</v>
      </c>
      <c r="F4" s="647" t="s">
        <v>601</v>
      </c>
      <c r="G4" s="647" t="s">
        <v>602</v>
      </c>
      <c r="H4" s="647" t="s">
        <v>135</v>
      </c>
      <c r="I4" s="647" t="s">
        <v>550</v>
      </c>
      <c r="J4" s="647" t="s">
        <v>551</v>
      </c>
      <c r="K4" s="407" t="s">
        <v>136</v>
      </c>
      <c r="L4" s="407" t="s">
        <v>552</v>
      </c>
      <c r="M4" s="407" t="s">
        <v>553</v>
      </c>
      <c r="N4" s="407" t="s">
        <v>137</v>
      </c>
      <c r="O4" s="407" t="s">
        <v>554</v>
      </c>
      <c r="P4" s="407" t="s">
        <v>555</v>
      </c>
      <c r="Q4" s="407" t="s">
        <v>138</v>
      </c>
      <c r="R4" s="407" t="s">
        <v>556</v>
      </c>
      <c r="S4" s="407" t="s">
        <v>557</v>
      </c>
    </row>
    <row r="5" spans="1:20" s="22" customFormat="1">
      <c r="A5" s="408" t="s">
        <v>322</v>
      </c>
      <c r="B5" s="408">
        <v>2010</v>
      </c>
      <c r="C5" s="408">
        <v>2013</v>
      </c>
      <c r="D5" s="409" t="s">
        <v>60</v>
      </c>
      <c r="E5" s="409">
        <v>2010</v>
      </c>
      <c r="F5" s="410">
        <v>2013</v>
      </c>
      <c r="G5" s="409" t="s">
        <v>60</v>
      </c>
      <c r="H5" s="409">
        <v>2010</v>
      </c>
      <c r="I5" s="409">
        <v>2013</v>
      </c>
      <c r="J5" s="409" t="s">
        <v>60</v>
      </c>
      <c r="K5" s="409">
        <v>2010</v>
      </c>
      <c r="L5" s="409">
        <v>2013</v>
      </c>
      <c r="M5" s="411" t="s">
        <v>60</v>
      </c>
      <c r="N5" s="412">
        <v>2010</v>
      </c>
      <c r="O5" s="409">
        <v>2013</v>
      </c>
      <c r="P5" s="409" t="s">
        <v>60</v>
      </c>
      <c r="Q5" s="409">
        <v>2010</v>
      </c>
      <c r="R5" s="409">
        <v>2013</v>
      </c>
      <c r="S5" s="409" t="s">
        <v>60</v>
      </c>
      <c r="T5" s="21"/>
    </row>
    <row r="6" spans="1:20">
      <c r="A6" s="413" t="s">
        <v>367</v>
      </c>
      <c r="B6" s="414">
        <v>2463</v>
      </c>
      <c r="C6" s="414">
        <v>2456</v>
      </c>
      <c r="D6" s="415">
        <f t="shared" ref="D6:D8" si="0">(C6-B6)/B6</f>
        <v>-2.8420625253755584E-3</v>
      </c>
      <c r="E6" s="414">
        <v>1411</v>
      </c>
      <c r="F6" s="414">
        <v>1404</v>
      </c>
      <c r="G6" s="416">
        <f t="shared" ref="G6:G8" si="1">(F6-E6)/E6</f>
        <v>-4.961020552799433E-3</v>
      </c>
      <c r="H6" s="414">
        <v>86</v>
      </c>
      <c r="I6" s="414">
        <v>86</v>
      </c>
      <c r="J6" s="416">
        <f>(I6-H6)/H6</f>
        <v>0</v>
      </c>
      <c r="K6" s="414">
        <v>356</v>
      </c>
      <c r="L6" s="414">
        <v>356</v>
      </c>
      <c r="M6" s="415">
        <f>(L6-K6)/K6</f>
        <v>0</v>
      </c>
      <c r="N6" s="414">
        <v>588</v>
      </c>
      <c r="O6" s="414">
        <v>588</v>
      </c>
      <c r="P6" s="416">
        <v>0</v>
      </c>
      <c r="Q6" s="414">
        <v>22</v>
      </c>
      <c r="R6" s="414">
        <v>22</v>
      </c>
      <c r="S6" s="417">
        <v>0</v>
      </c>
      <c r="T6" s="20"/>
    </row>
    <row r="7" spans="1:20" ht="16" thickBot="1">
      <c r="A7" s="418" t="s">
        <v>228</v>
      </c>
      <c r="B7" s="419">
        <v>28781</v>
      </c>
      <c r="C7" s="419">
        <v>28839</v>
      </c>
      <c r="D7" s="420">
        <f t="shared" si="0"/>
        <v>2.0152183732323409E-3</v>
      </c>
      <c r="E7" s="419">
        <v>23503</v>
      </c>
      <c r="F7" s="419">
        <v>23549</v>
      </c>
      <c r="G7" s="421">
        <f t="shared" si="1"/>
        <v>1.9571969535803939E-3</v>
      </c>
      <c r="H7" s="419">
        <v>203</v>
      </c>
      <c r="I7" s="419">
        <v>203</v>
      </c>
      <c r="J7" s="421">
        <f t="shared" ref="J7:J8" si="2">(I7-H7)/H7</f>
        <v>0</v>
      </c>
      <c r="K7" s="419">
        <v>874</v>
      </c>
      <c r="L7" s="419">
        <v>874</v>
      </c>
      <c r="M7" s="420">
        <f t="shared" ref="M7:M8" si="3">(L7-K7)/K7</f>
        <v>0</v>
      </c>
      <c r="N7" s="419">
        <v>840</v>
      </c>
      <c r="O7" s="419">
        <v>840</v>
      </c>
      <c r="P7" s="421">
        <f t="shared" ref="P7:P8" si="4">(O7-N7)/N7</f>
        <v>0</v>
      </c>
      <c r="Q7" s="419">
        <v>3361</v>
      </c>
      <c r="R7" s="419">
        <v>3373</v>
      </c>
      <c r="S7" s="422">
        <f t="shared" ref="S7:S8" si="5">(R7-Q7)/Q7</f>
        <v>3.5703659625111574E-3</v>
      </c>
      <c r="T7" s="20"/>
    </row>
    <row r="8" spans="1:20" ht="16" thickBot="1">
      <c r="A8" s="423" t="s">
        <v>9</v>
      </c>
      <c r="B8" s="414">
        <v>31244</v>
      </c>
      <c r="C8" s="414">
        <v>31295</v>
      </c>
      <c r="D8" s="415">
        <f t="shared" si="0"/>
        <v>1.6323134041736013E-3</v>
      </c>
      <c r="E8" s="414">
        <v>24914</v>
      </c>
      <c r="F8" s="414">
        <v>24953</v>
      </c>
      <c r="G8" s="424">
        <f t="shared" si="1"/>
        <v>1.5653849241390383E-3</v>
      </c>
      <c r="H8" s="414">
        <v>289</v>
      </c>
      <c r="I8" s="414">
        <v>289</v>
      </c>
      <c r="J8" s="424">
        <f t="shared" si="2"/>
        <v>0</v>
      </c>
      <c r="K8" s="414">
        <v>1230</v>
      </c>
      <c r="L8" s="414">
        <v>1230</v>
      </c>
      <c r="M8" s="415">
        <f t="shared" si="3"/>
        <v>0</v>
      </c>
      <c r="N8" s="414">
        <v>1428</v>
      </c>
      <c r="O8" s="414">
        <v>1428</v>
      </c>
      <c r="P8" s="424">
        <f t="shared" si="4"/>
        <v>0</v>
      </c>
      <c r="Q8" s="414">
        <v>3383</v>
      </c>
      <c r="R8" s="414">
        <v>3395</v>
      </c>
      <c r="S8" s="425">
        <f t="shared" si="5"/>
        <v>3.5471475022169673E-3</v>
      </c>
      <c r="T8" s="20"/>
    </row>
    <row r="9" spans="1:20" ht="15" customHeight="1">
      <c r="A9" s="606" t="s">
        <v>149</v>
      </c>
      <c r="B9" s="609"/>
      <c r="C9" s="609"/>
      <c r="D9" s="610" t="e">
        <f>(C9-B9)/B9</f>
        <v>#DIV/0!</v>
      </c>
      <c r="E9" s="609"/>
      <c r="F9" s="609"/>
      <c r="G9" s="645" t="e">
        <f>(F9-E9)/E9</f>
        <v>#DIV/0!</v>
      </c>
      <c r="H9" s="609"/>
      <c r="I9" s="609"/>
      <c r="J9" s="607" t="e">
        <f>(I9-H9)/H9</f>
        <v>#DIV/0!</v>
      </c>
      <c r="K9" s="609"/>
      <c r="L9" s="609"/>
      <c r="M9" s="610" t="e">
        <f>(L9-K9)/K9</f>
        <v>#DIV/0!</v>
      </c>
      <c r="N9" s="609"/>
      <c r="O9" s="609"/>
      <c r="P9" s="608"/>
      <c r="Q9" s="611"/>
      <c r="R9" s="611"/>
      <c r="S9" s="612"/>
      <c r="T9" s="20"/>
    </row>
    <row r="10" spans="1:20">
      <c r="N10" s="65"/>
      <c r="O10" s="66"/>
      <c r="P10" s="50"/>
      <c r="Q10" s="50"/>
      <c r="R10" s="50"/>
      <c r="T10" s="20"/>
    </row>
    <row r="11" spans="1:20">
      <c r="A11" s="50"/>
      <c r="B11" s="50"/>
      <c r="C11" s="50"/>
      <c r="D11" s="50"/>
      <c r="E11" s="50"/>
      <c r="F11" s="50"/>
      <c r="G11" s="50"/>
      <c r="H11" s="50"/>
      <c r="I11" s="50"/>
      <c r="J11" s="50"/>
      <c r="K11" s="50"/>
      <c r="L11" s="50"/>
      <c r="M11" s="50"/>
      <c r="N11" s="50"/>
      <c r="O11" s="50"/>
      <c r="P11" s="50"/>
      <c r="Q11" s="50"/>
      <c r="R11" s="50"/>
      <c r="S11" s="50"/>
    </row>
    <row r="12" spans="1:20" s="50" customFormat="1" ht="20.25" customHeight="1">
      <c r="A12" s="744" t="s">
        <v>176</v>
      </c>
      <c r="B12" s="19"/>
      <c r="C12" s="19"/>
      <c r="D12" s="19"/>
      <c r="E12" s="19"/>
      <c r="F12" s="19"/>
      <c r="G12" s="19"/>
      <c r="H12" s="19"/>
      <c r="I12" s="19"/>
      <c r="J12" s="19"/>
      <c r="K12" s="19"/>
      <c r="L12" s="19"/>
      <c r="M12" s="19"/>
      <c r="N12" s="65"/>
      <c r="O12" s="66"/>
    </row>
    <row r="13" spans="1:20" ht="28.5" customHeight="1" thickBot="1">
      <c r="A13" s="825" t="s">
        <v>171</v>
      </c>
      <c r="B13" s="826"/>
      <c r="C13" s="826"/>
      <c r="D13" s="826"/>
      <c r="E13" s="826"/>
      <c r="F13" s="826"/>
      <c r="G13" s="826"/>
      <c r="H13" s="826"/>
      <c r="I13" s="826"/>
      <c r="J13" s="826"/>
      <c r="K13" s="826"/>
      <c r="L13" s="826"/>
      <c r="M13" s="827"/>
      <c r="N13" s="65"/>
      <c r="O13" s="66"/>
      <c r="P13" s="50"/>
      <c r="Q13" s="50"/>
      <c r="R13" s="50"/>
      <c r="S13" s="50"/>
    </row>
    <row r="14" spans="1:20" ht="15" customHeight="1" thickBot="1">
      <c r="A14" s="400" t="s">
        <v>158</v>
      </c>
      <c r="B14" s="401" t="s">
        <v>159</v>
      </c>
      <c r="C14" s="402" t="s">
        <v>160</v>
      </c>
      <c r="D14" s="403" t="s">
        <v>161</v>
      </c>
      <c r="E14" s="402" t="s">
        <v>162</v>
      </c>
      <c r="F14" s="402" t="s">
        <v>163</v>
      </c>
      <c r="G14" s="402" t="s">
        <v>164</v>
      </c>
      <c r="H14" s="402" t="s">
        <v>165</v>
      </c>
      <c r="I14" s="402" t="s">
        <v>166</v>
      </c>
      <c r="J14" s="404" t="s">
        <v>167</v>
      </c>
      <c r="K14" s="402" t="s">
        <v>168</v>
      </c>
      <c r="L14" s="402" t="s">
        <v>169</v>
      </c>
      <c r="M14" s="402" t="s">
        <v>170</v>
      </c>
      <c r="N14" s="65"/>
      <c r="O14" s="66"/>
      <c r="P14" s="50"/>
      <c r="Q14" s="50"/>
      <c r="R14" s="50"/>
      <c r="S14" s="50"/>
    </row>
    <row r="15" spans="1:20" s="50" customFormat="1" ht="15" customHeight="1" thickBot="1">
      <c r="A15" s="426" t="s">
        <v>322</v>
      </c>
      <c r="B15" s="427">
        <v>31244</v>
      </c>
      <c r="C15" s="428">
        <v>22156</v>
      </c>
      <c r="D15" s="427">
        <v>9088</v>
      </c>
      <c r="E15" s="427">
        <v>705</v>
      </c>
      <c r="F15" s="427">
        <v>41</v>
      </c>
      <c r="G15" s="427">
        <v>559</v>
      </c>
      <c r="H15" s="427">
        <v>64</v>
      </c>
      <c r="I15" s="427">
        <v>7147</v>
      </c>
      <c r="J15" s="429">
        <v>572</v>
      </c>
      <c r="K15" s="427">
        <v>0.29087184739469979</v>
      </c>
      <c r="L15" s="427">
        <v>3.5000000000000003E-2</v>
      </c>
      <c r="M15" s="430">
        <v>9.5000000000000001E-2</v>
      </c>
      <c r="N15" s="65"/>
      <c r="O15" s="66"/>
    </row>
    <row r="16" spans="1:20" s="50" customFormat="1" ht="15" customHeight="1" thickBot="1">
      <c r="A16" s="431" t="s">
        <v>370</v>
      </c>
      <c r="B16" s="432">
        <v>774</v>
      </c>
      <c r="C16" s="433">
        <v>456</v>
      </c>
      <c r="D16" s="427">
        <v>318</v>
      </c>
      <c r="E16" s="427">
        <v>8</v>
      </c>
      <c r="F16" s="427">
        <v>1</v>
      </c>
      <c r="G16" s="427">
        <v>20</v>
      </c>
      <c r="H16" s="427">
        <v>0</v>
      </c>
      <c r="I16" s="427">
        <v>283</v>
      </c>
      <c r="J16" s="434">
        <v>6</v>
      </c>
      <c r="K16" s="427">
        <v>0.41085271317829458</v>
      </c>
      <c r="L16" s="427">
        <v>4.9000000000000002E-2</v>
      </c>
      <c r="M16" s="435">
        <v>0.10099999999999999</v>
      </c>
      <c r="N16" s="65"/>
      <c r="O16" s="66"/>
      <c r="S16" s="19"/>
    </row>
    <row r="17" spans="1:19" s="120" customFormat="1" ht="15" customHeight="1" thickBot="1">
      <c r="A17" s="436" t="s">
        <v>371</v>
      </c>
      <c r="B17" s="427">
        <v>60</v>
      </c>
      <c r="C17" s="428">
        <v>50</v>
      </c>
      <c r="D17" s="427">
        <v>10</v>
      </c>
      <c r="E17" s="427">
        <v>0</v>
      </c>
      <c r="F17" s="427">
        <v>0</v>
      </c>
      <c r="G17" s="427">
        <v>1</v>
      </c>
      <c r="H17" s="427">
        <v>2</v>
      </c>
      <c r="I17" s="427">
        <v>3</v>
      </c>
      <c r="J17" s="429">
        <v>4</v>
      </c>
      <c r="K17" s="427">
        <v>0.16666666666666666</v>
      </c>
      <c r="L17" s="427">
        <v>2.6000000000000002E-2</v>
      </c>
      <c r="M17" s="430">
        <v>0</v>
      </c>
      <c r="N17" s="118"/>
      <c r="O17" s="119"/>
    </row>
    <row r="18" spans="1:19" s="120" customFormat="1" ht="15" customHeight="1" thickBot="1">
      <c r="A18" s="437" t="s">
        <v>372</v>
      </c>
      <c r="B18" s="438">
        <v>453</v>
      </c>
      <c r="C18" s="439">
        <v>94</v>
      </c>
      <c r="D18" s="427">
        <v>359</v>
      </c>
      <c r="E18" s="427">
        <v>7</v>
      </c>
      <c r="F18" s="427">
        <v>0</v>
      </c>
      <c r="G18" s="427">
        <v>1</v>
      </c>
      <c r="H18" s="427">
        <v>0</v>
      </c>
      <c r="I18" s="427">
        <v>345</v>
      </c>
      <c r="J18" s="440">
        <v>6</v>
      </c>
      <c r="K18" s="427">
        <v>0.79249448123620314</v>
      </c>
      <c r="L18" s="427">
        <v>1.4999999999999999E-2</v>
      </c>
      <c r="M18" s="441">
        <v>0.2</v>
      </c>
      <c r="N18" s="118"/>
      <c r="O18" s="119"/>
    </row>
    <row r="19" spans="1:19" s="120" customFormat="1" ht="15" customHeight="1" thickBot="1">
      <c r="A19" s="431" t="s">
        <v>373</v>
      </c>
      <c r="B19" s="432">
        <v>1117</v>
      </c>
      <c r="C19" s="433">
        <v>1002</v>
      </c>
      <c r="D19" s="427">
        <v>115</v>
      </c>
      <c r="E19" s="427">
        <v>30</v>
      </c>
      <c r="F19" s="427">
        <v>1</v>
      </c>
      <c r="G19" s="427">
        <v>14</v>
      </c>
      <c r="H19" s="427">
        <v>1</v>
      </c>
      <c r="I19" s="427">
        <v>33</v>
      </c>
      <c r="J19" s="434">
        <v>36</v>
      </c>
      <c r="K19" s="427">
        <v>0.10295434198746643</v>
      </c>
      <c r="L19" s="427">
        <v>2.1000000000000001E-2</v>
      </c>
      <c r="M19" s="435">
        <v>8.1000000000000003E-2</v>
      </c>
      <c r="N19" s="118"/>
      <c r="O19" s="119"/>
    </row>
    <row r="20" spans="1:19" s="120" customFormat="1" ht="15" customHeight="1" thickBot="1">
      <c r="A20" s="436" t="s">
        <v>374</v>
      </c>
      <c r="B20" s="427">
        <v>1279</v>
      </c>
      <c r="C20" s="428">
        <v>1150</v>
      </c>
      <c r="D20" s="427">
        <v>129</v>
      </c>
      <c r="E20" s="427">
        <v>57</v>
      </c>
      <c r="F20" s="427">
        <v>2</v>
      </c>
      <c r="G20" s="427">
        <v>39</v>
      </c>
      <c r="H20" s="427">
        <v>3</v>
      </c>
      <c r="I20" s="427">
        <v>13</v>
      </c>
      <c r="J20" s="429">
        <v>15</v>
      </c>
      <c r="K20" s="427">
        <v>0.10086004691164972</v>
      </c>
      <c r="L20" s="427">
        <v>5.2999999999999999E-2</v>
      </c>
      <c r="M20" s="430">
        <v>0.111</v>
      </c>
      <c r="N20" s="118"/>
      <c r="O20" s="119"/>
    </row>
    <row r="21" spans="1:19" s="120" customFormat="1" ht="15" customHeight="1" thickBot="1">
      <c r="A21" s="437" t="s">
        <v>375</v>
      </c>
      <c r="B21" s="438">
        <v>353</v>
      </c>
      <c r="C21" s="439">
        <v>277</v>
      </c>
      <c r="D21" s="427">
        <v>76</v>
      </c>
      <c r="E21" s="427">
        <v>11</v>
      </c>
      <c r="F21" s="427">
        <v>0</v>
      </c>
      <c r="G21" s="427">
        <v>4</v>
      </c>
      <c r="H21" s="427">
        <v>0</v>
      </c>
      <c r="I21" s="427">
        <v>52</v>
      </c>
      <c r="J21" s="440">
        <v>9</v>
      </c>
      <c r="K21" s="427">
        <v>0.21529745042492918</v>
      </c>
      <c r="L21" s="427">
        <v>2.2000000000000002E-2</v>
      </c>
      <c r="M21" s="441">
        <v>0.10400000000000001</v>
      </c>
      <c r="N21" s="118"/>
      <c r="O21" s="119"/>
    </row>
    <row r="22" spans="1:19" s="120" customFormat="1" ht="15" customHeight="1" thickBot="1">
      <c r="A22" s="431" t="s">
        <v>376</v>
      </c>
      <c r="B22" s="432">
        <v>1645</v>
      </c>
      <c r="C22" s="433">
        <v>1501</v>
      </c>
      <c r="D22" s="427">
        <v>144</v>
      </c>
      <c r="E22" s="427">
        <v>65</v>
      </c>
      <c r="F22" s="427">
        <v>2</v>
      </c>
      <c r="G22" s="427">
        <v>31</v>
      </c>
      <c r="H22" s="427">
        <v>0</v>
      </c>
      <c r="I22" s="427">
        <v>17</v>
      </c>
      <c r="J22" s="434">
        <v>29</v>
      </c>
      <c r="K22" s="427">
        <v>8.753799392097264E-2</v>
      </c>
      <c r="L22" s="427">
        <v>3.4000000000000002E-2</v>
      </c>
      <c r="M22" s="435">
        <v>9.5000000000000001E-2</v>
      </c>
      <c r="N22" s="118"/>
      <c r="O22" s="119"/>
    </row>
    <row r="23" spans="1:19" s="120" customFormat="1" ht="15" customHeight="1" thickBot="1">
      <c r="A23" s="431" t="s">
        <v>377</v>
      </c>
      <c r="B23" s="432">
        <v>331</v>
      </c>
      <c r="C23" s="433">
        <v>81</v>
      </c>
      <c r="D23" s="427">
        <v>250</v>
      </c>
      <c r="E23" s="427">
        <v>6</v>
      </c>
      <c r="F23" s="427">
        <v>1</v>
      </c>
      <c r="G23" s="427">
        <v>1</v>
      </c>
      <c r="H23" s="427">
        <v>0</v>
      </c>
      <c r="I23" s="427">
        <v>237</v>
      </c>
      <c r="J23" s="434">
        <v>5</v>
      </c>
      <c r="K23" s="427">
        <v>0.75528700906344415</v>
      </c>
      <c r="L23" s="427">
        <v>1.8000000000000002E-2</v>
      </c>
      <c r="M23" s="435">
        <v>0.17600000000000002</v>
      </c>
      <c r="N23" s="118"/>
      <c r="O23" s="119"/>
    </row>
    <row r="24" spans="1:19" s="120" customFormat="1" ht="15" customHeight="1" thickBot="1">
      <c r="A24" s="431" t="s">
        <v>378</v>
      </c>
      <c r="B24" s="432">
        <v>1159</v>
      </c>
      <c r="C24" s="433">
        <v>417</v>
      </c>
      <c r="D24" s="427">
        <v>742</v>
      </c>
      <c r="E24" s="427">
        <v>13</v>
      </c>
      <c r="F24" s="427">
        <v>4</v>
      </c>
      <c r="G24" s="427">
        <v>16</v>
      </c>
      <c r="H24" s="427">
        <v>3</v>
      </c>
      <c r="I24" s="427">
        <v>698</v>
      </c>
      <c r="J24" s="434">
        <v>8</v>
      </c>
      <c r="K24" s="427">
        <v>0.64020707506471097</v>
      </c>
      <c r="L24" s="427">
        <v>4.7E-2</v>
      </c>
      <c r="M24" s="435">
        <v>0.115</v>
      </c>
      <c r="N24" s="118"/>
      <c r="O24" s="119"/>
    </row>
    <row r="25" spans="1:19" s="120" customFormat="1" ht="15" customHeight="1" thickBot="1">
      <c r="A25" s="431" t="s">
        <v>379</v>
      </c>
      <c r="B25" s="432">
        <v>1471</v>
      </c>
      <c r="C25" s="433">
        <v>1211</v>
      </c>
      <c r="D25" s="427">
        <v>260</v>
      </c>
      <c r="E25" s="427">
        <v>37</v>
      </c>
      <c r="F25" s="427">
        <v>1</v>
      </c>
      <c r="G25" s="427">
        <v>50</v>
      </c>
      <c r="H25" s="427">
        <v>3</v>
      </c>
      <c r="I25" s="427">
        <v>142</v>
      </c>
      <c r="J25" s="434">
        <v>27</v>
      </c>
      <c r="K25" s="427">
        <v>0.17675050985723997</v>
      </c>
      <c r="L25" s="427">
        <v>5.2999999999999999E-2</v>
      </c>
      <c r="M25" s="435">
        <v>0.105</v>
      </c>
    </row>
    <row r="26" spans="1:19" s="120" customFormat="1" ht="15" customHeight="1" thickBot="1">
      <c r="A26" s="431" t="s">
        <v>380</v>
      </c>
      <c r="B26" s="432">
        <v>1960</v>
      </c>
      <c r="C26" s="433">
        <v>1764</v>
      </c>
      <c r="D26" s="427">
        <v>196</v>
      </c>
      <c r="E26" s="427">
        <v>14</v>
      </c>
      <c r="F26" s="427">
        <v>3</v>
      </c>
      <c r="G26" s="427">
        <v>44</v>
      </c>
      <c r="H26" s="427">
        <v>7</v>
      </c>
      <c r="I26" s="427">
        <v>90</v>
      </c>
      <c r="J26" s="434">
        <v>38</v>
      </c>
      <c r="K26" s="427">
        <v>0.1</v>
      </c>
      <c r="L26" s="427">
        <v>2.7999999999999997E-2</v>
      </c>
      <c r="M26" s="435">
        <v>5.7000000000000002E-2</v>
      </c>
    </row>
    <row r="27" spans="1:19" s="120" customFormat="1" ht="15" customHeight="1" thickBot="1">
      <c r="A27" s="431" t="s">
        <v>381</v>
      </c>
      <c r="B27" s="432">
        <v>3048</v>
      </c>
      <c r="C27" s="433">
        <v>1346</v>
      </c>
      <c r="D27" s="427">
        <v>1702</v>
      </c>
      <c r="E27" s="427">
        <v>60</v>
      </c>
      <c r="F27" s="427">
        <v>1</v>
      </c>
      <c r="G27" s="427">
        <v>62</v>
      </c>
      <c r="H27" s="427">
        <v>3</v>
      </c>
      <c r="I27" s="427">
        <v>1558</v>
      </c>
      <c r="J27" s="434">
        <v>18</v>
      </c>
      <c r="K27" s="427">
        <v>0.55839895013123364</v>
      </c>
      <c r="L27" s="427">
        <v>5.2000000000000005E-2</v>
      </c>
      <c r="M27" s="435">
        <v>0.20699999999999999</v>
      </c>
      <c r="N27" s="121"/>
      <c r="O27" s="121"/>
      <c r="P27" s="121"/>
      <c r="Q27" s="121"/>
      <c r="R27" s="121"/>
      <c r="S27" s="121"/>
    </row>
    <row r="28" spans="1:19" s="120" customFormat="1" ht="15" customHeight="1" thickBot="1">
      <c r="A28" s="431" t="s">
        <v>382</v>
      </c>
      <c r="B28" s="432">
        <v>548</v>
      </c>
      <c r="C28" s="433">
        <v>221</v>
      </c>
      <c r="D28" s="427">
        <v>327</v>
      </c>
      <c r="E28" s="427">
        <v>9</v>
      </c>
      <c r="F28" s="427">
        <v>0</v>
      </c>
      <c r="G28" s="427">
        <v>8</v>
      </c>
      <c r="H28" s="427">
        <v>0</v>
      </c>
      <c r="I28" s="427">
        <v>302</v>
      </c>
      <c r="J28" s="434">
        <v>8</v>
      </c>
      <c r="K28" s="427">
        <v>0.59671532846715325</v>
      </c>
      <c r="L28" s="427">
        <v>4.9000000000000002E-2</v>
      </c>
      <c r="M28" s="435">
        <v>0.11800000000000001</v>
      </c>
    </row>
    <row r="29" spans="1:19" s="122" customFormat="1" ht="15" customHeight="1" thickBot="1">
      <c r="A29" s="442" t="s">
        <v>383</v>
      </c>
      <c r="B29" s="443">
        <v>2463</v>
      </c>
      <c r="C29" s="444">
        <v>2199</v>
      </c>
      <c r="D29" s="443">
        <v>264</v>
      </c>
      <c r="E29" s="443">
        <v>123</v>
      </c>
      <c r="F29" s="443">
        <v>3</v>
      </c>
      <c r="G29" s="443">
        <v>44</v>
      </c>
      <c r="H29" s="443">
        <v>9</v>
      </c>
      <c r="I29" s="443">
        <v>57</v>
      </c>
      <c r="J29" s="445">
        <v>28</v>
      </c>
      <c r="K29" s="443">
        <v>0.1071863580998782</v>
      </c>
      <c r="L29" s="443">
        <v>4.5999999999999999E-2</v>
      </c>
      <c r="M29" s="446">
        <v>8.5999999999999993E-2</v>
      </c>
    </row>
    <row r="30" spans="1:19" s="120" customFormat="1" ht="15" customHeight="1" thickBot="1">
      <c r="A30" s="447" t="s">
        <v>384</v>
      </c>
      <c r="B30" s="448">
        <v>959</v>
      </c>
      <c r="C30" s="449">
        <v>871</v>
      </c>
      <c r="D30" s="427">
        <v>88</v>
      </c>
      <c r="E30" s="427">
        <v>5</v>
      </c>
      <c r="F30" s="427">
        <v>3</v>
      </c>
      <c r="G30" s="427">
        <v>21</v>
      </c>
      <c r="H30" s="427">
        <v>3</v>
      </c>
      <c r="I30" s="427">
        <v>43</v>
      </c>
      <c r="J30" s="450">
        <v>13</v>
      </c>
      <c r="K30" s="427">
        <v>9.1762252346193951E-2</v>
      </c>
      <c r="L30" s="427">
        <v>0.03</v>
      </c>
      <c r="M30" s="451">
        <v>2.4E-2</v>
      </c>
    </row>
    <row r="31" spans="1:19" s="120" customFormat="1" ht="15" customHeight="1" thickBot="1">
      <c r="A31" s="436" t="s">
        <v>385</v>
      </c>
      <c r="B31" s="427">
        <v>304</v>
      </c>
      <c r="C31" s="428">
        <v>47</v>
      </c>
      <c r="D31" s="427">
        <v>257</v>
      </c>
      <c r="E31" s="427">
        <v>1</v>
      </c>
      <c r="F31" s="427">
        <v>0</v>
      </c>
      <c r="G31" s="427">
        <v>6</v>
      </c>
      <c r="H31" s="427">
        <v>0</v>
      </c>
      <c r="I31" s="427">
        <v>250</v>
      </c>
      <c r="J31" s="429">
        <v>0</v>
      </c>
      <c r="K31" s="427">
        <v>0.84539473684210531</v>
      </c>
      <c r="L31" s="427">
        <v>0.125</v>
      </c>
      <c r="M31" s="430">
        <v>0.16699999999999998</v>
      </c>
      <c r="N31" s="405"/>
    </row>
    <row r="32" spans="1:19" s="120" customFormat="1" ht="15" customHeight="1" thickBot="1">
      <c r="A32" s="431" t="s">
        <v>386</v>
      </c>
      <c r="B32" s="432">
        <v>840</v>
      </c>
      <c r="C32" s="433">
        <v>758</v>
      </c>
      <c r="D32" s="427">
        <v>82</v>
      </c>
      <c r="E32" s="427">
        <v>18</v>
      </c>
      <c r="F32" s="427">
        <v>3</v>
      </c>
      <c r="G32" s="427">
        <v>15</v>
      </c>
      <c r="H32" s="427">
        <v>1</v>
      </c>
      <c r="I32" s="427">
        <v>16</v>
      </c>
      <c r="J32" s="434">
        <v>29</v>
      </c>
      <c r="K32" s="427">
        <v>9.7619047619047619E-2</v>
      </c>
      <c r="L32" s="427">
        <v>3.6000000000000004E-2</v>
      </c>
      <c r="M32" s="435">
        <v>4.7E-2</v>
      </c>
      <c r="N32" s="405"/>
    </row>
    <row r="33" spans="1:14" s="120" customFormat="1" ht="15" customHeight="1" thickBot="1">
      <c r="A33" s="436" t="s">
        <v>387</v>
      </c>
      <c r="B33" s="427">
        <v>344</v>
      </c>
      <c r="C33" s="428">
        <v>293</v>
      </c>
      <c r="D33" s="427">
        <v>51</v>
      </c>
      <c r="E33" s="427">
        <v>10</v>
      </c>
      <c r="F33" s="427">
        <v>0</v>
      </c>
      <c r="G33" s="427">
        <v>6</v>
      </c>
      <c r="H33" s="427">
        <v>0</v>
      </c>
      <c r="I33" s="427">
        <v>25</v>
      </c>
      <c r="J33" s="429">
        <v>10</v>
      </c>
      <c r="K33" s="427">
        <v>0.14825581395348839</v>
      </c>
      <c r="L33" s="427">
        <v>2.6000000000000002E-2</v>
      </c>
      <c r="M33" s="430">
        <v>0.13200000000000001</v>
      </c>
      <c r="N33" s="405"/>
    </row>
    <row r="34" spans="1:14" s="120" customFormat="1" ht="15" customHeight="1" thickBot="1">
      <c r="A34" s="452" t="s">
        <v>388</v>
      </c>
      <c r="B34" s="453">
        <v>2148</v>
      </c>
      <c r="C34" s="454">
        <v>1014</v>
      </c>
      <c r="D34" s="427">
        <v>1134</v>
      </c>
      <c r="E34" s="427">
        <v>41</v>
      </c>
      <c r="F34" s="427">
        <v>3</v>
      </c>
      <c r="G34" s="427">
        <v>26</v>
      </c>
      <c r="H34" s="427">
        <v>1</v>
      </c>
      <c r="I34" s="427">
        <v>1028</v>
      </c>
      <c r="J34" s="455">
        <v>35</v>
      </c>
      <c r="K34" s="427">
        <v>0.52793296089385477</v>
      </c>
      <c r="L34" s="427">
        <v>3.5000000000000003E-2</v>
      </c>
      <c r="M34" s="456">
        <v>0.12</v>
      </c>
    </row>
    <row r="35" spans="1:14" ht="27" customHeight="1">
      <c r="A35" s="406" t="s">
        <v>319</v>
      </c>
      <c r="B35" s="399"/>
      <c r="C35" s="399"/>
      <c r="D35" s="399"/>
      <c r="E35" s="398"/>
      <c r="F35" s="67"/>
      <c r="G35" s="67"/>
      <c r="H35" s="67"/>
      <c r="I35" s="67"/>
    </row>
    <row r="36" spans="1:14" ht="31.5" customHeight="1">
      <c r="A36" s="743" t="s">
        <v>316</v>
      </c>
      <c r="B36" s="306"/>
      <c r="C36" s="306"/>
      <c r="D36" s="306"/>
      <c r="E36" s="306"/>
      <c r="F36" s="306"/>
      <c r="G36" s="306"/>
    </row>
    <row r="37" spans="1:14" ht="34.5" customHeight="1">
      <c r="A37" s="102" t="s">
        <v>317</v>
      </c>
    </row>
    <row r="39" spans="1:14">
      <c r="A39" s="19" t="s">
        <v>583</v>
      </c>
    </row>
  </sheetData>
  <mergeCells count="2">
    <mergeCell ref="B3:Q3"/>
    <mergeCell ref="A13:M13"/>
  </mergeCells>
  <dataValidations count="55">
    <dataValidation allowBlank="1" showInputMessage="1" showErrorMessage="1" prompt="This sheet contain Two tables named Table 9 and Table 10. Table 9 starts from cell A4 to cell S8. Table 10 Starts from cell A 14 to M34." sqref="A1" xr:uid="{00000000-0002-0000-0600-000000000000}"/>
    <dataValidation allowBlank="1" showInputMessage="1" showErrorMessage="1" prompt="Table 9  HOUSING UNITS by TYPE" sqref="A2" xr:uid="{00000000-0002-0000-0600-000001000000}"/>
    <dataValidation allowBlank="1" showInputMessage="1" showErrorMessage="1" prompt=" HOUSING UNITS by TYPE" sqref="B3:Q3" xr:uid="{00000000-0002-0000-0600-000002000000}"/>
    <dataValidation allowBlank="1" showInputMessage="1" showErrorMessage="1" prompt=" HOUSING UNITS by TYPE data table heading total" sqref="B4" xr:uid="{00000000-0002-0000-0600-000003000000}"/>
    <dataValidation allowBlank="1" showInputMessage="1" showErrorMessage="1" prompt="HOUSING UNITS by TYPE data table heading total2" sqref="C4" xr:uid="{00000000-0002-0000-0600-000004000000}"/>
    <dataValidation allowBlank="1" showInputMessage="1" showErrorMessage="1" prompt="HOUSING UNITS by TYPE data table heading  total 3" sqref="D4" xr:uid="{00000000-0002-0000-0600-000005000000}"/>
    <dataValidation allowBlank="1" showInputMessage="1" showErrorMessage="1" prompt="HOUSING UNITS by TYPE data table heading  single detached" sqref="E4" xr:uid="{00000000-0002-0000-0600-000006000000}"/>
    <dataValidation allowBlank="1" showInputMessage="1" showErrorMessage="1" prompt="HOUSING UNITS by TYPE data table heading  single detached2" sqref="F4" xr:uid="{00000000-0002-0000-0600-000007000000}"/>
    <dataValidation allowBlank="1" showInputMessage="1" showErrorMessage="1" prompt="HOUSING UNITS by TYPE data table heading single detached 3" sqref="G4" xr:uid="{00000000-0002-0000-0600-000008000000}"/>
    <dataValidation allowBlank="1" showInputMessage="1" showErrorMessage="1" prompt="HOUSING UNITS by TYPE data table heading  single attached " sqref="H4" xr:uid="{00000000-0002-0000-0600-000009000000}"/>
    <dataValidation allowBlank="1" showInputMessage="1" showErrorMessage="1" prompt="HOUSING UNITS by TYPE data table heading  single attached 2" sqref="I4" xr:uid="{00000000-0002-0000-0600-00000A000000}"/>
    <dataValidation allowBlank="1" showInputMessage="1" showErrorMessage="1" prompt="HOUSING UNITS by TYPE data table heading  single attached 3" sqref="J4" xr:uid="{00000000-0002-0000-0600-00000B000000}"/>
    <dataValidation allowBlank="1" showInputMessage="1" showErrorMessage="1" prompt="HOUSING UNITS by TYPE data table heading two to four" sqref="K4" xr:uid="{00000000-0002-0000-0600-00000C000000}"/>
    <dataValidation allowBlank="1" showInputMessage="1" showErrorMessage="1" prompt="HOUSING UNITS by TYPE data table heading two to four2" sqref="L4" xr:uid="{00000000-0002-0000-0600-00000D000000}"/>
    <dataValidation allowBlank="1" showInputMessage="1" showErrorMessage="1" prompt="HOUSING UNITS by TYPE data table heading two to four3" sqref="M4" xr:uid="{00000000-0002-0000-0600-00000E000000}"/>
    <dataValidation allowBlank="1" showInputMessage="1" showErrorMessage="1" prompt="HOUSING UNITS by TYPE data table heading five plus" sqref="N4" xr:uid="{00000000-0002-0000-0600-00000F000000}"/>
    <dataValidation allowBlank="1" showInputMessage="1" showErrorMessage="1" prompt="HOUSING UNITS by TYPE data table heading five plus2" sqref="O4" xr:uid="{00000000-0002-0000-0600-000010000000}"/>
    <dataValidation allowBlank="1" showInputMessage="1" showErrorMessage="1" prompt="HOUSING UNITS by TYPE data table heading five plus 3" sqref="P4" xr:uid="{00000000-0002-0000-0600-000011000000}"/>
    <dataValidation allowBlank="1" showInputMessage="1" showErrorMessage="1" prompt="HOUSING UNITS by TYPE data table heading mobile homes" sqref="Q4 R4" xr:uid="{00000000-0002-0000-0600-000012000000}"/>
    <dataValidation allowBlank="1" showInputMessage="1" showErrorMessage="1" prompt="HOUSING UNITS by TYPE data table heading mobile homes3" sqref="S4" xr:uid="{00000000-0002-0000-0600-000013000000}"/>
    <dataValidation allowBlank="1" showInputMessage="1" showErrorMessage="1" prompt="county/city sub heading tuolumne county" sqref="A5" xr:uid="{00000000-0002-0000-0600-000014000000}"/>
    <dataValidation allowBlank="1" showInputMessage="1" showErrorMessage="1" prompt="total sub heading 2010" sqref="B5" xr:uid="{00000000-0002-0000-0600-000015000000}"/>
    <dataValidation allowBlank="1" showInputMessage="1" showErrorMessage="1" prompt="total2 sub heading 2013" sqref="C5" xr:uid="{00000000-0002-0000-0600-000016000000}"/>
    <dataValidation allowBlank="1" showInputMessage="1" showErrorMessage="1" prompt="tota3l sub heading %" sqref="D5" xr:uid="{00000000-0002-0000-0600-000017000000}"/>
    <dataValidation allowBlank="1" showInputMessage="1" showErrorMessage="1" prompt="Single Detached sub heading 2010" sqref="E5" xr:uid="{00000000-0002-0000-0600-000018000000}"/>
    <dataValidation allowBlank="1" showInputMessage="1" showErrorMessage="1" prompt="Single Detached2 sub heading 2013" sqref="F5" xr:uid="{00000000-0002-0000-0600-000019000000}"/>
    <dataValidation allowBlank="1" showInputMessage="1" showErrorMessage="1" prompt="Single Detached2 sub heading %" sqref="G5" xr:uid="{00000000-0002-0000-0600-00001A000000}"/>
    <dataValidation allowBlank="1" showInputMessage="1" showErrorMessage="1" prompt="Single Attached sub heading 2010" sqref="H5" xr:uid="{00000000-0002-0000-0600-00001B000000}"/>
    <dataValidation allowBlank="1" showInputMessage="1" showErrorMessage="1" prompt="Single Attached2  sub heading 2013" sqref="I5" xr:uid="{00000000-0002-0000-0600-00001C000000}"/>
    <dataValidation allowBlank="1" showInputMessage="1" showErrorMessage="1" prompt="Single Attached3  sub heading %" sqref="J5" xr:uid="{00000000-0002-0000-0600-00001D000000}"/>
    <dataValidation allowBlank="1" showInputMessage="1" showErrorMessage="1" prompt="two to four  sub heading 2010" sqref="K5" xr:uid="{00000000-0002-0000-0600-00001E000000}"/>
    <dataValidation allowBlank="1" showInputMessage="1" showErrorMessage="1" prompt="two to four  sub heading 2013" sqref="L5" xr:uid="{00000000-0002-0000-0600-00001F000000}"/>
    <dataValidation allowBlank="1" showInputMessage="1" showErrorMessage="1" prompt="two to four 3 sub heading %" sqref="M5" xr:uid="{00000000-0002-0000-0600-000020000000}"/>
    <dataValidation allowBlank="1" showInputMessage="1" showErrorMessage="1" prompt="five plus sub heading 2010" sqref="N5" xr:uid="{00000000-0002-0000-0600-000021000000}"/>
    <dataValidation allowBlank="1" showInputMessage="1" showErrorMessage="1" prompt="five plus2 sub heading 2013" sqref="O5" xr:uid="{00000000-0002-0000-0600-000022000000}"/>
    <dataValidation allowBlank="1" showInputMessage="1" showErrorMessage="1" prompt="five plus sub heading %" sqref="P5" xr:uid="{00000000-0002-0000-0600-000023000000}"/>
    <dataValidation allowBlank="1" showInputMessage="1" showErrorMessage="1" prompt="mobile home sub heading 2010" sqref="Q5" xr:uid="{00000000-0002-0000-0600-000024000000}"/>
    <dataValidation allowBlank="1" showInputMessage="1" showErrorMessage="1" prompt="mobile home 2 sub heading 2013" sqref="R5" xr:uid="{00000000-0002-0000-0600-000025000000}"/>
    <dataValidation allowBlank="1" showInputMessage="1" showErrorMessage="1" prompt="mobile home3 sub heading %" sqref="S5" xr:uid="{00000000-0002-0000-0600-000026000000}"/>
    <dataValidation allowBlank="1" showInputMessage="1" showErrorMessage="1" prompt="Table 10 HOUSING STOCK BY TYPE OF VACANCY" sqref="A12" xr:uid="{00000000-0002-0000-0600-000027000000}"/>
    <dataValidation allowBlank="1" showInputMessage="1" showErrorMessage="1" prompt="HOUSING STOCK BY TYPE OF VACANCY" sqref="A13:M13" xr:uid="{00000000-0002-0000-0600-000028000000}"/>
    <dataValidation allowBlank="1" showInputMessage="1" showErrorMessage="1" prompt="HOUSING STOCK BY TYPE OF VACANCY data table heading geography" sqref="A14" xr:uid="{00000000-0002-0000-0600-000029000000}"/>
    <dataValidation allowBlank="1" showInputMessage="1" showErrorMessage="1" prompt="HOUSING STOCK BY TYPE OF VACANCY data table heading  total housing unit" sqref="B14" xr:uid="{00000000-0002-0000-0600-00002A000000}"/>
    <dataValidation allowBlank="1" showInputMessage="1" showErrorMessage="1" prompt="HOUSING STOCK BY TYPE OF VACANCY data table heading occuoied housing unit" sqref="C14" xr:uid="{00000000-0002-0000-0600-00002B000000}"/>
    <dataValidation allowBlank="1" showInputMessage="1" showErrorMessage="1" prompt="HOUSING STOCK BY TYPE OF VACANCY data table heading vacant housing unit" sqref="D14" xr:uid="{00000000-0002-0000-0600-00002C000000}"/>
    <dataValidation allowBlank="1" showInputMessage="1" showErrorMessage="1" prompt="HOUSING STOCK BY TYPE OF VACANCY data table heading for rent" sqref="E14" xr:uid="{00000000-0002-0000-0600-00002D000000}"/>
    <dataValidation allowBlank="1" showInputMessage="1" showErrorMessage="1" prompt="HOUSING STOCK BY TYPE OF VACANCY data table heading rented, not occupied" sqref="F14" xr:uid="{00000000-0002-0000-0600-00002E000000}"/>
    <dataValidation allowBlank="1" showInputMessage="1" showErrorMessage="1" prompt="HOUSING STOCK BY TYPE OF VACANCY data table heading for sale only" sqref="G14" xr:uid="{00000000-0002-0000-0600-00002F000000}"/>
    <dataValidation allowBlank="1" showInputMessage="1" showErrorMessage="1" prompt="HOUSING STOCK BY TYPE OF VACANCY data table heading  sold,not occupied" sqref="H14" xr:uid="{00000000-0002-0000-0600-000030000000}"/>
    <dataValidation allowBlank="1" showInputMessage="1" showErrorMessage="1" prompt="HOUSING STOCK BY TYPE OF VACANCY data table heading for seasonal" sqref="I14" xr:uid="{00000000-0002-0000-0600-000031000000}"/>
    <dataValidation allowBlank="1" showInputMessage="1" showErrorMessage="1" prompt="HOUSING STOCK BY TYPE OF VACANCY data table heading  all other vacant" sqref="J14" xr:uid="{00000000-0002-0000-0600-000032000000}"/>
    <dataValidation allowBlank="1" showInputMessage="1" showErrorMessage="1" prompt="HOUSING STOCK BY TYPE OF VACANCY data table heading vacancy rate" sqref="K14" xr:uid="{00000000-0002-0000-0600-000033000000}"/>
    <dataValidation allowBlank="1" showInputMessage="1" showErrorMessage="1" prompt="HOUSING STOCK BY TYPE OF VACANCY data table heading homeowner" sqref="L14" xr:uid="{00000000-0002-0000-0600-000034000000}"/>
    <dataValidation allowBlank="1" showInputMessage="1" showErrorMessage="1" prompt="HOUSING STOCK BY TYPE OF VACANCY data table heading  rental vacacncy" sqref="M14" xr:uid="{00000000-0002-0000-0600-000035000000}"/>
    <dataValidation allowBlank="1" showInputMessage="1" showErrorMessage="1" prompt="Housing Units by Type Data table heading County/city" sqref="A4" xr:uid="{412163E7-1E55-4978-ABA5-5C0C106F6F52}"/>
  </dataValidations>
  <hyperlinks>
    <hyperlink ref="A37" r:id="rId1" display="http://www.dof.ca.gov/research/demographic/state_census_data_center/census_2010/documents/2010Census_DemoProfile5.xls" xr:uid="{00000000-0004-0000-0600-000000000000}"/>
    <hyperlink ref="A9" r:id="rId2" xr:uid="{00000000-0004-0000-0600-000001000000}"/>
  </hyperlinks>
  <pageMargins left="0.7" right="0.7" top="0.75" bottom="0.75" header="0.3" footer="0.3"/>
  <pageSetup scale="52" fitToHeight="0" orientation="landscape" r:id="rId3"/>
  <headerFooter>
    <oddHeader xml:space="preserve">&amp;L5th Cycle Housing Element Data Package&amp;CTuolumne County and the Cities Within&amp;R10/1/2013
</oddHeader>
    <oddFooter>&amp;L&amp;A&amp;CHCD-Housing Policy&amp;RPage &amp;P</oddFooter>
  </headerFooter>
  <tableParts count="2">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3"/>
  <sheetViews>
    <sheetView topLeftCell="A16" zoomScaleNormal="100" workbookViewId="0">
      <selection activeCell="C23" sqref="C23"/>
    </sheetView>
  </sheetViews>
  <sheetFormatPr baseColWidth="10" defaultColWidth="8.83203125" defaultRowHeight="15"/>
  <cols>
    <col min="1" max="1" width="54.1640625" customWidth="1"/>
    <col min="2" max="2" width="24.5" customWidth="1"/>
    <col min="3" max="3" width="20.1640625" customWidth="1"/>
    <col min="4" max="4" width="15.6640625" customWidth="1"/>
    <col min="5" max="5" width="15.83203125" customWidth="1"/>
    <col min="6" max="6" width="21.1640625" customWidth="1"/>
    <col min="7" max="7" width="22.33203125" customWidth="1"/>
    <col min="8" max="8" width="14.5" hidden="1" customWidth="1"/>
    <col min="9" max="9" width="13.5" hidden="1" customWidth="1"/>
    <col min="10" max="10" width="13.1640625" hidden="1" customWidth="1"/>
    <col min="11" max="11" width="13.33203125" hidden="1" customWidth="1"/>
    <col min="12" max="12" width="13" hidden="1" customWidth="1"/>
    <col min="13" max="13" width="12.5" hidden="1" customWidth="1"/>
    <col min="14" max="14" width="12" hidden="1" customWidth="1"/>
    <col min="15" max="15" width="12.1640625" hidden="1" customWidth="1"/>
    <col min="16" max="16" width="12.5" hidden="1" customWidth="1"/>
    <col min="17" max="17" width="11.5" hidden="1" customWidth="1"/>
    <col min="18" max="18" width="12.5" hidden="1" customWidth="1"/>
    <col min="19" max="19" width="11.83203125" hidden="1" customWidth="1"/>
    <col min="20" max="20" width="11.33203125" hidden="1" customWidth="1"/>
    <col min="21" max="21" width="12" hidden="1" customWidth="1"/>
    <col min="22" max="22" width="8.6640625" hidden="1" customWidth="1"/>
    <col min="23" max="23" width="11.1640625" hidden="1" customWidth="1"/>
  </cols>
  <sheetData>
    <row r="1" spans="1:23" s="633" customFormat="1">
      <c r="A1" s="633" t="s">
        <v>603</v>
      </c>
    </row>
    <row r="2" spans="1:23" s="50" customFormat="1" ht="17">
      <c r="A2" s="711" t="s">
        <v>177</v>
      </c>
    </row>
    <row r="3" spans="1:23" ht="31.5" customHeight="1" thickBot="1">
      <c r="A3" s="828" t="s">
        <v>225</v>
      </c>
      <c r="B3" s="829"/>
      <c r="C3" s="829"/>
      <c r="D3" s="829"/>
      <c r="E3" s="829"/>
      <c r="F3" s="829"/>
      <c r="G3" s="829"/>
      <c r="H3" s="829"/>
      <c r="I3" s="829"/>
      <c r="J3" s="829"/>
      <c r="K3" s="829"/>
      <c r="L3" s="829"/>
      <c r="M3" s="829"/>
      <c r="N3" s="829"/>
      <c r="O3" s="829"/>
      <c r="P3" s="829"/>
      <c r="Q3" s="829"/>
      <c r="R3" s="829"/>
      <c r="S3" s="829"/>
      <c r="T3" s="829"/>
      <c r="U3" s="829"/>
      <c r="V3" s="829"/>
      <c r="W3" s="830"/>
    </row>
    <row r="4" spans="1:23" ht="15.75" customHeight="1" thickBot="1">
      <c r="A4" s="648" t="s">
        <v>558</v>
      </c>
      <c r="B4" s="462" t="s">
        <v>390</v>
      </c>
      <c r="C4" s="463" t="s">
        <v>559</v>
      </c>
      <c r="D4" s="463" t="s">
        <v>323</v>
      </c>
      <c r="E4" s="463" t="s">
        <v>496</v>
      </c>
      <c r="F4" s="463" t="s">
        <v>228</v>
      </c>
      <c r="G4" s="463" t="s">
        <v>547</v>
      </c>
      <c r="H4" s="80"/>
      <c r="I4" s="80"/>
      <c r="J4" s="80"/>
      <c r="K4" s="80"/>
      <c r="L4" s="80"/>
      <c r="M4" s="80"/>
      <c r="N4" s="80"/>
      <c r="O4" s="80"/>
      <c r="P4" s="80"/>
      <c r="Q4" s="80"/>
      <c r="R4" s="80"/>
      <c r="S4" s="80"/>
      <c r="T4" s="80"/>
      <c r="U4" s="80"/>
      <c r="V4" s="80"/>
      <c r="W4" s="127"/>
    </row>
    <row r="5" spans="1:23" ht="17" customHeight="1" thickBot="1">
      <c r="A5" s="649" t="s">
        <v>558</v>
      </c>
      <c r="B5" s="457" t="s">
        <v>5</v>
      </c>
      <c r="C5" s="457" t="s">
        <v>3</v>
      </c>
      <c r="D5" s="457" t="s">
        <v>5</v>
      </c>
      <c r="E5" s="457" t="s">
        <v>3</v>
      </c>
      <c r="F5" s="457" t="s">
        <v>5</v>
      </c>
      <c r="G5" s="457" t="s">
        <v>3</v>
      </c>
      <c r="H5" s="80"/>
      <c r="I5" s="80"/>
      <c r="J5" s="80"/>
      <c r="K5" s="80"/>
      <c r="L5" s="80"/>
      <c r="M5" s="80"/>
      <c r="N5" s="80"/>
      <c r="O5" s="80"/>
      <c r="P5" s="80"/>
      <c r="Q5" s="80"/>
      <c r="R5" s="80"/>
      <c r="S5" s="80"/>
      <c r="T5" s="80"/>
      <c r="U5" s="80"/>
      <c r="V5" s="80"/>
      <c r="W5" s="127"/>
    </row>
    <row r="6" spans="1:23" ht="15" customHeight="1" thickBot="1">
      <c r="A6" s="467" t="s">
        <v>10</v>
      </c>
      <c r="B6" s="458">
        <v>869</v>
      </c>
      <c r="C6" s="459">
        <f xml:space="preserve"> B6/B9</f>
        <v>0.15912836476835746</v>
      </c>
      <c r="D6" s="458">
        <v>102</v>
      </c>
      <c r="E6" s="459">
        <f>D6/D9</f>
        <v>0.23394495412844038</v>
      </c>
      <c r="F6" s="460">
        <f>B6-D6</f>
        <v>767</v>
      </c>
      <c r="G6" s="461">
        <f>F6/F9</f>
        <v>0.15263681592039802</v>
      </c>
      <c r="H6" s="80"/>
      <c r="I6" s="80"/>
      <c r="J6" s="80"/>
      <c r="K6" s="80"/>
      <c r="L6" s="80"/>
      <c r="M6" s="80"/>
      <c r="N6" s="80"/>
      <c r="O6" s="80"/>
      <c r="P6" s="80"/>
      <c r="Q6" s="80"/>
      <c r="R6" s="80"/>
      <c r="S6" s="80"/>
      <c r="T6" s="80"/>
      <c r="U6" s="80"/>
      <c r="V6" s="80"/>
      <c r="W6" s="127"/>
    </row>
    <row r="7" spans="1:23" ht="15" customHeight="1" thickBot="1">
      <c r="A7" s="467" t="s">
        <v>11</v>
      </c>
      <c r="B7" s="470">
        <v>2196</v>
      </c>
      <c r="C7" s="471">
        <f>B7/B9</f>
        <v>0.40212415308551547</v>
      </c>
      <c r="D7" s="470">
        <v>162</v>
      </c>
      <c r="E7" s="471">
        <f>D7/D9</f>
        <v>0.37155963302752293</v>
      </c>
      <c r="F7" s="472">
        <f>B7-D7</f>
        <v>2034</v>
      </c>
      <c r="G7" s="473">
        <f>F7/F9</f>
        <v>0.40477611940298508</v>
      </c>
      <c r="H7" s="80"/>
      <c r="I7" s="80"/>
      <c r="J7" s="80"/>
      <c r="K7" s="80"/>
      <c r="L7" s="80"/>
      <c r="M7" s="80"/>
      <c r="N7" s="80"/>
      <c r="O7" s="80"/>
      <c r="P7" s="80"/>
      <c r="Q7" s="80"/>
      <c r="R7" s="80"/>
      <c r="S7" s="80"/>
      <c r="T7" s="80"/>
      <c r="U7" s="80"/>
      <c r="V7" s="80"/>
      <c r="W7" s="127"/>
    </row>
    <row r="8" spans="1:23" ht="15" customHeight="1" thickBot="1">
      <c r="A8" s="467" t="s">
        <v>12</v>
      </c>
      <c r="B8" s="470">
        <v>2396</v>
      </c>
      <c r="C8" s="471">
        <f>B8/B9</f>
        <v>0.43874748214612708</v>
      </c>
      <c r="D8" s="470">
        <v>172</v>
      </c>
      <c r="E8" s="471">
        <f>D8/D9</f>
        <v>0.39449541284403672</v>
      </c>
      <c r="F8" s="472">
        <f>B8-D8</f>
        <v>2224</v>
      </c>
      <c r="G8" s="473">
        <f>F8/F9</f>
        <v>0.4425870646766169</v>
      </c>
      <c r="H8" s="80"/>
      <c r="I8" s="80"/>
      <c r="J8" s="80"/>
      <c r="K8" s="80"/>
      <c r="L8" s="80"/>
      <c r="M8" s="80"/>
      <c r="N8" s="80"/>
      <c r="O8" s="80"/>
      <c r="P8" s="80"/>
      <c r="Q8" s="80"/>
      <c r="R8" s="80"/>
      <c r="S8" s="80"/>
      <c r="T8" s="80"/>
      <c r="U8" s="80"/>
      <c r="V8" s="80"/>
      <c r="W8" s="127"/>
    </row>
    <row r="9" spans="1:23" ht="15" customHeight="1" thickBot="1">
      <c r="A9" s="468" t="s">
        <v>13</v>
      </c>
      <c r="B9" s="474">
        <f>SUM(B6,B7,B8)</f>
        <v>5461</v>
      </c>
      <c r="C9" s="475">
        <f>B9/B9</f>
        <v>1</v>
      </c>
      <c r="D9" s="476">
        <f>SUM(D6,D7,D8)</f>
        <v>436</v>
      </c>
      <c r="E9" s="475">
        <f>D9/D9</f>
        <v>1</v>
      </c>
      <c r="F9" s="477">
        <f>B9-D9</f>
        <v>5025</v>
      </c>
      <c r="G9" s="478">
        <f>F9/F9</f>
        <v>1</v>
      </c>
      <c r="H9" s="80"/>
      <c r="I9" s="80"/>
      <c r="J9" s="80"/>
      <c r="K9" s="80"/>
      <c r="L9" s="80"/>
      <c r="M9" s="80"/>
      <c r="N9" s="80"/>
      <c r="O9" s="80"/>
      <c r="P9" s="80"/>
      <c r="Q9" s="80"/>
      <c r="R9" s="80"/>
      <c r="S9" s="80"/>
      <c r="T9" s="80"/>
      <c r="U9" s="80"/>
      <c r="V9" s="80"/>
      <c r="W9" s="127"/>
    </row>
    <row r="10" spans="1:23" ht="15" customHeight="1" thickTop="1" thickBot="1">
      <c r="A10" s="469" t="s">
        <v>14</v>
      </c>
      <c r="B10" s="464" t="s">
        <v>5</v>
      </c>
      <c r="C10" s="465">
        <f>B9/47563</f>
        <v>0.11481613859512646</v>
      </c>
      <c r="D10" s="464"/>
      <c r="E10" s="465">
        <f>D9/3929</f>
        <v>0.11096971239501145</v>
      </c>
      <c r="F10" s="464"/>
      <c r="G10" s="466">
        <f>F9/(47563-3929)</f>
        <v>0.11516248796809828</v>
      </c>
      <c r="H10" s="88"/>
      <c r="I10" s="88"/>
      <c r="J10" s="88"/>
      <c r="K10" s="88"/>
      <c r="L10" s="88"/>
      <c r="M10" s="88"/>
      <c r="N10" s="88"/>
      <c r="O10" s="88"/>
      <c r="P10" s="88"/>
      <c r="Q10" s="88"/>
      <c r="R10" s="88"/>
      <c r="S10" s="88"/>
      <c r="T10" s="88"/>
      <c r="U10" s="88"/>
      <c r="V10" s="88"/>
      <c r="W10" s="139"/>
    </row>
    <row r="11" spans="1:23" ht="17" thickBot="1">
      <c r="A11" s="747" t="s">
        <v>403</v>
      </c>
      <c r="B11" s="748"/>
      <c r="C11" s="748"/>
      <c r="D11" s="749"/>
    </row>
    <row r="12" spans="1:23" ht="16">
      <c r="A12" s="107"/>
      <c r="B12" s="85"/>
    </row>
    <row r="13" spans="1:23" ht="17">
      <c r="A13" s="764" t="s">
        <v>178</v>
      </c>
    </row>
    <row r="14" spans="1:23" ht="31.5" customHeight="1" thickBot="1">
      <c r="A14" s="834" t="s">
        <v>561</v>
      </c>
      <c r="B14" s="835"/>
      <c r="C14" s="835"/>
      <c r="D14" s="835"/>
      <c r="E14" s="835"/>
      <c r="F14" s="835"/>
      <c r="G14" s="835"/>
      <c r="H14" s="835"/>
      <c r="I14" s="835"/>
      <c r="J14" s="835"/>
      <c r="K14" s="835"/>
      <c r="L14" s="835"/>
      <c r="M14" s="835"/>
      <c r="N14" s="835"/>
      <c r="O14" s="835"/>
      <c r="P14" s="835"/>
      <c r="Q14" s="835"/>
      <c r="R14" s="835"/>
      <c r="S14" s="835"/>
      <c r="T14" s="835"/>
      <c r="U14" s="835"/>
      <c r="V14" s="835"/>
      <c r="W14" s="836"/>
    </row>
    <row r="15" spans="1:23" ht="16.5" customHeight="1" thickBot="1">
      <c r="A15" s="650" t="s">
        <v>558</v>
      </c>
      <c r="B15" s="463" t="s">
        <v>390</v>
      </c>
      <c r="C15" s="463" t="s">
        <v>559</v>
      </c>
      <c r="D15" s="463" t="s">
        <v>323</v>
      </c>
      <c r="E15" s="463" t="s">
        <v>560</v>
      </c>
      <c r="F15" s="750" t="s">
        <v>228</v>
      </c>
      <c r="G15" s="750" t="s">
        <v>547</v>
      </c>
      <c r="H15" s="80"/>
      <c r="I15" s="80"/>
      <c r="J15" s="80"/>
      <c r="K15" s="80"/>
      <c r="L15" s="80"/>
      <c r="M15" s="80"/>
      <c r="N15" s="80"/>
      <c r="O15" s="80"/>
      <c r="P15" s="80"/>
      <c r="Q15" s="80"/>
      <c r="R15" s="80"/>
      <c r="S15" s="80"/>
      <c r="T15" s="80"/>
      <c r="U15" s="80"/>
      <c r="V15" s="80"/>
      <c r="W15" s="127"/>
    </row>
    <row r="16" spans="1:23" ht="18" thickBot="1">
      <c r="A16" s="651" t="s">
        <v>558</v>
      </c>
      <c r="B16" s="457" t="s">
        <v>5</v>
      </c>
      <c r="C16" s="457" t="s">
        <v>3</v>
      </c>
      <c r="D16" s="457" t="s">
        <v>5</v>
      </c>
      <c r="E16" s="457" t="s">
        <v>3</v>
      </c>
      <c r="F16" s="457" t="s">
        <v>5</v>
      </c>
      <c r="G16" s="457" t="s">
        <v>3</v>
      </c>
      <c r="H16" s="80"/>
      <c r="I16" s="80"/>
      <c r="J16" s="80"/>
      <c r="K16" s="80"/>
      <c r="L16" s="80"/>
      <c r="M16" s="80"/>
      <c r="N16" s="80"/>
      <c r="O16" s="80"/>
      <c r="P16" s="80"/>
      <c r="Q16" s="80"/>
      <c r="R16" s="80"/>
      <c r="S16" s="80"/>
      <c r="T16" s="80"/>
      <c r="U16" s="80"/>
      <c r="V16" s="80"/>
      <c r="W16" s="127"/>
    </row>
    <row r="17" spans="1:23" ht="17" thickBot="1">
      <c r="A17" s="479" t="s">
        <v>15</v>
      </c>
      <c r="B17" s="486">
        <v>19122</v>
      </c>
      <c r="C17" s="487">
        <f>B17/B17</f>
        <v>1</v>
      </c>
      <c r="D17" s="488">
        <v>1886</v>
      </c>
      <c r="E17" s="487">
        <f>D17/D17</f>
        <v>1</v>
      </c>
      <c r="F17" s="489">
        <f t="shared" ref="F17:F30" si="0">B17-D17</f>
        <v>17236</v>
      </c>
      <c r="G17" s="487">
        <f>F17/F17</f>
        <v>1</v>
      </c>
      <c r="H17" s="80"/>
      <c r="I17" s="80"/>
      <c r="J17" s="80"/>
      <c r="K17" s="80"/>
      <c r="L17" s="80"/>
      <c r="M17" s="80"/>
      <c r="N17" s="80"/>
      <c r="O17" s="80"/>
      <c r="P17" s="80"/>
      <c r="Q17" s="80"/>
      <c r="R17" s="80"/>
      <c r="S17" s="80"/>
      <c r="T17" s="80"/>
      <c r="U17" s="80"/>
      <c r="V17" s="80"/>
      <c r="W17" s="127"/>
    </row>
    <row r="18" spans="1:23" ht="18" thickTop="1" thickBot="1">
      <c r="A18" s="480" t="s">
        <v>16</v>
      </c>
      <c r="B18" s="490">
        <v>12510</v>
      </c>
      <c r="C18" s="491">
        <f>B18/B17</f>
        <v>0.65422026984625037</v>
      </c>
      <c r="D18" s="492">
        <v>1252</v>
      </c>
      <c r="E18" s="493">
        <f>D18/D17</f>
        <v>0.66383881230116648</v>
      </c>
      <c r="F18" s="489">
        <f t="shared" si="0"/>
        <v>11258</v>
      </c>
      <c r="G18" s="494">
        <f>F18/F17</f>
        <v>0.65316778834996514</v>
      </c>
      <c r="H18" s="80"/>
      <c r="I18" s="80"/>
      <c r="J18" s="80"/>
      <c r="K18" s="80"/>
      <c r="L18" s="80"/>
      <c r="M18" s="80"/>
      <c r="N18" s="80"/>
      <c r="O18" s="80"/>
      <c r="P18" s="80"/>
      <c r="Q18" s="80"/>
      <c r="R18" s="80"/>
      <c r="S18" s="80"/>
      <c r="T18" s="80"/>
      <c r="U18" s="80"/>
      <c r="V18" s="80"/>
      <c r="W18" s="127"/>
    </row>
    <row r="19" spans="1:23" ht="17" thickBot="1">
      <c r="A19" s="481" t="s">
        <v>17</v>
      </c>
      <c r="B19" s="495">
        <v>952</v>
      </c>
      <c r="C19" s="496">
        <f>B19/B17</f>
        <v>4.97855872816651E-2</v>
      </c>
      <c r="D19" s="490">
        <v>123</v>
      </c>
      <c r="E19" s="494">
        <f>D19/D17</f>
        <v>6.5217391304347824E-2</v>
      </c>
      <c r="F19" s="489">
        <f t="shared" si="0"/>
        <v>829</v>
      </c>
      <c r="G19" s="487">
        <f>F19/F17</f>
        <v>4.8097006265954978E-2</v>
      </c>
      <c r="H19" s="80"/>
      <c r="I19" s="80"/>
      <c r="J19" s="80"/>
      <c r="K19" s="80"/>
      <c r="L19" s="80"/>
      <c r="M19" s="80"/>
      <c r="N19" s="80"/>
      <c r="O19" s="80"/>
      <c r="P19" s="80"/>
      <c r="Q19" s="80"/>
      <c r="R19" s="80"/>
      <c r="S19" s="80"/>
      <c r="T19" s="80"/>
      <c r="U19" s="80"/>
      <c r="V19" s="80"/>
      <c r="W19" s="127"/>
    </row>
    <row r="20" spans="1:23" ht="17" thickBot="1">
      <c r="A20" s="481" t="s">
        <v>18</v>
      </c>
      <c r="B20" s="486">
        <v>3075</v>
      </c>
      <c r="C20" s="487">
        <f>B20/B17</f>
        <v>0.16080953875117665</v>
      </c>
      <c r="D20" s="490">
        <v>264</v>
      </c>
      <c r="E20" s="491">
        <f>D20/D17</f>
        <v>0.13997879109225875</v>
      </c>
      <c r="F20" s="489">
        <f t="shared" si="0"/>
        <v>2811</v>
      </c>
      <c r="G20" s="494">
        <f>F20/F17</f>
        <v>0.16308888373172431</v>
      </c>
      <c r="H20" s="80"/>
      <c r="I20" s="80"/>
      <c r="J20" s="80"/>
      <c r="K20" s="80"/>
      <c r="L20" s="80"/>
      <c r="M20" s="80"/>
      <c r="N20" s="80"/>
      <c r="O20" s="80"/>
      <c r="P20" s="80"/>
      <c r="Q20" s="80"/>
      <c r="R20" s="80"/>
      <c r="S20" s="80"/>
      <c r="T20" s="80"/>
      <c r="U20" s="80"/>
      <c r="V20" s="80"/>
      <c r="W20" s="127"/>
    </row>
    <row r="21" spans="1:23" ht="17" thickBot="1">
      <c r="A21" s="481" t="s">
        <v>19</v>
      </c>
      <c r="B21" s="490">
        <v>2275</v>
      </c>
      <c r="C21" s="491">
        <f>B21/B17</f>
        <v>0.11897291078339085</v>
      </c>
      <c r="D21" s="495">
        <v>285</v>
      </c>
      <c r="E21" s="496">
        <f>D21/D17</f>
        <v>0.1511134676564157</v>
      </c>
      <c r="F21" s="489">
        <f t="shared" si="0"/>
        <v>1990</v>
      </c>
      <c r="G21" s="494">
        <f>F21/F17</f>
        <v>0.11545602227895103</v>
      </c>
      <c r="H21" s="80"/>
      <c r="I21" s="80"/>
      <c r="J21" s="80"/>
      <c r="K21" s="80"/>
      <c r="L21" s="80"/>
      <c r="M21" s="80"/>
      <c r="N21" s="80"/>
      <c r="O21" s="80"/>
      <c r="P21" s="80"/>
      <c r="Q21" s="80"/>
      <c r="R21" s="80"/>
      <c r="S21" s="80"/>
      <c r="T21" s="80"/>
      <c r="U21" s="80"/>
      <c r="V21" s="80"/>
      <c r="W21" s="127"/>
    </row>
    <row r="22" spans="1:23" ht="17" thickBot="1">
      <c r="A22" s="481" t="s">
        <v>20</v>
      </c>
      <c r="B22" s="497">
        <v>739</v>
      </c>
      <c r="C22" s="494">
        <f>B22/B17</f>
        <v>3.864658508524213E-2</v>
      </c>
      <c r="D22" s="490">
        <v>72</v>
      </c>
      <c r="E22" s="494">
        <f>D22/D17</f>
        <v>3.8176033934252389E-2</v>
      </c>
      <c r="F22" s="489">
        <f t="shared" si="0"/>
        <v>667</v>
      </c>
      <c r="G22" s="487">
        <f>F22/F17</f>
        <v>3.8698073799025297E-2</v>
      </c>
      <c r="H22" s="80"/>
      <c r="I22" s="80"/>
      <c r="J22" s="80"/>
      <c r="K22" s="80"/>
      <c r="L22" s="80"/>
      <c r="M22" s="80"/>
      <c r="N22" s="80"/>
      <c r="O22" s="80"/>
      <c r="P22" s="80"/>
      <c r="Q22" s="80"/>
      <c r="R22" s="80"/>
      <c r="S22" s="80"/>
      <c r="T22" s="80"/>
      <c r="U22" s="80"/>
      <c r="V22" s="80"/>
      <c r="W22" s="127"/>
    </row>
    <row r="23" spans="1:23" ht="17" thickBot="1">
      <c r="A23" s="481" t="s">
        <v>21</v>
      </c>
      <c r="B23" s="497">
        <v>1678</v>
      </c>
      <c r="C23" s="498">
        <f>B23/B17</f>
        <v>8.7752327162430713E-2</v>
      </c>
      <c r="D23" s="495">
        <v>157</v>
      </c>
      <c r="E23" s="496">
        <f>D23/D17</f>
        <v>8.3244962884411453E-2</v>
      </c>
      <c r="F23" s="489">
        <f t="shared" si="0"/>
        <v>1521</v>
      </c>
      <c r="G23" s="491">
        <f>F23/F17</f>
        <v>8.8245532606173127E-2</v>
      </c>
      <c r="H23" s="80"/>
      <c r="I23" s="80"/>
      <c r="J23" s="80"/>
      <c r="K23" s="80"/>
      <c r="L23" s="80"/>
      <c r="M23" s="80"/>
      <c r="N23" s="80"/>
      <c r="O23" s="80"/>
      <c r="P23" s="80"/>
      <c r="Q23" s="80"/>
      <c r="R23" s="80"/>
      <c r="S23" s="80"/>
      <c r="T23" s="80"/>
      <c r="U23" s="80"/>
      <c r="V23" s="80"/>
      <c r="W23" s="127"/>
    </row>
    <row r="24" spans="1:23" ht="17" thickBot="1">
      <c r="A24" s="482" t="s">
        <v>22</v>
      </c>
      <c r="B24" s="499">
        <v>3791</v>
      </c>
      <c r="C24" s="500">
        <f>B24/B17</f>
        <v>0.19825332078234495</v>
      </c>
      <c r="D24" s="501">
        <v>351</v>
      </c>
      <c r="E24" s="502">
        <f>D24/D17</f>
        <v>0.18610816542948039</v>
      </c>
      <c r="F24" s="489">
        <f t="shared" si="0"/>
        <v>3440</v>
      </c>
      <c r="G24" s="503">
        <f>F24/F17</f>
        <v>0.19958226966813647</v>
      </c>
      <c r="H24" s="80"/>
      <c r="I24" s="80"/>
      <c r="J24" s="80"/>
      <c r="K24" s="80"/>
      <c r="L24" s="80"/>
      <c r="M24" s="80"/>
      <c r="N24" s="80"/>
      <c r="O24" s="80"/>
      <c r="P24" s="80"/>
      <c r="Q24" s="80"/>
      <c r="R24" s="80"/>
      <c r="S24" s="80"/>
      <c r="T24" s="80"/>
      <c r="U24" s="80"/>
      <c r="V24" s="80"/>
      <c r="W24" s="127"/>
    </row>
    <row r="25" spans="1:23" ht="18" thickTop="1" thickBot="1">
      <c r="A25" s="483" t="s">
        <v>23</v>
      </c>
      <c r="B25" s="504">
        <v>6612</v>
      </c>
      <c r="C25" s="496">
        <f>B25/B17</f>
        <v>0.34577973015374963</v>
      </c>
      <c r="D25" s="505">
        <v>634</v>
      </c>
      <c r="E25" s="487">
        <f>D25/D17</f>
        <v>0.33616118769883352</v>
      </c>
      <c r="F25" s="489">
        <f t="shared" si="0"/>
        <v>5978</v>
      </c>
      <c r="G25" s="506">
        <f>F25/F17</f>
        <v>0.34683221165003481</v>
      </c>
      <c r="H25" s="80"/>
      <c r="I25" s="80"/>
      <c r="J25" s="80"/>
      <c r="K25" s="80"/>
      <c r="L25" s="80"/>
      <c r="M25" s="80"/>
      <c r="N25" s="80"/>
      <c r="O25" s="80"/>
      <c r="P25" s="80"/>
      <c r="Q25" s="80"/>
      <c r="R25" s="80"/>
      <c r="S25" s="80"/>
      <c r="T25" s="80"/>
      <c r="U25" s="80"/>
      <c r="V25" s="80"/>
      <c r="W25" s="127"/>
    </row>
    <row r="26" spans="1:23" ht="17" thickBot="1">
      <c r="A26" s="484" t="s">
        <v>17</v>
      </c>
      <c r="B26" s="507">
        <v>1399</v>
      </c>
      <c r="C26" s="496">
        <f>B26/B17</f>
        <v>7.3161803158665412E-2</v>
      </c>
      <c r="D26" s="505">
        <v>111</v>
      </c>
      <c r="E26" s="491">
        <f>D26/D17</f>
        <v>5.8854718981972427E-2</v>
      </c>
      <c r="F26" s="489">
        <f t="shared" si="0"/>
        <v>1288</v>
      </c>
      <c r="G26" s="491">
        <f>F26/F17</f>
        <v>7.4727314922255747E-2</v>
      </c>
      <c r="H26" s="80"/>
      <c r="I26" s="80"/>
      <c r="J26" s="80"/>
      <c r="K26" s="80"/>
      <c r="L26" s="80"/>
      <c r="M26" s="80"/>
      <c r="N26" s="80"/>
      <c r="O26" s="80"/>
      <c r="P26" s="80"/>
      <c r="Q26" s="80"/>
      <c r="R26" s="80"/>
      <c r="S26" s="80"/>
      <c r="T26" s="80"/>
      <c r="U26" s="80"/>
      <c r="V26" s="80"/>
      <c r="W26" s="127"/>
    </row>
    <row r="27" spans="1:23" ht="17" thickBot="1">
      <c r="A27" s="481" t="s">
        <v>18</v>
      </c>
      <c r="B27" s="690">
        <v>2293</v>
      </c>
      <c r="C27" s="494">
        <f>B27/B17</f>
        <v>0.11991423491266603</v>
      </c>
      <c r="D27" s="508">
        <v>172</v>
      </c>
      <c r="E27" s="494">
        <f>D27/D17</f>
        <v>9.1198303287380697E-2</v>
      </c>
      <c r="F27" s="489">
        <f t="shared" si="0"/>
        <v>2121</v>
      </c>
      <c r="G27" s="487">
        <f>F27/F17</f>
        <v>0.12305639359480158</v>
      </c>
      <c r="H27" s="80"/>
      <c r="I27" s="80"/>
      <c r="J27" s="80"/>
      <c r="K27" s="80"/>
      <c r="L27" s="80"/>
      <c r="M27" s="80"/>
      <c r="N27" s="80"/>
      <c r="O27" s="80"/>
      <c r="P27" s="80"/>
      <c r="Q27" s="80"/>
      <c r="R27" s="80"/>
      <c r="S27" s="80"/>
      <c r="T27" s="80"/>
      <c r="U27" s="80"/>
      <c r="V27" s="80"/>
      <c r="W27" s="127"/>
    </row>
    <row r="28" spans="1:23" ht="17" thickBot="1">
      <c r="A28" s="485" t="s">
        <v>19</v>
      </c>
      <c r="B28" s="509">
        <v>808</v>
      </c>
      <c r="C28" s="491">
        <f>B28/B17</f>
        <v>4.2254994247463658E-2</v>
      </c>
      <c r="D28" s="510">
        <v>89</v>
      </c>
      <c r="E28" s="494">
        <f>D28/D17</f>
        <v>4.7189819724284196E-2</v>
      </c>
      <c r="F28" s="489">
        <f t="shared" si="0"/>
        <v>719</v>
      </c>
      <c r="G28" s="491">
        <f>F28/F17</f>
        <v>4.171501508470643E-2</v>
      </c>
      <c r="H28" s="80"/>
      <c r="I28" s="80"/>
      <c r="J28" s="80"/>
      <c r="K28" s="80"/>
      <c r="L28" s="80"/>
      <c r="M28" s="80"/>
      <c r="N28" s="80"/>
      <c r="O28" s="80"/>
      <c r="P28" s="80"/>
      <c r="Q28" s="80"/>
      <c r="R28" s="80"/>
      <c r="S28" s="80"/>
      <c r="T28" s="80"/>
      <c r="U28" s="80"/>
      <c r="V28" s="80"/>
      <c r="W28" s="127"/>
    </row>
    <row r="29" spans="1:23" ht="17" thickBot="1">
      <c r="A29" s="485" t="s">
        <v>20</v>
      </c>
      <c r="B29" s="509">
        <v>613</v>
      </c>
      <c r="C29" s="491">
        <f>B29/B17</f>
        <v>3.2057316180315869E-2</v>
      </c>
      <c r="D29" s="511">
        <v>75</v>
      </c>
      <c r="E29" s="496">
        <f>D29/D17</f>
        <v>3.9766702014846236E-2</v>
      </c>
      <c r="F29" s="489">
        <f t="shared" si="0"/>
        <v>538</v>
      </c>
      <c r="G29" s="496">
        <f>F29/F17</f>
        <v>3.1213738686470177E-2</v>
      </c>
      <c r="H29" s="80"/>
      <c r="I29" s="80"/>
      <c r="J29" s="80"/>
      <c r="K29" s="80"/>
      <c r="L29" s="80"/>
      <c r="M29" s="80"/>
      <c r="N29" s="80"/>
      <c r="O29" s="80"/>
      <c r="P29" s="80"/>
      <c r="Q29" s="80"/>
      <c r="R29" s="80"/>
      <c r="S29" s="80"/>
      <c r="T29" s="80"/>
      <c r="U29" s="80"/>
      <c r="V29" s="80"/>
      <c r="W29" s="127"/>
    </row>
    <row r="30" spans="1:23" ht="17" thickBot="1">
      <c r="A30" s="485" t="s">
        <v>21</v>
      </c>
      <c r="B30" s="512">
        <v>1396</v>
      </c>
      <c r="C30" s="493">
        <f>B30/B17</f>
        <v>7.3004915803786222E-2</v>
      </c>
      <c r="D30" s="512">
        <v>187</v>
      </c>
      <c r="E30" s="487">
        <f>D30/D17</f>
        <v>9.9151643690349942E-2</v>
      </c>
      <c r="F30" s="513">
        <f t="shared" si="0"/>
        <v>1209</v>
      </c>
      <c r="G30" s="487">
        <f>F30/F17</f>
        <v>7.0143884892086325E-2</v>
      </c>
      <c r="H30" s="88"/>
      <c r="I30" s="88"/>
      <c r="J30" s="88"/>
      <c r="K30" s="88"/>
      <c r="L30" s="88"/>
      <c r="M30" s="88"/>
      <c r="N30" s="88"/>
      <c r="O30" s="88"/>
      <c r="P30" s="88"/>
      <c r="Q30" s="88"/>
      <c r="R30" s="88"/>
      <c r="S30" s="88"/>
      <c r="T30" s="88"/>
      <c r="U30" s="88"/>
      <c r="V30" s="88"/>
      <c r="W30" s="139"/>
    </row>
    <row r="31" spans="1:23" ht="16" thickBot="1">
      <c r="A31" s="831" t="s">
        <v>227</v>
      </c>
      <c r="B31" s="832"/>
      <c r="C31" s="833"/>
      <c r="D31" s="50"/>
    </row>
    <row r="33" spans="1:1" ht="16">
      <c r="A33" s="751" t="s">
        <v>599</v>
      </c>
    </row>
  </sheetData>
  <mergeCells count="3">
    <mergeCell ref="A3:W3"/>
    <mergeCell ref="A31:C31"/>
    <mergeCell ref="A14:W14"/>
  </mergeCells>
  <dataValidations count="23">
    <dataValidation allowBlank="1" showInputMessage="1" showErrorMessage="1" prompt="This sheet contains Two tables named Table 11 and Table 12. Table 11 starts from cell A4 to cell G10. Table 12 starts from cell A15 to cell G32." sqref="A1" xr:uid="{00000000-0002-0000-0700-000000000000}"/>
    <dataValidation allowBlank="1" showInputMessage="1" showErrorMessage="1" prompt="Table 11 Persons with Disability by Employment Status (Census 2000)" sqref="A2" xr:uid="{00000000-0002-0000-0700-000001000000}"/>
    <dataValidation allowBlank="1" showInputMessage="1" showErrorMessage="1" prompt="Persons with Disability by Employment Status (Census 2000)" sqref="A3:W3" xr:uid="{00000000-0002-0000-0700-000002000000}"/>
    <dataValidation allowBlank="1" showInputMessage="1" showErrorMessage="1" prompt="Persons with Disability by Employment Status (Census 2000) data table heading tuolumne" sqref="B4" xr:uid="{00000000-0002-0000-0700-000003000000}"/>
    <dataValidation allowBlank="1" showInputMessage="1" showErrorMessage="1" prompt="Persons with Disability by Employment Status (Census 2000) data table heading tuolumns 2" sqref="C4" xr:uid="{00000000-0002-0000-0700-000004000000}"/>
    <dataValidation allowBlank="1" showInputMessage="1" showErrorMessage="1" prompt="Persons with Disability by Employment Status (Census 2000) data table heading sonora " sqref="D4" xr:uid="{00000000-0002-0000-0700-000005000000}"/>
    <dataValidation allowBlank="1" showInputMessage="1" showErrorMessage="1" prompt="Persons with Disability by Employment Status (Census 2000) data table heading sonora 2" sqref="E4" xr:uid="{00000000-0002-0000-0700-000006000000}"/>
    <dataValidation allowBlank="1" showInputMessage="1" showErrorMessage="1" prompt="Persons with Disability by Employment Status (Census 2000) data table heading unincorporated area" sqref="F4" xr:uid="{00000000-0002-0000-0700-000007000000}"/>
    <dataValidation allowBlank="1" showInputMessage="1" showErrorMessage="1" prompt="Persons with Disability by Employment Status (Census 2000) data table heading unincorporated area2" sqref="G4" xr:uid="{00000000-0002-0000-0700-000008000000}"/>
    <dataValidation allowBlank="1" showInputMessage="1" showErrorMessage="1" prompt="tuolumne sub heading number" sqref="B5 B16" xr:uid="{00000000-0002-0000-0700-000009000000}"/>
    <dataValidation allowBlank="1" showInputMessage="1" showErrorMessage="1" prompt="tuolumne2 sub heading  percent" sqref="C5 C16" xr:uid="{00000000-0002-0000-0700-00000A000000}"/>
    <dataValidation allowBlank="1" showInputMessage="1" showErrorMessage="1" prompt="sonora sub heading number" sqref="D5 D16" xr:uid="{00000000-0002-0000-0700-00000B000000}"/>
    <dataValidation allowBlank="1" showInputMessage="1" showErrorMessage="1" prompt="sonora2 sub heading percent" sqref="E5 E16" xr:uid="{00000000-0002-0000-0700-00000C000000}"/>
    <dataValidation allowBlank="1" showInputMessage="1" showErrorMessage="1" prompt="unincorporated area sub heading number" sqref="F5 F16" xr:uid="{00000000-0002-0000-0700-00000D000000}"/>
    <dataValidation allowBlank="1" showInputMessage="1" showErrorMessage="1" prompt="unincorporated sub heading percent" sqref="G5 G16" xr:uid="{00000000-0002-0000-0700-00000E000000}"/>
    <dataValidation allowBlank="1" showInputMessage="1" showErrorMessage="1" prompt="Table 12 Persons with Disabilities by Disability Type and age (Cenus 2000) " sqref="A13" xr:uid="{00000000-0002-0000-0700-00000F000000}"/>
    <dataValidation allowBlank="1" showInputMessage="1" showErrorMessage="1" prompt="Persons with Disabilities by Disability Type and age (Cenus 2000) " sqref="A14:W14" xr:uid="{00000000-0002-0000-0700-000010000000}"/>
    <dataValidation allowBlank="1" showInputMessage="1" showErrorMessage="1" prompt="Persons with Disabilities by Disability Type and age (Cenus 2000)  data table heading tuolumne" sqref="B15" xr:uid="{00000000-0002-0000-0700-000011000000}"/>
    <dataValidation allowBlank="1" showInputMessage="1" showErrorMessage="1" prompt="Persons with Disabilities by Disability Type and age (Cenus 2000)  data table heading tuolumne2" sqref="C15" xr:uid="{00000000-0002-0000-0700-000012000000}"/>
    <dataValidation allowBlank="1" showInputMessage="1" showErrorMessage="1" prompt="Persons with Disabilities by Disability Type and age (Cenus 2000)  data table heading sonora" sqref="D15" xr:uid="{00000000-0002-0000-0700-000013000000}"/>
    <dataValidation allowBlank="1" showInputMessage="1" showErrorMessage="1" prompt="Persons with Disabilities by Disability Type and age (Cenus 2000)  data table heading sonora3" sqref="E15" xr:uid="{00000000-0002-0000-0700-000014000000}"/>
    <dataValidation allowBlank="1" showInputMessage="1" showErrorMessage="1" prompt="Persons with Disabilities by Disability Type and age (Cenus 2000)  data table heading unincorporated area" sqref="F15" xr:uid="{00000000-0002-0000-0700-000015000000}"/>
    <dataValidation allowBlank="1" showInputMessage="1" showErrorMessage="1" prompt="Persons with Disabilities by Disability Type and age (Cenus 2000)  data table heading unincorporated area 2" sqref="G15" xr:uid="{00000000-0002-0000-0700-000016000000}"/>
  </dataValidations>
  <hyperlinks>
    <hyperlink ref="A11:C11" r:id="rId1" display="http://www.dds.ca.gov/FactsStats/QuarterlyCounty.cfm " xr:uid="{00000000-0004-0000-0700-000000000000}"/>
    <hyperlink ref="A31:C31" r:id="rId2" display="Source: 2000 Census P041" xr:uid="{00000000-0004-0000-0700-000001000000}"/>
  </hyperlinks>
  <pageMargins left="0.7" right="0.7" top="0.75" bottom="0.75" header="0.3" footer="0.3"/>
  <pageSetup scale="63" orientation="landscape" r:id="rId3"/>
  <headerFooter>
    <oddHeader xml:space="preserve">&amp;L5th Cycle Housing Element Data Package&amp;CTuolumne County and the Cities Within&amp;R10/1/2013
</oddHeader>
    <oddFooter>&amp;L&amp;A&amp;CHCD-Housing Policy&amp;RPage &amp;P</oddFooter>
  </headerFooter>
  <ignoredErrors>
    <ignoredError sqref="F6:F9 C9" formula="1"/>
    <ignoredError sqref="F16" calculatedColumn="1"/>
  </ignoredErrors>
  <tableParts count="2">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29"/>
  <sheetViews>
    <sheetView topLeftCell="A124" zoomScaleNormal="100" workbookViewId="0">
      <selection activeCell="A139" sqref="A139"/>
    </sheetView>
  </sheetViews>
  <sheetFormatPr baseColWidth="10" defaultColWidth="9.1640625" defaultRowHeight="15"/>
  <cols>
    <col min="1" max="1" width="13" style="50" customWidth="1"/>
    <col min="2" max="2" width="17.5" style="50" customWidth="1"/>
    <col min="3" max="3" width="18.33203125" style="50" customWidth="1"/>
    <col min="4" max="4" width="17.83203125" style="50" customWidth="1"/>
    <col min="5" max="5" width="20.6640625" style="50" customWidth="1"/>
    <col min="6" max="12" width="14.5" style="50" customWidth="1"/>
    <col min="13" max="13" width="15.6640625" style="50" customWidth="1"/>
    <col min="14" max="16384" width="9.1640625" style="50"/>
  </cols>
  <sheetData>
    <row r="1" spans="1:6" s="633" customFormat="1">
      <c r="A1" s="633" t="s">
        <v>604</v>
      </c>
    </row>
    <row r="2" spans="1:6" ht="19.5" customHeight="1">
      <c r="A2" s="837" t="s">
        <v>236</v>
      </c>
      <c r="B2" s="837"/>
      <c r="C2" s="837"/>
      <c r="D2" s="837"/>
      <c r="E2" s="837"/>
      <c r="F2" s="305"/>
    </row>
    <row r="3" spans="1:6">
      <c r="A3" s="305" t="s">
        <v>237</v>
      </c>
      <c r="B3" s="305"/>
      <c r="F3" s="92"/>
    </row>
    <row r="4" spans="1:6" ht="14.25" customHeight="1">
      <c r="A4" s="752" t="s">
        <v>204</v>
      </c>
      <c r="C4" s="306"/>
      <c r="D4" s="306"/>
    </row>
    <row r="5" spans="1:6">
      <c r="A5" s="50" t="s">
        <v>206</v>
      </c>
    </row>
    <row r="6" spans="1:6" ht="15" customHeight="1">
      <c r="A6" s="752" t="s">
        <v>205</v>
      </c>
      <c r="B6" s="306"/>
      <c r="C6" s="306"/>
      <c r="D6" s="306"/>
      <c r="E6" s="306"/>
    </row>
    <row r="7" spans="1:6" ht="18" thickBot="1">
      <c r="A7" s="145" t="s">
        <v>179</v>
      </c>
    </row>
    <row r="8" spans="1:6" ht="19" thickTop="1" thickBot="1">
      <c r="A8" s="523" t="s">
        <v>238</v>
      </c>
      <c r="B8" s="523" t="s">
        <v>239</v>
      </c>
      <c r="C8" s="523" t="s">
        <v>240</v>
      </c>
      <c r="D8" s="523" t="s">
        <v>241</v>
      </c>
      <c r="E8" s="523" t="s">
        <v>242</v>
      </c>
      <c r="F8" s="523" t="s">
        <v>1</v>
      </c>
    </row>
    <row r="9" spans="1:6">
      <c r="A9" s="514">
        <v>95309</v>
      </c>
      <c r="B9" s="515" t="s">
        <v>404</v>
      </c>
      <c r="C9" s="515" t="s">
        <v>243</v>
      </c>
      <c r="D9" s="515" t="s">
        <v>250</v>
      </c>
      <c r="E9" s="515" t="s">
        <v>246</v>
      </c>
      <c r="F9" s="516">
        <v>1</v>
      </c>
    </row>
    <row r="10" spans="1:6">
      <c r="A10" s="517">
        <v>95310</v>
      </c>
      <c r="B10" s="518" t="s">
        <v>404</v>
      </c>
      <c r="C10" s="518" t="s">
        <v>243</v>
      </c>
      <c r="D10" s="518" t="s">
        <v>244</v>
      </c>
      <c r="E10" s="518" t="s">
        <v>246</v>
      </c>
      <c r="F10" s="519">
        <v>1</v>
      </c>
    </row>
    <row r="11" spans="1:6">
      <c r="A11" s="517">
        <v>95310</v>
      </c>
      <c r="B11" s="518" t="s">
        <v>404</v>
      </c>
      <c r="C11" s="518" t="s">
        <v>243</v>
      </c>
      <c r="D11" s="518" t="s">
        <v>248</v>
      </c>
      <c r="E11" s="518" t="s">
        <v>246</v>
      </c>
      <c r="F11" s="519">
        <v>5</v>
      </c>
    </row>
    <row r="12" spans="1:6">
      <c r="A12" s="517">
        <v>95310</v>
      </c>
      <c r="B12" s="518" t="s">
        <v>404</v>
      </c>
      <c r="C12" s="518" t="s">
        <v>243</v>
      </c>
      <c r="D12" s="518" t="s">
        <v>250</v>
      </c>
      <c r="E12" s="518" t="s">
        <v>246</v>
      </c>
      <c r="F12" s="519">
        <v>2</v>
      </c>
    </row>
    <row r="13" spans="1:6">
      <c r="A13" s="517">
        <v>95310</v>
      </c>
      <c r="B13" s="518" t="s">
        <v>404</v>
      </c>
      <c r="C13" s="518" t="s">
        <v>243</v>
      </c>
      <c r="D13" s="518" t="s">
        <v>254</v>
      </c>
      <c r="E13" s="518" t="s">
        <v>245</v>
      </c>
      <c r="F13" s="519">
        <v>1</v>
      </c>
    </row>
    <row r="14" spans="1:6">
      <c r="A14" s="517">
        <v>95310</v>
      </c>
      <c r="B14" s="518" t="s">
        <v>404</v>
      </c>
      <c r="C14" s="518" t="s">
        <v>243</v>
      </c>
      <c r="D14" s="518" t="s">
        <v>254</v>
      </c>
      <c r="E14" s="518" t="s">
        <v>246</v>
      </c>
      <c r="F14" s="519">
        <v>3</v>
      </c>
    </row>
    <row r="15" spans="1:6">
      <c r="A15" s="517">
        <v>95310</v>
      </c>
      <c r="B15" s="518" t="s">
        <v>404</v>
      </c>
      <c r="C15" s="518" t="s">
        <v>243</v>
      </c>
      <c r="D15" s="518" t="s">
        <v>249</v>
      </c>
      <c r="E15" s="518" t="s">
        <v>252</v>
      </c>
      <c r="F15" s="519">
        <v>2</v>
      </c>
    </row>
    <row r="16" spans="1:6">
      <c r="A16" s="517">
        <v>95310</v>
      </c>
      <c r="B16" s="518" t="s">
        <v>404</v>
      </c>
      <c r="C16" s="518" t="s">
        <v>243</v>
      </c>
      <c r="D16" s="518" t="s">
        <v>251</v>
      </c>
      <c r="E16" s="518" t="s">
        <v>252</v>
      </c>
      <c r="F16" s="519">
        <v>1</v>
      </c>
    </row>
    <row r="17" spans="1:6">
      <c r="A17" s="517">
        <v>95321</v>
      </c>
      <c r="B17" s="518" t="s">
        <v>404</v>
      </c>
      <c r="C17" s="518" t="s">
        <v>243</v>
      </c>
      <c r="D17" s="518" t="s">
        <v>244</v>
      </c>
      <c r="E17" s="518" t="s">
        <v>246</v>
      </c>
      <c r="F17" s="519">
        <v>3</v>
      </c>
    </row>
    <row r="18" spans="1:6">
      <c r="A18" s="517">
        <v>95321</v>
      </c>
      <c r="B18" s="518" t="s">
        <v>404</v>
      </c>
      <c r="C18" s="518" t="s">
        <v>243</v>
      </c>
      <c r="D18" s="518" t="s">
        <v>253</v>
      </c>
      <c r="E18" s="518" t="s">
        <v>246</v>
      </c>
      <c r="F18" s="519">
        <v>2</v>
      </c>
    </row>
    <row r="19" spans="1:6">
      <c r="A19" s="517">
        <v>95321</v>
      </c>
      <c r="B19" s="518" t="s">
        <v>404</v>
      </c>
      <c r="C19" s="518" t="s">
        <v>243</v>
      </c>
      <c r="D19" s="518" t="s">
        <v>250</v>
      </c>
      <c r="E19" s="518" t="s">
        <v>246</v>
      </c>
      <c r="F19" s="519">
        <v>1</v>
      </c>
    </row>
    <row r="20" spans="1:6">
      <c r="A20" s="517">
        <v>95321</v>
      </c>
      <c r="B20" s="518" t="s">
        <v>404</v>
      </c>
      <c r="C20" s="518" t="s">
        <v>243</v>
      </c>
      <c r="D20" s="518" t="s">
        <v>254</v>
      </c>
      <c r="E20" s="518" t="s">
        <v>246</v>
      </c>
      <c r="F20" s="519">
        <v>1</v>
      </c>
    </row>
    <row r="21" spans="1:6">
      <c r="A21" s="517">
        <v>95321</v>
      </c>
      <c r="B21" s="518" t="s">
        <v>404</v>
      </c>
      <c r="C21" s="518" t="s">
        <v>243</v>
      </c>
      <c r="D21" s="518" t="s">
        <v>249</v>
      </c>
      <c r="E21" s="518" t="s">
        <v>246</v>
      </c>
      <c r="F21" s="519">
        <v>1</v>
      </c>
    </row>
    <row r="22" spans="1:6">
      <c r="A22" s="517">
        <v>95321</v>
      </c>
      <c r="B22" s="518" t="s">
        <v>404</v>
      </c>
      <c r="C22" s="518" t="s">
        <v>243</v>
      </c>
      <c r="D22" s="518" t="s">
        <v>251</v>
      </c>
      <c r="E22" s="518" t="s">
        <v>246</v>
      </c>
      <c r="F22" s="519">
        <v>1</v>
      </c>
    </row>
    <row r="23" spans="1:6">
      <c r="A23" s="517">
        <v>95321</v>
      </c>
      <c r="B23" s="518" t="s">
        <v>404</v>
      </c>
      <c r="C23" s="518" t="s">
        <v>243</v>
      </c>
      <c r="D23" s="518" t="s">
        <v>256</v>
      </c>
      <c r="E23" s="518" t="s">
        <v>252</v>
      </c>
      <c r="F23" s="519">
        <v>1</v>
      </c>
    </row>
    <row r="24" spans="1:6">
      <c r="A24" s="517">
        <v>95327</v>
      </c>
      <c r="B24" s="518" t="s">
        <v>404</v>
      </c>
      <c r="C24" s="518" t="s">
        <v>243</v>
      </c>
      <c r="D24" s="518" t="s">
        <v>244</v>
      </c>
      <c r="E24" s="518" t="s">
        <v>246</v>
      </c>
      <c r="F24" s="519">
        <v>2</v>
      </c>
    </row>
    <row r="25" spans="1:6">
      <c r="A25" s="517">
        <v>95327</v>
      </c>
      <c r="B25" s="518" t="s">
        <v>404</v>
      </c>
      <c r="C25" s="518" t="s">
        <v>243</v>
      </c>
      <c r="D25" s="518" t="s">
        <v>247</v>
      </c>
      <c r="E25" s="518" t="s">
        <v>245</v>
      </c>
      <c r="F25" s="519">
        <v>2</v>
      </c>
    </row>
    <row r="26" spans="1:6">
      <c r="A26" s="517">
        <v>95327</v>
      </c>
      <c r="B26" s="518" t="s">
        <v>404</v>
      </c>
      <c r="C26" s="518" t="s">
        <v>243</v>
      </c>
      <c r="D26" s="518" t="s">
        <v>247</v>
      </c>
      <c r="E26" s="518" t="s">
        <v>246</v>
      </c>
      <c r="F26" s="519">
        <v>6</v>
      </c>
    </row>
    <row r="27" spans="1:6">
      <c r="A27" s="517">
        <v>95327</v>
      </c>
      <c r="B27" s="518" t="s">
        <v>404</v>
      </c>
      <c r="C27" s="518" t="s">
        <v>243</v>
      </c>
      <c r="D27" s="518" t="s">
        <v>253</v>
      </c>
      <c r="E27" s="518" t="s">
        <v>245</v>
      </c>
      <c r="F27" s="519">
        <v>1</v>
      </c>
    </row>
    <row r="28" spans="1:6">
      <c r="A28" s="517">
        <v>95327</v>
      </c>
      <c r="B28" s="518" t="s">
        <v>404</v>
      </c>
      <c r="C28" s="518" t="s">
        <v>243</v>
      </c>
      <c r="D28" s="518" t="s">
        <v>253</v>
      </c>
      <c r="E28" s="518" t="s">
        <v>246</v>
      </c>
      <c r="F28" s="519">
        <v>2</v>
      </c>
    </row>
    <row r="29" spans="1:6">
      <c r="A29" s="517">
        <v>95327</v>
      </c>
      <c r="B29" s="518" t="s">
        <v>404</v>
      </c>
      <c r="C29" s="518" t="s">
        <v>243</v>
      </c>
      <c r="D29" s="518" t="s">
        <v>248</v>
      </c>
      <c r="E29" s="518" t="s">
        <v>245</v>
      </c>
      <c r="F29" s="519">
        <v>1</v>
      </c>
    </row>
    <row r="30" spans="1:6">
      <c r="A30" s="517">
        <v>95327</v>
      </c>
      <c r="B30" s="518" t="s">
        <v>404</v>
      </c>
      <c r="C30" s="518" t="s">
        <v>243</v>
      </c>
      <c r="D30" s="518" t="s">
        <v>248</v>
      </c>
      <c r="E30" s="518" t="s">
        <v>246</v>
      </c>
      <c r="F30" s="519">
        <v>3</v>
      </c>
    </row>
    <row r="31" spans="1:6">
      <c r="A31" s="517">
        <v>95327</v>
      </c>
      <c r="B31" s="518" t="s">
        <v>404</v>
      </c>
      <c r="C31" s="518" t="s">
        <v>243</v>
      </c>
      <c r="D31" s="518" t="s">
        <v>250</v>
      </c>
      <c r="E31" s="518" t="s">
        <v>245</v>
      </c>
      <c r="F31" s="519">
        <v>1</v>
      </c>
    </row>
    <row r="32" spans="1:6">
      <c r="A32" s="517">
        <v>95327</v>
      </c>
      <c r="B32" s="518" t="s">
        <v>404</v>
      </c>
      <c r="C32" s="518" t="s">
        <v>243</v>
      </c>
      <c r="D32" s="518" t="s">
        <v>250</v>
      </c>
      <c r="E32" s="518" t="s">
        <v>246</v>
      </c>
      <c r="F32" s="519">
        <v>3</v>
      </c>
    </row>
    <row r="33" spans="1:6">
      <c r="A33" s="517">
        <v>95327</v>
      </c>
      <c r="B33" s="518" t="s">
        <v>404</v>
      </c>
      <c r="C33" s="518" t="s">
        <v>243</v>
      </c>
      <c r="D33" s="518" t="s">
        <v>254</v>
      </c>
      <c r="E33" s="518" t="s">
        <v>246</v>
      </c>
      <c r="F33" s="519">
        <v>3</v>
      </c>
    </row>
    <row r="34" spans="1:6">
      <c r="A34" s="517">
        <v>95327</v>
      </c>
      <c r="B34" s="518" t="s">
        <v>404</v>
      </c>
      <c r="C34" s="518" t="s">
        <v>243</v>
      </c>
      <c r="D34" s="518" t="s">
        <v>254</v>
      </c>
      <c r="E34" s="518" t="s">
        <v>252</v>
      </c>
      <c r="F34" s="519">
        <v>2</v>
      </c>
    </row>
    <row r="35" spans="1:6">
      <c r="A35" s="517">
        <v>95327</v>
      </c>
      <c r="B35" s="518" t="s">
        <v>404</v>
      </c>
      <c r="C35" s="518" t="s">
        <v>243</v>
      </c>
      <c r="D35" s="518" t="s">
        <v>249</v>
      </c>
      <c r="E35" s="518" t="s">
        <v>252</v>
      </c>
      <c r="F35" s="519">
        <v>4</v>
      </c>
    </row>
    <row r="36" spans="1:6">
      <c r="A36" s="517">
        <v>95327</v>
      </c>
      <c r="B36" s="518" t="s">
        <v>404</v>
      </c>
      <c r="C36" s="518" t="s">
        <v>243</v>
      </c>
      <c r="D36" s="518" t="s">
        <v>255</v>
      </c>
      <c r="E36" s="518" t="s">
        <v>252</v>
      </c>
      <c r="F36" s="519">
        <v>3</v>
      </c>
    </row>
    <row r="37" spans="1:6">
      <c r="A37" s="517">
        <v>95327</v>
      </c>
      <c r="B37" s="518" t="s">
        <v>404</v>
      </c>
      <c r="C37" s="518" t="s">
        <v>243</v>
      </c>
      <c r="D37" s="518" t="s">
        <v>251</v>
      </c>
      <c r="E37" s="518" t="s">
        <v>252</v>
      </c>
      <c r="F37" s="519">
        <v>1</v>
      </c>
    </row>
    <row r="38" spans="1:6">
      <c r="A38" s="517">
        <v>95327</v>
      </c>
      <c r="B38" s="518" t="s">
        <v>404</v>
      </c>
      <c r="C38" s="518" t="s">
        <v>243</v>
      </c>
      <c r="D38" s="518" t="s">
        <v>256</v>
      </c>
      <c r="E38" s="518" t="s">
        <v>245</v>
      </c>
      <c r="F38" s="519">
        <v>1</v>
      </c>
    </row>
    <row r="39" spans="1:6">
      <c r="A39" s="517">
        <v>95335</v>
      </c>
      <c r="B39" s="518" t="s">
        <v>404</v>
      </c>
      <c r="C39" s="518" t="s">
        <v>243</v>
      </c>
      <c r="D39" s="518" t="s">
        <v>250</v>
      </c>
      <c r="E39" s="518" t="s">
        <v>246</v>
      </c>
      <c r="F39" s="519">
        <v>2</v>
      </c>
    </row>
    <row r="40" spans="1:6">
      <c r="A40" s="517">
        <v>95346</v>
      </c>
      <c r="B40" s="518" t="s">
        <v>404</v>
      </c>
      <c r="C40" s="518" t="s">
        <v>243</v>
      </c>
      <c r="D40" s="518" t="s">
        <v>253</v>
      </c>
      <c r="E40" s="518" t="s">
        <v>246</v>
      </c>
      <c r="F40" s="519">
        <v>1</v>
      </c>
    </row>
    <row r="41" spans="1:6">
      <c r="A41" s="517">
        <v>95346</v>
      </c>
      <c r="B41" s="518" t="s">
        <v>404</v>
      </c>
      <c r="C41" s="518" t="s">
        <v>243</v>
      </c>
      <c r="D41" s="518" t="s">
        <v>254</v>
      </c>
      <c r="E41" s="518" t="s">
        <v>246</v>
      </c>
      <c r="F41" s="519">
        <v>2</v>
      </c>
    </row>
    <row r="42" spans="1:6">
      <c r="A42" s="517">
        <v>95346</v>
      </c>
      <c r="B42" s="518" t="s">
        <v>404</v>
      </c>
      <c r="C42" s="518" t="s">
        <v>243</v>
      </c>
      <c r="D42" s="518" t="s">
        <v>254</v>
      </c>
      <c r="E42" s="518" t="s">
        <v>252</v>
      </c>
      <c r="F42" s="519">
        <v>1</v>
      </c>
    </row>
    <row r="43" spans="1:6">
      <c r="A43" s="517">
        <v>95346</v>
      </c>
      <c r="B43" s="518" t="s">
        <v>404</v>
      </c>
      <c r="C43" s="518" t="s">
        <v>243</v>
      </c>
      <c r="D43" s="518" t="s">
        <v>249</v>
      </c>
      <c r="E43" s="518" t="s">
        <v>252</v>
      </c>
      <c r="F43" s="519">
        <v>1</v>
      </c>
    </row>
    <row r="44" spans="1:6">
      <c r="A44" s="517">
        <v>95346</v>
      </c>
      <c r="B44" s="518" t="s">
        <v>404</v>
      </c>
      <c r="C44" s="518" t="s">
        <v>243</v>
      </c>
      <c r="D44" s="518" t="s">
        <v>255</v>
      </c>
      <c r="E44" s="518" t="s">
        <v>246</v>
      </c>
      <c r="F44" s="519">
        <v>1</v>
      </c>
    </row>
    <row r="45" spans="1:6">
      <c r="A45" s="517">
        <v>95346</v>
      </c>
      <c r="B45" s="518" t="s">
        <v>404</v>
      </c>
      <c r="C45" s="518" t="s">
        <v>243</v>
      </c>
      <c r="D45" s="518" t="s">
        <v>251</v>
      </c>
      <c r="E45" s="518" t="s">
        <v>252</v>
      </c>
      <c r="F45" s="519">
        <v>1</v>
      </c>
    </row>
    <row r="46" spans="1:6">
      <c r="A46" s="517">
        <v>95370</v>
      </c>
      <c r="B46" s="518" t="s">
        <v>404</v>
      </c>
      <c r="C46" s="518" t="s">
        <v>243</v>
      </c>
      <c r="D46" s="518" t="s">
        <v>261</v>
      </c>
      <c r="E46" s="518" t="s">
        <v>246</v>
      </c>
      <c r="F46" s="519">
        <v>2</v>
      </c>
    </row>
    <row r="47" spans="1:6">
      <c r="A47" s="517">
        <v>95370</v>
      </c>
      <c r="B47" s="518" t="s">
        <v>404</v>
      </c>
      <c r="C47" s="518" t="s">
        <v>243</v>
      </c>
      <c r="D47" s="518" t="s">
        <v>244</v>
      </c>
      <c r="E47" s="518" t="s">
        <v>246</v>
      </c>
      <c r="F47" s="519">
        <v>12</v>
      </c>
    </row>
    <row r="48" spans="1:6">
      <c r="A48" s="517">
        <v>95370</v>
      </c>
      <c r="B48" s="518" t="s">
        <v>404</v>
      </c>
      <c r="C48" s="518" t="s">
        <v>243</v>
      </c>
      <c r="D48" s="518" t="s">
        <v>247</v>
      </c>
      <c r="E48" s="518" t="s">
        <v>246</v>
      </c>
      <c r="F48" s="519">
        <v>6</v>
      </c>
    </row>
    <row r="49" spans="1:6">
      <c r="A49" s="517">
        <v>95370</v>
      </c>
      <c r="B49" s="518" t="s">
        <v>404</v>
      </c>
      <c r="C49" s="518" t="s">
        <v>243</v>
      </c>
      <c r="D49" s="518" t="s">
        <v>253</v>
      </c>
      <c r="E49" s="518" t="s">
        <v>246</v>
      </c>
      <c r="F49" s="519">
        <v>7</v>
      </c>
    </row>
    <row r="50" spans="1:6">
      <c r="A50" s="517">
        <v>95370</v>
      </c>
      <c r="B50" s="518" t="s">
        <v>404</v>
      </c>
      <c r="C50" s="518" t="s">
        <v>243</v>
      </c>
      <c r="D50" s="518" t="s">
        <v>248</v>
      </c>
      <c r="E50" s="518" t="s">
        <v>246</v>
      </c>
      <c r="F50" s="519">
        <v>15</v>
      </c>
    </row>
    <row r="51" spans="1:6">
      <c r="A51" s="517">
        <v>95370</v>
      </c>
      <c r="B51" s="518" t="s">
        <v>404</v>
      </c>
      <c r="C51" s="518" t="s">
        <v>243</v>
      </c>
      <c r="D51" s="518" t="s">
        <v>250</v>
      </c>
      <c r="E51" s="518" t="s">
        <v>245</v>
      </c>
      <c r="F51" s="519">
        <v>5</v>
      </c>
    </row>
    <row r="52" spans="1:6">
      <c r="A52" s="517">
        <v>95370</v>
      </c>
      <c r="B52" s="518" t="s">
        <v>404</v>
      </c>
      <c r="C52" s="518" t="s">
        <v>243</v>
      </c>
      <c r="D52" s="518" t="s">
        <v>250</v>
      </c>
      <c r="E52" s="518" t="s">
        <v>246</v>
      </c>
      <c r="F52" s="519">
        <v>11</v>
      </c>
    </row>
    <row r="53" spans="1:6">
      <c r="A53" s="517">
        <v>95370</v>
      </c>
      <c r="B53" s="518" t="s">
        <v>404</v>
      </c>
      <c r="C53" s="518" t="s">
        <v>243</v>
      </c>
      <c r="D53" s="518" t="s">
        <v>254</v>
      </c>
      <c r="E53" s="518" t="s">
        <v>245</v>
      </c>
      <c r="F53" s="519">
        <v>5</v>
      </c>
    </row>
    <row r="54" spans="1:6">
      <c r="A54" s="517">
        <v>95370</v>
      </c>
      <c r="B54" s="518" t="s">
        <v>404</v>
      </c>
      <c r="C54" s="518" t="s">
        <v>243</v>
      </c>
      <c r="D54" s="518" t="s">
        <v>254</v>
      </c>
      <c r="E54" s="518" t="s">
        <v>246</v>
      </c>
      <c r="F54" s="519">
        <v>22</v>
      </c>
    </row>
    <row r="55" spans="1:6">
      <c r="A55" s="517">
        <v>95370</v>
      </c>
      <c r="B55" s="518" t="s">
        <v>404</v>
      </c>
      <c r="C55" s="518" t="s">
        <v>243</v>
      </c>
      <c r="D55" s="518" t="s">
        <v>254</v>
      </c>
      <c r="E55" s="518" t="s">
        <v>252</v>
      </c>
      <c r="F55" s="519">
        <v>17</v>
      </c>
    </row>
    <row r="56" spans="1:6">
      <c r="A56" s="517">
        <v>95370</v>
      </c>
      <c r="B56" s="518" t="s">
        <v>404</v>
      </c>
      <c r="C56" s="518" t="s">
        <v>243</v>
      </c>
      <c r="D56" s="518" t="s">
        <v>249</v>
      </c>
      <c r="E56" s="518" t="s">
        <v>245</v>
      </c>
      <c r="F56" s="519">
        <v>16</v>
      </c>
    </row>
    <row r="57" spans="1:6">
      <c r="A57" s="517">
        <v>95370</v>
      </c>
      <c r="B57" s="518" t="s">
        <v>404</v>
      </c>
      <c r="C57" s="518" t="s">
        <v>243</v>
      </c>
      <c r="D57" s="518" t="s">
        <v>249</v>
      </c>
      <c r="E57" s="518" t="s">
        <v>246</v>
      </c>
      <c r="F57" s="519">
        <v>5</v>
      </c>
    </row>
    <row r="58" spans="1:6">
      <c r="A58" s="517">
        <v>95370</v>
      </c>
      <c r="B58" s="518" t="s">
        <v>404</v>
      </c>
      <c r="C58" s="518" t="s">
        <v>243</v>
      </c>
      <c r="D58" s="518" t="s">
        <v>249</v>
      </c>
      <c r="E58" s="518" t="s">
        <v>252</v>
      </c>
      <c r="F58" s="519">
        <v>11</v>
      </c>
    </row>
    <row r="59" spans="1:6">
      <c r="A59" s="517">
        <v>95370</v>
      </c>
      <c r="B59" s="518" t="s">
        <v>404</v>
      </c>
      <c r="C59" s="518" t="s">
        <v>243</v>
      </c>
      <c r="D59" s="518" t="s">
        <v>255</v>
      </c>
      <c r="E59" s="518" t="s">
        <v>245</v>
      </c>
      <c r="F59" s="519">
        <v>9</v>
      </c>
    </row>
    <row r="60" spans="1:6">
      <c r="A60" s="517">
        <v>95370</v>
      </c>
      <c r="B60" s="518" t="s">
        <v>404</v>
      </c>
      <c r="C60" s="518" t="s">
        <v>243</v>
      </c>
      <c r="D60" s="518" t="s">
        <v>255</v>
      </c>
      <c r="E60" s="518" t="s">
        <v>246</v>
      </c>
      <c r="F60" s="519">
        <v>7</v>
      </c>
    </row>
    <row r="61" spans="1:6">
      <c r="A61" s="517">
        <v>95370</v>
      </c>
      <c r="B61" s="518" t="s">
        <v>404</v>
      </c>
      <c r="C61" s="518" t="s">
        <v>243</v>
      </c>
      <c r="D61" s="518" t="s">
        <v>255</v>
      </c>
      <c r="E61" s="518" t="s">
        <v>252</v>
      </c>
      <c r="F61" s="519">
        <v>19</v>
      </c>
    </row>
    <row r="62" spans="1:6">
      <c r="A62" s="517">
        <v>95370</v>
      </c>
      <c r="B62" s="518" t="s">
        <v>404</v>
      </c>
      <c r="C62" s="518" t="s">
        <v>243</v>
      </c>
      <c r="D62" s="518" t="s">
        <v>251</v>
      </c>
      <c r="E62" s="518" t="s">
        <v>245</v>
      </c>
      <c r="F62" s="519">
        <v>6</v>
      </c>
    </row>
    <row r="63" spans="1:6">
      <c r="A63" s="517">
        <v>95370</v>
      </c>
      <c r="B63" s="518" t="s">
        <v>404</v>
      </c>
      <c r="C63" s="518" t="s">
        <v>243</v>
      </c>
      <c r="D63" s="518" t="s">
        <v>251</v>
      </c>
      <c r="E63" s="518" t="s">
        <v>246</v>
      </c>
      <c r="F63" s="519">
        <v>4</v>
      </c>
    </row>
    <row r="64" spans="1:6">
      <c r="A64" s="517">
        <v>95370</v>
      </c>
      <c r="B64" s="518" t="s">
        <v>404</v>
      </c>
      <c r="C64" s="518" t="s">
        <v>243</v>
      </c>
      <c r="D64" s="518" t="s">
        <v>251</v>
      </c>
      <c r="E64" s="518" t="s">
        <v>252</v>
      </c>
      <c r="F64" s="519">
        <v>12</v>
      </c>
    </row>
    <row r="65" spans="1:6">
      <c r="A65" s="517">
        <v>95370</v>
      </c>
      <c r="B65" s="518" t="s">
        <v>404</v>
      </c>
      <c r="C65" s="518" t="s">
        <v>243</v>
      </c>
      <c r="D65" s="518" t="s">
        <v>256</v>
      </c>
      <c r="E65" s="518" t="s">
        <v>245</v>
      </c>
      <c r="F65" s="519">
        <v>3</v>
      </c>
    </row>
    <row r="66" spans="1:6">
      <c r="A66" s="517">
        <v>95370</v>
      </c>
      <c r="B66" s="518" t="s">
        <v>404</v>
      </c>
      <c r="C66" s="518" t="s">
        <v>243</v>
      </c>
      <c r="D66" s="518" t="s">
        <v>256</v>
      </c>
      <c r="E66" s="518" t="s">
        <v>246</v>
      </c>
      <c r="F66" s="519">
        <v>3</v>
      </c>
    </row>
    <row r="67" spans="1:6">
      <c r="A67" s="517">
        <v>95370</v>
      </c>
      <c r="B67" s="518" t="s">
        <v>404</v>
      </c>
      <c r="C67" s="518" t="s">
        <v>243</v>
      </c>
      <c r="D67" s="518" t="s">
        <v>256</v>
      </c>
      <c r="E67" s="518" t="s">
        <v>252</v>
      </c>
      <c r="F67" s="519">
        <v>8</v>
      </c>
    </row>
    <row r="68" spans="1:6">
      <c r="A68" s="517">
        <v>95370</v>
      </c>
      <c r="B68" s="518" t="s">
        <v>404</v>
      </c>
      <c r="C68" s="518" t="s">
        <v>243</v>
      </c>
      <c r="D68" s="518" t="s">
        <v>256</v>
      </c>
      <c r="E68" s="518" t="s">
        <v>257</v>
      </c>
      <c r="F68" s="519">
        <v>1</v>
      </c>
    </row>
    <row r="69" spans="1:6">
      <c r="A69" s="517">
        <v>95372</v>
      </c>
      <c r="B69" s="518" t="s">
        <v>404</v>
      </c>
      <c r="C69" s="518" t="s">
        <v>243</v>
      </c>
      <c r="D69" s="518" t="s">
        <v>247</v>
      </c>
      <c r="E69" s="518" t="s">
        <v>246</v>
      </c>
      <c r="F69" s="519">
        <v>3</v>
      </c>
    </row>
    <row r="70" spans="1:6">
      <c r="A70" s="517">
        <v>95372</v>
      </c>
      <c r="B70" s="518" t="s">
        <v>404</v>
      </c>
      <c r="C70" s="518" t="s">
        <v>243</v>
      </c>
      <c r="D70" s="518" t="s">
        <v>253</v>
      </c>
      <c r="E70" s="518" t="s">
        <v>246</v>
      </c>
      <c r="F70" s="519">
        <v>3</v>
      </c>
    </row>
    <row r="71" spans="1:6">
      <c r="A71" s="517">
        <v>95372</v>
      </c>
      <c r="B71" s="518" t="s">
        <v>404</v>
      </c>
      <c r="C71" s="518" t="s">
        <v>243</v>
      </c>
      <c r="D71" s="518" t="s">
        <v>248</v>
      </c>
      <c r="E71" s="518" t="s">
        <v>246</v>
      </c>
      <c r="F71" s="519">
        <v>2</v>
      </c>
    </row>
    <row r="72" spans="1:6">
      <c r="A72" s="517">
        <v>95372</v>
      </c>
      <c r="B72" s="518" t="s">
        <v>404</v>
      </c>
      <c r="C72" s="518" t="s">
        <v>243</v>
      </c>
      <c r="D72" s="518" t="s">
        <v>249</v>
      </c>
      <c r="E72" s="518" t="s">
        <v>246</v>
      </c>
      <c r="F72" s="519">
        <v>1</v>
      </c>
    </row>
    <row r="73" spans="1:6">
      <c r="A73" s="517">
        <v>95372</v>
      </c>
      <c r="B73" s="518" t="s">
        <v>404</v>
      </c>
      <c r="C73" s="518" t="s">
        <v>243</v>
      </c>
      <c r="D73" s="518" t="s">
        <v>255</v>
      </c>
      <c r="E73" s="518" t="s">
        <v>252</v>
      </c>
      <c r="F73" s="519">
        <v>1</v>
      </c>
    </row>
    <row r="74" spans="1:6">
      <c r="A74" s="517">
        <v>95372</v>
      </c>
      <c r="B74" s="518" t="s">
        <v>404</v>
      </c>
      <c r="C74" s="518" t="s">
        <v>243</v>
      </c>
      <c r="D74" s="518" t="s">
        <v>251</v>
      </c>
      <c r="E74" s="518" t="s">
        <v>252</v>
      </c>
      <c r="F74" s="519">
        <v>1</v>
      </c>
    </row>
    <row r="75" spans="1:6">
      <c r="A75" s="517">
        <v>95379</v>
      </c>
      <c r="B75" s="518" t="s">
        <v>404</v>
      </c>
      <c r="C75" s="518" t="s">
        <v>243</v>
      </c>
      <c r="D75" s="518" t="s">
        <v>247</v>
      </c>
      <c r="E75" s="518" t="s">
        <v>246</v>
      </c>
      <c r="F75" s="519">
        <v>3</v>
      </c>
    </row>
    <row r="76" spans="1:6">
      <c r="A76" s="517">
        <v>95379</v>
      </c>
      <c r="B76" s="518" t="s">
        <v>404</v>
      </c>
      <c r="C76" s="518" t="s">
        <v>243</v>
      </c>
      <c r="D76" s="518" t="s">
        <v>253</v>
      </c>
      <c r="E76" s="518" t="s">
        <v>246</v>
      </c>
      <c r="F76" s="519">
        <v>2</v>
      </c>
    </row>
    <row r="77" spans="1:6">
      <c r="A77" s="517">
        <v>95379</v>
      </c>
      <c r="B77" s="518" t="s">
        <v>404</v>
      </c>
      <c r="C77" s="518" t="s">
        <v>243</v>
      </c>
      <c r="D77" s="518" t="s">
        <v>248</v>
      </c>
      <c r="E77" s="518" t="s">
        <v>246</v>
      </c>
      <c r="F77" s="519">
        <v>4</v>
      </c>
    </row>
    <row r="78" spans="1:6">
      <c r="A78" s="517">
        <v>95379</v>
      </c>
      <c r="B78" s="518" t="s">
        <v>404</v>
      </c>
      <c r="C78" s="518" t="s">
        <v>243</v>
      </c>
      <c r="D78" s="518" t="s">
        <v>250</v>
      </c>
      <c r="E78" s="518" t="s">
        <v>246</v>
      </c>
      <c r="F78" s="519">
        <v>1</v>
      </c>
    </row>
    <row r="79" spans="1:6">
      <c r="A79" s="517">
        <v>95379</v>
      </c>
      <c r="B79" s="518" t="s">
        <v>404</v>
      </c>
      <c r="C79" s="518" t="s">
        <v>243</v>
      </c>
      <c r="D79" s="518" t="s">
        <v>254</v>
      </c>
      <c r="E79" s="518" t="s">
        <v>246</v>
      </c>
      <c r="F79" s="519">
        <v>1</v>
      </c>
    </row>
    <row r="80" spans="1:6">
      <c r="A80" s="517">
        <v>95379</v>
      </c>
      <c r="B80" s="518" t="s">
        <v>404</v>
      </c>
      <c r="C80" s="518" t="s">
        <v>243</v>
      </c>
      <c r="D80" s="518" t="s">
        <v>254</v>
      </c>
      <c r="E80" s="518" t="s">
        <v>252</v>
      </c>
      <c r="F80" s="519">
        <v>3</v>
      </c>
    </row>
    <row r="81" spans="1:6">
      <c r="A81" s="517">
        <v>95379</v>
      </c>
      <c r="B81" s="518" t="s">
        <v>404</v>
      </c>
      <c r="C81" s="518" t="s">
        <v>243</v>
      </c>
      <c r="D81" s="518" t="s">
        <v>254</v>
      </c>
      <c r="E81" s="518" t="s">
        <v>259</v>
      </c>
      <c r="F81" s="519">
        <v>1</v>
      </c>
    </row>
    <row r="82" spans="1:6">
      <c r="A82" s="517">
        <v>95379</v>
      </c>
      <c r="B82" s="518" t="s">
        <v>404</v>
      </c>
      <c r="C82" s="518" t="s">
        <v>243</v>
      </c>
      <c r="D82" s="518" t="s">
        <v>249</v>
      </c>
      <c r="E82" s="518" t="s">
        <v>246</v>
      </c>
      <c r="F82" s="519">
        <v>1</v>
      </c>
    </row>
    <row r="83" spans="1:6">
      <c r="A83" s="517">
        <v>95379</v>
      </c>
      <c r="B83" s="518" t="s">
        <v>404</v>
      </c>
      <c r="C83" s="518" t="s">
        <v>243</v>
      </c>
      <c r="D83" s="518" t="s">
        <v>249</v>
      </c>
      <c r="E83" s="518" t="s">
        <v>252</v>
      </c>
      <c r="F83" s="519">
        <v>3</v>
      </c>
    </row>
    <row r="84" spans="1:6">
      <c r="A84" s="517">
        <v>95379</v>
      </c>
      <c r="B84" s="518" t="s">
        <v>404</v>
      </c>
      <c r="C84" s="518" t="s">
        <v>243</v>
      </c>
      <c r="D84" s="518" t="s">
        <v>251</v>
      </c>
      <c r="E84" s="518" t="s">
        <v>246</v>
      </c>
      <c r="F84" s="519">
        <v>1</v>
      </c>
    </row>
    <row r="85" spans="1:6">
      <c r="A85" s="517">
        <v>95379</v>
      </c>
      <c r="B85" s="518" t="s">
        <v>404</v>
      </c>
      <c r="C85" s="518" t="s">
        <v>243</v>
      </c>
      <c r="D85" s="518" t="s">
        <v>256</v>
      </c>
      <c r="E85" s="518" t="s">
        <v>246</v>
      </c>
      <c r="F85" s="519">
        <v>1</v>
      </c>
    </row>
    <row r="86" spans="1:6">
      <c r="A86" s="517">
        <v>95383</v>
      </c>
      <c r="B86" s="518" t="s">
        <v>404</v>
      </c>
      <c r="C86" s="518" t="s">
        <v>243</v>
      </c>
      <c r="D86" s="518" t="s">
        <v>247</v>
      </c>
      <c r="E86" s="518" t="s">
        <v>246</v>
      </c>
      <c r="F86" s="519">
        <v>1</v>
      </c>
    </row>
    <row r="87" spans="1:6">
      <c r="A87" s="517">
        <v>95383</v>
      </c>
      <c r="B87" s="518" t="s">
        <v>404</v>
      </c>
      <c r="C87" s="518" t="s">
        <v>243</v>
      </c>
      <c r="D87" s="518" t="s">
        <v>253</v>
      </c>
      <c r="E87" s="518" t="s">
        <v>246</v>
      </c>
      <c r="F87" s="519">
        <v>3</v>
      </c>
    </row>
    <row r="88" spans="1:6">
      <c r="A88" s="517">
        <v>95383</v>
      </c>
      <c r="B88" s="518" t="s">
        <v>404</v>
      </c>
      <c r="C88" s="518" t="s">
        <v>243</v>
      </c>
      <c r="D88" s="518" t="s">
        <v>248</v>
      </c>
      <c r="E88" s="518" t="s">
        <v>246</v>
      </c>
      <c r="F88" s="519">
        <v>2</v>
      </c>
    </row>
    <row r="89" spans="1:6">
      <c r="A89" s="517">
        <v>95383</v>
      </c>
      <c r="B89" s="518" t="s">
        <v>404</v>
      </c>
      <c r="C89" s="518" t="s">
        <v>243</v>
      </c>
      <c r="D89" s="518" t="s">
        <v>254</v>
      </c>
      <c r="E89" s="518" t="s">
        <v>245</v>
      </c>
      <c r="F89" s="519">
        <v>1</v>
      </c>
    </row>
    <row r="90" spans="1:6">
      <c r="A90" s="517">
        <v>95383</v>
      </c>
      <c r="B90" s="518" t="s">
        <v>404</v>
      </c>
      <c r="C90" s="518" t="s">
        <v>243</v>
      </c>
      <c r="D90" s="518" t="s">
        <v>254</v>
      </c>
      <c r="E90" s="518" t="s">
        <v>246</v>
      </c>
      <c r="F90" s="519">
        <v>3</v>
      </c>
    </row>
    <row r="91" spans="1:6">
      <c r="A91" s="517">
        <v>95383</v>
      </c>
      <c r="B91" s="518" t="s">
        <v>404</v>
      </c>
      <c r="C91" s="518" t="s">
        <v>243</v>
      </c>
      <c r="D91" s="518" t="s">
        <v>249</v>
      </c>
      <c r="E91" s="518" t="s">
        <v>245</v>
      </c>
      <c r="F91" s="519">
        <v>1</v>
      </c>
    </row>
    <row r="92" spans="1:6">
      <c r="A92" s="517">
        <v>95383</v>
      </c>
      <c r="B92" s="518" t="s">
        <v>404</v>
      </c>
      <c r="C92" s="518" t="s">
        <v>243</v>
      </c>
      <c r="D92" s="518" t="s">
        <v>249</v>
      </c>
      <c r="E92" s="518" t="s">
        <v>246</v>
      </c>
      <c r="F92" s="519">
        <v>3</v>
      </c>
    </row>
    <row r="93" spans="1:6">
      <c r="A93" s="517">
        <v>95383</v>
      </c>
      <c r="B93" s="518" t="s">
        <v>404</v>
      </c>
      <c r="C93" s="518" t="s">
        <v>243</v>
      </c>
      <c r="D93" s="518" t="s">
        <v>255</v>
      </c>
      <c r="E93" s="518" t="s">
        <v>245</v>
      </c>
      <c r="F93" s="519">
        <v>3</v>
      </c>
    </row>
    <row r="94" spans="1:6">
      <c r="A94" s="517">
        <v>95383</v>
      </c>
      <c r="B94" s="518" t="s">
        <v>404</v>
      </c>
      <c r="C94" s="518" t="s">
        <v>243</v>
      </c>
      <c r="D94" s="518" t="s">
        <v>255</v>
      </c>
      <c r="E94" s="518" t="s">
        <v>246</v>
      </c>
      <c r="F94" s="519">
        <v>1</v>
      </c>
    </row>
    <row r="95" spans="1:6">
      <c r="A95" s="520">
        <v>95383</v>
      </c>
      <c r="B95" s="521" t="s">
        <v>404</v>
      </c>
      <c r="C95" s="521" t="s">
        <v>243</v>
      </c>
      <c r="D95" s="521" t="s">
        <v>251</v>
      </c>
      <c r="E95" s="521" t="s">
        <v>245</v>
      </c>
      <c r="F95" s="522">
        <v>1</v>
      </c>
    </row>
    <row r="98" spans="1:14" ht="18" thickBot="1">
      <c r="A98" s="766" t="s">
        <v>180</v>
      </c>
    </row>
    <row r="99" spans="1:14" ht="16">
      <c r="A99" s="767" t="s">
        <v>260</v>
      </c>
      <c r="B99" s="525"/>
      <c r="C99" s="526" t="s">
        <v>241</v>
      </c>
      <c r="D99" s="525"/>
      <c r="E99" s="525"/>
      <c r="F99" s="525"/>
      <c r="G99" s="525"/>
      <c r="H99" s="525"/>
      <c r="I99" s="525"/>
      <c r="J99" s="525"/>
      <c r="K99" s="525"/>
      <c r="L99" s="525"/>
      <c r="M99" s="525"/>
      <c r="N99" s="527"/>
    </row>
    <row r="100" spans="1:14" ht="18" thickBot="1">
      <c r="A100" s="531" t="s">
        <v>239</v>
      </c>
      <c r="B100" s="532" t="s">
        <v>238</v>
      </c>
      <c r="C100" s="533" t="s">
        <v>261</v>
      </c>
      <c r="D100" s="533" t="s">
        <v>244</v>
      </c>
      <c r="E100" s="533" t="s">
        <v>247</v>
      </c>
      <c r="F100" s="533" t="s">
        <v>253</v>
      </c>
      <c r="G100" s="533" t="s">
        <v>248</v>
      </c>
      <c r="H100" s="533" t="s">
        <v>250</v>
      </c>
      <c r="I100" s="533" t="s">
        <v>254</v>
      </c>
      <c r="J100" s="533" t="s">
        <v>249</v>
      </c>
      <c r="K100" s="533" t="s">
        <v>255</v>
      </c>
      <c r="L100" s="533" t="s">
        <v>251</v>
      </c>
      <c r="M100" s="533" t="s">
        <v>256</v>
      </c>
      <c r="N100" s="534" t="s">
        <v>9</v>
      </c>
    </row>
    <row r="101" spans="1:14" ht="16" thickBot="1">
      <c r="A101" s="528" t="s">
        <v>404</v>
      </c>
      <c r="B101" s="101">
        <v>95309</v>
      </c>
      <c r="C101" s="674" t="s">
        <v>489</v>
      </c>
      <c r="D101" s="93"/>
      <c r="E101" s="674" t="s">
        <v>489</v>
      </c>
      <c r="F101" s="674" t="s">
        <v>489</v>
      </c>
      <c r="G101" s="674" t="s">
        <v>489</v>
      </c>
      <c r="H101" s="93">
        <v>1</v>
      </c>
      <c r="I101" s="674" t="s">
        <v>489</v>
      </c>
      <c r="J101" s="674" t="s">
        <v>489</v>
      </c>
      <c r="K101" s="674" t="s">
        <v>489</v>
      </c>
      <c r="L101" s="93"/>
      <c r="M101" s="674" t="s">
        <v>575</v>
      </c>
      <c r="N101" s="529">
        <v>1</v>
      </c>
    </row>
    <row r="102" spans="1:14" ht="16" thickBot="1">
      <c r="A102" s="528" t="s">
        <v>404</v>
      </c>
      <c r="B102" s="100">
        <v>95310</v>
      </c>
      <c r="C102" s="674" t="s">
        <v>489</v>
      </c>
      <c r="D102" s="94">
        <v>1</v>
      </c>
      <c r="E102" s="674" t="s">
        <v>489</v>
      </c>
      <c r="F102" s="674" t="s">
        <v>489</v>
      </c>
      <c r="G102" s="94">
        <v>5</v>
      </c>
      <c r="H102" s="94">
        <v>2</v>
      </c>
      <c r="I102" s="94">
        <v>4</v>
      </c>
      <c r="J102" s="94">
        <v>2</v>
      </c>
      <c r="K102" s="94"/>
      <c r="L102" s="94">
        <v>1</v>
      </c>
      <c r="M102" s="94"/>
      <c r="N102" s="530">
        <v>15</v>
      </c>
    </row>
    <row r="103" spans="1:14" ht="16" thickBot="1">
      <c r="A103" s="528" t="s">
        <v>404</v>
      </c>
      <c r="B103" s="100">
        <v>95321</v>
      </c>
      <c r="C103" s="674" t="s">
        <v>489</v>
      </c>
      <c r="D103" s="94">
        <v>3</v>
      </c>
      <c r="E103" s="674" t="s">
        <v>489</v>
      </c>
      <c r="F103" s="94">
        <v>2</v>
      </c>
      <c r="G103" s="94"/>
      <c r="H103" s="94">
        <v>1</v>
      </c>
      <c r="I103" s="94">
        <v>1</v>
      </c>
      <c r="J103" s="94">
        <v>1</v>
      </c>
      <c r="K103" s="94"/>
      <c r="L103" s="94">
        <v>1</v>
      </c>
      <c r="M103" s="94">
        <v>1</v>
      </c>
      <c r="N103" s="530">
        <v>10</v>
      </c>
    </row>
    <row r="104" spans="1:14" ht="16" thickBot="1">
      <c r="A104" s="528" t="s">
        <v>404</v>
      </c>
      <c r="B104" s="100">
        <v>95327</v>
      </c>
      <c r="C104" s="674" t="s">
        <v>489</v>
      </c>
      <c r="D104" s="94">
        <v>2</v>
      </c>
      <c r="E104" s="94">
        <v>8</v>
      </c>
      <c r="F104" s="94">
        <v>3</v>
      </c>
      <c r="G104" s="94">
        <v>4</v>
      </c>
      <c r="H104" s="94">
        <v>4</v>
      </c>
      <c r="I104" s="94">
        <v>5</v>
      </c>
      <c r="J104" s="94">
        <v>4</v>
      </c>
      <c r="K104" s="94">
        <v>3</v>
      </c>
      <c r="L104" s="94">
        <v>1</v>
      </c>
      <c r="M104" s="94">
        <v>1</v>
      </c>
      <c r="N104" s="530">
        <v>35</v>
      </c>
    </row>
    <row r="105" spans="1:14" ht="16" thickBot="1">
      <c r="A105" s="528" t="s">
        <v>404</v>
      </c>
      <c r="B105" s="100">
        <v>95335</v>
      </c>
      <c r="C105" s="674" t="s">
        <v>489</v>
      </c>
      <c r="D105" s="674" t="s">
        <v>489</v>
      </c>
      <c r="E105" s="674" t="s">
        <v>489</v>
      </c>
      <c r="F105" s="674" t="s">
        <v>489</v>
      </c>
      <c r="G105" s="674" t="s">
        <v>489</v>
      </c>
      <c r="H105" s="94">
        <v>2</v>
      </c>
      <c r="I105" s="674" t="s">
        <v>489</v>
      </c>
      <c r="J105" s="674" t="s">
        <v>489</v>
      </c>
      <c r="K105" s="674" t="s">
        <v>489</v>
      </c>
      <c r="L105" s="674" t="s">
        <v>489</v>
      </c>
      <c r="M105" s="674" t="s">
        <v>489</v>
      </c>
      <c r="N105" s="530">
        <v>2</v>
      </c>
    </row>
    <row r="106" spans="1:14" ht="16" thickBot="1">
      <c r="A106" s="528" t="s">
        <v>404</v>
      </c>
      <c r="B106" s="100">
        <v>95346</v>
      </c>
      <c r="C106" s="674" t="s">
        <v>489</v>
      </c>
      <c r="D106" s="674" t="s">
        <v>489</v>
      </c>
      <c r="E106" s="674" t="s">
        <v>489</v>
      </c>
      <c r="F106" s="94">
        <v>1</v>
      </c>
      <c r="G106" s="94"/>
      <c r="H106" s="94"/>
      <c r="I106" s="94">
        <v>3</v>
      </c>
      <c r="J106" s="94">
        <v>1</v>
      </c>
      <c r="K106" s="94">
        <v>1</v>
      </c>
      <c r="L106" s="94">
        <v>1</v>
      </c>
      <c r="M106" s="94"/>
      <c r="N106" s="530">
        <v>7</v>
      </c>
    </row>
    <row r="107" spans="1:14" ht="16" thickBot="1">
      <c r="A107" s="528" t="s">
        <v>404</v>
      </c>
      <c r="B107" s="100">
        <v>95370</v>
      </c>
      <c r="C107" s="94">
        <v>2</v>
      </c>
      <c r="D107" s="94">
        <v>12</v>
      </c>
      <c r="E107" s="94">
        <v>6</v>
      </c>
      <c r="F107" s="94">
        <v>7</v>
      </c>
      <c r="G107" s="94">
        <v>15</v>
      </c>
      <c r="H107" s="94">
        <v>16</v>
      </c>
      <c r="I107" s="94">
        <v>44</v>
      </c>
      <c r="J107" s="94">
        <v>32</v>
      </c>
      <c r="K107" s="94">
        <v>35</v>
      </c>
      <c r="L107" s="94">
        <v>22</v>
      </c>
      <c r="M107" s="94">
        <v>15</v>
      </c>
      <c r="N107" s="530">
        <v>206</v>
      </c>
    </row>
    <row r="108" spans="1:14" ht="16" thickBot="1">
      <c r="A108" s="528" t="s">
        <v>404</v>
      </c>
      <c r="B108" s="100">
        <v>95372</v>
      </c>
      <c r="C108" s="674" t="s">
        <v>489</v>
      </c>
      <c r="D108" s="674" t="s">
        <v>489</v>
      </c>
      <c r="E108" s="94">
        <v>3</v>
      </c>
      <c r="F108" s="94">
        <v>3</v>
      </c>
      <c r="G108" s="94">
        <v>2</v>
      </c>
      <c r="H108" s="674" t="s">
        <v>489</v>
      </c>
      <c r="I108" s="674" t="s">
        <v>489</v>
      </c>
      <c r="J108" s="94">
        <v>1</v>
      </c>
      <c r="K108" s="94">
        <v>1</v>
      </c>
      <c r="L108" s="94">
        <v>1</v>
      </c>
      <c r="M108" s="94"/>
      <c r="N108" s="530">
        <v>11</v>
      </c>
    </row>
    <row r="109" spans="1:14" ht="16" thickBot="1">
      <c r="A109" s="528" t="s">
        <v>404</v>
      </c>
      <c r="B109" s="100">
        <v>95379</v>
      </c>
      <c r="C109" s="674" t="s">
        <v>489</v>
      </c>
      <c r="D109" s="674" t="s">
        <v>489</v>
      </c>
      <c r="E109" s="94">
        <v>3</v>
      </c>
      <c r="F109" s="94">
        <v>2</v>
      </c>
      <c r="G109" s="94">
        <v>4</v>
      </c>
      <c r="H109" s="94">
        <v>1</v>
      </c>
      <c r="I109" s="94">
        <v>5</v>
      </c>
      <c r="J109" s="94">
        <v>4</v>
      </c>
      <c r="K109" s="94"/>
      <c r="L109" s="94">
        <v>1</v>
      </c>
      <c r="M109" s="94">
        <v>1</v>
      </c>
      <c r="N109" s="530">
        <v>21</v>
      </c>
    </row>
    <row r="110" spans="1:14" ht="16" thickBot="1">
      <c r="A110" s="528" t="s">
        <v>404</v>
      </c>
      <c r="B110" s="100">
        <v>95383</v>
      </c>
      <c r="C110" s="674" t="s">
        <v>489</v>
      </c>
      <c r="D110" s="674" t="s">
        <v>489</v>
      </c>
      <c r="E110" s="94">
        <v>1</v>
      </c>
      <c r="F110" s="94">
        <v>3</v>
      </c>
      <c r="G110" s="94">
        <v>2</v>
      </c>
      <c r="H110" s="94"/>
      <c r="I110" s="94">
        <v>4</v>
      </c>
      <c r="J110" s="94">
        <v>4</v>
      </c>
      <c r="K110" s="94">
        <v>4</v>
      </c>
      <c r="L110" s="94">
        <v>1</v>
      </c>
      <c r="M110" s="94"/>
      <c r="N110" s="530">
        <v>19</v>
      </c>
    </row>
    <row r="111" spans="1:14">
      <c r="A111" s="535" t="s">
        <v>405</v>
      </c>
      <c r="B111" s="536"/>
      <c r="C111" s="537">
        <v>2</v>
      </c>
      <c r="D111" s="537">
        <v>18</v>
      </c>
      <c r="E111" s="537">
        <v>21</v>
      </c>
      <c r="F111" s="537">
        <v>21</v>
      </c>
      <c r="G111" s="537">
        <v>32</v>
      </c>
      <c r="H111" s="537">
        <v>27</v>
      </c>
      <c r="I111" s="537">
        <v>66</v>
      </c>
      <c r="J111" s="537">
        <v>49</v>
      </c>
      <c r="K111" s="537">
        <v>44</v>
      </c>
      <c r="L111" s="537">
        <v>29</v>
      </c>
      <c r="M111" s="537">
        <v>18</v>
      </c>
      <c r="N111" s="538">
        <v>327</v>
      </c>
    </row>
    <row r="114" spans="1:14" ht="18" thickBot="1">
      <c r="A114" s="711" t="s">
        <v>182</v>
      </c>
    </row>
    <row r="115" spans="1:14">
      <c r="A115" s="753" t="s">
        <v>260</v>
      </c>
      <c r="B115" s="95"/>
      <c r="C115" s="96" t="s">
        <v>242</v>
      </c>
      <c r="D115" s="95"/>
      <c r="E115" s="95"/>
      <c r="F115" s="95"/>
      <c r="G115" s="95"/>
      <c r="H115" s="95"/>
      <c r="I115" s="97"/>
    </row>
    <row r="116" spans="1:14" ht="17" thickBot="1">
      <c r="A116" s="524" t="s">
        <v>239</v>
      </c>
      <c r="B116" s="524" t="s">
        <v>238</v>
      </c>
      <c r="C116" s="98" t="s">
        <v>245</v>
      </c>
      <c r="D116" s="98" t="s">
        <v>246</v>
      </c>
      <c r="E116" s="98" t="s">
        <v>258</v>
      </c>
      <c r="F116" s="98" t="s">
        <v>252</v>
      </c>
      <c r="G116" s="98" t="s">
        <v>259</v>
      </c>
      <c r="H116" s="98" t="s">
        <v>257</v>
      </c>
      <c r="I116" s="98" t="s">
        <v>9</v>
      </c>
    </row>
    <row r="117" spans="1:14" ht="16" thickBot="1">
      <c r="A117" s="528" t="s">
        <v>404</v>
      </c>
      <c r="B117" s="101">
        <v>95309</v>
      </c>
      <c r="C117" s="675" t="s">
        <v>575</v>
      </c>
      <c r="D117" s="539">
        <v>1</v>
      </c>
      <c r="E117" s="675" t="s">
        <v>575</v>
      </c>
      <c r="F117" s="539"/>
      <c r="G117" s="675" t="s">
        <v>575</v>
      </c>
      <c r="H117" s="675" t="s">
        <v>575</v>
      </c>
      <c r="I117" s="540">
        <v>1</v>
      </c>
      <c r="J117" s="99"/>
      <c r="K117" s="99"/>
      <c r="L117" s="99"/>
      <c r="M117" s="99"/>
      <c r="N117" s="99"/>
    </row>
    <row r="118" spans="1:14" ht="16" thickBot="1">
      <c r="A118" s="528" t="s">
        <v>404</v>
      </c>
      <c r="B118" s="100">
        <v>95310</v>
      </c>
      <c r="C118" s="541">
        <v>1</v>
      </c>
      <c r="D118" s="541">
        <v>11</v>
      </c>
      <c r="E118" s="675" t="s">
        <v>575</v>
      </c>
      <c r="F118" s="541">
        <v>3</v>
      </c>
      <c r="G118" s="675" t="s">
        <v>575</v>
      </c>
      <c r="H118" s="675" t="s">
        <v>575</v>
      </c>
      <c r="I118" s="542">
        <v>15</v>
      </c>
      <c r="J118" s="99"/>
      <c r="K118" s="99"/>
      <c r="L118" s="99"/>
      <c r="M118" s="99"/>
      <c r="N118" s="99"/>
    </row>
    <row r="119" spans="1:14" ht="16" thickBot="1">
      <c r="A119" s="528" t="s">
        <v>404</v>
      </c>
      <c r="B119" s="100">
        <v>95321</v>
      </c>
      <c r="C119" s="541"/>
      <c r="D119" s="541">
        <v>9</v>
      </c>
      <c r="E119" s="675" t="s">
        <v>575</v>
      </c>
      <c r="F119" s="541">
        <v>1</v>
      </c>
      <c r="G119" s="675" t="s">
        <v>575</v>
      </c>
      <c r="H119" s="675" t="s">
        <v>575</v>
      </c>
      <c r="I119" s="542">
        <v>10</v>
      </c>
      <c r="J119" s="99"/>
      <c r="K119" s="99"/>
      <c r="L119" s="99"/>
      <c r="M119" s="99"/>
      <c r="N119" s="99"/>
    </row>
    <row r="120" spans="1:14" ht="16" thickBot="1">
      <c r="A120" s="528" t="s">
        <v>404</v>
      </c>
      <c r="B120" s="100">
        <v>95327</v>
      </c>
      <c r="C120" s="541">
        <v>6</v>
      </c>
      <c r="D120" s="541">
        <v>19</v>
      </c>
      <c r="E120" s="675" t="s">
        <v>575</v>
      </c>
      <c r="F120" s="541">
        <v>10</v>
      </c>
      <c r="G120" s="675" t="s">
        <v>575</v>
      </c>
      <c r="H120" s="675" t="s">
        <v>575</v>
      </c>
      <c r="I120" s="542">
        <v>35</v>
      </c>
      <c r="J120" s="99"/>
      <c r="K120" s="99"/>
      <c r="L120" s="99"/>
      <c r="M120" s="99"/>
      <c r="N120" s="99"/>
    </row>
    <row r="121" spans="1:14" ht="16" thickBot="1">
      <c r="A121" s="528" t="s">
        <v>404</v>
      </c>
      <c r="B121" s="100">
        <v>95335</v>
      </c>
      <c r="C121" s="541"/>
      <c r="D121" s="541">
        <v>2</v>
      </c>
      <c r="E121" s="675" t="s">
        <v>575</v>
      </c>
      <c r="F121" s="541"/>
      <c r="G121" s="675" t="s">
        <v>575</v>
      </c>
      <c r="H121" s="675" t="s">
        <v>575</v>
      </c>
      <c r="I121" s="542">
        <v>2</v>
      </c>
      <c r="J121" s="99"/>
      <c r="K121" s="99"/>
      <c r="L121" s="99"/>
      <c r="M121" s="99"/>
      <c r="N121" s="99"/>
    </row>
    <row r="122" spans="1:14" ht="16" thickBot="1">
      <c r="A122" s="528" t="s">
        <v>404</v>
      </c>
      <c r="B122" s="100">
        <v>95346</v>
      </c>
      <c r="C122" s="675" t="s">
        <v>575</v>
      </c>
      <c r="D122" s="541">
        <v>4</v>
      </c>
      <c r="E122" s="675" t="s">
        <v>575</v>
      </c>
      <c r="F122" s="541">
        <v>3</v>
      </c>
      <c r="G122" s="675" t="s">
        <v>575</v>
      </c>
      <c r="H122" s="675" t="s">
        <v>575</v>
      </c>
      <c r="I122" s="542">
        <v>7</v>
      </c>
      <c r="J122" s="99"/>
      <c r="K122" s="99"/>
      <c r="L122" s="99"/>
      <c r="M122" s="99"/>
      <c r="N122" s="99"/>
    </row>
    <row r="123" spans="1:14" ht="16" thickBot="1">
      <c r="A123" s="528" t="s">
        <v>404</v>
      </c>
      <c r="B123" s="100">
        <v>95370</v>
      </c>
      <c r="C123" s="541">
        <v>44</v>
      </c>
      <c r="D123" s="541">
        <v>94</v>
      </c>
      <c r="E123" s="675" t="s">
        <v>575</v>
      </c>
      <c r="F123" s="541">
        <v>67</v>
      </c>
      <c r="G123" s="675" t="s">
        <v>575</v>
      </c>
      <c r="H123" s="541">
        <v>1</v>
      </c>
      <c r="I123" s="542">
        <v>206</v>
      </c>
      <c r="J123" s="99"/>
      <c r="K123" s="99"/>
      <c r="L123" s="99"/>
      <c r="M123" s="99"/>
      <c r="N123" s="99"/>
    </row>
    <row r="124" spans="1:14" ht="16" thickBot="1">
      <c r="A124" s="528" t="s">
        <v>404</v>
      </c>
      <c r="B124" s="100">
        <v>95372</v>
      </c>
      <c r="C124" s="541"/>
      <c r="D124" s="541">
        <v>9</v>
      </c>
      <c r="E124" s="675" t="s">
        <v>575</v>
      </c>
      <c r="F124" s="541">
        <v>2</v>
      </c>
      <c r="G124" s="675" t="s">
        <v>575</v>
      </c>
      <c r="H124" s="675" t="s">
        <v>575</v>
      </c>
      <c r="I124" s="542">
        <v>11</v>
      </c>
      <c r="J124" s="99"/>
      <c r="K124" s="99"/>
      <c r="L124" s="99"/>
      <c r="M124" s="99"/>
      <c r="N124" s="99"/>
    </row>
    <row r="125" spans="1:14" ht="16" thickBot="1">
      <c r="A125" s="528" t="s">
        <v>404</v>
      </c>
      <c r="B125" s="100">
        <v>95379</v>
      </c>
      <c r="C125" s="675" t="s">
        <v>575</v>
      </c>
      <c r="D125" s="541">
        <v>14</v>
      </c>
      <c r="E125" s="675" t="s">
        <v>575</v>
      </c>
      <c r="F125" s="541">
        <v>6</v>
      </c>
      <c r="G125" s="541">
        <v>1</v>
      </c>
      <c r="H125" s="675" t="s">
        <v>575</v>
      </c>
      <c r="I125" s="542">
        <v>21</v>
      </c>
      <c r="J125" s="99"/>
      <c r="K125" s="99"/>
      <c r="L125" s="99"/>
      <c r="M125" s="99"/>
      <c r="N125" s="99"/>
    </row>
    <row r="126" spans="1:14" ht="16" thickBot="1">
      <c r="A126" s="528" t="s">
        <v>404</v>
      </c>
      <c r="B126" s="100">
        <v>95383</v>
      </c>
      <c r="C126" s="541">
        <v>6</v>
      </c>
      <c r="D126" s="541">
        <v>13</v>
      </c>
      <c r="E126" s="675" t="s">
        <v>575</v>
      </c>
      <c r="F126" s="675" t="s">
        <v>575</v>
      </c>
      <c r="G126" s="675" t="s">
        <v>575</v>
      </c>
      <c r="H126" s="675" t="s">
        <v>575</v>
      </c>
      <c r="I126" s="542">
        <v>19</v>
      </c>
      <c r="J126" s="99"/>
      <c r="K126" s="99"/>
      <c r="L126" s="99"/>
      <c r="M126" s="99"/>
      <c r="N126" s="99"/>
    </row>
    <row r="127" spans="1:14">
      <c r="A127" s="535" t="s">
        <v>405</v>
      </c>
      <c r="B127" s="536"/>
      <c r="C127" s="537">
        <v>57</v>
      </c>
      <c r="D127" s="537">
        <v>176</v>
      </c>
      <c r="E127" s="537"/>
      <c r="F127" s="537">
        <v>92</v>
      </c>
      <c r="G127" s="537">
        <v>1</v>
      </c>
      <c r="H127" s="537">
        <v>1</v>
      </c>
      <c r="I127" s="538">
        <v>327</v>
      </c>
      <c r="J127" s="99"/>
      <c r="K127" s="99"/>
      <c r="L127" s="99"/>
      <c r="M127" s="99"/>
      <c r="N127" s="99"/>
    </row>
    <row r="129" spans="1:1">
      <c r="A129" s="50" t="s">
        <v>583</v>
      </c>
    </row>
  </sheetData>
  <mergeCells count="1">
    <mergeCell ref="A2:E2"/>
  </mergeCells>
  <dataValidations count="37">
    <dataValidation allowBlank="1" showInputMessage="1" showErrorMessage="1" prompt="DDS Data on People with Developmental Disabilites by Zip Code " sqref="F4 F3 A2:E2" xr:uid="{00000000-0002-0000-0800-000000000000}"/>
    <dataValidation allowBlank="1" showInputMessage="1" showErrorMessage="1" prompt="Disability_SB812-Table 13 " sqref="A7" xr:uid="{00000000-0002-0000-0800-000001000000}"/>
    <dataValidation allowBlank="1" showInputMessage="1" showErrorMessage="1" prompt="Table 13 data table heading zip" sqref="A8" xr:uid="{00000000-0002-0000-0800-000002000000}"/>
    <dataValidation allowBlank="1" showInputMessage="1" showErrorMessage="1" prompt="Table 13 data table heading county" sqref="B8" xr:uid="{00000000-0002-0000-0800-000003000000}"/>
    <dataValidation allowBlank="1" showInputMessage="1" showErrorMessage="1" prompt="Table 13 data table heading status" sqref="C8" xr:uid="{00000000-0002-0000-0800-000004000000}"/>
    <dataValidation allowBlank="1" showInputMessage="1" showErrorMessage="1" prompt="Table 13 data table heading age" sqref="D8" xr:uid="{00000000-0002-0000-0800-000005000000}"/>
    <dataValidation allowBlank="1" showInputMessage="1" showErrorMessage="1" prompt="Table 13 data table heading residence" sqref="E8" xr:uid="{00000000-0002-0000-0800-000006000000}"/>
    <dataValidation allowBlank="1" showInputMessage="1" showErrorMessage="1" prompt="Table 13 data table heading population" sqref="F8" xr:uid="{00000000-0002-0000-0800-000007000000}"/>
    <dataValidation allowBlank="1" showInputMessage="1" showErrorMessage="1" prompt="Disability_SB812-Table 14" sqref="A98" xr:uid="{00000000-0002-0000-0800-000008000000}"/>
    <dataValidation allowBlank="1" showInputMessage="1" showErrorMessage="1" prompt="Table 14 data table heading county" sqref="A100" xr:uid="{00000000-0002-0000-0800-000009000000}"/>
    <dataValidation allowBlank="1" showInputMessage="1" showErrorMessage="1" prompt="Table 14 data table heading  zip" sqref="B100" xr:uid="{00000000-0002-0000-0800-00000A000000}"/>
    <dataValidation allowBlank="1" showInputMessage="1" showErrorMessage="1" prompt="Table 14 data table heading 0 to 2 year" sqref="C100" xr:uid="{00000000-0002-0000-0800-00000B000000}"/>
    <dataValidation allowBlank="1" showInputMessage="1" showErrorMessage="1" prompt="Table 14 data table heading 3 to 5 year" sqref="D100" xr:uid="{00000000-0002-0000-0800-00000C000000}"/>
    <dataValidation allowBlank="1" showInputMessage="1" showErrorMessage="1" prompt="Table 14 data table heading 6 to 9 year" sqref="E100" xr:uid="{00000000-0002-0000-0800-00000D000000}"/>
    <dataValidation allowBlank="1" showInputMessage="1" showErrorMessage="1" prompt="Table 14 data table heading 10 to 13 year" sqref="F100" xr:uid="{00000000-0002-0000-0800-00000E000000}"/>
    <dataValidation allowBlank="1" showInputMessage="1" showErrorMessage="1" prompt="Table 14 data table heading 14 to 17 year" sqref="G100" xr:uid="{00000000-0002-0000-0800-00000F000000}"/>
    <dataValidation allowBlank="1" showInputMessage="1" showErrorMessage="1" prompt="Table 14 data table heading 18 to 21 year" sqref="H100" xr:uid="{00000000-0002-0000-0800-000010000000}"/>
    <dataValidation allowBlank="1" showInputMessage="1" showErrorMessage="1" prompt="Table 14 data table heading 22 to 31 year" sqref="I100" xr:uid="{00000000-0002-0000-0800-000011000000}"/>
    <dataValidation allowBlank="1" showInputMessage="1" showErrorMessage="1" prompt="Table 14 data table heading  32 to 41 year" sqref="J100" xr:uid="{00000000-0002-0000-0800-000012000000}"/>
    <dataValidation allowBlank="1" showInputMessage="1" showErrorMessage="1" prompt="Table 14 data table heading 42 to 51 year" sqref="K100" xr:uid="{00000000-0002-0000-0800-000013000000}"/>
    <dataValidation allowBlank="1" showInputMessage="1" showErrorMessage="1" prompt="Table 14 data table heading 52 to 61 year" sqref="L100" xr:uid="{00000000-0002-0000-0800-000014000000}"/>
    <dataValidation allowBlank="1" showInputMessage="1" showErrorMessage="1" prompt="Table 14 data table heading 62 and older" sqref="M100" xr:uid="{00000000-0002-0000-0800-000015000000}"/>
    <dataValidation allowBlank="1" showInputMessage="1" showErrorMessage="1" prompt="Table 14 data table heading  total " sqref="N100" xr:uid="{00000000-0002-0000-0800-000016000000}"/>
    <dataValidation allowBlank="1" showInputMessage="1" showErrorMessage="1" prompt="Disability_SB812-Table 15" sqref="A114" xr:uid="{00000000-0002-0000-0800-000017000000}"/>
    <dataValidation allowBlank="1" showInputMessage="1" showErrorMessage="1" prompt="Table 15 data table heading county" sqref="A116" xr:uid="{00000000-0002-0000-0800-000018000000}"/>
    <dataValidation allowBlank="1" showInputMessage="1" showErrorMessage="1" prompt="Table 15 data table heading  zip" sqref="B116" xr:uid="{00000000-0002-0000-0800-000019000000}"/>
    <dataValidation allowBlank="1" showInputMessage="1" showErrorMessage="1" prompt="Table 15 data table heading home prnt/grdn" sqref="C116" xr:uid="{00000000-0002-0000-0800-00001A000000}"/>
    <dataValidation allowBlank="1" showInputMessage="1" showErrorMessage="1" prompt="Table 15 data table heading  ICF" sqref="E116" xr:uid="{00000000-0002-0000-0800-00001B000000}"/>
    <dataValidation allowBlank="1" showInputMessage="1" showErrorMessage="1" prompt="Table 15 data table heading  indeep living" sqref="F116" xr:uid="{00000000-0002-0000-0800-00001C000000}"/>
    <dataValidation allowBlank="1" showInputMessage="1" showErrorMessage="1" prompt="Table 15 data table heading  other" sqref="G116" xr:uid="{00000000-0002-0000-0800-00001D000000}"/>
    <dataValidation allowBlank="1" showInputMessage="1" showErrorMessage="1" prompt="Table 15 data table heading SNF" sqref="H116" xr:uid="{00000000-0002-0000-0800-00001E000000}"/>
    <dataValidation allowBlank="1" showInputMessage="1" showErrorMessage="1" prompt="Table 15 data table heading  total" sqref="I116" xr:uid="{00000000-0002-0000-0800-00001F000000}"/>
    <dataValidation allowBlank="1" showInputMessage="1" showErrorMessage="1" prompt="This sheet contains Three tables named Table 13, Table 14 and Table 15. Table 13 starts from cell A8 to cell F 95. Table 14 starts from cell A100 to cell N111.Table 15 starts from cell A116 to cell I127." sqref="A1" xr:uid="{00000000-0002-0000-0800-000020000000}"/>
    <dataValidation allowBlank="1" showInputMessage="1" showErrorMessage="1" prompt="table-14 #Pop" sqref="A99" xr:uid="{4872D31F-1019-408F-B87D-304020F4A294}"/>
    <dataValidation allowBlank="1" showInputMessage="1" showErrorMessage="1" prompt="table-14 Age" sqref="C99" xr:uid="{37C70EAA-53F8-4262-A792-DB01EF534866}"/>
    <dataValidation allowBlank="1" showInputMessage="1" showErrorMessage="1" prompt="Table 15-#pop " sqref="A115" xr:uid="{40164DFE-560B-469A-8047-EAB496427469}"/>
    <dataValidation allowBlank="1" showInputMessage="1" showErrorMessage="1" prompt="Table 15 Residence" sqref="C115" xr:uid="{1A4857AC-A078-45B4-852E-9887E7959CE5}"/>
  </dataValidations>
  <hyperlinks>
    <hyperlink ref="A4" r:id="rId1" xr:uid="{00000000-0004-0000-0800-000000000000}"/>
    <hyperlink ref="A6" r:id="rId2" xr:uid="{00000000-0004-0000-0800-000001000000}"/>
  </hyperlinks>
  <pageMargins left="0.7" right="0.7" top="0.75" bottom="0.75" header="0.3" footer="0.3"/>
  <pageSetup scale="41" fitToHeight="0" orientation="portrait" r:id="rId3"/>
  <headerFooter>
    <oddHeader xml:space="preserve">&amp;L5th Cycle Housing Element Data Package&amp;CTuolumne County and the Cities Within&amp;R10/1/2013
</oddHeader>
    <oddFooter>&amp;L&amp;A&amp;CHCD-Housing Policy&amp;RPage &amp;P</oddFooter>
  </headerFooter>
  <rowBreaks count="2" manualBreakCount="2">
    <brk id="50" max="14" man="1"/>
    <brk id="97" max="16383" man="1"/>
  </rowBreaks>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INDEX</vt:lpstr>
      <vt:lpstr>Population</vt:lpstr>
      <vt:lpstr>Employment</vt:lpstr>
      <vt:lpstr>Overcrowding</vt:lpstr>
      <vt:lpstr>Overpayment</vt:lpstr>
      <vt:lpstr>Households</vt:lpstr>
      <vt:lpstr>Housing Stock</vt:lpstr>
      <vt:lpstr>Disability</vt:lpstr>
      <vt:lpstr>Disability_SB812</vt:lpstr>
      <vt:lpstr>Farm Workers</vt:lpstr>
      <vt:lpstr>Homeless</vt:lpstr>
      <vt:lpstr> Assisted Units</vt:lpstr>
      <vt:lpstr>Projected Needs</vt:lpstr>
      <vt:lpstr>DOF E5</vt:lpstr>
      <vt:lpstr>Disability!Print_Area</vt:lpstr>
      <vt:lpstr>Disability_SB812!Print_Area</vt:lpstr>
      <vt:lpstr>'Farm Workers'!Print_Area</vt:lpstr>
      <vt:lpstr>INDEX!Print_Area</vt:lpstr>
      <vt:lpstr>' Assisted Units'!Print_Titles</vt:lpstr>
      <vt:lpstr>Disability!Print_Titles</vt:lpstr>
      <vt:lpstr>Disability_SB812!Print_Titles</vt:lpstr>
      <vt:lpstr>Employment!Print_Titles</vt:lpstr>
      <vt:lpstr>Households!Print_Titles</vt:lpstr>
      <vt:lpstr>Overcrowding!Print_Titles</vt:lpstr>
      <vt:lpstr>Overpayment!Print_Titles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Tuolumne County Data Package</dc:title>
  <dc:subject>Tuolumne County Data Package</dc:subject>
  <dc:creator/>
  <cp:keywords/>
  <dc:description/>
  <cp:lastModifiedBy/>
  <dcterms:created xsi:type="dcterms:W3CDTF">2006-09-16T00:00:00Z</dcterms:created>
  <dcterms:modified xsi:type="dcterms:W3CDTF">2020-09-25T17:27:11Z</dcterms:modified>
  <cp:category/>
</cp:coreProperties>
</file>