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DCA" sheetId="1" r:id="rId1"/>
  </sheets>
  <definedNames>
    <definedName name="_xlnm.Print_Area" localSheetId="0">'DCA'!$A$1:$G$92</definedName>
    <definedName name="Z_CE1648A9_C66A_4006_8D9A_EF331A2CA1C5_.wvu.PrintArea" localSheetId="0" hidden="1">'DCA'!$A$1:$G$92</definedName>
  </definedNames>
  <calcPr fullCalcOnLoad="1"/>
</workbook>
</file>

<file path=xl/comments1.xml><?xml version="1.0" encoding="utf-8"?>
<comments xmlns="http://schemas.openxmlformats.org/spreadsheetml/2006/main">
  <authors>
    <author>jcortese</author>
  </authors>
  <commentList>
    <comment ref="C19" authorId="0">
      <text>
        <r>
          <rPr>
            <sz val="10"/>
            <rFont val="Tahoma"/>
            <family val="2"/>
          </rPr>
          <t xml:space="preserve">
This needs to meet or exceed your guidelines' downpayment requirement, if any</t>
        </r>
      </text>
    </comment>
    <comment ref="B19" authorId="0">
      <text>
        <r>
          <rPr>
            <sz val="10"/>
            <rFont val="Tahoma"/>
            <family val="2"/>
          </rPr>
          <t>This needs to meet or exceed your guidelines' downpayment requirement, if any</t>
        </r>
      </text>
    </comment>
    <comment ref="B21" authorId="0">
      <text>
        <r>
          <rPr>
            <sz val="10"/>
            <rFont val="Tahoma"/>
            <family val="2"/>
          </rPr>
          <t xml:space="preserve">If no lower local limit, put HOME Maximum Subsidy Limit instead  </t>
        </r>
        <r>
          <rPr>
            <b/>
            <u val="single"/>
            <sz val="10"/>
            <rFont val="Tahoma"/>
            <family val="2"/>
          </rPr>
          <t>MUST FILL IN</t>
        </r>
      </text>
    </comment>
    <comment ref="B23" authorId="0">
      <text>
        <r>
          <rPr>
            <sz val="12"/>
            <rFont val="Tahoma"/>
            <family val="2"/>
          </rPr>
          <t>Leave each of these three blank if not applicable!</t>
        </r>
      </text>
    </comment>
    <comment ref="D7" authorId="0">
      <text>
        <r>
          <rPr>
            <sz val="12"/>
            <rFont val="Tahoma"/>
            <family val="2"/>
          </rPr>
          <t>Use the numbers from your current guidelines</t>
        </r>
      </text>
    </comment>
    <comment ref="D37" authorId="0">
      <text>
        <r>
          <rPr>
            <sz val="8"/>
            <rFont val="Tahoma"/>
            <family val="2"/>
          </rPr>
          <t>Defaults to 0.3% of sales price divided by 12, , but you can change</t>
        </r>
      </text>
    </comment>
    <comment ref="D65" authorId="0">
      <text>
        <r>
          <rPr>
            <sz val="8"/>
            <rFont val="Tahoma"/>
            <family val="2"/>
          </rPr>
          <t xml:space="preserve">THIS IS </t>
        </r>
        <r>
          <rPr>
            <b/>
            <u val="single"/>
            <sz val="8"/>
            <rFont val="Tahoma"/>
            <family val="2"/>
          </rPr>
          <t>MAXIMUM</t>
        </r>
        <r>
          <rPr>
            <sz val="8"/>
            <rFont val="Tahoma"/>
            <family val="2"/>
          </rPr>
          <t xml:space="preserve"> MONTHLY PRINCIPAL AND INTEREST PAYMENT ON PRIMARY MORTGAGE</t>
        </r>
      </text>
    </comment>
    <comment ref="D67" authorId="0">
      <text>
        <r>
          <rPr>
            <sz val="8"/>
            <rFont val="Tahoma"/>
            <family val="2"/>
          </rPr>
          <t xml:space="preserve">THIS IS </t>
        </r>
        <r>
          <rPr>
            <b/>
            <u val="single"/>
            <sz val="8"/>
            <rFont val="Tahoma"/>
            <family val="2"/>
          </rPr>
          <t>MINIMUM</t>
        </r>
        <r>
          <rPr>
            <sz val="8"/>
            <rFont val="Tahoma"/>
            <family val="2"/>
          </rPr>
          <t xml:space="preserve"> MONTHLY PRINCIPAL AND INTEREST PAYMENT ON PRIMARY MORTGAGE</t>
        </r>
      </text>
    </comment>
    <comment ref="B78" authorId="0">
      <text>
        <r>
          <rPr>
            <sz val="10"/>
            <rFont val="Tahoma"/>
            <family val="2"/>
          </rPr>
          <t xml:space="preserve">This is </t>
        </r>
        <r>
          <rPr>
            <b/>
            <u val="single"/>
            <sz val="10"/>
            <rFont val="Tahoma"/>
            <family val="2"/>
          </rPr>
          <t>maximum</t>
        </r>
        <r>
          <rPr>
            <sz val="10"/>
            <rFont val="Tahoma"/>
            <family val="2"/>
          </rPr>
          <t xml:space="preserve"> gap loan at given sales price if working at </t>
        </r>
        <r>
          <rPr>
            <u val="single"/>
            <sz val="10"/>
            <rFont val="Tahoma"/>
            <family val="2"/>
          </rPr>
          <t>lowest</t>
        </r>
        <r>
          <rPr>
            <sz val="10"/>
            <rFont val="Tahoma"/>
            <family val="2"/>
          </rPr>
          <t xml:space="preserve"> end of either debt ratio</t>
        </r>
      </text>
    </comment>
    <comment ref="B79" authorId="0">
      <text>
        <r>
          <rPr>
            <sz val="10"/>
            <rFont val="Tahoma"/>
            <family val="2"/>
          </rPr>
          <t xml:space="preserve">This is </t>
        </r>
        <r>
          <rPr>
            <b/>
            <u val="single"/>
            <sz val="10"/>
            <rFont val="Tahoma"/>
            <family val="2"/>
          </rPr>
          <t>minimum</t>
        </r>
        <r>
          <rPr>
            <sz val="10"/>
            <rFont val="Tahoma"/>
            <family val="2"/>
          </rPr>
          <t xml:space="preserve"> gap loan at given sales price if working at </t>
        </r>
        <r>
          <rPr>
            <u val="single"/>
            <sz val="10"/>
            <rFont val="Tahoma"/>
            <family val="2"/>
          </rPr>
          <t>highest</t>
        </r>
        <r>
          <rPr>
            <sz val="10"/>
            <rFont val="Tahoma"/>
            <family val="2"/>
          </rPr>
          <t xml:space="preserve"> end of either debt ratio</t>
        </r>
      </text>
    </comment>
    <comment ref="B88" authorId="0">
      <text>
        <r>
          <rPr>
            <sz val="10"/>
            <rFont val="Tahoma"/>
            <family val="2"/>
          </rPr>
          <t xml:space="preserve">Note: A "No" answer means that the </t>
        </r>
        <r>
          <rPr>
            <u val="single"/>
            <sz val="10"/>
            <rFont val="Tahoma"/>
            <family val="2"/>
          </rPr>
          <t>Minimum</t>
        </r>
        <r>
          <rPr>
            <sz val="10"/>
            <rFont val="Tahoma"/>
            <family val="2"/>
          </rPr>
          <t xml:space="preserve"> HOME Loan </t>
        </r>
        <r>
          <rPr>
            <u val="single"/>
            <sz val="10"/>
            <rFont val="Tahoma"/>
            <family val="2"/>
          </rPr>
          <t>needed</t>
        </r>
        <r>
          <rPr>
            <sz val="10"/>
            <rFont val="Tahoma"/>
            <family val="2"/>
          </rPr>
          <t xml:space="preserve"> (line 79) is </t>
        </r>
        <r>
          <rPr>
            <u val="single"/>
            <sz val="10"/>
            <rFont val="Tahoma"/>
            <family val="2"/>
          </rPr>
          <t>more than</t>
        </r>
        <r>
          <rPr>
            <sz val="10"/>
            <rFont val="Tahoma"/>
            <family val="2"/>
          </rPr>
          <t xml:space="preserve"> the </t>
        </r>
        <r>
          <rPr>
            <u val="single"/>
            <sz val="10"/>
            <rFont val="Tahoma"/>
            <family val="2"/>
          </rPr>
          <t>Maximum</t>
        </r>
        <r>
          <rPr>
            <sz val="10"/>
            <rFont val="Tahoma"/>
            <family val="2"/>
          </rPr>
          <t xml:space="preserve"> HOME loan </t>
        </r>
        <r>
          <rPr>
            <u val="single"/>
            <sz val="10"/>
            <rFont val="Tahoma"/>
            <family val="2"/>
          </rPr>
          <t>allowed</t>
        </r>
        <r>
          <rPr>
            <sz val="10"/>
            <rFont val="Tahoma"/>
            <family val="2"/>
          </rPr>
          <t xml:space="preserve"> (line 87)</t>
        </r>
      </text>
    </comment>
    <comment ref="D36" authorId="0">
      <text>
        <r>
          <rPr>
            <sz val="8"/>
            <rFont val="Tahoma"/>
            <family val="2"/>
          </rPr>
          <t>Defaults to 1.25% of sales price divided by 12, but you can change</t>
        </r>
      </text>
    </comment>
  </commentList>
</comments>
</file>

<file path=xl/sharedStrings.xml><?xml version="1.0" encoding="utf-8"?>
<sst xmlns="http://schemas.openxmlformats.org/spreadsheetml/2006/main" count="84" uniqueCount="70">
  <si>
    <t>Annual Income</t>
  </si>
  <si>
    <t>Monthly Income</t>
  </si>
  <si>
    <t>less monthly property taxes</t>
  </si>
  <si>
    <t>less installment loan payments</t>
  </si>
  <si>
    <t>less borrower downpayment, if any</t>
  </si>
  <si>
    <r>
      <t xml:space="preserve">1A. Monthly Income x </t>
    </r>
    <r>
      <rPr>
        <b/>
        <u val="single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FRONT-END Ratio</t>
    </r>
  </si>
  <si>
    <r>
      <t xml:space="preserve">2A. Monthly Income x </t>
    </r>
    <r>
      <rPr>
        <b/>
        <u val="single"/>
        <sz val="10"/>
        <rFont val="Arial"/>
        <family val="2"/>
      </rPr>
      <t>maximum</t>
    </r>
    <r>
      <rPr>
        <b/>
        <sz val="10"/>
        <rFont val="Arial"/>
        <family val="2"/>
      </rPr>
      <t xml:space="preserve"> BACK-END Ratio</t>
    </r>
  </si>
  <si>
    <r>
      <t xml:space="preserve">1B. Monthly Income x </t>
    </r>
    <r>
      <rPr>
        <b/>
        <u val="single"/>
        <sz val="10"/>
        <rFont val="Arial"/>
        <family val="2"/>
      </rPr>
      <t>minimum</t>
    </r>
    <r>
      <rPr>
        <b/>
        <sz val="10"/>
        <rFont val="Arial"/>
        <family val="2"/>
      </rPr>
      <t xml:space="preserve"> FRONT-END Ratio</t>
    </r>
  </si>
  <si>
    <r>
      <t xml:space="preserve">2B. Monthly Income x </t>
    </r>
    <r>
      <rPr>
        <b/>
        <u val="single"/>
        <sz val="10"/>
        <rFont val="Arial"/>
        <family val="2"/>
      </rPr>
      <t>minimum</t>
    </r>
    <r>
      <rPr>
        <b/>
        <sz val="10"/>
        <rFont val="Arial"/>
        <family val="2"/>
      </rPr>
      <t xml:space="preserve"> BACK-END Ratio</t>
    </r>
  </si>
  <si>
    <t>(Dollar equivalent on % of sales price maximum)</t>
  </si>
  <si>
    <t>Installment loan payments (e.g. car loan, line of credit loan)</t>
  </si>
  <si>
    <t>Borrower downpayment, if any</t>
  </si>
  <si>
    <r>
      <t xml:space="preserve">Front-end </t>
    </r>
    <r>
      <rPr>
        <b/>
        <sz val="10"/>
        <rFont val="Arial"/>
        <family val="2"/>
      </rPr>
      <t>Debt Ratios per HOME guidelines:</t>
    </r>
  </si>
  <si>
    <t>Maximum</t>
  </si>
  <si>
    <r>
      <t>Back-end</t>
    </r>
    <r>
      <rPr>
        <b/>
        <sz val="10"/>
        <rFont val="Arial"/>
        <family val="2"/>
      </rPr>
      <t xml:space="preserve"> Debt Ratios per HOME guidelines:</t>
    </r>
  </si>
  <si>
    <t>Minimum</t>
  </si>
  <si>
    <t>OUTPUT:</t>
  </si>
  <si>
    <r>
      <t>INPUT:</t>
    </r>
    <r>
      <rPr>
        <i/>
        <sz val="16"/>
        <rFont val="Arial"/>
        <family val="2"/>
      </rPr>
      <t xml:space="preserve"> </t>
    </r>
    <r>
      <rPr>
        <i/>
        <sz val="8"/>
        <rFont val="Arial"/>
        <family val="2"/>
      </rPr>
      <t>(just numbers; no symbols like $ or % please)</t>
    </r>
  </si>
  <si>
    <t>HOME Maximum Assistance (HMA) per SR Guidelines, in $$</t>
  </si>
  <si>
    <t>If applicable: HMA per Guidelines, as % of sales price</t>
  </si>
  <si>
    <t xml:space="preserve">If applicable: HMA per Guidelines, as % of total mtg. indebtedness </t>
  </si>
  <si>
    <t>Proposed Home Price from above</t>
  </si>
  <si>
    <t>Prepared by:</t>
  </si>
  <si>
    <t>less other downpayment assistance and/or seller credits</t>
  </si>
  <si>
    <t>Other downpayment assistance and/or seller credits, if any</t>
  </si>
  <si>
    <t>Total Home Acquisition Cost</t>
  </si>
  <si>
    <t>(Dollar equivalent on % of total indebtedness maximum)</t>
  </si>
  <si>
    <r>
      <t>Maximum</t>
    </r>
    <r>
      <rPr>
        <b/>
        <sz val="10"/>
        <color indexed="12"/>
        <rFont val="Arial"/>
        <family val="2"/>
      </rPr>
      <t xml:space="preserve"> HOME LOAN NEEDED (GAP) AT PROPOSED PRICE</t>
    </r>
  </si>
  <si>
    <r>
      <t>Minimum</t>
    </r>
    <r>
      <rPr>
        <b/>
        <sz val="10"/>
        <color indexed="12"/>
        <rFont val="Arial"/>
        <family val="2"/>
      </rPr>
      <t xml:space="preserve"> HOME LOAN NEEDED (GAP) AT PROPOSED PRICE</t>
    </r>
  </si>
  <si>
    <t>Is borrower eligible for this home price?</t>
  </si>
  <si>
    <r>
      <t xml:space="preserve">Front-end Ratio </t>
    </r>
    <r>
      <rPr>
        <b/>
        <u val="single"/>
        <sz val="10"/>
        <rFont val="Arial"/>
        <family val="2"/>
      </rPr>
      <t>minimum</t>
    </r>
    <r>
      <rPr>
        <sz val="10"/>
        <rFont val="Arial"/>
        <family val="2"/>
      </rPr>
      <t xml:space="preserve"> per your HOME guidelines</t>
    </r>
  </si>
  <si>
    <r>
      <t xml:space="preserve">Front-end Ratio </t>
    </r>
    <r>
      <rPr>
        <b/>
        <u val="single"/>
        <sz val="10"/>
        <rFont val="Arial"/>
        <family val="2"/>
      </rPr>
      <t>maximum</t>
    </r>
    <r>
      <rPr>
        <sz val="10"/>
        <rFont val="Arial"/>
        <family val="2"/>
      </rPr>
      <t xml:space="preserve"> per your HOME guidelines</t>
    </r>
  </si>
  <si>
    <t>(25% suggested)</t>
  </si>
  <si>
    <t>(28% suggested)</t>
  </si>
  <si>
    <t>(35% suggested)</t>
  </si>
  <si>
    <t>HOME Maximum Assistance (HMA) per your HOME guidelines, in $$</t>
  </si>
  <si>
    <t xml:space="preserve">If applicable: HMA per your guidelines, as % of total mtg. indebtedness </t>
  </si>
  <si>
    <t>If applicable: HMA per your guidelines, as % of sales price</t>
  </si>
  <si>
    <t>If applicable: HMA per your guidelines, as % of Acquisition Cost</t>
  </si>
  <si>
    <t>If applicable: HMA per Guidelines, as % of Acqusition Cost</t>
  </si>
  <si>
    <t>Credit card minimum payments per credit report</t>
  </si>
  <si>
    <t>(Dollar equivalent on % of total mtg. indebtedness maximum)</t>
  </si>
  <si>
    <r>
      <t xml:space="preserve">Back-end Ratio </t>
    </r>
    <r>
      <rPr>
        <b/>
        <u val="single"/>
        <sz val="10"/>
        <rFont val="Arial"/>
        <family val="2"/>
      </rPr>
      <t>minimum</t>
    </r>
    <r>
      <rPr>
        <sz val="10"/>
        <rFont val="Arial"/>
        <family val="2"/>
      </rPr>
      <t xml:space="preserve"> per your HOME guidelines</t>
    </r>
  </si>
  <si>
    <r>
      <t xml:space="preserve">Back-end Ratio </t>
    </r>
    <r>
      <rPr>
        <b/>
        <u val="single"/>
        <sz val="10"/>
        <rFont val="Arial"/>
        <family val="2"/>
      </rPr>
      <t>maximum</t>
    </r>
    <r>
      <rPr>
        <sz val="10"/>
        <rFont val="Arial"/>
        <family val="2"/>
      </rPr>
      <t xml:space="preserve"> per your HOME guidelines</t>
    </r>
  </si>
  <si>
    <t>less credit card minimum payments from credit report</t>
  </si>
  <si>
    <t>Proposed home price (or contract sales price)</t>
  </si>
  <si>
    <t>less monthly property insurance, including flood insurance if applicable</t>
  </si>
  <si>
    <t>All other monthly payments, including child support and alimony</t>
  </si>
  <si>
    <t>Monthly other housing (e.g. HOA dues, Mortgage Insurance)</t>
  </si>
  <si>
    <t xml:space="preserve">Estimated closing costs </t>
  </si>
  <si>
    <t>less monthly other housing from above</t>
  </si>
  <si>
    <t>less all other monthly payments from above</t>
  </si>
  <si>
    <t>Borrower Name:</t>
  </si>
  <si>
    <t>less monthly property insurance from above</t>
  </si>
  <si>
    <r>
      <t>Maximum</t>
    </r>
    <r>
      <rPr>
        <b/>
        <sz val="10"/>
        <rFont val="Arial"/>
        <family val="2"/>
      </rPr>
      <t xml:space="preserve"> Housing Debt Service (P&amp;I) #1</t>
    </r>
  </si>
  <si>
    <r>
      <t>Maximum</t>
    </r>
    <r>
      <rPr>
        <b/>
        <sz val="10"/>
        <rFont val="Arial"/>
        <family val="2"/>
      </rPr>
      <t xml:space="preserve"> Housing Debt Service (P&amp;I) #2</t>
    </r>
  </si>
  <si>
    <r>
      <t>Minimum</t>
    </r>
    <r>
      <rPr>
        <b/>
        <sz val="10"/>
        <rFont val="Arial"/>
        <family val="2"/>
      </rPr>
      <t xml:space="preserve"> Housing Debt Service (P&amp;I) #2</t>
    </r>
  </si>
  <si>
    <r>
      <t>Minimum</t>
    </r>
    <r>
      <rPr>
        <b/>
        <sz val="10"/>
        <rFont val="Arial"/>
        <family val="2"/>
      </rPr>
      <t xml:space="preserve"> Housing Debt Service (P&amp;I) #1</t>
    </r>
  </si>
  <si>
    <r>
      <t xml:space="preserve">Maximum HOME loan = Lowest of </t>
    </r>
    <r>
      <rPr>
        <b/>
        <u val="single"/>
        <sz val="10"/>
        <color indexed="12"/>
        <rFont val="Arial"/>
        <family val="2"/>
      </rPr>
      <t>Maximum</t>
    </r>
    <r>
      <rPr>
        <b/>
        <sz val="10"/>
        <color indexed="12"/>
        <rFont val="Arial"/>
        <family val="2"/>
      </rPr>
      <t xml:space="preserve"> HOME loan needed (gap) and maximums on lines 80-86 above,</t>
    </r>
    <r>
      <rPr>
        <b/>
        <sz val="8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at this proposed price</t>
    </r>
  </si>
  <si>
    <t>plus estimated closing costs from line 17 above</t>
  </si>
  <si>
    <t>Proposed rate on Primary Mortgage (1% or above)</t>
  </si>
  <si>
    <t>Proposed Term of Primary Mortgage (30 or more in years)</t>
  </si>
  <si>
    <r>
      <t>Maximum</t>
    </r>
    <r>
      <rPr>
        <b/>
        <sz val="10"/>
        <color indexed="10"/>
        <rFont val="Arial"/>
        <family val="2"/>
      </rPr>
      <t xml:space="preserve"> Primary Mortgage payment (P&amp;I only; lesser or #1A and #2A above)</t>
    </r>
  </si>
  <si>
    <r>
      <t>Minimum</t>
    </r>
    <r>
      <rPr>
        <b/>
        <sz val="10"/>
        <color indexed="10"/>
        <rFont val="Arial"/>
        <family val="2"/>
      </rPr>
      <t xml:space="preserve"> Primary Mortgage payment (P&amp;I only; greater of #1B and #2B above)</t>
    </r>
  </si>
  <si>
    <t>Proposed rate on Primary Mortgage from above</t>
  </si>
  <si>
    <t>Proposed term on Primary Mortgage from above</t>
  </si>
  <si>
    <t>less Maximum Primary Mortgage from line 70 above</t>
  </si>
  <si>
    <r>
      <t>Maximum</t>
    </r>
    <r>
      <rPr>
        <b/>
        <sz val="10"/>
        <color indexed="12"/>
        <rFont val="Arial"/>
        <family val="2"/>
      </rPr>
      <t xml:space="preserve"> Primary Mortgage </t>
    </r>
  </si>
  <si>
    <r>
      <t>Minimum</t>
    </r>
    <r>
      <rPr>
        <b/>
        <sz val="10"/>
        <color indexed="12"/>
        <rFont val="Arial"/>
        <family val="2"/>
      </rPr>
      <t xml:space="preserve"> Primary Mortgage</t>
    </r>
  </si>
  <si>
    <t>HOME FTHB Subsidy Calculation Worksheet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</si>
</sst>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i/>
      <sz val="16"/>
      <name val="Arial"/>
      <family val="2"/>
    </font>
    <font>
      <i/>
      <sz val="8"/>
      <name val="Arial"/>
      <family val="2"/>
    </font>
    <font>
      <sz val="22"/>
      <name val="Arial"/>
      <family val="2"/>
    </font>
    <font>
      <b/>
      <sz val="16"/>
      <color indexed="12"/>
      <name val="Arial"/>
      <family val="2"/>
    </font>
    <font>
      <sz val="16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4"/>
      <color indexed="9"/>
      <name val="Arial"/>
      <family val="2"/>
    </font>
    <font>
      <sz val="8"/>
      <color indexed="10"/>
      <name val="Arial"/>
      <family val="2"/>
    </font>
    <font>
      <sz val="14"/>
      <color indexed="12"/>
      <name val="Arial"/>
      <family val="2"/>
    </font>
    <font>
      <sz val="10"/>
      <name val="Tahoma"/>
      <family val="2"/>
    </font>
    <font>
      <u val="single"/>
      <sz val="10"/>
      <name val="Tahoma"/>
      <family val="2"/>
    </font>
    <font>
      <sz val="8"/>
      <name val="Tahoma"/>
      <family val="2"/>
    </font>
    <font>
      <b/>
      <sz val="9"/>
      <name val="Arial"/>
      <family val="2"/>
    </font>
    <font>
      <sz val="24"/>
      <name val="Arial Black"/>
      <family val="2"/>
    </font>
    <font>
      <sz val="12"/>
      <name val="Tahoma"/>
      <family val="2"/>
    </font>
    <font>
      <b/>
      <sz val="10"/>
      <color indexed="10"/>
      <name val="Arial"/>
      <family val="2"/>
    </font>
    <font>
      <b/>
      <u val="single"/>
      <sz val="8"/>
      <name val="Tahoma"/>
      <family val="2"/>
    </font>
    <font>
      <b/>
      <u val="single"/>
      <sz val="10"/>
      <name val="Tahoma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164" fontId="5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49" fontId="3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/>
      <protection locked="0"/>
    </xf>
    <xf numFmtId="9" fontId="2" fillId="33" borderId="10" xfId="0" applyNumberFormat="1" applyFont="1" applyFill="1" applyBorder="1" applyAlignment="1" applyProtection="1">
      <alignment/>
      <protection locked="0"/>
    </xf>
    <xf numFmtId="9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64" fontId="5" fillId="34" borderId="1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18" fillId="35" borderId="1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4" fontId="2" fillId="34" borderId="1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1" fontId="2" fillId="33" borderId="10" xfId="0" applyNumberFormat="1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9" fontId="2" fillId="34" borderId="10" xfId="0" applyNumberFormat="1" applyFont="1" applyFill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49" fontId="0" fillId="0" borderId="11" xfId="0" applyNumberForma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/>
      <protection/>
    </xf>
    <xf numFmtId="49" fontId="0" fillId="0" borderId="14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165" fontId="2" fillId="34" borderId="10" xfId="0" applyNumberFormat="1" applyFont="1" applyFill="1" applyBorder="1" applyAlignment="1" applyProtection="1">
      <alignment/>
      <protection/>
    </xf>
    <xf numFmtId="1" fontId="2" fillId="34" borderId="10" xfId="0" applyNumberFormat="1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 vertical="center" wrapText="1"/>
      <protection/>
    </xf>
    <xf numFmtId="164" fontId="2" fillId="34" borderId="10" xfId="0" applyNumberFormat="1" applyFont="1" applyFill="1" applyBorder="1" applyAlignment="1" applyProtection="1">
      <alignment horizontal="right"/>
      <protection/>
    </xf>
    <xf numFmtId="9" fontId="2" fillId="34" borderId="10" xfId="0" applyNumberFormat="1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49" fontId="65" fillId="0" borderId="11" xfId="0" applyNumberFormat="1" applyFont="1" applyFill="1" applyBorder="1" applyAlignment="1" applyProtection="1">
      <alignment/>
      <protection/>
    </xf>
    <xf numFmtId="0" fontId="66" fillId="0" borderId="12" xfId="0" applyFont="1" applyFill="1" applyBorder="1" applyAlignment="1" applyProtection="1">
      <alignment/>
      <protection/>
    </xf>
    <xf numFmtId="0" fontId="66" fillId="0" borderId="13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0" fontId="2" fillId="36" borderId="17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4" fillId="37" borderId="10" xfId="0" applyFont="1" applyFill="1" applyBorder="1" applyAlignment="1" applyProtection="1">
      <alignment/>
      <protection/>
    </xf>
    <xf numFmtId="164" fontId="5" fillId="37" borderId="10" xfId="0" applyNumberFormat="1" applyFont="1" applyFill="1" applyBorder="1" applyAlignment="1" applyProtection="1">
      <alignment/>
      <protection/>
    </xf>
    <xf numFmtId="164" fontId="12" fillId="37" borderId="10" xfId="0" applyNumberFormat="1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/>
      <protection locked="0"/>
    </xf>
    <xf numFmtId="0" fontId="4" fillId="38" borderId="0" xfId="0" applyFont="1" applyFill="1" applyBorder="1" applyAlignment="1" applyProtection="1">
      <alignment horizontal="center" vertical="justify" wrapText="1"/>
      <protection/>
    </xf>
    <xf numFmtId="0" fontId="4" fillId="38" borderId="18" xfId="0" applyFont="1" applyFill="1" applyBorder="1" applyAlignment="1" applyProtection="1">
      <alignment horizontal="center" vertical="justify" wrapText="1"/>
      <protection/>
    </xf>
    <xf numFmtId="0" fontId="2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justify" wrapText="1"/>
      <protection/>
    </xf>
    <xf numFmtId="0" fontId="20" fillId="0" borderId="0" xfId="0" applyFont="1" applyAlignment="1" applyProtection="1">
      <alignment horizontal="center" vertical="justify"/>
      <protection/>
    </xf>
    <xf numFmtId="0" fontId="30" fillId="33" borderId="11" xfId="0" applyFont="1" applyFill="1" applyBorder="1" applyAlignment="1" applyProtection="1">
      <alignment horizontal="left" vertical="center" wrapText="1"/>
      <protection locked="0"/>
    </xf>
    <xf numFmtId="0" fontId="30" fillId="33" borderId="12" xfId="0" applyFont="1" applyFill="1" applyBorder="1" applyAlignment="1" applyProtection="1">
      <alignment horizontal="left" vertical="center" wrapText="1"/>
      <protection locked="0"/>
    </xf>
    <xf numFmtId="0" fontId="30" fillId="33" borderId="13" xfId="0" applyFont="1" applyFill="1" applyBorder="1" applyAlignment="1" applyProtection="1">
      <alignment horizontal="left" vertical="center" wrapText="1"/>
      <protection locked="0"/>
    </xf>
    <xf numFmtId="0" fontId="30" fillId="33" borderId="11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1"/>
  <sheetViews>
    <sheetView showGridLines="0" tabSelected="1" zoomScale="85" zoomScaleNormal="85" zoomScaleSheetLayoutView="85" zoomScalePageLayoutView="0" workbookViewId="0" topLeftCell="A1">
      <selection activeCell="D36" sqref="D36"/>
    </sheetView>
  </sheetViews>
  <sheetFormatPr defaultColWidth="9.140625" defaultRowHeight="12.75"/>
  <cols>
    <col min="1" max="1" width="59.57421875" style="2" customWidth="1"/>
    <col min="2" max="2" width="21.140625" style="2" customWidth="1"/>
    <col min="3" max="3" width="15.57421875" style="2" bestFit="1" customWidth="1"/>
    <col min="4" max="4" width="13.57421875" style="2" bestFit="1" customWidth="1"/>
    <col min="5" max="16384" width="9.140625" style="2" customWidth="1"/>
  </cols>
  <sheetData>
    <row r="1" spans="1:8" ht="36.75">
      <c r="A1" s="73" t="s">
        <v>69</v>
      </c>
      <c r="B1" s="73"/>
      <c r="C1" s="73"/>
      <c r="D1" s="73"/>
      <c r="E1" s="73"/>
      <c r="F1" s="73"/>
      <c r="G1" s="73"/>
      <c r="H1" s="72"/>
    </row>
    <row r="2" spans="1:8" ht="12.75">
      <c r="A2" s="27"/>
      <c r="H2" s="71"/>
    </row>
    <row r="3" spans="1:7" ht="27">
      <c r="A3" s="65" t="s">
        <v>52</v>
      </c>
      <c r="B3" s="76"/>
      <c r="C3" s="77"/>
      <c r="D3" s="77"/>
      <c r="E3" s="77"/>
      <c r="F3" s="77"/>
      <c r="G3" s="78"/>
    </row>
    <row r="4" spans="1:7" ht="27">
      <c r="A4" s="66" t="s">
        <v>22</v>
      </c>
      <c r="B4" s="79"/>
      <c r="C4" s="80"/>
      <c r="D4" s="80"/>
      <c r="E4" s="80"/>
      <c r="F4" s="80"/>
      <c r="G4" s="81"/>
    </row>
    <row r="5" spans="1:3" ht="20.25">
      <c r="A5" s="64" t="s">
        <v>17</v>
      </c>
      <c r="B5" s="3"/>
      <c r="C5" s="3"/>
    </row>
    <row r="6" spans="1:3" ht="20.25">
      <c r="A6" s="32" t="s">
        <v>0</v>
      </c>
      <c r="B6" s="9"/>
      <c r="C6" s="12"/>
    </row>
    <row r="7" spans="1:7" ht="20.25" customHeight="1">
      <c r="A7" s="32" t="s">
        <v>30</v>
      </c>
      <c r="B7" s="10"/>
      <c r="C7" s="21" t="s">
        <v>32</v>
      </c>
      <c r="D7" s="74"/>
      <c r="E7" s="75">
        <f>IF(B9&gt;B8,"PLEASE CALL YOUR HOME REP TO DISCUSS PROBLEM WITH YOUR DEBT RATIOS NOT TOUCHING OR OVERLAPPING","")</f>
      </c>
      <c r="F7" s="75"/>
      <c r="G7" s="75"/>
    </row>
    <row r="8" spans="1:7" ht="25.5">
      <c r="A8" s="32" t="s">
        <v>31</v>
      </c>
      <c r="B8" s="10"/>
      <c r="C8" s="25" t="str">
        <f>IF(B9&gt;B8,"PLEASE CALL YOUR HOME REP TO DISCUSS PROBLEM WITH DEBT RATIOS","(30% suggested)")</f>
        <v>(30% suggested)</v>
      </c>
      <c r="D8" s="74"/>
      <c r="E8" s="75"/>
      <c r="F8" s="75"/>
      <c r="G8" s="75"/>
    </row>
    <row r="9" spans="1:7" ht="20.25">
      <c r="A9" s="32" t="s">
        <v>42</v>
      </c>
      <c r="B9" s="10"/>
      <c r="C9" s="21" t="s">
        <v>33</v>
      </c>
      <c r="D9" s="74"/>
      <c r="E9" s="75"/>
      <c r="F9" s="75"/>
      <c r="G9" s="75"/>
    </row>
    <row r="10" spans="1:7" ht="20.25">
      <c r="A10" s="32" t="s">
        <v>43</v>
      </c>
      <c r="B10" s="10"/>
      <c r="C10" s="21" t="s">
        <v>34</v>
      </c>
      <c r="D10" s="74"/>
      <c r="E10" s="75"/>
      <c r="F10" s="75"/>
      <c r="G10" s="75"/>
    </row>
    <row r="11" spans="1:7" ht="20.25">
      <c r="A11" s="33" t="s">
        <v>48</v>
      </c>
      <c r="B11" s="9"/>
      <c r="C11" s="3"/>
      <c r="E11" s="75"/>
      <c r="F11" s="75"/>
      <c r="G11" s="75"/>
    </row>
    <row r="12" spans="1:11" ht="20.25">
      <c r="A12" s="34" t="s">
        <v>10</v>
      </c>
      <c r="B12" s="9"/>
      <c r="C12" s="3"/>
      <c r="E12" s="75"/>
      <c r="F12" s="75"/>
      <c r="G12" s="75"/>
      <c r="K12" s="71"/>
    </row>
    <row r="13" spans="1:11" ht="20.25">
      <c r="A13" s="33" t="s">
        <v>40</v>
      </c>
      <c r="B13" s="9"/>
      <c r="C13" s="3"/>
      <c r="E13" s="75"/>
      <c r="F13" s="75"/>
      <c r="G13" s="75"/>
      <c r="K13" s="71"/>
    </row>
    <row r="14" spans="1:3" ht="20.25">
      <c r="A14" s="33" t="s">
        <v>47</v>
      </c>
      <c r="B14" s="9"/>
      <c r="C14" s="3"/>
    </row>
    <row r="15" spans="1:3" ht="20.25">
      <c r="A15" s="62" t="s">
        <v>60</v>
      </c>
      <c r="B15" s="70"/>
      <c r="C15" s="3"/>
    </row>
    <row r="16" spans="1:3" ht="20.25">
      <c r="A16" s="63" t="s">
        <v>61</v>
      </c>
      <c r="B16" s="28"/>
      <c r="C16" s="3"/>
    </row>
    <row r="17" spans="1:3" ht="20.25">
      <c r="A17" s="33" t="s">
        <v>49</v>
      </c>
      <c r="B17" s="9"/>
      <c r="C17" s="3"/>
    </row>
    <row r="18" spans="1:3" ht="20.25">
      <c r="A18" s="32" t="s">
        <v>45</v>
      </c>
      <c r="B18" s="9"/>
      <c r="C18" s="3"/>
    </row>
    <row r="19" spans="1:3" ht="20.25">
      <c r="A19" s="35" t="s">
        <v>11</v>
      </c>
      <c r="B19" s="9"/>
      <c r="C19" s="23"/>
    </row>
    <row r="20" spans="1:3" ht="20.25">
      <c r="A20" s="35" t="s">
        <v>24</v>
      </c>
      <c r="B20" s="9"/>
      <c r="C20" s="3"/>
    </row>
    <row r="21" spans="1:4" ht="20.25">
      <c r="A21" s="32" t="s">
        <v>35</v>
      </c>
      <c r="B21" s="9"/>
      <c r="C21" s="22"/>
      <c r="D21" s="14"/>
    </row>
    <row r="22" spans="1:4" ht="20.25">
      <c r="A22" s="36" t="s">
        <v>37</v>
      </c>
      <c r="B22" s="10"/>
      <c r="C22" s="13"/>
      <c r="D22" s="14"/>
    </row>
    <row r="23" spans="1:4" ht="20.25">
      <c r="A23" s="32" t="s">
        <v>36</v>
      </c>
      <c r="B23" s="10"/>
      <c r="C23" s="13"/>
      <c r="D23" s="14"/>
    </row>
    <row r="24" spans="1:3" ht="20.25">
      <c r="A24" s="32" t="s">
        <v>38</v>
      </c>
      <c r="B24" s="10"/>
      <c r="C24" s="13"/>
    </row>
    <row r="25" spans="1:3" ht="20.25">
      <c r="A25" s="56" t="s">
        <v>16</v>
      </c>
      <c r="B25" s="3"/>
      <c r="C25" s="3"/>
    </row>
    <row r="26" spans="1:4" ht="20.25">
      <c r="A26" s="4" t="s">
        <v>0</v>
      </c>
      <c r="B26" s="24">
        <f>B6</f>
        <v>0</v>
      </c>
      <c r="C26" s="4" t="s">
        <v>1</v>
      </c>
      <c r="D26" s="24">
        <f>B26/12</f>
        <v>0</v>
      </c>
    </row>
    <row r="27" ht="12.75">
      <c r="A27" s="57" t="s">
        <v>12</v>
      </c>
    </row>
    <row r="28" spans="1:2" ht="20.25">
      <c r="A28" s="5" t="s">
        <v>15</v>
      </c>
      <c r="B28" s="37">
        <f>B7</f>
        <v>0</v>
      </c>
    </row>
    <row r="29" spans="1:2" ht="20.25">
      <c r="A29" s="5" t="s">
        <v>13</v>
      </c>
      <c r="B29" s="37">
        <f>B8</f>
        <v>0</v>
      </c>
    </row>
    <row r="30" spans="1:2" ht="12.75">
      <c r="A30" s="57" t="s">
        <v>14</v>
      </c>
      <c r="B30" s="11"/>
    </row>
    <row r="31" spans="1:2" ht="20.25">
      <c r="A31" s="5" t="s">
        <v>15</v>
      </c>
      <c r="B31" s="37">
        <f>B9</f>
        <v>0</v>
      </c>
    </row>
    <row r="32" spans="1:2" ht="20.25">
      <c r="A32" s="5" t="s">
        <v>13</v>
      </c>
      <c r="B32" s="37">
        <f>B10</f>
        <v>0</v>
      </c>
    </row>
    <row r="33" ht="12.75">
      <c r="A33" s="5"/>
    </row>
    <row r="34" ht="12.75"/>
    <row r="35" spans="1:4" ht="20.25">
      <c r="A35" s="38" t="s">
        <v>5</v>
      </c>
      <c r="B35" s="39"/>
      <c r="C35" s="39"/>
      <c r="D35" s="24">
        <f>D26*B29</f>
        <v>0</v>
      </c>
    </row>
    <row r="36" spans="1:4" ht="20.25">
      <c r="A36" s="38" t="s">
        <v>2</v>
      </c>
      <c r="B36" s="42"/>
      <c r="C36" s="43"/>
      <c r="D36" s="41">
        <f>B18*0.0125/12</f>
        <v>0</v>
      </c>
    </row>
    <row r="37" spans="1:5" ht="20.25">
      <c r="A37" s="44" t="s">
        <v>46</v>
      </c>
      <c r="B37" s="42"/>
      <c r="C37" s="40"/>
      <c r="D37" s="41">
        <f>B18*0.003/12</f>
        <v>0</v>
      </c>
      <c r="E37" s="14"/>
    </row>
    <row r="38" spans="1:4" ht="20.25">
      <c r="A38" s="44" t="s">
        <v>50</v>
      </c>
      <c r="B38" s="39"/>
      <c r="C38" s="40"/>
      <c r="D38" s="24">
        <f>B11</f>
        <v>0</v>
      </c>
    </row>
    <row r="39" spans="1:4" ht="20.25">
      <c r="A39" s="45" t="s">
        <v>54</v>
      </c>
      <c r="B39" s="39"/>
      <c r="C39" s="40"/>
      <c r="D39" s="15">
        <f>D35-D36-D37-D38</f>
        <v>0</v>
      </c>
    </row>
    <row r="40" ht="12.75"/>
    <row r="41" spans="1:4" ht="20.25">
      <c r="A41" s="38" t="s">
        <v>6</v>
      </c>
      <c r="B41" s="39"/>
      <c r="C41" s="40"/>
      <c r="D41" s="24">
        <f>D26*B32</f>
        <v>0</v>
      </c>
    </row>
    <row r="42" spans="1:4" ht="20.25">
      <c r="A42" s="46" t="s">
        <v>2</v>
      </c>
      <c r="B42" s="47"/>
      <c r="C42" s="48"/>
      <c r="D42" s="24">
        <f>D36</f>
        <v>0</v>
      </c>
    </row>
    <row r="43" spans="1:4" ht="20.25">
      <c r="A43" s="44" t="s">
        <v>53</v>
      </c>
      <c r="B43" s="39"/>
      <c r="C43" s="40"/>
      <c r="D43" s="24">
        <f>D37</f>
        <v>0</v>
      </c>
    </row>
    <row r="44" spans="1:4" ht="20.25">
      <c r="A44" s="44" t="s">
        <v>50</v>
      </c>
      <c r="B44" s="39"/>
      <c r="C44" s="40"/>
      <c r="D44" s="24">
        <f>D38</f>
        <v>0</v>
      </c>
    </row>
    <row r="45" spans="1:4" ht="20.25">
      <c r="A45" s="49" t="s">
        <v>3</v>
      </c>
      <c r="B45" s="39"/>
      <c r="C45" s="40"/>
      <c r="D45" s="24">
        <f>B12</f>
        <v>0</v>
      </c>
    </row>
    <row r="46" spans="1:4" ht="20.25">
      <c r="A46" s="44" t="s">
        <v>44</v>
      </c>
      <c r="B46" s="39"/>
      <c r="C46" s="40"/>
      <c r="D46" s="24">
        <f>B13</f>
        <v>0</v>
      </c>
    </row>
    <row r="47" spans="1:4" ht="20.25">
      <c r="A47" s="44" t="s">
        <v>51</v>
      </c>
      <c r="B47" s="39"/>
      <c r="C47" s="40"/>
      <c r="D47" s="24">
        <f>B14</f>
        <v>0</v>
      </c>
    </row>
    <row r="48" spans="1:4" ht="20.25">
      <c r="A48" s="45" t="s">
        <v>55</v>
      </c>
      <c r="B48" s="39"/>
      <c r="C48" s="40"/>
      <c r="D48" s="15">
        <f>D41-D42-D43-D44-D45-D46-D47</f>
        <v>0</v>
      </c>
    </row>
    <row r="49" spans="1:4" ht="20.25">
      <c r="A49" s="6"/>
      <c r="D49" s="1"/>
    </row>
    <row r="50" spans="1:4" ht="20.25">
      <c r="A50" s="38" t="s">
        <v>7</v>
      </c>
      <c r="B50" s="39"/>
      <c r="C50" s="40"/>
      <c r="D50" s="24">
        <f>D26*B28</f>
        <v>0</v>
      </c>
    </row>
    <row r="51" spans="1:4" ht="20.25">
      <c r="A51" s="44" t="s">
        <v>2</v>
      </c>
      <c r="B51" s="39"/>
      <c r="C51" s="40"/>
      <c r="D51" s="24">
        <f>D36</f>
        <v>0</v>
      </c>
    </row>
    <row r="52" spans="1:4" ht="20.25">
      <c r="A52" s="44" t="s">
        <v>53</v>
      </c>
      <c r="B52" s="39"/>
      <c r="C52" s="40"/>
      <c r="D52" s="24">
        <f>D37</f>
        <v>0</v>
      </c>
    </row>
    <row r="53" spans="1:4" ht="20.25">
      <c r="A53" s="44" t="s">
        <v>50</v>
      </c>
      <c r="B53" s="39"/>
      <c r="C53" s="40"/>
      <c r="D53" s="24">
        <f>+D38</f>
        <v>0</v>
      </c>
    </row>
    <row r="54" spans="1:4" ht="20.25">
      <c r="A54" s="45" t="s">
        <v>57</v>
      </c>
      <c r="B54" s="39"/>
      <c r="C54" s="40"/>
      <c r="D54" s="15">
        <f>D50-D51-D52-D53</f>
        <v>0</v>
      </c>
    </row>
    <row r="55" ht="12.75"/>
    <row r="56" spans="1:4" ht="20.25">
      <c r="A56" s="38" t="s">
        <v>8</v>
      </c>
      <c r="B56" s="39"/>
      <c r="C56" s="40"/>
      <c r="D56" s="24">
        <f>D26*B31</f>
        <v>0</v>
      </c>
    </row>
    <row r="57" spans="1:4" ht="20.25">
      <c r="A57" s="44" t="s">
        <v>2</v>
      </c>
      <c r="B57" s="39"/>
      <c r="C57" s="40"/>
      <c r="D57" s="24">
        <f>D51</f>
        <v>0</v>
      </c>
    </row>
    <row r="58" spans="1:4" ht="20.25">
      <c r="A58" s="44" t="s">
        <v>53</v>
      </c>
      <c r="B58" s="39"/>
      <c r="C58" s="40"/>
      <c r="D58" s="24">
        <f>D37</f>
        <v>0</v>
      </c>
    </row>
    <row r="59" spans="1:4" ht="20.25">
      <c r="A59" s="44" t="s">
        <v>50</v>
      </c>
      <c r="B59" s="39"/>
      <c r="C59" s="40"/>
      <c r="D59" s="24">
        <f>D53</f>
        <v>0</v>
      </c>
    </row>
    <row r="60" spans="1:5" ht="20.25">
      <c r="A60" s="49" t="s">
        <v>3</v>
      </c>
      <c r="B60" s="39"/>
      <c r="C60" s="40"/>
      <c r="D60" s="24">
        <f>D45</f>
        <v>0</v>
      </c>
      <c r="E60" s="7"/>
    </row>
    <row r="61" spans="1:4" ht="20.25">
      <c r="A61" s="44" t="s">
        <v>44</v>
      </c>
      <c r="B61" s="39"/>
      <c r="C61" s="40"/>
      <c r="D61" s="24">
        <f>D46</f>
        <v>0</v>
      </c>
    </row>
    <row r="62" spans="1:4" ht="20.25">
      <c r="A62" s="44" t="s">
        <v>51</v>
      </c>
      <c r="B62" s="39"/>
      <c r="C62" s="40"/>
      <c r="D62" s="24">
        <f>D47</f>
        <v>0</v>
      </c>
    </row>
    <row r="63" spans="1:4" ht="20.25">
      <c r="A63" s="45" t="s">
        <v>56</v>
      </c>
      <c r="B63" s="39"/>
      <c r="C63" s="40"/>
      <c r="D63" s="15">
        <f>D56-D57-D58-D59-D60-D61-D62</f>
        <v>0</v>
      </c>
    </row>
    <row r="64" ht="12.75"/>
    <row r="65" spans="1:10" ht="20.25">
      <c r="A65" s="58" t="s">
        <v>62</v>
      </c>
      <c r="B65" s="59"/>
      <c r="C65" s="60"/>
      <c r="D65" s="18">
        <f>IF(D48&gt;=D39,D39,D48)</f>
        <v>0</v>
      </c>
      <c r="E65" s="8"/>
      <c r="F65" s="8"/>
      <c r="G65" s="8"/>
      <c r="H65" s="8"/>
      <c r="I65" s="8"/>
      <c r="J65" s="8"/>
    </row>
    <row r="66" spans="1:9" ht="12.75">
      <c r="A66" s="17"/>
      <c r="B66" s="17"/>
      <c r="C66" s="16"/>
      <c r="E66" s="8"/>
      <c r="F66" s="8"/>
      <c r="G66" s="8"/>
      <c r="H66" s="8"/>
      <c r="I66" s="8"/>
    </row>
    <row r="67" spans="1:11" ht="33.75" customHeight="1">
      <c r="A67" s="58" t="s">
        <v>63</v>
      </c>
      <c r="B67" s="59"/>
      <c r="C67" s="60"/>
      <c r="D67" s="18">
        <f>IF(D63&lt;=D54,D54,D63)</f>
        <v>0</v>
      </c>
      <c r="E67" s="8"/>
      <c r="F67" s="8"/>
      <c r="G67" s="8"/>
      <c r="H67" s="8"/>
      <c r="I67" s="8"/>
      <c r="J67" s="26"/>
      <c r="K67" s="26"/>
    </row>
    <row r="68" spans="1:11" ht="21.75" customHeight="1">
      <c r="A68" s="61" t="s">
        <v>64</v>
      </c>
      <c r="B68" s="50">
        <f>B15</f>
        <v>0</v>
      </c>
      <c r="E68" s="8"/>
      <c r="F68" s="8"/>
      <c r="G68" s="8"/>
      <c r="H68" s="8"/>
      <c r="I68" s="8"/>
      <c r="J68" s="29"/>
      <c r="K68" s="29"/>
    </row>
    <row r="69" spans="1:11" ht="21.75" customHeight="1">
      <c r="A69" s="61" t="s">
        <v>65</v>
      </c>
      <c r="B69" s="51">
        <f>B16</f>
        <v>0</v>
      </c>
      <c r="E69" s="8"/>
      <c r="F69" s="8"/>
      <c r="G69" s="8"/>
      <c r="H69" s="8"/>
      <c r="I69" s="8"/>
      <c r="J69" s="29"/>
      <c r="K69" s="29"/>
    </row>
    <row r="70" spans="1:22" ht="20.25">
      <c r="A70" s="52" t="s">
        <v>67</v>
      </c>
      <c r="B70" s="15">
        <f>(PV(B68/12,B69*12,D65,0,1))*-1</f>
        <v>0</v>
      </c>
      <c r="J70" s="16"/>
      <c r="K70" s="16"/>
      <c r="V70" s="2">
        <v>632</v>
      </c>
    </row>
    <row r="71" spans="1:11" ht="20.25">
      <c r="A71" s="52" t="s">
        <v>68</v>
      </c>
      <c r="B71" s="15">
        <f>(PV(B68/12,B69*12,D67,0,1))*-1</f>
        <v>0</v>
      </c>
      <c r="J71" s="16"/>
      <c r="K71" s="16"/>
    </row>
    <row r="72" spans="1:11" ht="20.25">
      <c r="A72" s="36" t="s">
        <v>21</v>
      </c>
      <c r="B72" s="15">
        <f>+B18</f>
        <v>0</v>
      </c>
      <c r="J72" s="16"/>
      <c r="K72" s="16"/>
    </row>
    <row r="73" spans="1:11" ht="20.25">
      <c r="A73" s="32" t="s">
        <v>59</v>
      </c>
      <c r="B73" s="24">
        <f>B17</f>
        <v>0</v>
      </c>
      <c r="J73" s="16"/>
      <c r="K73" s="16"/>
    </row>
    <row r="74" spans="1:11" ht="20.25">
      <c r="A74" s="32" t="s">
        <v>25</v>
      </c>
      <c r="B74" s="24">
        <f>SUM(B72:B73)</f>
        <v>0</v>
      </c>
      <c r="J74" s="30"/>
      <c r="K74" s="16"/>
    </row>
    <row r="75" spans="1:11" ht="20.25">
      <c r="A75" s="62" t="s">
        <v>66</v>
      </c>
      <c r="B75" s="24">
        <f>B70</f>
        <v>0</v>
      </c>
      <c r="J75" s="30"/>
      <c r="K75" s="16"/>
    </row>
    <row r="76" spans="1:11" ht="20.25">
      <c r="A76" s="35" t="s">
        <v>4</v>
      </c>
      <c r="B76" s="24">
        <f>+B19</f>
        <v>0</v>
      </c>
      <c r="J76" s="30"/>
      <c r="K76" s="16"/>
    </row>
    <row r="77" spans="1:11" ht="20.25">
      <c r="A77" s="35" t="s">
        <v>23</v>
      </c>
      <c r="B77" s="24">
        <f>B20</f>
        <v>0</v>
      </c>
      <c r="J77" s="30"/>
      <c r="K77" s="16"/>
    </row>
    <row r="78" spans="1:11" ht="20.25">
      <c r="A78" s="67" t="s">
        <v>27</v>
      </c>
      <c r="B78" s="68">
        <f>IF(B74-B71-B76-B77&lt;0,0,B74-B71-B76-B77)</f>
        <v>0</v>
      </c>
      <c r="C78" s="23"/>
      <c r="J78" s="30"/>
      <c r="K78" s="16"/>
    </row>
    <row r="79" spans="1:11" ht="20.25">
      <c r="A79" s="67" t="s">
        <v>28</v>
      </c>
      <c r="B79" s="68">
        <f>IF(B74-B75-B76-B77&lt;0,0,B74-B75-B76-B77)</f>
        <v>0</v>
      </c>
      <c r="C79" s="23"/>
      <c r="J79" s="30"/>
      <c r="K79" s="16"/>
    </row>
    <row r="80" spans="1:11" ht="20.25">
      <c r="A80" s="32" t="s">
        <v>18</v>
      </c>
      <c r="B80" s="54">
        <f>B21</f>
        <v>0</v>
      </c>
      <c r="J80" s="30"/>
      <c r="K80" s="16"/>
    </row>
    <row r="81" spans="1:11" ht="20.25">
      <c r="A81" s="36" t="s">
        <v>19</v>
      </c>
      <c r="B81" s="55" t="str">
        <f>IF(B22="","n/a",B22)</f>
        <v>n/a</v>
      </c>
      <c r="J81" s="30"/>
      <c r="K81" s="16"/>
    </row>
    <row r="82" spans="1:11" ht="20.25">
      <c r="A82" s="36" t="s">
        <v>9</v>
      </c>
      <c r="B82" s="54" t="str">
        <f>IF(B81="n/a","n/a",B72*B81)</f>
        <v>n/a</v>
      </c>
      <c r="J82" s="30"/>
      <c r="K82" s="16"/>
    </row>
    <row r="83" spans="1:11" ht="20.25">
      <c r="A83" s="32" t="s">
        <v>20</v>
      </c>
      <c r="B83" s="55" t="str">
        <f>IF(B23="","n/a",B23)</f>
        <v>n/a</v>
      </c>
      <c r="J83" s="30"/>
      <c r="K83" s="16"/>
    </row>
    <row r="84" spans="1:11" ht="20.25">
      <c r="A84" s="35" t="s">
        <v>41</v>
      </c>
      <c r="B84" s="54" t="str">
        <f>IF(B83="n/a",B83,((B74-B76-B77)*B83))</f>
        <v>n/a</v>
      </c>
      <c r="J84" s="30"/>
      <c r="K84" s="16"/>
    </row>
    <row r="85" spans="1:11" ht="20.25">
      <c r="A85" s="32" t="s">
        <v>39</v>
      </c>
      <c r="B85" s="55" t="str">
        <f>IF(B24="","n/a",B24)</f>
        <v>n/a</v>
      </c>
      <c r="J85" s="30"/>
      <c r="K85" s="16"/>
    </row>
    <row r="86" spans="1:11" ht="20.25">
      <c r="A86" s="35" t="s">
        <v>26</v>
      </c>
      <c r="B86" s="54" t="str">
        <f>IF(B85="n/a",B85,(B74*B85))</f>
        <v>n/a</v>
      </c>
      <c r="J86" s="30"/>
      <c r="K86" s="16"/>
    </row>
    <row r="87" spans="1:11" ht="40.5" customHeight="1">
      <c r="A87" s="53" t="s">
        <v>58</v>
      </c>
      <c r="B87" s="15">
        <f>MIN(B78,B80,B82,B84,B86)</f>
        <v>0</v>
      </c>
      <c r="J87" s="30"/>
      <c r="K87" s="16"/>
    </row>
    <row r="88" spans="1:11" ht="20.25">
      <c r="A88" s="19" t="s">
        <v>29</v>
      </c>
      <c r="B88" s="69" t="str">
        <f>IF(B87&lt;B79,"No","Yes")</f>
        <v>Yes</v>
      </c>
      <c r="C88" s="20"/>
      <c r="J88" s="16"/>
      <c r="K88" s="16"/>
    </row>
    <row r="89" spans="3:11" ht="12.75">
      <c r="C89" s="20"/>
      <c r="J89" s="16"/>
      <c r="K89" s="16"/>
    </row>
    <row r="90" spans="10:11" ht="12.75">
      <c r="J90" s="16"/>
      <c r="K90" s="16"/>
    </row>
    <row r="91" spans="10:11" ht="12.75">
      <c r="J91" s="16"/>
      <c r="K91" s="16"/>
    </row>
    <row r="92" spans="1:11" ht="12.75">
      <c r="A92" s="31"/>
      <c r="J92" s="30"/>
      <c r="K92" s="16"/>
    </row>
    <row r="93" spans="10:11" ht="12.75">
      <c r="J93" s="30"/>
      <c r="K93" s="16"/>
    </row>
    <row r="94" spans="10:11" ht="12.75">
      <c r="J94" s="30"/>
      <c r="K94" s="16"/>
    </row>
    <row r="95" spans="10:11" ht="12.75">
      <c r="J95" s="30"/>
      <c r="K95" s="16"/>
    </row>
    <row r="96" spans="10:11" ht="12.75">
      <c r="J96" s="30"/>
      <c r="K96" s="16"/>
    </row>
    <row r="97" spans="10:11" ht="12.75">
      <c r="J97" s="30"/>
      <c r="K97" s="16"/>
    </row>
    <row r="98" spans="10:11" ht="12.75">
      <c r="J98" s="30"/>
      <c r="K98" s="16"/>
    </row>
    <row r="99" spans="10:11" ht="12.75">
      <c r="J99" s="30"/>
      <c r="K99" s="16"/>
    </row>
    <row r="100" spans="10:11" ht="12.75">
      <c r="J100" s="16"/>
      <c r="K100" s="16"/>
    </row>
    <row r="101" spans="10:11" ht="12.75">
      <c r="J101" s="16"/>
      <c r="K101" s="16"/>
    </row>
  </sheetData>
  <sheetProtection password="D641" sheet="1" selectLockedCells="1"/>
  <mergeCells count="7">
    <mergeCell ref="K12:K13"/>
    <mergeCell ref="H1:H2"/>
    <mergeCell ref="A1:G1"/>
    <mergeCell ref="D7:D10"/>
    <mergeCell ref="E7:G13"/>
    <mergeCell ref="B3:G3"/>
    <mergeCell ref="B4:G4"/>
  </mergeCells>
  <printOptions headings="1" horizontalCentered="1" verticalCentered="1"/>
  <pageMargins left="0.25" right="0.25" top="0.25" bottom="1" header="0.25" footer="0.25"/>
  <pageSetup cellComments="asDisplayed" fitToHeight="2" fitToWidth="1" horizontalDpi="600" verticalDpi="600" orientation="portrait" scale="74" r:id="rId3"/>
  <headerFooter alignWithMargins="0">
    <oddFooter>&amp;LPrinted &amp;D &amp;T&amp;CJune 2013 Version&amp;RPage &amp;P of &amp;N</oddFooter>
  </headerFooter>
  <rowBreaks count="1" manualBreakCount="1">
    <brk id="48" max="6" man="1"/>
  </rowBreaks>
  <ignoredErrors>
    <ignoredError sqref="B75 B88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jcortese</dc:creator>
  <cp:keywords/>
  <dc:description/>
  <cp:lastModifiedBy>Jay Cortese</cp:lastModifiedBy>
  <cp:lastPrinted>2013-06-03T19:17:16Z</cp:lastPrinted>
  <dcterms:created xsi:type="dcterms:W3CDTF">2008-03-05T16:12:41Z</dcterms:created>
  <dcterms:modified xsi:type="dcterms:W3CDTF">2013-06-03T19:38:35Z</dcterms:modified>
  <cp:category/>
  <cp:version/>
  <cp:contentType/>
  <cp:contentStatus/>
</cp:coreProperties>
</file>