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safa_bharoocha_hcd_ca_gov/Documents/Desktop/Remediation/Documents to Remediate/"/>
    </mc:Choice>
  </mc:AlternateContent>
  <xr:revisionPtr revIDLastSave="0" documentId="10_ncr:200_{9804EB1A-AF72-42D4-B2F0-136B03AAB8ED}" xr6:coauthVersionLast="47" xr6:coauthVersionMax="47" xr10:uidLastSave="{00000000-0000-0000-0000-000000000000}"/>
  <bookViews>
    <workbookView xWindow="-28920" yWindow="-105" windowWidth="29040" windowHeight="15840" xr2:uid="{9045E276-3BC1-4671-9C91-0014D1B33DE0}"/>
  </bookViews>
  <sheets>
    <sheet name="Coversheet" sheetId="2" r:id="rId1"/>
    <sheet name="Expenditures" sheetId="1" r:id="rId2"/>
    <sheet name="Employee Timesheet" sheetId="16" r:id="rId3"/>
    <sheet name="Payroll Report Form" sheetId="18" r:id="rId4"/>
    <sheet name="Drop Downs" sheetId="12" state="hidden" r:id="rId5"/>
  </sheets>
  <definedNames>
    <definedName name="_xlnm.Print_Area" localSheetId="2">'Employee Timesheet'!$C$3:$R$30</definedName>
    <definedName name="_xlnm.Print_Area" localSheetId="1">Expenditures!$B$2:$H$121</definedName>
    <definedName name="_xlnm.Print_Titles" localSheetId="1">Expenditures!$21:$21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8" l="1"/>
  <c r="O23" i="16"/>
  <c r="N23" i="16"/>
  <c r="M23" i="16"/>
  <c r="L23" i="16"/>
  <c r="K23" i="16"/>
  <c r="J23" i="16"/>
  <c r="I23" i="16"/>
  <c r="H23" i="16"/>
  <c r="G23" i="16"/>
  <c r="F23" i="16"/>
  <c r="E23" i="16"/>
  <c r="P22" i="16"/>
  <c r="C22" i="16"/>
  <c r="B22" i="16"/>
  <c r="P21" i="16"/>
  <c r="C21" i="16"/>
  <c r="B21" i="16"/>
  <c r="P20" i="16"/>
  <c r="C20" i="16"/>
  <c r="B20" i="16" s="1"/>
  <c r="P19" i="16"/>
  <c r="C19" i="16"/>
  <c r="B19" i="16" s="1"/>
  <c r="P18" i="16"/>
  <c r="C18" i="16"/>
  <c r="B18" i="16"/>
  <c r="P17" i="16"/>
  <c r="C17" i="16"/>
  <c r="B17" i="16" s="1"/>
  <c r="P16" i="16"/>
  <c r="C16" i="16"/>
  <c r="B16" i="16" s="1"/>
  <c r="P15" i="16"/>
  <c r="C15" i="16"/>
  <c r="B15" i="16" s="1"/>
  <c r="P14" i="16"/>
  <c r="C14" i="16"/>
  <c r="B14" i="16"/>
  <c r="P13" i="16"/>
  <c r="C13" i="16"/>
  <c r="B13" i="16"/>
  <c r="P12" i="16"/>
  <c r="C12" i="16"/>
  <c r="B12" i="16" s="1"/>
  <c r="P11" i="16"/>
  <c r="C11" i="16"/>
  <c r="B11" i="16" s="1"/>
  <c r="P10" i="16"/>
  <c r="C10" i="16"/>
  <c r="B10" i="16" s="1"/>
  <c r="P9" i="16"/>
  <c r="C9" i="16"/>
  <c r="B9" i="16" s="1"/>
  <c r="P8" i="16"/>
  <c r="C8" i="16"/>
  <c r="B8" i="16" s="1"/>
  <c r="P7" i="16"/>
  <c r="C7" i="16"/>
  <c r="B7" i="16" s="1"/>
  <c r="G8" i="18"/>
  <c r="I8" i="18" s="1"/>
  <c r="G9" i="18"/>
  <c r="I9" i="18"/>
  <c r="G10" i="18"/>
  <c r="I10" i="18"/>
  <c r="G7" i="18"/>
  <c r="I7" i="18" s="1"/>
  <c r="D11" i="18"/>
  <c r="F11" i="18"/>
  <c r="H11" i="18"/>
  <c r="E11" i="18"/>
  <c r="D17" i="2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23" i="1"/>
  <c r="J22" i="1"/>
  <c r="D16" i="2"/>
  <c r="D18" i="2"/>
  <c r="E12" i="2"/>
  <c r="C18" i="2"/>
  <c r="C17" i="2"/>
  <c r="C16" i="2"/>
  <c r="H18" i="1"/>
  <c r="G11" i="18" l="1"/>
  <c r="I11" i="18"/>
  <c r="P23" i="16"/>
  <c r="E18" i="2"/>
  <c r="D20" i="2"/>
  <c r="E17" i="2"/>
  <c r="E16" i="2"/>
  <c r="C20" i="2"/>
  <c r="F12" i="18" l="1"/>
  <c r="E12" i="18"/>
  <c r="E20" i="2"/>
  <c r="F15" i="18" l="1"/>
  <c r="F13" i="18"/>
  <c r="F14" i="18" s="1"/>
  <c r="E13" i="18"/>
  <c r="G12" i="18"/>
  <c r="E15" i="18"/>
  <c r="G15" i="18" l="1"/>
  <c r="E14" i="18"/>
  <c r="G14" i="18" s="1"/>
  <c r="G13" i="18"/>
</calcChain>
</file>

<file path=xl/sharedStrings.xml><?xml version="1.0" encoding="utf-8"?>
<sst xmlns="http://schemas.openxmlformats.org/spreadsheetml/2006/main" count="239" uniqueCount="129">
  <si>
    <t>Instructions for Completing this Coversheet</t>
  </si>
  <si>
    <t>Category</t>
  </si>
  <si>
    <t>Activity</t>
  </si>
  <si>
    <t>General Administration</t>
  </si>
  <si>
    <t>Activity Delivery</t>
  </si>
  <si>
    <t>Requests must:</t>
  </si>
  <si>
    <t>(b) be supported by documentation that fully substantiates costs;</t>
  </si>
  <si>
    <t>Date:</t>
  </si>
  <si>
    <t>Description of Claims for Reimbursement:</t>
  </si>
  <si>
    <t>Service Period</t>
  </si>
  <si>
    <t>General Admin</t>
  </si>
  <si>
    <t>Total</t>
  </si>
  <si>
    <t>Service Description</t>
  </si>
  <si>
    <t>Phone Number:</t>
  </si>
  <si>
    <t>Name/Title of  Authorized Certifying Official:</t>
  </si>
  <si>
    <t>Authorized Certifying Official Signature:</t>
  </si>
  <si>
    <t>Expenditure Name</t>
  </si>
  <si>
    <t>(c) include the service period of costs; and</t>
  </si>
  <si>
    <t>Financial Activity Report</t>
  </si>
  <si>
    <t>Amount</t>
  </si>
  <si>
    <t>Please use this coversheet for all Financial Activity Reports and ensure that you have followed these instructions:</t>
  </si>
  <si>
    <t>(d) be submitted monthly, even if zero expenditures are reported.</t>
  </si>
  <si>
    <t>Project Name:</t>
  </si>
  <si>
    <t>HCD Contract #:</t>
  </si>
  <si>
    <t>Amendment #:</t>
  </si>
  <si>
    <t>Agreement Start Date:</t>
  </si>
  <si>
    <t>Agreement End Date:</t>
  </si>
  <si>
    <t>Reporting Period Start Date:</t>
  </si>
  <si>
    <t>Reporting Period End Date:</t>
  </si>
  <si>
    <t>Reporting end before Agreement end?</t>
  </si>
  <si>
    <t>Subrecipient:</t>
  </si>
  <si>
    <t>Subrecipient Address:</t>
  </si>
  <si>
    <t>Subrecipient TIN:</t>
  </si>
  <si>
    <t>Subrecipient Invoice #:</t>
  </si>
  <si>
    <t>(a) be submitted in Grants Network;</t>
  </si>
  <si>
    <t>Employee:</t>
  </si>
  <si>
    <t>Date</t>
  </si>
  <si>
    <t>Comments</t>
  </si>
  <si>
    <t xml:space="preserve"> </t>
  </si>
  <si>
    <t>(U.S. Code Title 18, Section 1001 and Title 31, Sections 3729-3730 and 3801-3812).</t>
  </si>
  <si>
    <t xml:space="preserve">     on this Coversheet; and upload </t>
  </si>
  <si>
    <t xml:space="preserve">       (a) signed PDF copy of this Coversheet,</t>
  </si>
  <si>
    <t xml:space="preserve">       (b) this entire workbook, and</t>
  </si>
  <si>
    <t xml:space="preserve">** Ensure that documents are listed in the order in which they are provided in any attachments in Grants Network. </t>
  </si>
  <si>
    <t xml:space="preserve">** If necessary, provide additional details in the Service Description to make clear what costs are being reported, </t>
  </si>
  <si>
    <t>which costs are allocated or prorated, the basis for such allocation or proration, and any additional guidance</t>
  </si>
  <si>
    <t>important for HCD's review.</t>
  </si>
  <si>
    <t>Community Development Block Grant - Disaster Recovery and Mitigation</t>
  </si>
  <si>
    <t>Is Program Income allocated to this project?</t>
  </si>
  <si>
    <t>EMPLOYEE TIMESHEET</t>
  </si>
  <si>
    <t>Week ending:</t>
  </si>
  <si>
    <t>Day</t>
  </si>
  <si>
    <t>DR-MHP activity 1</t>
  </si>
  <si>
    <t>DR-MHP activity 2</t>
  </si>
  <si>
    <t>MIT activity 1</t>
  </si>
  <si>
    <t>INF activity 1</t>
  </si>
  <si>
    <t>INF activity 2</t>
  </si>
  <si>
    <t>PPS activity 1</t>
  </si>
  <si>
    <t>PPS activity 2</t>
  </si>
  <si>
    <t>Other local 1</t>
  </si>
  <si>
    <t>Other local 2</t>
  </si>
  <si>
    <t>Other local 3</t>
  </si>
  <si>
    <t>Total hours:</t>
  </si>
  <si>
    <t>Clint Whited</t>
  </si>
  <si>
    <t>Employee signature:</t>
  </si>
  <si>
    <t>Supervisor signature:</t>
  </si>
  <si>
    <t>Notes:</t>
  </si>
  <si>
    <t xml:space="preserve">    </t>
  </si>
  <si>
    <t xml:space="preserve">       (c) the supporting documentation as listed on the Expenditures tab.</t>
  </si>
  <si>
    <t>3.) Clearly print the name and title of the authorized signatory signing this report.</t>
  </si>
  <si>
    <t>2.) Enter the expenditure details on the Expenditures tab. This will automatically populate your total expenditures on this Coversheet.</t>
  </si>
  <si>
    <t>exceed budgets by type of cost in the Master/Standard Agreement, and have not already been reimbursed by</t>
  </si>
  <si>
    <t>and belief that the report is true, complete, and accurate, and the expenditures, disbursements and cash receipts</t>
  </si>
  <si>
    <t xml:space="preserve">are for the purposes and objectives set forth in the terms and conditions of the Master/Standard Agreement. </t>
  </si>
  <si>
    <t xml:space="preserve">I am aware that any false, fictitious, or fraudulent information, or the omission of any material fact, may subject me to </t>
  </si>
  <si>
    <t xml:space="preserve">criminal, civil or administrative penalties for fraud, false statements, false claims or otherwise. </t>
  </si>
  <si>
    <t>200, and all other applicable federal, state and local requirements; and are necessary, reasonable, allowable, do not</t>
  </si>
  <si>
    <t>and all associated Exhibits. I certify that all contractors or vendors that invoiced for costs contained in this report and</t>
  </si>
  <si>
    <t xml:space="preserve">that are subject to the Procurement Standards at 2 CFR 200 Subpart D were procured in accordance with this subpart, </t>
  </si>
  <si>
    <t>costs have been incurred and/or paid, and that costs included are consistent with the Master/Standard Agreement</t>
  </si>
  <si>
    <t xml:space="preserve">accurately reflects the work performed in accordance with the associated Master/Standard Agreement, that </t>
  </si>
  <si>
    <t xml:space="preserve">Please use this sheet to provide detail for all expenditures during the Reporting Period and ensure that you have followed these instructions.  </t>
  </si>
  <si>
    <r>
      <rPr>
        <sz val="11"/>
        <rFont val="Arial Nova Light"/>
        <family val="2"/>
      </rPr>
      <t xml:space="preserve">1.) Use the drop-down to select the </t>
    </r>
    <r>
      <rPr>
        <b/>
        <i/>
        <sz val="11"/>
        <rFont val="Arial Nova Light"/>
        <family val="2"/>
      </rPr>
      <t>Category</t>
    </r>
    <r>
      <rPr>
        <sz val="11"/>
        <rFont val="Arial Nova Light"/>
        <family val="2"/>
      </rPr>
      <t xml:space="preserve"> (i.e. Activity, General Admin, Activity Delivery, Other);
</t>
    </r>
  </si>
  <si>
    <r>
      <rPr>
        <b/>
        <sz val="11"/>
        <color theme="1"/>
        <rFont val="Arial Nova Light"/>
        <family val="2"/>
      </rPr>
      <t xml:space="preserve">I certify </t>
    </r>
    <r>
      <rPr>
        <sz val="11"/>
        <color theme="1"/>
        <rFont val="Arial Nova Light"/>
        <family val="2"/>
      </rPr>
      <t xml:space="preserve">that all costs contained in this report: are compliant with the Uniform Administrative Requirements at 2 CFR </t>
    </r>
  </si>
  <si>
    <r>
      <t xml:space="preserve">1.) On this </t>
    </r>
    <r>
      <rPr>
        <u/>
        <sz val="11"/>
        <rFont val="Arial Nova Light"/>
        <family val="2"/>
      </rPr>
      <t xml:space="preserve">Coversheet </t>
    </r>
    <r>
      <rPr>
        <sz val="11"/>
        <rFont val="Arial Nova Light"/>
        <family val="2"/>
      </rPr>
      <t>Tab, (a) verify all subrecipient information at the top is accurate, and (b) enter the associated Reporting Period.</t>
    </r>
  </si>
  <si>
    <r>
      <t xml:space="preserve">4.) Verify all information is correct, then print and sign this </t>
    </r>
    <r>
      <rPr>
        <u/>
        <sz val="11"/>
        <rFont val="Arial Nova Light"/>
        <family val="2"/>
      </rPr>
      <t>Coversheet.</t>
    </r>
  </si>
  <si>
    <r>
      <t>5.) Submit the Financial Activity Report in Grants Network entering totals from the '</t>
    </r>
    <r>
      <rPr>
        <i/>
        <sz val="11"/>
        <rFont val="Arial Nova Light"/>
        <family val="2"/>
      </rPr>
      <t>Amount Requested this Period</t>
    </r>
    <r>
      <rPr>
        <sz val="11"/>
        <rFont val="Arial Nova Light"/>
        <family val="2"/>
      </rPr>
      <t>'</t>
    </r>
    <r>
      <rPr>
        <i/>
        <sz val="11"/>
        <rFont val="Arial Nova Light"/>
        <family val="2"/>
      </rPr>
      <t xml:space="preserve"> </t>
    </r>
    <r>
      <rPr>
        <sz val="11"/>
        <rFont val="Arial Nova Light"/>
        <family val="2"/>
      </rPr>
      <t xml:space="preserve">column provided </t>
    </r>
  </si>
  <si>
    <t>CDBG-DR/MIT funds or another funding source. I certify that the information in this report and attachments</t>
  </si>
  <si>
    <t>Indirect Cost Amount Reported This Period</t>
  </si>
  <si>
    <t>Direct Cost Amount 
Reported This Period</t>
  </si>
  <si>
    <t>Total Amount 
Reported This Period</t>
  </si>
  <si>
    <t>MTDC</t>
  </si>
  <si>
    <t>Yes</t>
  </si>
  <si>
    <t>applicable federal, state and local requirements. By signing this report, I certify to the best of my knowledge</t>
  </si>
  <si>
    <t xml:space="preserve">all contractors and subcontractors complied with the requirements of Davis Bacon and Related Acts (DBRA), and all other </t>
  </si>
  <si>
    <t>Leave Hours</t>
  </si>
  <si>
    <t>% Non-Leave Hours</t>
  </si>
  <si>
    <t>Total Hours</t>
  </si>
  <si>
    <t>Total Cost</t>
  </si>
  <si>
    <t>x</t>
  </si>
  <si>
    <t>Indirect Cost Method:</t>
  </si>
  <si>
    <t>Indirect Cost Rate:</t>
  </si>
  <si>
    <t>3.) Use the drop-down menu to select whether the cost is a Modified Total Direct Cost (MTDC), If not billing for indirect costs, always select "No";</t>
  </si>
  <si>
    <t xml:space="preserve">4.) Enter an Expenditure Name for this item that identifies the Service/Expenditure type; </t>
  </si>
  <si>
    <t>5.) Provide a brief Service Description that directly relates to the approved (Master) Standard Agreement;</t>
  </si>
  <si>
    <t>6.) Enter the Amount for that line item reported by this request;</t>
  </si>
  <si>
    <t>Only enter expenditures for direct costs. Indirect costs will be auto-calculated on the Cover Page.</t>
  </si>
  <si>
    <t>Financial Report Workbook - Coversheet</t>
  </si>
  <si>
    <t>Financial Report Workbook - Expenditures Form</t>
  </si>
  <si>
    <t>Instructions for Completing this Expenditures Form</t>
  </si>
  <si>
    <t>Paid Leave</t>
  </si>
  <si>
    <t>Employee Name</t>
  </si>
  <si>
    <t>Position/Title</t>
  </si>
  <si>
    <t>Reporting Period</t>
  </si>
  <si>
    <t>PAYROLL REPORT FORM</t>
  </si>
  <si>
    <t xml:space="preserve">Instructions: </t>
  </si>
  <si>
    <t xml:space="preserve">Prepare separate Payroll Report Forms for each employee. </t>
  </si>
  <si>
    <t xml:space="preserve">Each Payroll Report Form should include all pay periods during the Reporting Period. </t>
  </si>
  <si>
    <t>Otherwise, enter Paid Leave Hours in Column F along with all "Other Funding" Hours.</t>
  </si>
  <si>
    <t>List each employee's total HCD CDBG-DR/MIT project costs (Cell E15) as a separate line item on the Expenditure Tab.</t>
  </si>
  <si>
    <t xml:space="preserve">Enter Paid Leave Hours used in Column H to allocate the pro-rata share of those costs to the HCD CDBG-DR/MIT project. </t>
  </si>
  <si>
    <t>HCD CDBG-DR/MIT
Hours Worked</t>
  </si>
  <si>
    <t>HCD Contract #</t>
  </si>
  <si>
    <t>Other Hours       
Worked</t>
  </si>
  <si>
    <t>Total Hours 
Worked</t>
  </si>
  <si>
    <t>Leave Hours 
Used</t>
  </si>
  <si>
    <t>Pay Period 
Start and End Date</t>
  </si>
  <si>
    <t>Total Employee 
Cost</t>
  </si>
  <si>
    <t>2.) Enter the Service Period in which the costs were incurred, this could be a specific date or range;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</si>
</sst>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4"/>
      <color indexed="8"/>
      <name val="Arial Nova Cond"/>
      <family val="2"/>
    </font>
    <font>
      <sz val="18"/>
      <color theme="1"/>
      <name val="Arial Nova Cond"/>
      <family val="2"/>
    </font>
    <font>
      <sz val="12"/>
      <color theme="1"/>
      <name val="Arial Nova Cond"/>
      <family val="2"/>
    </font>
    <font>
      <sz val="16"/>
      <color theme="1"/>
      <name val="Arial Nova Cond"/>
      <family val="2"/>
    </font>
    <font>
      <sz val="14"/>
      <color theme="1"/>
      <name val="Arial Nova Cond"/>
      <family val="2"/>
    </font>
    <font>
      <b/>
      <sz val="11"/>
      <color theme="1"/>
      <name val="Arial Nova Light"/>
      <family val="2"/>
    </font>
    <font>
      <sz val="11"/>
      <color theme="1"/>
      <name val="Arial Nova Light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12"/>
      <color theme="1"/>
      <name val="Arial Nova Light"/>
      <family val="2"/>
    </font>
    <font>
      <sz val="10"/>
      <name val="Arial Nova Light"/>
      <family val="2"/>
    </font>
    <font>
      <b/>
      <sz val="12"/>
      <color theme="1"/>
      <name val="Arial Nova Light"/>
      <family val="2"/>
    </font>
    <font>
      <b/>
      <u/>
      <sz val="12"/>
      <color theme="1"/>
      <name val="Arial Nova Light"/>
      <family val="2"/>
    </font>
    <font>
      <b/>
      <sz val="10"/>
      <color theme="2" tint="-0.499984740745262"/>
      <name val="Arial Nova Light"/>
      <family val="2"/>
    </font>
    <font>
      <sz val="10"/>
      <color theme="2" tint="-0.499984740745262"/>
      <name val="Arial Nova Light"/>
      <family val="2"/>
    </font>
    <font>
      <b/>
      <sz val="16"/>
      <color rgb="FF1A468C"/>
      <name val="Arial"/>
      <family val="2"/>
    </font>
    <font>
      <b/>
      <sz val="12"/>
      <color rgb="FF1A468C"/>
      <name val="Arial Nova Light"/>
      <family val="2"/>
    </font>
    <font>
      <b/>
      <sz val="11"/>
      <color indexed="8"/>
      <name val="Arial Nova Light"/>
      <family val="2"/>
    </font>
    <font>
      <b/>
      <sz val="11"/>
      <color theme="0"/>
      <name val="Arial Nova Light"/>
      <family val="2"/>
    </font>
    <font>
      <sz val="11"/>
      <name val="Arial Nova Light"/>
      <family val="2"/>
    </font>
    <font>
      <b/>
      <sz val="11"/>
      <name val="Arial Nova Light"/>
      <family val="2"/>
    </font>
    <font>
      <b/>
      <i/>
      <sz val="11"/>
      <name val="Arial Nova Light"/>
      <family val="2"/>
    </font>
    <font>
      <b/>
      <sz val="11"/>
      <color theme="2" tint="-0.499984740745262"/>
      <name val="Arial Nova Light"/>
      <family val="2"/>
    </font>
    <font>
      <i/>
      <sz val="12"/>
      <color theme="1"/>
      <name val="Arial Nova Light"/>
      <family val="2"/>
    </font>
    <font>
      <u/>
      <sz val="11"/>
      <name val="Arial Nova Light"/>
      <family val="2"/>
    </font>
    <font>
      <i/>
      <sz val="11"/>
      <name val="Arial Nova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A46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/>
    </xf>
    <xf numFmtId="0" fontId="11" fillId="0" borderId="18" xfId="3" applyFont="1" applyBorder="1" applyAlignment="1" applyProtection="1">
      <alignment horizontal="left"/>
      <protection locked="0"/>
    </xf>
    <xf numFmtId="0" fontId="11" fillId="0" borderId="1" xfId="3" applyFont="1" applyBorder="1" applyAlignment="1" applyProtection="1">
      <alignment horizontal="left"/>
      <protection locked="0"/>
    </xf>
    <xf numFmtId="0" fontId="11" fillId="0" borderId="1" xfId="3" applyFont="1" applyBorder="1" applyAlignment="1">
      <alignment horizontal="left"/>
    </xf>
    <xf numFmtId="0" fontId="11" fillId="0" borderId="1" xfId="3" applyFont="1" applyBorder="1"/>
    <xf numFmtId="0" fontId="11" fillId="0" borderId="0" xfId="3" applyFont="1"/>
    <xf numFmtId="0" fontId="11" fillId="0" borderId="0" xfId="3" applyFont="1" applyProtection="1"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18" xfId="3" applyFont="1" applyBorder="1" applyAlignment="1">
      <alignment horizontal="left"/>
    </xf>
    <xf numFmtId="165" fontId="11" fillId="0" borderId="1" xfId="3" applyNumberFormat="1" applyFont="1" applyBorder="1" applyAlignment="1" applyProtection="1">
      <alignment horizontal="left"/>
      <protection locked="0"/>
    </xf>
    <xf numFmtId="14" fontId="11" fillId="0" borderId="0" xfId="3" applyNumberFormat="1" applyFont="1"/>
    <xf numFmtId="2" fontId="11" fillId="0" borderId="0" xfId="3" applyNumberFormat="1" applyFont="1" applyAlignment="1" applyProtection="1">
      <alignment horizontal="center" vertical="center"/>
      <protection locked="0"/>
    </xf>
    <xf numFmtId="0" fontId="12" fillId="0" borderId="18" xfId="3" applyFont="1" applyBorder="1"/>
    <xf numFmtId="0" fontId="13" fillId="0" borderId="0" xfId="3" applyFont="1" applyAlignment="1">
      <alignment horizontal="right"/>
    </xf>
    <xf numFmtId="164" fontId="11" fillId="0" borderId="0" xfId="3" applyNumberFormat="1" applyFont="1" applyAlignment="1" applyProtection="1">
      <alignment horizontal="left"/>
      <protection locked="0"/>
    </xf>
    <xf numFmtId="14" fontId="12" fillId="0" borderId="18" xfId="3" applyNumberFormat="1" applyFont="1" applyBorder="1" applyAlignment="1">
      <alignment horizontal="left"/>
    </xf>
    <xf numFmtId="165" fontId="11" fillId="0" borderId="3" xfId="3" applyNumberFormat="1" applyFont="1" applyBorder="1" applyAlignment="1" applyProtection="1">
      <alignment horizontal="left"/>
      <protection locked="0"/>
    </xf>
    <xf numFmtId="0" fontId="11" fillId="0" borderId="0" xfId="3" applyFont="1" applyAlignment="1" applyProtection="1">
      <alignment horizontal="left" vertical="center"/>
      <protection locked="0"/>
    </xf>
    <xf numFmtId="14" fontId="12" fillId="0" borderId="0" xfId="3" applyNumberFormat="1" applyFont="1" applyAlignment="1">
      <alignment horizontal="left"/>
    </xf>
    <xf numFmtId="165" fontId="11" fillId="0" borderId="0" xfId="3" applyNumberFormat="1" applyFont="1" applyAlignment="1">
      <alignment horizontal="left"/>
    </xf>
    <xf numFmtId="0" fontId="13" fillId="0" borderId="0" xfId="3" applyFont="1" applyAlignment="1">
      <alignment horizontal="right" vertical="top"/>
    </xf>
    <xf numFmtId="165" fontId="11" fillId="0" borderId="0" xfId="3" applyNumberFormat="1" applyFont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 horizontal="right"/>
    </xf>
    <xf numFmtId="0" fontId="15" fillId="3" borderId="8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right"/>
    </xf>
    <xf numFmtId="0" fontId="15" fillId="3" borderId="1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right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15" fillId="3" borderId="12" xfId="0" applyFont="1" applyFill="1" applyBorder="1" applyAlignment="1" applyProtection="1">
      <alignment horizontal="center"/>
      <protection locked="0"/>
    </xf>
    <xf numFmtId="14" fontId="15" fillId="3" borderId="13" xfId="0" applyNumberFormat="1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right" wrapText="1"/>
    </xf>
    <xf numFmtId="0" fontId="14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4" fontId="10" fillId="4" borderId="2" xfId="0" applyNumberFormat="1" applyFont="1" applyFill="1" applyBorder="1" applyAlignment="1">
      <alignment horizontal="center" vertical="center"/>
    </xf>
    <xf numFmtId="44" fontId="10" fillId="4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2" xfId="0" applyFont="1" applyBorder="1"/>
    <xf numFmtId="44" fontId="10" fillId="3" borderId="2" xfId="0" applyNumberFormat="1" applyFont="1" applyFill="1" applyBorder="1" applyAlignment="1">
      <alignment vertical="center"/>
    </xf>
    <xf numFmtId="44" fontId="14" fillId="0" borderId="0" xfId="1" applyFont="1" applyFill="1" applyBorder="1" applyAlignment="1" applyProtection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 applyProtection="1">
      <alignment horizontal="center" vertical="center"/>
      <protection locked="0"/>
    </xf>
    <xf numFmtId="0" fontId="16" fillId="3" borderId="6" xfId="2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14" fontId="14" fillId="3" borderId="1" xfId="0" applyNumberFormat="1" applyFont="1" applyFill="1" applyBorder="1" applyProtection="1">
      <protection locked="0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wrapText="1"/>
    </xf>
    <xf numFmtId="0" fontId="20" fillId="0" borderId="0" xfId="2" applyFont="1" applyAlignment="1">
      <alignment horizontal="left"/>
    </xf>
    <xf numFmtId="0" fontId="21" fillId="0" borderId="0" xfId="0" applyFont="1" applyAlignment="1">
      <alignment horizontal="left" vertical="center"/>
    </xf>
    <xf numFmtId="44" fontId="14" fillId="4" borderId="2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/>
    </xf>
    <xf numFmtId="0" fontId="22" fillId="0" borderId="2" xfId="2" applyFont="1" applyBorder="1" applyAlignment="1">
      <alignment horizontal="right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indent="1"/>
    </xf>
    <xf numFmtId="0" fontId="27" fillId="0" borderId="0" xfId="0" applyFont="1" applyAlignment="1">
      <alignment horizontal="left" wrapText="1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25" fillId="0" borderId="0" xfId="0" applyFont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right"/>
    </xf>
    <xf numFmtId="44" fontId="16" fillId="2" borderId="4" xfId="1" applyFont="1" applyFill="1" applyBorder="1" applyAlignment="1" applyProtection="1"/>
    <xf numFmtId="0" fontId="28" fillId="0" borderId="0" xfId="0" applyFont="1"/>
    <xf numFmtId="0" fontId="16" fillId="0" borderId="2" xfId="0" applyFont="1" applyBorder="1"/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2" xfId="0" applyFont="1" applyBorder="1"/>
    <xf numFmtId="0" fontId="11" fillId="0" borderId="2" xfId="0" applyFont="1" applyBorder="1" applyProtection="1">
      <protection locked="0"/>
    </xf>
    <xf numFmtId="44" fontId="11" fillId="0" borderId="2" xfId="1" applyFont="1" applyBorder="1" applyProtection="1">
      <protection locked="0"/>
    </xf>
    <xf numFmtId="0" fontId="11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4" fillId="0" borderId="0" xfId="0" applyFont="1"/>
    <xf numFmtId="10" fontId="15" fillId="3" borderId="13" xfId="0" applyNumberFormat="1" applyFont="1" applyFill="1" applyBorder="1" applyAlignment="1" applyProtection="1">
      <alignment horizontal="center"/>
      <protection locked="0"/>
    </xf>
    <xf numFmtId="0" fontId="10" fillId="5" borderId="20" xfId="3" applyFont="1" applyFill="1" applyBorder="1" applyAlignment="1">
      <alignment horizontal="center" vertical="center" wrapText="1"/>
    </xf>
    <xf numFmtId="0" fontId="10" fillId="0" borderId="20" xfId="3" applyFont="1" applyBorder="1" applyAlignment="1" applyProtection="1">
      <alignment horizontal="center" vertical="center" textRotation="90" wrapText="1"/>
      <protection locked="0"/>
    </xf>
    <xf numFmtId="0" fontId="10" fillId="5" borderId="20" xfId="3" applyFont="1" applyFill="1" applyBorder="1" applyAlignment="1">
      <alignment horizontal="left" vertical="center"/>
    </xf>
    <xf numFmtId="2" fontId="11" fillId="0" borderId="20" xfId="3" applyNumberFormat="1" applyFont="1" applyBorder="1" applyAlignment="1" applyProtection="1">
      <alignment horizontal="center" vertical="center" wrapText="1"/>
      <protection locked="0"/>
    </xf>
    <xf numFmtId="2" fontId="11" fillId="5" borderId="20" xfId="3" applyNumberFormat="1" applyFont="1" applyFill="1" applyBorder="1" applyAlignment="1">
      <alignment horizontal="center" vertical="center"/>
    </xf>
    <xf numFmtId="2" fontId="10" fillId="0" borderId="20" xfId="3" applyNumberFormat="1" applyFont="1" applyBorder="1" applyAlignment="1" applyProtection="1">
      <alignment horizontal="left" vertical="center" wrapText="1"/>
      <protection locked="0"/>
    </xf>
    <xf numFmtId="2" fontId="11" fillId="0" borderId="20" xfId="3" applyNumberFormat="1" applyFont="1" applyBorder="1" applyAlignment="1" applyProtection="1">
      <alignment horizontal="left" vertical="center" wrapText="1"/>
      <protection locked="0"/>
    </xf>
    <xf numFmtId="0" fontId="10" fillId="5" borderId="20" xfId="3" applyFont="1" applyFill="1" applyBorder="1" applyAlignment="1">
      <alignment vertical="center"/>
    </xf>
    <xf numFmtId="0" fontId="10" fillId="5" borderId="20" xfId="3" applyFont="1" applyFill="1" applyBorder="1" applyAlignment="1">
      <alignment horizontal="right" vertical="center"/>
    </xf>
    <xf numFmtId="2" fontId="10" fillId="5" borderId="20" xfId="3" applyNumberFormat="1" applyFont="1" applyFill="1" applyBorder="1" applyAlignment="1">
      <alignment horizontal="center" vertical="center" wrapText="1"/>
    </xf>
    <xf numFmtId="2" fontId="10" fillId="0" borderId="0" xfId="3" applyNumberFormat="1" applyFont="1" applyAlignment="1" applyProtection="1">
      <alignment horizontal="center" vertical="center"/>
      <protection locked="0"/>
    </xf>
    <xf numFmtId="0" fontId="10" fillId="0" borderId="0" xfId="3" applyFont="1" applyProtection="1">
      <protection locked="0"/>
    </xf>
    <xf numFmtId="0" fontId="20" fillId="7" borderId="0" xfId="2" applyFont="1" applyFill="1" applyAlignment="1">
      <alignment horizontal="left"/>
    </xf>
    <xf numFmtId="0" fontId="11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left" indent="4"/>
    </xf>
    <xf numFmtId="0" fontId="10" fillId="7" borderId="0" xfId="0" applyFont="1" applyFill="1" applyAlignment="1">
      <alignment horizontal="right" indent="1"/>
    </xf>
    <xf numFmtId="0" fontId="10" fillId="5" borderId="2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167" fontId="10" fillId="5" borderId="36" xfId="0" applyNumberFormat="1" applyFont="1" applyFill="1" applyBorder="1" applyAlignment="1">
      <alignment horizontal="right"/>
    </xf>
    <xf numFmtId="167" fontId="10" fillId="5" borderId="37" xfId="0" applyNumberFormat="1" applyFont="1" applyFill="1" applyBorder="1" applyAlignment="1">
      <alignment horizontal="right"/>
    </xf>
    <xf numFmtId="167" fontId="10" fillId="5" borderId="41" xfId="0" applyNumberFormat="1" applyFont="1" applyFill="1" applyBorder="1" applyAlignment="1">
      <alignment horizontal="right"/>
    </xf>
    <xf numFmtId="166" fontId="10" fillId="5" borderId="25" xfId="0" applyNumberFormat="1" applyFont="1" applyFill="1" applyBorder="1"/>
    <xf numFmtId="167" fontId="10" fillId="5" borderId="31" xfId="0" applyNumberFormat="1" applyFont="1" applyFill="1" applyBorder="1"/>
    <xf numFmtId="167" fontId="10" fillId="5" borderId="30" xfId="0" applyNumberFormat="1" applyFont="1" applyFill="1" applyBorder="1"/>
    <xf numFmtId="167" fontId="10" fillId="5" borderId="25" xfId="0" applyNumberFormat="1" applyFont="1" applyFill="1" applyBorder="1"/>
    <xf numFmtId="167" fontId="10" fillId="5" borderId="25" xfId="0" applyNumberFormat="1" applyFont="1" applyFill="1" applyBorder="1" applyAlignment="1">
      <alignment horizontal="right"/>
    </xf>
    <xf numFmtId="0" fontId="11" fillId="5" borderId="39" xfId="0" applyFont="1" applyFill="1" applyBorder="1"/>
    <xf numFmtId="9" fontId="11" fillId="5" borderId="34" xfId="5" applyFont="1" applyFill="1" applyBorder="1" applyAlignment="1" applyProtection="1"/>
    <xf numFmtId="9" fontId="11" fillId="5" borderId="40" xfId="5" applyFont="1" applyFill="1" applyBorder="1" applyAlignment="1" applyProtection="1"/>
    <xf numFmtId="9" fontId="11" fillId="5" borderId="39" xfId="0" applyNumberFormat="1" applyFont="1" applyFill="1" applyBorder="1"/>
    <xf numFmtId="0" fontId="11" fillId="5" borderId="37" xfId="0" applyFont="1" applyFill="1" applyBorder="1"/>
    <xf numFmtId="2" fontId="11" fillId="5" borderId="22" xfId="0" applyNumberFormat="1" applyFont="1" applyFill="1" applyBorder="1"/>
    <xf numFmtId="2" fontId="11" fillId="5" borderId="21" xfId="0" applyNumberFormat="1" applyFont="1" applyFill="1" applyBorder="1"/>
    <xf numFmtId="2" fontId="11" fillId="5" borderId="37" xfId="0" applyNumberFormat="1" applyFont="1" applyFill="1" applyBorder="1"/>
    <xf numFmtId="0" fontId="10" fillId="7" borderId="0" xfId="0" applyFont="1" applyFill="1"/>
    <xf numFmtId="0" fontId="10" fillId="5" borderId="37" xfId="0" applyFont="1" applyFill="1" applyBorder="1"/>
    <xf numFmtId="2" fontId="10" fillId="5" borderId="24" xfId="0" applyNumberFormat="1" applyFont="1" applyFill="1" applyBorder="1"/>
    <xf numFmtId="2" fontId="10" fillId="5" borderId="21" xfId="0" applyNumberFormat="1" applyFont="1" applyFill="1" applyBorder="1"/>
    <xf numFmtId="2" fontId="10" fillId="5" borderId="37" xfId="0" applyNumberFormat="1" applyFont="1" applyFill="1" applyBorder="1"/>
    <xf numFmtId="0" fontId="10" fillId="5" borderId="38" xfId="0" applyFont="1" applyFill="1" applyBorder="1"/>
    <xf numFmtId="166" fontId="23" fillId="8" borderId="35" xfId="1" applyNumberFormat="1" applyFont="1" applyFill="1" applyBorder="1" applyAlignment="1" applyProtection="1"/>
    <xf numFmtId="166" fontId="10" fillId="5" borderId="33" xfId="1" applyNumberFormat="1" applyFont="1" applyFill="1" applyBorder="1" applyAlignment="1" applyProtection="1"/>
    <xf numFmtId="166" fontId="10" fillId="5" borderId="38" xfId="1" applyNumberFormat="1" applyFont="1" applyFill="1" applyBorder="1" applyAlignment="1" applyProtection="1"/>
    <xf numFmtId="44" fontId="11" fillId="7" borderId="0" xfId="1" applyFont="1" applyFill="1" applyProtection="1"/>
    <xf numFmtId="49" fontId="11" fillId="7" borderId="19" xfId="1" applyNumberFormat="1" applyFont="1" applyFill="1" applyBorder="1" applyAlignment="1" applyProtection="1">
      <alignment horizontal="center"/>
      <protection locked="0"/>
    </xf>
    <xf numFmtId="167" fontId="11" fillId="7" borderId="32" xfId="0" applyNumberFormat="1" applyFont="1" applyFill="1" applyBorder="1" applyAlignment="1" applyProtection="1">
      <alignment horizontal="right"/>
      <protection locked="0"/>
    </xf>
    <xf numFmtId="167" fontId="11" fillId="7" borderId="27" xfId="0" applyNumberFormat="1" applyFont="1" applyFill="1" applyBorder="1" applyAlignment="1" applyProtection="1">
      <alignment horizontal="right"/>
      <protection locked="0"/>
    </xf>
    <xf numFmtId="166" fontId="11" fillId="7" borderId="36" xfId="0" applyNumberFormat="1" applyFont="1" applyFill="1" applyBorder="1" applyProtection="1">
      <protection locked="0"/>
    </xf>
    <xf numFmtId="167" fontId="11" fillId="7" borderId="32" xfId="0" applyNumberFormat="1" applyFont="1" applyFill="1" applyBorder="1" applyProtection="1">
      <protection locked="0"/>
    </xf>
    <xf numFmtId="0" fontId="11" fillId="7" borderId="19" xfId="1" applyNumberFormat="1" applyFont="1" applyFill="1" applyBorder="1" applyAlignment="1" applyProtection="1">
      <alignment horizontal="center"/>
    </xf>
    <xf numFmtId="14" fontId="11" fillId="0" borderId="2" xfId="0" applyNumberFormat="1" applyFont="1" applyBorder="1" applyProtection="1">
      <protection locked="0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44" fontId="16" fillId="2" borderId="2" xfId="0" applyNumberFormat="1" applyFont="1" applyFill="1" applyBorder="1" applyAlignment="1">
      <alignment horizontal="center" vertical="center"/>
    </xf>
    <xf numFmtId="165" fontId="11" fillId="5" borderId="20" xfId="3" applyNumberFormat="1" applyFont="1" applyFill="1" applyBorder="1" applyAlignment="1">
      <alignment horizontal="center" vertical="center"/>
    </xf>
    <xf numFmtId="165" fontId="11" fillId="0" borderId="2" xfId="3" applyNumberFormat="1" applyFont="1" applyBorder="1" applyAlignment="1" applyProtection="1">
      <alignment horizontal="left" vertical="top"/>
      <protection locked="0"/>
    </xf>
    <xf numFmtId="167" fontId="11" fillId="7" borderId="28" xfId="0" applyNumberFormat="1" applyFont="1" applyFill="1" applyBorder="1" applyAlignment="1" applyProtection="1">
      <alignment horizontal="left"/>
      <protection locked="0"/>
    </xf>
    <xf numFmtId="167" fontId="11" fillId="7" borderId="23" xfId="0" applyNumberFormat="1" applyFont="1" applyFill="1" applyBorder="1" applyAlignment="1" applyProtection="1">
      <alignment horizontal="left"/>
      <protection locked="0"/>
    </xf>
    <xf numFmtId="0" fontId="10" fillId="5" borderId="42" xfId="0" applyFont="1" applyFill="1" applyBorder="1" applyAlignment="1">
      <alignment horizontal="left"/>
    </xf>
    <xf numFmtId="0" fontId="10" fillId="5" borderId="30" xfId="0" applyFont="1" applyFill="1" applyBorder="1" applyAlignment="1">
      <alignment horizontal="left"/>
    </xf>
    <xf numFmtId="49" fontId="11" fillId="7" borderId="1" xfId="0" applyNumberFormat="1" applyFont="1" applyFill="1" applyBorder="1" applyAlignment="1" applyProtection="1">
      <alignment horizontal="left"/>
      <protection locked="0"/>
    </xf>
    <xf numFmtId="0" fontId="11" fillId="7" borderId="1" xfId="0" applyFont="1" applyFill="1" applyBorder="1" applyAlignment="1" applyProtection="1">
      <alignment horizontal="left"/>
      <protection locked="0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167" fontId="11" fillId="7" borderId="26" xfId="0" applyNumberFormat="1" applyFont="1" applyFill="1" applyBorder="1" applyAlignment="1" applyProtection="1">
      <alignment horizontal="left"/>
      <protection locked="0"/>
    </xf>
    <xf numFmtId="167" fontId="11" fillId="7" borderId="32" xfId="0" applyNumberFormat="1" applyFont="1" applyFill="1" applyBorder="1" applyAlignment="1" applyProtection="1">
      <alignment horizontal="left"/>
      <protection locked="0"/>
    </xf>
  </cellXfs>
  <cellStyles count="6">
    <cellStyle name="Currency" xfId="1" builtinId="4"/>
    <cellStyle name="Currency 2" xfId="4" xr:uid="{9E4BE660-0FBB-48B4-8F31-731B1EE15D9D}"/>
    <cellStyle name="Normal" xfId="0" builtinId="0"/>
    <cellStyle name="Normal 2" xfId="2" xr:uid="{F4D3B99A-AB45-4484-92CC-B105D55C429D}"/>
    <cellStyle name="Normal 3" xfId="3" xr:uid="{DCCA89A8-350D-4708-A993-FB0A677DC5A8}"/>
    <cellStyle name="Percent" xfId="5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A4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21</xdr:row>
          <xdr:rowOff>31750</xdr:rowOff>
        </xdr:from>
        <xdr:to>
          <xdr:col>2</xdr:col>
          <xdr:colOff>895350</xdr:colOff>
          <xdr:row>22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641350</xdr:colOff>
          <xdr:row>21</xdr:row>
          <xdr:rowOff>31750</xdr:rowOff>
        </xdr:from>
        <xdr:to>
          <xdr:col>2</xdr:col>
          <xdr:colOff>1365250</xdr:colOff>
          <xdr:row>22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0B84-F074-43EE-A648-1FB6BAFF1934}">
  <sheetPr>
    <tabColor theme="4" tint="0.79998168889431442"/>
    <pageSetUpPr fitToPage="1"/>
  </sheetPr>
  <dimension ref="B2:J65"/>
  <sheetViews>
    <sheetView showGridLines="0" tabSelected="1" zoomScaleNormal="100" zoomScaleSheetLayoutView="55" zoomScalePageLayoutView="50" workbookViewId="0">
      <selection activeCell="C7" sqref="C7"/>
    </sheetView>
  </sheetViews>
  <sheetFormatPr defaultColWidth="8.54296875" defaultRowHeight="15" x14ac:dyDescent="0.3"/>
  <cols>
    <col min="1" max="1" width="3.7265625" style="3" customWidth="1"/>
    <col min="2" max="2" width="25.54296875" style="3" customWidth="1"/>
    <col min="3" max="3" width="31.453125" style="3" customWidth="1"/>
    <col min="4" max="4" width="30.26953125" style="3" customWidth="1"/>
    <col min="5" max="5" width="28.54296875" style="3" customWidth="1"/>
    <col min="6" max="16384" width="8.54296875" style="3"/>
  </cols>
  <sheetData>
    <row r="2" spans="2:5" s="2" customFormat="1" ht="19.899999999999999" customHeight="1" x14ac:dyDescent="0.45">
      <c r="B2" s="74" t="s">
        <v>47</v>
      </c>
    </row>
    <row r="3" spans="2:5" s="2" customFormat="1" ht="24" customHeight="1" x14ac:dyDescent="0.45">
      <c r="B3" s="74" t="s">
        <v>107</v>
      </c>
      <c r="E3" s="1"/>
    </row>
    <row r="4" spans="2:5" s="4" customFormat="1" ht="4.1500000000000004" customHeight="1" thickBot="1" x14ac:dyDescent="0.45">
      <c r="C4" s="32"/>
      <c r="D4" s="32"/>
      <c r="E4" s="32"/>
    </row>
    <row r="5" spans="2:5" s="33" customFormat="1" x14ac:dyDescent="0.3">
      <c r="B5" s="36" t="s">
        <v>30</v>
      </c>
      <c r="C5" s="37"/>
      <c r="D5" s="38" t="s">
        <v>23</v>
      </c>
      <c r="E5" s="39"/>
    </row>
    <row r="6" spans="2:5" s="33" customFormat="1" x14ac:dyDescent="0.3">
      <c r="B6" s="40" t="s">
        <v>22</v>
      </c>
      <c r="C6" s="41"/>
      <c r="D6" s="42" t="s">
        <v>24</v>
      </c>
      <c r="E6" s="43"/>
    </row>
    <row r="7" spans="2:5" s="33" customFormat="1" x14ac:dyDescent="0.3">
      <c r="B7" s="40" t="s">
        <v>31</v>
      </c>
      <c r="C7" s="41"/>
      <c r="D7" s="42" t="s">
        <v>25</v>
      </c>
      <c r="E7" s="44"/>
    </row>
    <row r="8" spans="2:5" s="33" customFormat="1" x14ac:dyDescent="0.3">
      <c r="B8" s="40"/>
      <c r="C8" s="41"/>
      <c r="D8" s="42" t="s">
        <v>26</v>
      </c>
      <c r="E8" s="44"/>
    </row>
    <row r="9" spans="2:5" s="34" customFormat="1" x14ac:dyDescent="0.3">
      <c r="B9" s="40" t="s">
        <v>32</v>
      </c>
      <c r="C9" s="45"/>
      <c r="D9" s="46" t="s">
        <v>27</v>
      </c>
      <c r="E9" s="44"/>
    </row>
    <row r="10" spans="2:5" s="34" customFormat="1" ht="16.399999999999999" customHeight="1" x14ac:dyDescent="0.3">
      <c r="B10" s="40" t="s">
        <v>33</v>
      </c>
      <c r="C10" s="45"/>
      <c r="D10" s="46" t="s">
        <v>28</v>
      </c>
      <c r="E10" s="44"/>
    </row>
    <row r="11" spans="2:5" s="34" customFormat="1" ht="16.399999999999999" customHeight="1" x14ac:dyDescent="0.3">
      <c r="B11" s="40" t="s">
        <v>100</v>
      </c>
      <c r="C11" s="45"/>
      <c r="D11" s="46" t="s">
        <v>101</v>
      </c>
      <c r="E11" s="106"/>
    </row>
    <row r="12" spans="2:5" s="34" customFormat="1" ht="19.399999999999999" customHeight="1" thickBot="1" x14ac:dyDescent="0.35">
      <c r="B12" s="47"/>
      <c r="C12" s="48"/>
      <c r="D12" s="77" t="s">
        <v>29</v>
      </c>
      <c r="E12" s="49" t="str">
        <f>IF(AND(E10&lt;=E8,E10&lt;&gt;""),"Yes","No")</f>
        <v>No</v>
      </c>
    </row>
    <row r="13" spans="2:5" s="34" customFormat="1" ht="6" customHeight="1" x14ac:dyDescent="0.3">
      <c r="B13" s="50"/>
      <c r="C13" s="42"/>
      <c r="D13" s="42"/>
      <c r="E13" s="51"/>
    </row>
    <row r="14" spans="2:5" s="34" customFormat="1" ht="15.65" customHeight="1" x14ac:dyDescent="0.35">
      <c r="B14" s="75" t="s">
        <v>18</v>
      </c>
      <c r="C14" s="52"/>
      <c r="D14" s="52"/>
      <c r="E14" s="52"/>
    </row>
    <row r="15" spans="2:5" s="34" customFormat="1" ht="28" x14ac:dyDescent="0.35">
      <c r="B15" s="80" t="s">
        <v>1</v>
      </c>
      <c r="C15" s="81" t="s">
        <v>89</v>
      </c>
      <c r="D15" s="81" t="s">
        <v>88</v>
      </c>
      <c r="E15" s="81" t="s">
        <v>90</v>
      </c>
    </row>
    <row r="16" spans="2:5" s="34" customFormat="1" ht="18" customHeight="1" x14ac:dyDescent="0.35">
      <c r="B16" s="53" t="s">
        <v>2</v>
      </c>
      <c r="C16" s="76">
        <f>SUMIF(Expenditures!$C$22:$C$121,"Activity",Expenditures!$H$22:$H$121)</f>
        <v>0</v>
      </c>
      <c r="D16" s="76">
        <f>SUMIF(Expenditures!$C$22:$C$121,"Activity",Expenditures!$J$22:$J$121)</f>
        <v>0</v>
      </c>
      <c r="E16" s="76">
        <f>C16+D16</f>
        <v>0</v>
      </c>
    </row>
    <row r="17" spans="2:5" ht="29.25" customHeight="1" x14ac:dyDescent="0.3">
      <c r="B17" s="54" t="s">
        <v>3</v>
      </c>
      <c r="C17" s="76">
        <f>SUMIF(Expenditures!$C$22:$C$121,"General Admin",Expenditures!$H$22:$H$121)</f>
        <v>0</v>
      </c>
      <c r="D17" s="76">
        <f>SUMIF(Expenditures!$C$22:$C$121,"General Admin",Expenditures!$J$22:$J$121)</f>
        <v>0</v>
      </c>
      <c r="E17" s="76">
        <f t="shared" ref="E17:E18" si="0">C17+D17</f>
        <v>0</v>
      </c>
    </row>
    <row r="18" spans="2:5" ht="17.649999999999999" customHeight="1" x14ac:dyDescent="0.3">
      <c r="B18" s="53" t="s">
        <v>4</v>
      </c>
      <c r="C18" s="76">
        <f>SUMIF(Expenditures!$C$22:$C$121,"Activity Delivery",Expenditures!$H$22:$H$121)</f>
        <v>0</v>
      </c>
      <c r="D18" s="76">
        <f>SUMIF(Expenditures!$C$22:$C$121,"Activity Delivery",Expenditures!$J$22:$J$121)</f>
        <v>0</v>
      </c>
      <c r="E18" s="76">
        <f t="shared" si="0"/>
        <v>0</v>
      </c>
    </row>
    <row r="19" spans="2:5" ht="4.1500000000000004" customHeight="1" x14ac:dyDescent="0.3">
      <c r="B19" s="56"/>
      <c r="C19" s="79"/>
      <c r="D19" s="79"/>
      <c r="E19" s="79"/>
    </row>
    <row r="20" spans="2:5" ht="17.149999999999999" customHeight="1" x14ac:dyDescent="0.3">
      <c r="B20" s="78" t="s">
        <v>11</v>
      </c>
      <c r="C20" s="162">
        <f>SUM(C16:C18)</f>
        <v>0</v>
      </c>
      <c r="D20" s="162">
        <f>SUM(D16:D18)</f>
        <v>0</v>
      </c>
      <c r="E20" s="162">
        <f>SUM(E16:E18)</f>
        <v>0</v>
      </c>
    </row>
    <row r="21" spans="2:5" ht="4.1500000000000004" customHeight="1" x14ac:dyDescent="0.3">
      <c r="B21" s="56"/>
      <c r="C21" s="56"/>
      <c r="D21" s="55"/>
      <c r="E21" s="55"/>
    </row>
    <row r="22" spans="2:5" ht="40.9" customHeight="1" x14ac:dyDescent="0.3">
      <c r="B22" s="54" t="s">
        <v>48</v>
      </c>
      <c r="C22" s="57"/>
      <c r="D22" s="55"/>
      <c r="E22" s="55"/>
    </row>
    <row r="23" spans="2:5" ht="6" customHeight="1" x14ac:dyDescent="0.3">
      <c r="B23" s="55"/>
      <c r="C23" s="58"/>
      <c r="D23" s="59"/>
      <c r="E23" s="59"/>
    </row>
    <row r="24" spans="2:5" ht="15.75" customHeight="1" x14ac:dyDescent="0.3">
      <c r="B24" s="68" t="s">
        <v>5</v>
      </c>
      <c r="C24" s="60"/>
      <c r="D24" s="60"/>
      <c r="E24" s="60"/>
    </row>
    <row r="25" spans="2:5" ht="14.15" customHeight="1" x14ac:dyDescent="0.3">
      <c r="B25" s="61" t="s">
        <v>34</v>
      </c>
      <c r="C25" s="60"/>
      <c r="D25" s="60"/>
      <c r="E25" s="62"/>
    </row>
    <row r="26" spans="2:5" ht="14.15" customHeight="1" x14ac:dyDescent="0.3">
      <c r="B26" s="61" t="s">
        <v>6</v>
      </c>
      <c r="C26" s="60"/>
      <c r="D26" s="60"/>
      <c r="E26" s="62"/>
    </row>
    <row r="27" spans="2:5" ht="14.15" customHeight="1" x14ac:dyDescent="0.3">
      <c r="B27" s="61" t="s">
        <v>17</v>
      </c>
      <c r="C27" s="60"/>
      <c r="D27" s="60"/>
      <c r="E27" s="62"/>
    </row>
    <row r="28" spans="2:5" ht="14.15" customHeight="1" x14ac:dyDescent="0.3">
      <c r="B28" s="61" t="s">
        <v>21</v>
      </c>
      <c r="C28" s="60"/>
      <c r="D28" s="60"/>
      <c r="E28" s="62"/>
    </row>
    <row r="29" spans="2:5" ht="6" customHeight="1" x14ac:dyDescent="0.3">
      <c r="B29" s="55"/>
      <c r="C29" s="55"/>
      <c r="D29" s="55"/>
      <c r="E29" s="55"/>
    </row>
    <row r="30" spans="2:5" ht="14.15" customHeight="1" x14ac:dyDescent="0.3">
      <c r="B30" s="102" t="s">
        <v>83</v>
      </c>
      <c r="C30" s="55"/>
      <c r="D30" s="55"/>
      <c r="E30" s="55"/>
    </row>
    <row r="31" spans="2:5" ht="14.15" customHeight="1" x14ac:dyDescent="0.3">
      <c r="B31" s="60" t="s">
        <v>76</v>
      </c>
      <c r="C31" s="55"/>
      <c r="D31" s="55"/>
      <c r="E31" s="55"/>
    </row>
    <row r="32" spans="2:5" ht="14.15" customHeight="1" x14ac:dyDescent="0.3">
      <c r="B32" s="60" t="s">
        <v>71</v>
      </c>
      <c r="C32" s="55"/>
      <c r="D32" s="55"/>
      <c r="E32" s="55"/>
    </row>
    <row r="33" spans="2:10" ht="14.15" customHeight="1" x14ac:dyDescent="0.3">
      <c r="B33" s="60" t="s">
        <v>87</v>
      </c>
      <c r="C33" s="55"/>
      <c r="D33" s="55"/>
      <c r="E33" s="55"/>
    </row>
    <row r="34" spans="2:10" ht="14.15" customHeight="1" x14ac:dyDescent="0.3">
      <c r="B34" s="60" t="s">
        <v>80</v>
      </c>
      <c r="C34" s="55"/>
      <c r="D34" s="55"/>
      <c r="E34" s="55"/>
    </row>
    <row r="35" spans="2:10" ht="14.15" customHeight="1" x14ac:dyDescent="0.3">
      <c r="B35" s="60" t="s">
        <v>79</v>
      </c>
      <c r="C35" s="55"/>
      <c r="D35" s="55"/>
      <c r="E35" s="55"/>
    </row>
    <row r="36" spans="2:10" ht="14.15" customHeight="1" x14ac:dyDescent="0.3">
      <c r="B36" s="60" t="s">
        <v>77</v>
      </c>
      <c r="C36" s="55"/>
      <c r="D36" s="55"/>
      <c r="E36" s="55"/>
    </row>
    <row r="37" spans="2:10" ht="14.15" customHeight="1" x14ac:dyDescent="0.3">
      <c r="B37" s="60" t="s">
        <v>78</v>
      </c>
      <c r="C37" s="55"/>
      <c r="D37" s="55"/>
      <c r="E37" s="55"/>
    </row>
    <row r="38" spans="2:10" ht="14.15" customHeight="1" x14ac:dyDescent="0.3">
      <c r="B38" s="60" t="s">
        <v>94</v>
      </c>
      <c r="C38" s="55"/>
      <c r="D38" s="55"/>
      <c r="E38" s="55"/>
    </row>
    <row r="39" spans="2:10" ht="14.15" customHeight="1" x14ac:dyDescent="0.3">
      <c r="B39" s="60" t="s">
        <v>93</v>
      </c>
      <c r="C39" s="55"/>
      <c r="D39" s="55"/>
      <c r="E39" s="55"/>
    </row>
    <row r="40" spans="2:10" ht="14.15" customHeight="1" x14ac:dyDescent="0.3">
      <c r="B40" s="60" t="s">
        <v>72</v>
      </c>
      <c r="C40" s="50"/>
      <c r="D40" s="50"/>
      <c r="E40" s="50"/>
    </row>
    <row r="41" spans="2:10" ht="14.15" customHeight="1" x14ac:dyDescent="0.3">
      <c r="B41" s="60" t="s">
        <v>73</v>
      </c>
      <c r="C41" s="50"/>
      <c r="D41" s="50"/>
      <c r="E41" s="50"/>
    </row>
    <row r="42" spans="2:10" ht="14.15" customHeight="1" x14ac:dyDescent="0.3">
      <c r="B42" s="60" t="s">
        <v>74</v>
      </c>
      <c r="C42" s="50"/>
      <c r="D42" s="50"/>
      <c r="E42" s="50"/>
    </row>
    <row r="43" spans="2:10" ht="14.15" customHeight="1" x14ac:dyDescent="0.3">
      <c r="B43" s="60" t="s">
        <v>75</v>
      </c>
      <c r="C43" s="50"/>
      <c r="D43" s="50"/>
      <c r="E43" s="50"/>
    </row>
    <row r="44" spans="2:10" ht="14.15" customHeight="1" x14ac:dyDescent="0.3">
      <c r="B44" s="60" t="s">
        <v>39</v>
      </c>
      <c r="C44" s="50"/>
      <c r="D44" s="50"/>
      <c r="E44" s="50"/>
    </row>
    <row r="45" spans="2:10" ht="6.4" customHeight="1" x14ac:dyDescent="0.3">
      <c r="B45" s="50"/>
      <c r="C45" s="50"/>
      <c r="D45" s="50"/>
      <c r="E45" s="50"/>
      <c r="J45" s="35"/>
    </row>
    <row r="46" spans="2:10" x14ac:dyDescent="0.3">
      <c r="B46" s="55"/>
      <c r="C46" s="63" t="s">
        <v>14</v>
      </c>
      <c r="D46" s="63"/>
      <c r="E46" s="63" t="s">
        <v>13</v>
      </c>
      <c r="I46" s="35"/>
    </row>
    <row r="47" spans="2:10" ht="18" customHeight="1" x14ac:dyDescent="0.3">
      <c r="B47" s="64"/>
      <c r="C47" s="64"/>
      <c r="D47" s="65"/>
      <c r="E47" s="66"/>
    </row>
    <row r="48" spans="2:10" ht="27" customHeight="1" x14ac:dyDescent="0.3">
      <c r="B48" s="55"/>
      <c r="C48" s="63" t="s">
        <v>15</v>
      </c>
      <c r="D48" s="62"/>
      <c r="E48" s="63" t="s">
        <v>7</v>
      </c>
    </row>
    <row r="49" spans="2:5" ht="58.9" customHeight="1" x14ac:dyDescent="0.3">
      <c r="B49" s="64"/>
      <c r="C49" s="64"/>
      <c r="D49" s="65"/>
      <c r="E49" s="67"/>
    </row>
    <row r="50" spans="2:5" ht="6" customHeight="1" x14ac:dyDescent="0.3">
      <c r="B50" s="55"/>
      <c r="C50" s="55"/>
      <c r="D50" s="55"/>
      <c r="E50" s="55"/>
    </row>
    <row r="51" spans="2:5" ht="15" customHeight="1" x14ac:dyDescent="0.3">
      <c r="B51" s="68" t="s">
        <v>0</v>
      </c>
      <c r="C51" s="68"/>
      <c r="D51" s="68"/>
      <c r="E51" s="68"/>
    </row>
    <row r="52" spans="2:5" ht="15" customHeight="1" x14ac:dyDescent="0.3">
      <c r="B52" s="103" t="s">
        <v>20</v>
      </c>
      <c r="C52" s="69"/>
      <c r="D52" s="69"/>
      <c r="E52" s="69"/>
    </row>
    <row r="53" spans="2:5" ht="15" customHeight="1" x14ac:dyDescent="0.3">
      <c r="B53" s="104" t="s">
        <v>84</v>
      </c>
      <c r="C53" s="70"/>
      <c r="D53" s="70"/>
      <c r="E53" s="70"/>
    </row>
    <row r="54" spans="2:5" ht="15" customHeight="1" x14ac:dyDescent="0.3">
      <c r="B54" s="104" t="s">
        <v>70</v>
      </c>
      <c r="C54" s="70"/>
      <c r="D54" s="70"/>
      <c r="E54" s="70"/>
    </row>
    <row r="55" spans="2:5" ht="15" customHeight="1" x14ac:dyDescent="0.3">
      <c r="B55" s="104" t="s">
        <v>69</v>
      </c>
      <c r="C55" s="70"/>
      <c r="D55" s="70"/>
      <c r="E55" s="70"/>
    </row>
    <row r="56" spans="2:5" ht="15" customHeight="1" x14ac:dyDescent="0.3">
      <c r="B56" s="104" t="s">
        <v>85</v>
      </c>
      <c r="C56" s="70"/>
      <c r="D56" s="70"/>
      <c r="E56" s="70"/>
    </row>
    <row r="57" spans="2:5" ht="12" customHeight="1" x14ac:dyDescent="0.3">
      <c r="B57" s="104" t="s">
        <v>86</v>
      </c>
      <c r="C57" s="70"/>
      <c r="D57" s="70"/>
      <c r="E57" s="70"/>
    </row>
    <row r="58" spans="2:5" ht="14.15" customHeight="1" x14ac:dyDescent="0.3">
      <c r="B58" s="105" t="s">
        <v>40</v>
      </c>
      <c r="C58" s="70"/>
      <c r="D58" s="70"/>
      <c r="E58" s="70"/>
    </row>
    <row r="59" spans="2:5" ht="14.15" customHeight="1" x14ac:dyDescent="0.3">
      <c r="B59" s="105" t="s">
        <v>41</v>
      </c>
      <c r="C59" s="70"/>
      <c r="D59" s="70"/>
      <c r="E59" s="70"/>
    </row>
    <row r="60" spans="2:5" ht="14.15" customHeight="1" x14ac:dyDescent="0.3">
      <c r="B60" s="105" t="s">
        <v>42</v>
      </c>
      <c r="C60" s="70"/>
      <c r="D60" s="70"/>
      <c r="E60" s="70"/>
    </row>
    <row r="61" spans="2:5" ht="14.15" customHeight="1" x14ac:dyDescent="0.3">
      <c r="B61" s="105" t="s">
        <v>68</v>
      </c>
      <c r="C61" s="70"/>
      <c r="D61" s="70"/>
      <c r="E61" s="70"/>
    </row>
    <row r="62" spans="2:5" x14ac:dyDescent="0.3">
      <c r="B62" s="71" t="s">
        <v>67</v>
      </c>
      <c r="C62" s="70"/>
      <c r="D62" s="70"/>
      <c r="E62" s="70"/>
    </row>
    <row r="63" spans="2:5" ht="15" customHeight="1" x14ac:dyDescent="0.3">
      <c r="B63" s="72"/>
      <c r="C63" s="70"/>
      <c r="D63" s="70"/>
      <c r="E63" s="70"/>
    </row>
    <row r="64" spans="2:5" s="6" customFormat="1" x14ac:dyDescent="0.3">
      <c r="B64" s="73"/>
      <c r="C64" s="73"/>
      <c r="D64" s="73"/>
      <c r="E64" s="73"/>
    </row>
    <row r="65" spans="2:5" s="6" customFormat="1" x14ac:dyDescent="0.3">
      <c r="B65" s="73"/>
      <c r="C65" s="73"/>
      <c r="D65" s="73"/>
      <c r="E65" s="73"/>
    </row>
  </sheetData>
  <sheetProtection sheet="1" selectLockedCells="1"/>
  <conditionalFormatting sqref="E12:E13">
    <cfRule type="cellIs" dxfId="2" priority="1" operator="equal">
      <formula>"Yes"</formula>
    </cfRule>
    <cfRule type="cellIs" dxfId="1" priority="2" operator="equal">
      <formula>"No"</formula>
    </cfRule>
  </conditionalFormatting>
  <dataValidations count="3">
    <dataValidation type="date" allowBlank="1" showInputMessage="1" showErrorMessage="1" sqref="E7:E10" xr:uid="{9471D8FD-BBEE-4307-848F-57020D1A9CB5}">
      <formula1>36526</formula1>
      <formula2>51136</formula2>
    </dataValidation>
    <dataValidation type="date" allowBlank="1" showInputMessage="1" showErrorMessage="1" sqref="E49" xr:uid="{F5082D59-8787-483E-831A-5AE01B75618B}">
      <formula1>36161</formula1>
      <formula2>51136</formula2>
    </dataValidation>
    <dataValidation type="list" allowBlank="1" showInputMessage="1" showErrorMessage="1" sqref="C11" xr:uid="{94D3CFD5-94D9-4C17-91DC-37C11E230B52}">
      <formula1>"De Minimis, Cost Allocation Plan, Indirect Cost Rate, N/A"</formula1>
    </dataValidation>
  </dataValidations>
  <printOptions horizontalCentered="1" verticalCentered="1"/>
  <pageMargins left="0.3" right="0.3" top="0.4" bottom="0.3" header="0.05" footer="0.05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locked="0" defaultSize="0" autoFill="0" autoLine="0" autoPict="0">
                <anchor moveWithCells="1">
                  <from>
                    <xdr:col>2</xdr:col>
                    <xdr:colOff>107950</xdr:colOff>
                    <xdr:row>21</xdr:row>
                    <xdr:rowOff>31750</xdr:rowOff>
                  </from>
                  <to>
                    <xdr:col>2</xdr:col>
                    <xdr:colOff>895350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2</xdr:col>
                    <xdr:colOff>641350</xdr:colOff>
                    <xdr:row>21</xdr:row>
                    <xdr:rowOff>31750</xdr:rowOff>
                  </from>
                  <to>
                    <xdr:col>2</xdr:col>
                    <xdr:colOff>1365250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E29D-FD36-4351-A390-BB838BD89573}">
  <sheetPr>
    <pageSetUpPr fitToPage="1"/>
  </sheetPr>
  <dimension ref="A2:J122"/>
  <sheetViews>
    <sheetView showGridLines="0" zoomScale="90" zoomScaleNormal="90" workbookViewId="0">
      <selection activeCell="G31" sqref="G31"/>
    </sheetView>
  </sheetViews>
  <sheetFormatPr defaultColWidth="8.54296875" defaultRowHeight="15" x14ac:dyDescent="0.3"/>
  <cols>
    <col min="1" max="1" width="3.7265625" style="3" customWidth="1"/>
    <col min="2" max="2" width="4.453125" style="3" customWidth="1"/>
    <col min="3" max="3" width="16" style="3" customWidth="1"/>
    <col min="4" max="4" width="16.1796875" style="3" customWidth="1"/>
    <col min="5" max="5" width="14.26953125" style="3" customWidth="1"/>
    <col min="6" max="6" width="25.453125" style="3" customWidth="1"/>
    <col min="7" max="7" width="43.7265625" style="3" customWidth="1"/>
    <col min="8" max="8" width="20.54296875" style="3" customWidth="1"/>
    <col min="9" max="9" width="14.453125" style="3" hidden="1" customWidth="1"/>
    <col min="10" max="10" width="11.26953125" style="3" hidden="1" customWidth="1"/>
    <col min="11" max="16384" width="8.54296875" style="3"/>
  </cols>
  <sheetData>
    <row r="2" spans="1:8" s="2" customFormat="1" ht="22.5" x14ac:dyDescent="0.45">
      <c r="B2" s="74" t="s">
        <v>47</v>
      </c>
      <c r="C2" s="1"/>
      <c r="D2" s="1"/>
      <c r="E2" s="1"/>
      <c r="G2" s="1"/>
      <c r="H2" s="1"/>
    </row>
    <row r="3" spans="1:8" s="2" customFormat="1" ht="22.5" x14ac:dyDescent="0.45">
      <c r="B3" s="74" t="s">
        <v>108</v>
      </c>
      <c r="C3" s="1"/>
      <c r="D3" s="1"/>
      <c r="E3" s="1"/>
      <c r="G3" s="1"/>
      <c r="H3" s="1"/>
    </row>
    <row r="4" spans="1:8" s="4" customFormat="1" ht="22.15" customHeight="1" x14ac:dyDescent="0.4">
      <c r="B4" s="75" t="s">
        <v>109</v>
      </c>
      <c r="C4" s="75"/>
      <c r="D4" s="5"/>
      <c r="E4" s="5"/>
    </row>
    <row r="5" spans="1:8" s="73" customFormat="1" x14ac:dyDescent="0.3">
      <c r="A5" s="73" t="s">
        <v>38</v>
      </c>
      <c r="B5" s="82" t="s">
        <v>81</v>
      </c>
    </row>
    <row r="6" spans="1:8" s="73" customFormat="1" x14ac:dyDescent="0.3">
      <c r="B6" s="82" t="s">
        <v>106</v>
      </c>
    </row>
    <row r="7" spans="1:8" s="73" customFormat="1" ht="15" customHeight="1" x14ac:dyDescent="0.3">
      <c r="B7" s="83" t="s">
        <v>82</v>
      </c>
      <c r="D7" s="84"/>
      <c r="E7" s="84"/>
      <c r="F7" s="84"/>
      <c r="G7" s="84"/>
    </row>
    <row r="8" spans="1:8" s="73" customFormat="1" ht="15" customHeight="1" x14ac:dyDescent="0.3">
      <c r="B8" s="61" t="s">
        <v>128</v>
      </c>
      <c r="D8" s="84"/>
      <c r="E8" s="84"/>
      <c r="F8" s="84"/>
      <c r="G8" s="84"/>
    </row>
    <row r="9" spans="1:8" s="73" customFormat="1" ht="15" customHeight="1" x14ac:dyDescent="0.3">
      <c r="B9" s="61" t="s">
        <v>102</v>
      </c>
      <c r="D9" s="84"/>
      <c r="E9" s="84"/>
      <c r="F9" s="84"/>
      <c r="G9" s="84"/>
    </row>
    <row r="10" spans="1:8" s="73" customFormat="1" ht="15" customHeight="1" x14ac:dyDescent="0.3">
      <c r="B10" s="61" t="s">
        <v>103</v>
      </c>
      <c r="D10" s="84"/>
      <c r="E10" s="84"/>
      <c r="F10" s="84"/>
      <c r="G10" s="84"/>
    </row>
    <row r="11" spans="1:8" s="73" customFormat="1" ht="15" customHeight="1" x14ac:dyDescent="0.3">
      <c r="B11" s="61" t="s">
        <v>104</v>
      </c>
      <c r="D11" s="84"/>
      <c r="E11" s="84"/>
      <c r="F11" s="84"/>
      <c r="G11" s="84"/>
    </row>
    <row r="12" spans="1:8" s="73" customFormat="1" ht="15" customHeight="1" x14ac:dyDescent="0.3">
      <c r="B12" s="61" t="s">
        <v>105</v>
      </c>
      <c r="D12" s="84"/>
      <c r="E12" s="84"/>
      <c r="F12" s="84"/>
      <c r="G12" s="84"/>
    </row>
    <row r="13" spans="1:8" s="73" customFormat="1" ht="15" customHeight="1" x14ac:dyDescent="0.3">
      <c r="B13" s="85" t="s">
        <v>43</v>
      </c>
      <c r="D13" s="84"/>
      <c r="E13" s="84"/>
      <c r="F13" s="84"/>
      <c r="G13" s="84"/>
    </row>
    <row r="14" spans="1:8" s="73" customFormat="1" ht="15" customHeight="1" x14ac:dyDescent="0.3">
      <c r="B14" s="85" t="s">
        <v>44</v>
      </c>
      <c r="D14" s="84"/>
      <c r="E14" s="84"/>
      <c r="F14" s="84"/>
      <c r="G14" s="84"/>
    </row>
    <row r="15" spans="1:8" s="73" customFormat="1" ht="15" customHeight="1" x14ac:dyDescent="0.3">
      <c r="B15" s="86" t="s">
        <v>45</v>
      </c>
      <c r="D15" s="84"/>
      <c r="E15" s="84"/>
      <c r="F15" s="84"/>
      <c r="G15" s="84"/>
    </row>
    <row r="16" spans="1:8" s="73" customFormat="1" x14ac:dyDescent="0.3">
      <c r="B16" s="86" t="s">
        <v>46</v>
      </c>
      <c r="C16" s="87"/>
      <c r="D16" s="87"/>
      <c r="E16" s="87"/>
      <c r="F16" s="87"/>
      <c r="G16" s="87"/>
      <c r="H16" s="87"/>
    </row>
    <row r="17" spans="2:10" s="88" customFormat="1" ht="11.65" customHeight="1" x14ac:dyDescent="0.3">
      <c r="C17" s="89"/>
      <c r="D17" s="89"/>
      <c r="E17" s="89"/>
      <c r="F17" s="89"/>
      <c r="G17" s="89"/>
    </row>
    <row r="18" spans="2:10" s="88" customFormat="1" ht="15.65" customHeight="1" x14ac:dyDescent="0.3">
      <c r="B18" s="90"/>
      <c r="C18" s="91"/>
      <c r="D18" s="91"/>
      <c r="E18" s="91"/>
      <c r="F18" s="91"/>
      <c r="G18" s="92" t="s">
        <v>11</v>
      </c>
      <c r="H18" s="93">
        <f>SUM(H22:H121)</f>
        <v>0</v>
      </c>
    </row>
    <row r="19" spans="2:10" s="94" customFormat="1" ht="12" customHeight="1" x14ac:dyDescent="0.3"/>
    <row r="20" spans="2:10" s="88" customFormat="1" ht="19.149999999999999" customHeight="1" x14ac:dyDescent="0.3">
      <c r="B20" s="95" t="s">
        <v>8</v>
      </c>
      <c r="C20" s="95"/>
      <c r="D20" s="95"/>
      <c r="E20" s="95"/>
      <c r="F20" s="95"/>
      <c r="G20" s="95"/>
      <c r="H20" s="95"/>
    </row>
    <row r="21" spans="2:10" s="98" customFormat="1" x14ac:dyDescent="0.3">
      <c r="B21" s="96"/>
      <c r="C21" s="97" t="s">
        <v>1</v>
      </c>
      <c r="D21" s="97" t="s">
        <v>9</v>
      </c>
      <c r="E21" s="97" t="s">
        <v>91</v>
      </c>
      <c r="F21" s="97" t="s">
        <v>16</v>
      </c>
      <c r="G21" s="97" t="s">
        <v>12</v>
      </c>
      <c r="H21" s="97" t="s">
        <v>19</v>
      </c>
    </row>
    <row r="22" spans="2:10" s="55" customFormat="1" x14ac:dyDescent="0.3">
      <c r="B22" s="99">
        <v>1</v>
      </c>
      <c r="C22" s="100"/>
      <c r="D22" s="159"/>
      <c r="E22" s="100"/>
      <c r="F22" s="100"/>
      <c r="G22" s="100"/>
      <c r="H22" s="101"/>
      <c r="I22" s="55" t="s">
        <v>92</v>
      </c>
      <c r="J22" s="101">
        <f>IF(E22=I22,H22*Coversheet!E$11,0)</f>
        <v>0</v>
      </c>
    </row>
    <row r="23" spans="2:10" s="55" customFormat="1" x14ac:dyDescent="0.3">
      <c r="B23" s="99">
        <v>2</v>
      </c>
      <c r="C23" s="100"/>
      <c r="D23" s="159"/>
      <c r="E23" s="100"/>
      <c r="F23" s="100"/>
      <c r="G23" s="100"/>
      <c r="H23" s="101">
        <v>0</v>
      </c>
      <c r="I23" s="55" t="s">
        <v>92</v>
      </c>
      <c r="J23" s="101">
        <f>IF(E23=I23,H23*Coversheet!E$11,0)</f>
        <v>0</v>
      </c>
    </row>
    <row r="24" spans="2:10" s="55" customFormat="1" x14ac:dyDescent="0.3">
      <c r="B24" s="99">
        <v>3</v>
      </c>
      <c r="C24" s="100"/>
      <c r="D24" s="100"/>
      <c r="E24" s="100"/>
      <c r="F24" s="100"/>
      <c r="G24" s="100"/>
      <c r="H24" s="101">
        <v>0</v>
      </c>
      <c r="I24" s="55" t="s">
        <v>92</v>
      </c>
      <c r="J24" s="101">
        <f>IF(E24=I24,H24*Coversheet!E$11,0)</f>
        <v>0</v>
      </c>
    </row>
    <row r="25" spans="2:10" s="55" customFormat="1" x14ac:dyDescent="0.3">
      <c r="B25" s="99">
        <v>4</v>
      </c>
      <c r="C25" s="100"/>
      <c r="D25" s="100"/>
      <c r="E25" s="100"/>
      <c r="F25" s="100"/>
      <c r="G25" s="100"/>
      <c r="H25" s="101">
        <v>0</v>
      </c>
      <c r="I25" s="55" t="s">
        <v>92</v>
      </c>
      <c r="J25" s="101">
        <f>IF(E25=I25,H25*Coversheet!E$11,0)</f>
        <v>0</v>
      </c>
    </row>
    <row r="26" spans="2:10" s="55" customFormat="1" x14ac:dyDescent="0.3">
      <c r="B26" s="99">
        <v>5</v>
      </c>
      <c r="C26" s="100"/>
      <c r="D26" s="100"/>
      <c r="E26" s="100"/>
      <c r="F26" s="100"/>
      <c r="G26" s="100"/>
      <c r="H26" s="101">
        <v>0</v>
      </c>
      <c r="I26" s="55" t="s">
        <v>92</v>
      </c>
      <c r="J26" s="101">
        <f>IF(E26=I26,H26*Coversheet!E$11,0)</f>
        <v>0</v>
      </c>
    </row>
    <row r="27" spans="2:10" s="55" customFormat="1" x14ac:dyDescent="0.3">
      <c r="B27" s="99">
        <v>6</v>
      </c>
      <c r="C27" s="100"/>
      <c r="D27" s="100"/>
      <c r="E27" s="100"/>
      <c r="F27" s="100"/>
      <c r="G27" s="100"/>
      <c r="H27" s="101">
        <v>0</v>
      </c>
      <c r="I27" s="55" t="s">
        <v>92</v>
      </c>
      <c r="J27" s="101">
        <f>IF(E27=I27,H27*Coversheet!E$11,0)</f>
        <v>0</v>
      </c>
    </row>
    <row r="28" spans="2:10" s="55" customFormat="1" x14ac:dyDescent="0.3">
      <c r="B28" s="99">
        <v>7</v>
      </c>
      <c r="C28" s="100"/>
      <c r="D28" s="100"/>
      <c r="E28" s="100"/>
      <c r="F28" s="100"/>
      <c r="G28" s="100"/>
      <c r="H28" s="101">
        <v>0</v>
      </c>
      <c r="I28" s="55" t="s">
        <v>92</v>
      </c>
      <c r="J28" s="101">
        <f>IF(E28=I28,H28*Coversheet!E$11,0)</f>
        <v>0</v>
      </c>
    </row>
    <row r="29" spans="2:10" s="55" customFormat="1" x14ac:dyDescent="0.3">
      <c r="B29" s="99">
        <v>8</v>
      </c>
      <c r="C29" s="100"/>
      <c r="D29" s="100"/>
      <c r="E29" s="100"/>
      <c r="F29" s="100"/>
      <c r="G29" s="100"/>
      <c r="H29" s="101">
        <v>0</v>
      </c>
      <c r="I29" s="55" t="s">
        <v>92</v>
      </c>
      <c r="J29" s="101">
        <f>IF(E29=I29,H29*Coversheet!E$11,0)</f>
        <v>0</v>
      </c>
    </row>
    <row r="30" spans="2:10" s="55" customFormat="1" x14ac:dyDescent="0.3">
      <c r="B30" s="99">
        <v>9</v>
      </c>
      <c r="C30" s="100"/>
      <c r="D30" s="100"/>
      <c r="E30" s="100"/>
      <c r="F30" s="100"/>
      <c r="G30" s="100"/>
      <c r="H30" s="101">
        <v>0</v>
      </c>
      <c r="I30" s="55" t="s">
        <v>92</v>
      </c>
      <c r="J30" s="101">
        <f>IF(E30=I30,H30*Coversheet!E$11,0)</f>
        <v>0</v>
      </c>
    </row>
    <row r="31" spans="2:10" s="55" customFormat="1" x14ac:dyDescent="0.3">
      <c r="B31" s="99">
        <v>10</v>
      </c>
      <c r="C31" s="100"/>
      <c r="D31" s="100"/>
      <c r="E31" s="100"/>
      <c r="F31" s="100"/>
      <c r="G31" s="100"/>
      <c r="H31" s="101">
        <v>0</v>
      </c>
      <c r="I31" s="55" t="s">
        <v>92</v>
      </c>
      <c r="J31" s="101">
        <f>IF(E31=I31,H31*Coversheet!E$11,0)</f>
        <v>0</v>
      </c>
    </row>
    <row r="32" spans="2:10" s="55" customFormat="1" x14ac:dyDescent="0.3">
      <c r="B32" s="99">
        <v>11</v>
      </c>
      <c r="C32" s="100"/>
      <c r="D32" s="100"/>
      <c r="E32" s="100"/>
      <c r="F32" s="100"/>
      <c r="G32" s="100"/>
      <c r="H32" s="101">
        <v>0</v>
      </c>
      <c r="I32" s="55" t="s">
        <v>92</v>
      </c>
      <c r="J32" s="101">
        <f>IF(E32=I32,H32*Coversheet!E$11,0)</f>
        <v>0</v>
      </c>
    </row>
    <row r="33" spans="2:10" s="55" customFormat="1" x14ac:dyDescent="0.3">
      <c r="B33" s="99">
        <v>12</v>
      </c>
      <c r="C33" s="100"/>
      <c r="D33" s="100"/>
      <c r="E33" s="100"/>
      <c r="F33" s="100"/>
      <c r="G33" s="100"/>
      <c r="H33" s="101">
        <v>0</v>
      </c>
      <c r="I33" s="55" t="s">
        <v>92</v>
      </c>
      <c r="J33" s="101">
        <f>IF(E33=I33,H33*Coversheet!E$11,0)</f>
        <v>0</v>
      </c>
    </row>
    <row r="34" spans="2:10" s="55" customFormat="1" x14ac:dyDescent="0.3">
      <c r="B34" s="99">
        <v>13</v>
      </c>
      <c r="C34" s="100"/>
      <c r="D34" s="100"/>
      <c r="E34" s="100"/>
      <c r="F34" s="100"/>
      <c r="G34" s="100"/>
      <c r="H34" s="101">
        <v>0</v>
      </c>
      <c r="I34" s="55" t="s">
        <v>92</v>
      </c>
      <c r="J34" s="101">
        <f>IF(E34=I34,H34*Coversheet!E$11,0)</f>
        <v>0</v>
      </c>
    </row>
    <row r="35" spans="2:10" s="55" customFormat="1" x14ac:dyDescent="0.3">
      <c r="B35" s="99">
        <v>14</v>
      </c>
      <c r="C35" s="100"/>
      <c r="D35" s="100"/>
      <c r="E35" s="100"/>
      <c r="F35" s="100"/>
      <c r="G35" s="100"/>
      <c r="H35" s="101">
        <v>0</v>
      </c>
      <c r="I35" s="55" t="s">
        <v>92</v>
      </c>
      <c r="J35" s="101">
        <f>IF(E35=I35,H35*Coversheet!E$11,0)</f>
        <v>0</v>
      </c>
    </row>
    <row r="36" spans="2:10" s="55" customFormat="1" x14ac:dyDescent="0.3">
      <c r="B36" s="99">
        <v>15</v>
      </c>
      <c r="C36" s="100"/>
      <c r="D36" s="100"/>
      <c r="E36" s="100"/>
      <c r="F36" s="100"/>
      <c r="G36" s="100"/>
      <c r="H36" s="101">
        <v>0</v>
      </c>
      <c r="I36" s="55" t="s">
        <v>92</v>
      </c>
      <c r="J36" s="101">
        <f>IF(E36=I36,H36*Coversheet!E$11,0)</f>
        <v>0</v>
      </c>
    </row>
    <row r="37" spans="2:10" s="55" customFormat="1" x14ac:dyDescent="0.3">
      <c r="B37" s="99">
        <v>16</v>
      </c>
      <c r="C37" s="100"/>
      <c r="D37" s="100"/>
      <c r="E37" s="100"/>
      <c r="F37" s="100"/>
      <c r="G37" s="100"/>
      <c r="H37" s="101">
        <v>0</v>
      </c>
      <c r="I37" s="55" t="s">
        <v>92</v>
      </c>
      <c r="J37" s="101">
        <f>IF(E37=I37,H37*Coversheet!E$11,0)</f>
        <v>0</v>
      </c>
    </row>
    <row r="38" spans="2:10" s="55" customFormat="1" x14ac:dyDescent="0.3">
      <c r="B38" s="99">
        <v>17</v>
      </c>
      <c r="C38" s="100"/>
      <c r="D38" s="100"/>
      <c r="E38" s="100"/>
      <c r="F38" s="100"/>
      <c r="G38" s="100"/>
      <c r="H38" s="101">
        <v>0</v>
      </c>
      <c r="I38" s="55" t="s">
        <v>92</v>
      </c>
      <c r="J38" s="101">
        <f>IF(E38=I38,H38*Coversheet!E$11,0)</f>
        <v>0</v>
      </c>
    </row>
    <row r="39" spans="2:10" s="55" customFormat="1" x14ac:dyDescent="0.3">
      <c r="B39" s="99">
        <v>18</v>
      </c>
      <c r="C39" s="100"/>
      <c r="D39" s="100"/>
      <c r="E39" s="100"/>
      <c r="F39" s="100"/>
      <c r="G39" s="100"/>
      <c r="H39" s="101">
        <v>0</v>
      </c>
      <c r="I39" s="55" t="s">
        <v>92</v>
      </c>
      <c r="J39" s="101">
        <f>IF(E39=I39,H39*Coversheet!E$11,0)</f>
        <v>0</v>
      </c>
    </row>
    <row r="40" spans="2:10" s="55" customFormat="1" x14ac:dyDescent="0.3">
      <c r="B40" s="99">
        <v>19</v>
      </c>
      <c r="C40" s="100"/>
      <c r="D40" s="100"/>
      <c r="E40" s="100"/>
      <c r="F40" s="100"/>
      <c r="G40" s="100"/>
      <c r="H40" s="101">
        <v>0</v>
      </c>
      <c r="I40" s="55" t="s">
        <v>92</v>
      </c>
      <c r="J40" s="101">
        <f>IF(E40=I40,H40*Coversheet!E$11,0)</f>
        <v>0</v>
      </c>
    </row>
    <row r="41" spans="2:10" s="55" customFormat="1" x14ac:dyDescent="0.3">
      <c r="B41" s="99">
        <v>20</v>
      </c>
      <c r="C41" s="100"/>
      <c r="D41" s="100"/>
      <c r="E41" s="100"/>
      <c r="F41" s="100"/>
      <c r="G41" s="100"/>
      <c r="H41" s="101">
        <v>0</v>
      </c>
      <c r="I41" s="55" t="s">
        <v>92</v>
      </c>
      <c r="J41" s="101">
        <f>IF(E41=I41,H41*Coversheet!E$11,0)</f>
        <v>0</v>
      </c>
    </row>
    <row r="42" spans="2:10" s="55" customFormat="1" x14ac:dyDescent="0.3">
      <c r="B42" s="99">
        <v>21</v>
      </c>
      <c r="C42" s="100"/>
      <c r="D42" s="100"/>
      <c r="E42" s="100"/>
      <c r="F42" s="100"/>
      <c r="G42" s="100"/>
      <c r="H42" s="101">
        <v>0</v>
      </c>
      <c r="I42" s="55" t="s">
        <v>92</v>
      </c>
      <c r="J42" s="101">
        <f>IF(E42=I42,H42*Coversheet!E$11,0)</f>
        <v>0</v>
      </c>
    </row>
    <row r="43" spans="2:10" s="55" customFormat="1" x14ac:dyDescent="0.3">
      <c r="B43" s="99">
        <v>22</v>
      </c>
      <c r="C43" s="100"/>
      <c r="D43" s="100"/>
      <c r="E43" s="100"/>
      <c r="F43" s="100"/>
      <c r="G43" s="100"/>
      <c r="H43" s="101">
        <v>0</v>
      </c>
      <c r="I43" s="55" t="s">
        <v>92</v>
      </c>
      <c r="J43" s="101">
        <f>IF(E43=I43,H43*Coversheet!E$11,0)</f>
        <v>0</v>
      </c>
    </row>
    <row r="44" spans="2:10" s="55" customFormat="1" x14ac:dyDescent="0.3">
      <c r="B44" s="99">
        <v>23</v>
      </c>
      <c r="C44" s="100"/>
      <c r="D44" s="100"/>
      <c r="E44" s="100"/>
      <c r="F44" s="100"/>
      <c r="G44" s="100"/>
      <c r="H44" s="101">
        <v>0</v>
      </c>
      <c r="I44" s="55" t="s">
        <v>92</v>
      </c>
      <c r="J44" s="101">
        <f>IF(E44=I44,H44*Coversheet!E$11,0)</f>
        <v>0</v>
      </c>
    </row>
    <row r="45" spans="2:10" s="55" customFormat="1" x14ac:dyDescent="0.3">
      <c r="B45" s="99">
        <v>24</v>
      </c>
      <c r="C45" s="100"/>
      <c r="D45" s="100"/>
      <c r="E45" s="100"/>
      <c r="F45" s="100"/>
      <c r="G45" s="100"/>
      <c r="H45" s="101">
        <v>0</v>
      </c>
      <c r="I45" s="55" t="s">
        <v>92</v>
      </c>
      <c r="J45" s="101">
        <f>IF(E45=I45,H45*Coversheet!E$11,0)</f>
        <v>0</v>
      </c>
    </row>
    <row r="46" spans="2:10" s="55" customFormat="1" x14ac:dyDescent="0.3">
      <c r="B46" s="99">
        <v>25</v>
      </c>
      <c r="C46" s="100"/>
      <c r="D46" s="100"/>
      <c r="E46" s="100"/>
      <c r="F46" s="100"/>
      <c r="G46" s="100"/>
      <c r="H46" s="101">
        <v>0</v>
      </c>
      <c r="I46" s="55" t="s">
        <v>92</v>
      </c>
      <c r="J46" s="101">
        <f>IF(E46=I46,H46*Coversheet!E$11,0)</f>
        <v>0</v>
      </c>
    </row>
    <row r="47" spans="2:10" s="55" customFormat="1" x14ac:dyDescent="0.3">
      <c r="B47" s="99">
        <v>26</v>
      </c>
      <c r="C47" s="100"/>
      <c r="D47" s="100"/>
      <c r="E47" s="100"/>
      <c r="F47" s="100"/>
      <c r="G47" s="100"/>
      <c r="H47" s="101">
        <v>0</v>
      </c>
      <c r="I47" s="55" t="s">
        <v>92</v>
      </c>
      <c r="J47" s="101">
        <f>IF(E47=I47,H47*Coversheet!E$11,0)</f>
        <v>0</v>
      </c>
    </row>
    <row r="48" spans="2:10" s="55" customFormat="1" x14ac:dyDescent="0.3">
      <c r="B48" s="99">
        <v>27</v>
      </c>
      <c r="C48" s="100"/>
      <c r="D48" s="100"/>
      <c r="E48" s="100"/>
      <c r="F48" s="100"/>
      <c r="G48" s="100"/>
      <c r="H48" s="101">
        <v>0</v>
      </c>
      <c r="I48" s="55" t="s">
        <v>92</v>
      </c>
      <c r="J48" s="101">
        <f>IF(E48=I48,H48*Coversheet!E$11,0)</f>
        <v>0</v>
      </c>
    </row>
    <row r="49" spans="2:10" s="55" customFormat="1" x14ac:dyDescent="0.3">
      <c r="B49" s="99">
        <v>28</v>
      </c>
      <c r="C49" s="100"/>
      <c r="D49" s="100"/>
      <c r="E49" s="100"/>
      <c r="F49" s="100"/>
      <c r="G49" s="100"/>
      <c r="H49" s="101">
        <v>0</v>
      </c>
      <c r="I49" s="55" t="s">
        <v>92</v>
      </c>
      <c r="J49" s="101">
        <f>IF(E49=I49,H49*Coversheet!E$11,0)</f>
        <v>0</v>
      </c>
    </row>
    <row r="50" spans="2:10" s="55" customFormat="1" x14ac:dyDescent="0.3">
      <c r="B50" s="99">
        <v>29</v>
      </c>
      <c r="C50" s="100"/>
      <c r="D50" s="100"/>
      <c r="E50" s="100"/>
      <c r="F50" s="100"/>
      <c r="G50" s="100"/>
      <c r="H50" s="101">
        <v>0</v>
      </c>
      <c r="I50" s="55" t="s">
        <v>92</v>
      </c>
      <c r="J50" s="101">
        <f>IF(E50=I50,H50*Coversheet!E$11,0)</f>
        <v>0</v>
      </c>
    </row>
    <row r="51" spans="2:10" s="55" customFormat="1" x14ac:dyDescent="0.3">
      <c r="B51" s="99">
        <v>30</v>
      </c>
      <c r="C51" s="100"/>
      <c r="D51" s="100"/>
      <c r="E51" s="100"/>
      <c r="F51" s="100"/>
      <c r="G51" s="100"/>
      <c r="H51" s="101">
        <v>0</v>
      </c>
      <c r="I51" s="55" t="s">
        <v>92</v>
      </c>
      <c r="J51" s="101">
        <f>IF(E51=I51,H51*Coversheet!E$11,0)</f>
        <v>0</v>
      </c>
    </row>
    <row r="52" spans="2:10" s="55" customFormat="1" x14ac:dyDescent="0.3">
      <c r="B52" s="99">
        <v>31</v>
      </c>
      <c r="C52" s="100"/>
      <c r="D52" s="100"/>
      <c r="E52" s="100"/>
      <c r="F52" s="100"/>
      <c r="G52" s="100"/>
      <c r="H52" s="101">
        <v>0</v>
      </c>
      <c r="I52" s="55" t="s">
        <v>92</v>
      </c>
      <c r="J52" s="101">
        <f>IF(E52=I52,H52*Coversheet!E$11,0)</f>
        <v>0</v>
      </c>
    </row>
    <row r="53" spans="2:10" s="55" customFormat="1" x14ac:dyDescent="0.3">
      <c r="B53" s="99">
        <v>32</v>
      </c>
      <c r="C53" s="100"/>
      <c r="D53" s="100"/>
      <c r="E53" s="100"/>
      <c r="F53" s="100"/>
      <c r="G53" s="100"/>
      <c r="H53" s="101">
        <v>0</v>
      </c>
      <c r="I53" s="55" t="s">
        <v>92</v>
      </c>
      <c r="J53" s="101">
        <f>IF(E53=I53,H53*Coversheet!E$11,0)</f>
        <v>0</v>
      </c>
    </row>
    <row r="54" spans="2:10" s="55" customFormat="1" x14ac:dyDescent="0.3">
      <c r="B54" s="99">
        <v>33</v>
      </c>
      <c r="C54" s="100"/>
      <c r="D54" s="100"/>
      <c r="E54" s="100"/>
      <c r="F54" s="100"/>
      <c r="G54" s="100"/>
      <c r="H54" s="101">
        <v>0</v>
      </c>
      <c r="I54" s="55" t="s">
        <v>92</v>
      </c>
      <c r="J54" s="101">
        <f>IF(E54=I54,H54*Coversheet!E$11,0)</f>
        <v>0</v>
      </c>
    </row>
    <row r="55" spans="2:10" s="55" customFormat="1" x14ac:dyDescent="0.3">
      <c r="B55" s="99">
        <v>34</v>
      </c>
      <c r="C55" s="100"/>
      <c r="D55" s="100"/>
      <c r="E55" s="100"/>
      <c r="F55" s="100"/>
      <c r="G55" s="100"/>
      <c r="H55" s="101">
        <v>0</v>
      </c>
      <c r="I55" s="55" t="s">
        <v>92</v>
      </c>
      <c r="J55" s="101">
        <f>IF(E55=I55,H55*Coversheet!E$11,0)</f>
        <v>0</v>
      </c>
    </row>
    <row r="56" spans="2:10" s="55" customFormat="1" x14ac:dyDescent="0.3">
      <c r="B56" s="99">
        <v>35</v>
      </c>
      <c r="C56" s="100"/>
      <c r="D56" s="100"/>
      <c r="E56" s="100"/>
      <c r="F56" s="100"/>
      <c r="G56" s="100"/>
      <c r="H56" s="101">
        <v>0</v>
      </c>
      <c r="I56" s="55" t="s">
        <v>92</v>
      </c>
      <c r="J56" s="101">
        <f>IF(E56=I56,H56*Coversheet!E$11,0)</f>
        <v>0</v>
      </c>
    </row>
    <row r="57" spans="2:10" s="55" customFormat="1" x14ac:dyDescent="0.3">
      <c r="B57" s="99">
        <v>36</v>
      </c>
      <c r="C57" s="100"/>
      <c r="D57" s="100"/>
      <c r="E57" s="100"/>
      <c r="F57" s="100"/>
      <c r="G57" s="100"/>
      <c r="H57" s="101">
        <v>0</v>
      </c>
      <c r="I57" s="55" t="s">
        <v>92</v>
      </c>
      <c r="J57" s="101">
        <f>IF(E57=I57,H57*Coversheet!E$11,0)</f>
        <v>0</v>
      </c>
    </row>
    <row r="58" spans="2:10" s="55" customFormat="1" x14ac:dyDescent="0.3">
      <c r="B58" s="99">
        <v>37</v>
      </c>
      <c r="C58" s="100"/>
      <c r="D58" s="100"/>
      <c r="E58" s="100"/>
      <c r="F58" s="100"/>
      <c r="G58" s="100"/>
      <c r="H58" s="101">
        <v>0</v>
      </c>
      <c r="I58" s="55" t="s">
        <v>92</v>
      </c>
      <c r="J58" s="101">
        <f>IF(E58=I58,H58*Coversheet!E$11,0)</f>
        <v>0</v>
      </c>
    </row>
    <row r="59" spans="2:10" s="55" customFormat="1" x14ac:dyDescent="0.3">
      <c r="B59" s="99">
        <v>38</v>
      </c>
      <c r="C59" s="100"/>
      <c r="D59" s="100"/>
      <c r="E59" s="100"/>
      <c r="F59" s="100"/>
      <c r="G59" s="100"/>
      <c r="H59" s="101">
        <v>0</v>
      </c>
      <c r="I59" s="55" t="s">
        <v>92</v>
      </c>
      <c r="J59" s="101">
        <f>IF(E59=I59,H59*Coversheet!E$11,0)</f>
        <v>0</v>
      </c>
    </row>
    <row r="60" spans="2:10" s="55" customFormat="1" x14ac:dyDescent="0.3">
      <c r="B60" s="99">
        <v>39</v>
      </c>
      <c r="C60" s="100"/>
      <c r="D60" s="100"/>
      <c r="E60" s="100"/>
      <c r="F60" s="100"/>
      <c r="G60" s="100"/>
      <c r="H60" s="101">
        <v>0</v>
      </c>
      <c r="I60" s="55" t="s">
        <v>92</v>
      </c>
      <c r="J60" s="101">
        <f>IF(E60=I60,H60*Coversheet!E$11,0)</f>
        <v>0</v>
      </c>
    </row>
    <row r="61" spans="2:10" s="55" customFormat="1" x14ac:dyDescent="0.3">
      <c r="B61" s="99">
        <v>40</v>
      </c>
      <c r="C61" s="100"/>
      <c r="D61" s="100"/>
      <c r="E61" s="100"/>
      <c r="F61" s="100"/>
      <c r="G61" s="100"/>
      <c r="H61" s="101">
        <v>0</v>
      </c>
      <c r="I61" s="55" t="s">
        <v>92</v>
      </c>
      <c r="J61" s="101">
        <f>IF(E61=I61,H61*Coversheet!E$11,0)</f>
        <v>0</v>
      </c>
    </row>
    <row r="62" spans="2:10" s="55" customFormat="1" x14ac:dyDescent="0.3">
      <c r="B62" s="99">
        <v>41</v>
      </c>
      <c r="C62" s="100"/>
      <c r="D62" s="100"/>
      <c r="E62" s="100"/>
      <c r="F62" s="100"/>
      <c r="G62" s="100"/>
      <c r="H62" s="101">
        <v>0</v>
      </c>
      <c r="I62" s="55" t="s">
        <v>92</v>
      </c>
      <c r="J62" s="101">
        <f>IF(E62=I62,H62*Coversheet!E$11,0)</f>
        <v>0</v>
      </c>
    </row>
    <row r="63" spans="2:10" s="55" customFormat="1" x14ac:dyDescent="0.3">
      <c r="B63" s="99">
        <v>42</v>
      </c>
      <c r="C63" s="100"/>
      <c r="D63" s="100"/>
      <c r="E63" s="100"/>
      <c r="F63" s="100"/>
      <c r="G63" s="100"/>
      <c r="H63" s="101">
        <v>0</v>
      </c>
      <c r="I63" s="55" t="s">
        <v>92</v>
      </c>
      <c r="J63" s="101">
        <f>IF(E63=I63,H63*Coversheet!E$11,0)</f>
        <v>0</v>
      </c>
    </row>
    <row r="64" spans="2:10" s="55" customFormat="1" x14ac:dyDescent="0.3">
      <c r="B64" s="99">
        <v>43</v>
      </c>
      <c r="C64" s="100"/>
      <c r="D64" s="100"/>
      <c r="E64" s="100"/>
      <c r="F64" s="100"/>
      <c r="G64" s="100"/>
      <c r="H64" s="101">
        <v>0</v>
      </c>
      <c r="I64" s="55" t="s">
        <v>92</v>
      </c>
      <c r="J64" s="101">
        <f>IF(E64=I64,H64*Coversheet!E$11,0)</f>
        <v>0</v>
      </c>
    </row>
    <row r="65" spans="2:10" s="55" customFormat="1" x14ac:dyDescent="0.3">
      <c r="B65" s="99">
        <v>44</v>
      </c>
      <c r="C65" s="100"/>
      <c r="D65" s="100"/>
      <c r="E65" s="100"/>
      <c r="F65" s="100"/>
      <c r="G65" s="100"/>
      <c r="H65" s="101">
        <v>0</v>
      </c>
      <c r="I65" s="55" t="s">
        <v>92</v>
      </c>
      <c r="J65" s="101">
        <f>IF(E65=I65,H65*Coversheet!E$11,0)</f>
        <v>0</v>
      </c>
    </row>
    <row r="66" spans="2:10" s="55" customFormat="1" x14ac:dyDescent="0.3">
      <c r="B66" s="99">
        <v>45</v>
      </c>
      <c r="C66" s="100"/>
      <c r="D66" s="100"/>
      <c r="E66" s="100"/>
      <c r="F66" s="100"/>
      <c r="G66" s="100"/>
      <c r="H66" s="101">
        <v>0</v>
      </c>
      <c r="I66" s="55" t="s">
        <v>92</v>
      </c>
      <c r="J66" s="101">
        <f>IF(E66=I66,H66*Coversheet!E$11,0)</f>
        <v>0</v>
      </c>
    </row>
    <row r="67" spans="2:10" s="55" customFormat="1" x14ac:dyDescent="0.3">
      <c r="B67" s="99">
        <v>46</v>
      </c>
      <c r="C67" s="100"/>
      <c r="D67" s="100"/>
      <c r="E67" s="100"/>
      <c r="F67" s="100"/>
      <c r="G67" s="100"/>
      <c r="H67" s="101">
        <v>0</v>
      </c>
      <c r="I67" s="55" t="s">
        <v>92</v>
      </c>
      <c r="J67" s="101">
        <f>IF(E67=I67,H67*Coversheet!E$11,0)</f>
        <v>0</v>
      </c>
    </row>
    <row r="68" spans="2:10" s="55" customFormat="1" x14ac:dyDescent="0.3">
      <c r="B68" s="99">
        <v>47</v>
      </c>
      <c r="C68" s="100"/>
      <c r="D68" s="100"/>
      <c r="E68" s="100"/>
      <c r="F68" s="100"/>
      <c r="G68" s="100"/>
      <c r="H68" s="101">
        <v>0</v>
      </c>
      <c r="I68" s="55" t="s">
        <v>92</v>
      </c>
      <c r="J68" s="101">
        <f>IF(E68=I68,H68*Coversheet!E$11,0)</f>
        <v>0</v>
      </c>
    </row>
    <row r="69" spans="2:10" s="55" customFormat="1" x14ac:dyDescent="0.3">
      <c r="B69" s="99">
        <v>48</v>
      </c>
      <c r="C69" s="100"/>
      <c r="D69" s="100"/>
      <c r="E69" s="100"/>
      <c r="F69" s="100"/>
      <c r="G69" s="100"/>
      <c r="H69" s="101">
        <v>0</v>
      </c>
      <c r="I69" s="55" t="s">
        <v>92</v>
      </c>
      <c r="J69" s="101">
        <f>IF(E69=I69,H69*Coversheet!E$11,0)</f>
        <v>0</v>
      </c>
    </row>
    <row r="70" spans="2:10" s="55" customFormat="1" x14ac:dyDescent="0.3">
      <c r="B70" s="99">
        <v>49</v>
      </c>
      <c r="C70" s="100"/>
      <c r="D70" s="100"/>
      <c r="E70" s="100"/>
      <c r="F70" s="100"/>
      <c r="G70" s="100"/>
      <c r="H70" s="101">
        <v>0</v>
      </c>
      <c r="I70" s="55" t="s">
        <v>92</v>
      </c>
      <c r="J70" s="101">
        <f>IF(E70=I70,H70*Coversheet!E$11,0)</f>
        <v>0</v>
      </c>
    </row>
    <row r="71" spans="2:10" s="55" customFormat="1" x14ac:dyDescent="0.3">
      <c r="B71" s="99">
        <v>50</v>
      </c>
      <c r="C71" s="100"/>
      <c r="D71" s="100"/>
      <c r="E71" s="100"/>
      <c r="F71" s="100"/>
      <c r="G71" s="100"/>
      <c r="H71" s="101">
        <v>0</v>
      </c>
      <c r="I71" s="55" t="s">
        <v>92</v>
      </c>
      <c r="J71" s="101">
        <f>IF(E71=I71,H71*Coversheet!E$11,0)</f>
        <v>0</v>
      </c>
    </row>
    <row r="72" spans="2:10" s="55" customFormat="1" x14ac:dyDescent="0.3">
      <c r="B72" s="99">
        <v>51</v>
      </c>
      <c r="C72" s="100"/>
      <c r="D72" s="100"/>
      <c r="E72" s="100"/>
      <c r="F72" s="100"/>
      <c r="G72" s="100"/>
      <c r="H72" s="101">
        <v>0</v>
      </c>
      <c r="I72" s="55" t="s">
        <v>92</v>
      </c>
      <c r="J72" s="101">
        <f>IF(E72=I72,H72*Coversheet!E$11,0)</f>
        <v>0</v>
      </c>
    </row>
    <row r="73" spans="2:10" s="55" customFormat="1" x14ac:dyDescent="0.3">
      <c r="B73" s="99">
        <v>52</v>
      </c>
      <c r="C73" s="100"/>
      <c r="D73" s="100"/>
      <c r="E73" s="100"/>
      <c r="F73" s="100"/>
      <c r="G73" s="100"/>
      <c r="H73" s="101">
        <v>0</v>
      </c>
      <c r="I73" s="55" t="s">
        <v>92</v>
      </c>
      <c r="J73" s="101">
        <f>IF(E73=I73,H73*Coversheet!E$11,0)</f>
        <v>0</v>
      </c>
    </row>
    <row r="74" spans="2:10" s="55" customFormat="1" x14ac:dyDescent="0.3">
      <c r="B74" s="99">
        <v>53</v>
      </c>
      <c r="C74" s="100"/>
      <c r="D74" s="100"/>
      <c r="E74" s="100"/>
      <c r="F74" s="100"/>
      <c r="G74" s="100"/>
      <c r="H74" s="101">
        <v>0</v>
      </c>
      <c r="I74" s="55" t="s">
        <v>92</v>
      </c>
      <c r="J74" s="101">
        <f>IF(E74=I74,H74*Coversheet!E$11,0)</f>
        <v>0</v>
      </c>
    </row>
    <row r="75" spans="2:10" s="55" customFormat="1" x14ac:dyDescent="0.3">
      <c r="B75" s="99">
        <v>54</v>
      </c>
      <c r="C75" s="100"/>
      <c r="D75" s="100"/>
      <c r="E75" s="100"/>
      <c r="F75" s="100"/>
      <c r="G75" s="100"/>
      <c r="H75" s="101">
        <v>0</v>
      </c>
      <c r="I75" s="55" t="s">
        <v>92</v>
      </c>
      <c r="J75" s="101">
        <f>IF(E75=I75,H75*Coversheet!E$11,0)</f>
        <v>0</v>
      </c>
    </row>
    <row r="76" spans="2:10" s="55" customFormat="1" x14ac:dyDescent="0.3">
      <c r="B76" s="99">
        <v>55</v>
      </c>
      <c r="C76" s="100"/>
      <c r="D76" s="100"/>
      <c r="E76" s="100"/>
      <c r="F76" s="100"/>
      <c r="G76" s="100"/>
      <c r="H76" s="101">
        <v>0</v>
      </c>
      <c r="I76" s="55" t="s">
        <v>92</v>
      </c>
      <c r="J76" s="101">
        <f>IF(E76=I76,H76*Coversheet!E$11,0)</f>
        <v>0</v>
      </c>
    </row>
    <row r="77" spans="2:10" s="55" customFormat="1" x14ac:dyDescent="0.3">
      <c r="B77" s="99">
        <v>56</v>
      </c>
      <c r="C77" s="100"/>
      <c r="D77" s="100"/>
      <c r="E77" s="100"/>
      <c r="F77" s="100"/>
      <c r="G77" s="100"/>
      <c r="H77" s="101">
        <v>0</v>
      </c>
      <c r="I77" s="55" t="s">
        <v>92</v>
      </c>
      <c r="J77" s="101">
        <f>IF(E77=I77,H77*Coversheet!E$11,0)</f>
        <v>0</v>
      </c>
    </row>
    <row r="78" spans="2:10" s="55" customFormat="1" x14ac:dyDescent="0.3">
      <c r="B78" s="99">
        <v>57</v>
      </c>
      <c r="C78" s="100"/>
      <c r="D78" s="100"/>
      <c r="E78" s="100"/>
      <c r="F78" s="100"/>
      <c r="G78" s="100"/>
      <c r="H78" s="101">
        <v>0</v>
      </c>
      <c r="I78" s="55" t="s">
        <v>92</v>
      </c>
      <c r="J78" s="101">
        <f>IF(E78=I78,H78*Coversheet!E$11,0)</f>
        <v>0</v>
      </c>
    </row>
    <row r="79" spans="2:10" s="55" customFormat="1" x14ac:dyDescent="0.3">
      <c r="B79" s="99">
        <v>58</v>
      </c>
      <c r="C79" s="100"/>
      <c r="D79" s="100"/>
      <c r="E79" s="100"/>
      <c r="F79" s="100"/>
      <c r="G79" s="100"/>
      <c r="H79" s="101">
        <v>0</v>
      </c>
      <c r="I79" s="55" t="s">
        <v>92</v>
      </c>
      <c r="J79" s="101">
        <f>IF(E79=I79,H79*Coversheet!E$11,0)</f>
        <v>0</v>
      </c>
    </row>
    <row r="80" spans="2:10" s="55" customFormat="1" x14ac:dyDescent="0.3">
      <c r="B80" s="99">
        <v>59</v>
      </c>
      <c r="C80" s="100"/>
      <c r="D80" s="100"/>
      <c r="E80" s="100"/>
      <c r="F80" s="100"/>
      <c r="G80" s="100"/>
      <c r="H80" s="101">
        <v>0</v>
      </c>
      <c r="I80" s="55" t="s">
        <v>92</v>
      </c>
      <c r="J80" s="101">
        <f>IF(E80=I80,H80*Coversheet!E$11,0)</f>
        <v>0</v>
      </c>
    </row>
    <row r="81" spans="2:10" s="55" customFormat="1" x14ac:dyDescent="0.3">
      <c r="B81" s="99">
        <v>60</v>
      </c>
      <c r="C81" s="100"/>
      <c r="D81" s="100"/>
      <c r="E81" s="100"/>
      <c r="F81" s="100"/>
      <c r="G81" s="100"/>
      <c r="H81" s="101">
        <v>0</v>
      </c>
      <c r="I81" s="55" t="s">
        <v>92</v>
      </c>
      <c r="J81" s="101">
        <f>IF(E81=I81,H81*Coversheet!E$11,0)</f>
        <v>0</v>
      </c>
    </row>
    <row r="82" spans="2:10" s="55" customFormat="1" x14ac:dyDescent="0.3">
      <c r="B82" s="99">
        <v>61</v>
      </c>
      <c r="C82" s="100"/>
      <c r="D82" s="100"/>
      <c r="E82" s="100"/>
      <c r="F82" s="100"/>
      <c r="G82" s="100"/>
      <c r="H82" s="101">
        <v>0</v>
      </c>
      <c r="I82" s="55" t="s">
        <v>92</v>
      </c>
      <c r="J82" s="101">
        <f>IF(E82=I82,H82*Coversheet!E$11,0)</f>
        <v>0</v>
      </c>
    </row>
    <row r="83" spans="2:10" s="55" customFormat="1" x14ac:dyDescent="0.3">
      <c r="B83" s="99">
        <v>62</v>
      </c>
      <c r="C83" s="100"/>
      <c r="D83" s="100"/>
      <c r="E83" s="100"/>
      <c r="F83" s="100"/>
      <c r="G83" s="100"/>
      <c r="H83" s="101">
        <v>0</v>
      </c>
      <c r="I83" s="55" t="s">
        <v>92</v>
      </c>
      <c r="J83" s="101">
        <f>IF(E83=I83,H83*Coversheet!E$11,0)</f>
        <v>0</v>
      </c>
    </row>
    <row r="84" spans="2:10" s="55" customFormat="1" x14ac:dyDescent="0.3">
      <c r="B84" s="99">
        <v>63</v>
      </c>
      <c r="C84" s="100"/>
      <c r="D84" s="100"/>
      <c r="E84" s="100"/>
      <c r="F84" s="100"/>
      <c r="G84" s="100"/>
      <c r="H84" s="101">
        <v>0</v>
      </c>
      <c r="I84" s="55" t="s">
        <v>92</v>
      </c>
      <c r="J84" s="101">
        <f>IF(E84=I84,H84*Coversheet!E$11,0)</f>
        <v>0</v>
      </c>
    </row>
    <row r="85" spans="2:10" s="55" customFormat="1" x14ac:dyDescent="0.3">
      <c r="B85" s="99">
        <v>64</v>
      </c>
      <c r="C85" s="100"/>
      <c r="D85" s="100"/>
      <c r="E85" s="100"/>
      <c r="F85" s="100"/>
      <c r="G85" s="100"/>
      <c r="H85" s="101">
        <v>0</v>
      </c>
      <c r="I85" s="55" t="s">
        <v>92</v>
      </c>
      <c r="J85" s="101">
        <f>IF(E85=I85,H85*Coversheet!E$11,0)</f>
        <v>0</v>
      </c>
    </row>
    <row r="86" spans="2:10" s="55" customFormat="1" x14ac:dyDescent="0.3">
      <c r="B86" s="99">
        <v>65</v>
      </c>
      <c r="C86" s="100"/>
      <c r="D86" s="100"/>
      <c r="E86" s="100"/>
      <c r="F86" s="100"/>
      <c r="G86" s="100"/>
      <c r="H86" s="101">
        <v>0</v>
      </c>
      <c r="I86" s="55" t="s">
        <v>92</v>
      </c>
      <c r="J86" s="101">
        <f>IF(E86=I86,H86*Coversheet!E$11,0)</f>
        <v>0</v>
      </c>
    </row>
    <row r="87" spans="2:10" s="55" customFormat="1" x14ac:dyDescent="0.3">
      <c r="B87" s="99">
        <v>66</v>
      </c>
      <c r="C87" s="100"/>
      <c r="D87" s="100"/>
      <c r="E87" s="100"/>
      <c r="F87" s="100"/>
      <c r="G87" s="100"/>
      <c r="H87" s="101">
        <v>0</v>
      </c>
      <c r="I87" s="55" t="s">
        <v>92</v>
      </c>
      <c r="J87" s="101">
        <f>IF(E87=I87,H87*Coversheet!E$11,0)</f>
        <v>0</v>
      </c>
    </row>
    <row r="88" spans="2:10" s="55" customFormat="1" x14ac:dyDescent="0.3">
      <c r="B88" s="99">
        <v>67</v>
      </c>
      <c r="C88" s="100"/>
      <c r="D88" s="100"/>
      <c r="E88" s="100"/>
      <c r="F88" s="100"/>
      <c r="G88" s="100"/>
      <c r="H88" s="101">
        <v>0</v>
      </c>
      <c r="I88" s="55" t="s">
        <v>92</v>
      </c>
      <c r="J88" s="101">
        <f>IF(E88=I88,H88*Coversheet!E$11,0)</f>
        <v>0</v>
      </c>
    </row>
    <row r="89" spans="2:10" s="55" customFormat="1" x14ac:dyDescent="0.3">
      <c r="B89" s="99">
        <v>68</v>
      </c>
      <c r="C89" s="100"/>
      <c r="D89" s="100"/>
      <c r="E89" s="100"/>
      <c r="F89" s="100"/>
      <c r="G89" s="100"/>
      <c r="H89" s="101">
        <v>0</v>
      </c>
      <c r="I89" s="55" t="s">
        <v>92</v>
      </c>
      <c r="J89" s="101">
        <f>IF(E89=I89,H89*Coversheet!E$11,0)</f>
        <v>0</v>
      </c>
    </row>
    <row r="90" spans="2:10" s="55" customFormat="1" x14ac:dyDescent="0.3">
      <c r="B90" s="99">
        <v>69</v>
      </c>
      <c r="C90" s="100"/>
      <c r="D90" s="100"/>
      <c r="E90" s="100"/>
      <c r="F90" s="100"/>
      <c r="G90" s="100"/>
      <c r="H90" s="101">
        <v>0</v>
      </c>
      <c r="I90" s="55" t="s">
        <v>92</v>
      </c>
      <c r="J90" s="101">
        <f>IF(E90=I90,H90*Coversheet!E$11,0)</f>
        <v>0</v>
      </c>
    </row>
    <row r="91" spans="2:10" s="55" customFormat="1" x14ac:dyDescent="0.3">
      <c r="B91" s="99">
        <v>70</v>
      </c>
      <c r="C91" s="100"/>
      <c r="D91" s="100"/>
      <c r="E91" s="100"/>
      <c r="F91" s="100"/>
      <c r="G91" s="100"/>
      <c r="H91" s="101">
        <v>0</v>
      </c>
      <c r="I91" s="55" t="s">
        <v>92</v>
      </c>
      <c r="J91" s="101">
        <f>IF(E91=I91,H91*Coversheet!E$11,0)</f>
        <v>0</v>
      </c>
    </row>
    <row r="92" spans="2:10" s="55" customFormat="1" x14ac:dyDescent="0.3">
      <c r="B92" s="99">
        <v>71</v>
      </c>
      <c r="C92" s="100"/>
      <c r="D92" s="100"/>
      <c r="E92" s="100"/>
      <c r="F92" s="100"/>
      <c r="G92" s="100"/>
      <c r="H92" s="101">
        <v>0</v>
      </c>
      <c r="I92" s="55" t="s">
        <v>92</v>
      </c>
      <c r="J92" s="101">
        <f>IF(E92=I92,H92*Coversheet!E$11,0)</f>
        <v>0</v>
      </c>
    </row>
    <row r="93" spans="2:10" s="55" customFormat="1" x14ac:dyDescent="0.3">
      <c r="B93" s="99">
        <v>72</v>
      </c>
      <c r="C93" s="100"/>
      <c r="D93" s="100"/>
      <c r="E93" s="100"/>
      <c r="F93" s="100"/>
      <c r="G93" s="100"/>
      <c r="H93" s="101">
        <v>0</v>
      </c>
      <c r="I93" s="55" t="s">
        <v>92</v>
      </c>
      <c r="J93" s="101">
        <f>IF(E93=I93,H93*Coversheet!E$11,0)</f>
        <v>0</v>
      </c>
    </row>
    <row r="94" spans="2:10" s="55" customFormat="1" x14ac:dyDescent="0.3">
      <c r="B94" s="99">
        <v>73</v>
      </c>
      <c r="C94" s="100"/>
      <c r="D94" s="100"/>
      <c r="E94" s="100"/>
      <c r="F94" s="100"/>
      <c r="G94" s="100"/>
      <c r="H94" s="101">
        <v>0</v>
      </c>
      <c r="I94" s="55" t="s">
        <v>92</v>
      </c>
      <c r="J94" s="101">
        <f>IF(E94=I94,H94*Coversheet!E$11,0)</f>
        <v>0</v>
      </c>
    </row>
    <row r="95" spans="2:10" s="55" customFormat="1" x14ac:dyDescent="0.3">
      <c r="B95" s="99">
        <v>74</v>
      </c>
      <c r="C95" s="100"/>
      <c r="D95" s="100"/>
      <c r="E95" s="100"/>
      <c r="F95" s="100"/>
      <c r="G95" s="100"/>
      <c r="H95" s="101">
        <v>0</v>
      </c>
      <c r="I95" s="55" t="s">
        <v>92</v>
      </c>
      <c r="J95" s="101">
        <f>IF(E95=I95,H95*Coversheet!E$11,0)</f>
        <v>0</v>
      </c>
    </row>
    <row r="96" spans="2:10" s="55" customFormat="1" x14ac:dyDescent="0.3">
      <c r="B96" s="99">
        <v>75</v>
      </c>
      <c r="C96" s="100"/>
      <c r="D96" s="100"/>
      <c r="E96" s="100"/>
      <c r="F96" s="100"/>
      <c r="G96" s="100"/>
      <c r="H96" s="101">
        <v>0</v>
      </c>
      <c r="I96" s="55" t="s">
        <v>92</v>
      </c>
      <c r="J96" s="101">
        <f>IF(E96=I96,H96*Coversheet!E$11,0)</f>
        <v>0</v>
      </c>
    </row>
    <row r="97" spans="2:10" s="55" customFormat="1" x14ac:dyDescent="0.3">
      <c r="B97" s="99">
        <v>76</v>
      </c>
      <c r="C97" s="100"/>
      <c r="D97" s="100"/>
      <c r="E97" s="100"/>
      <c r="F97" s="100"/>
      <c r="G97" s="100"/>
      <c r="H97" s="101">
        <v>0</v>
      </c>
      <c r="I97" s="55" t="s">
        <v>92</v>
      </c>
      <c r="J97" s="101">
        <f>IF(E97=I97,H97*Coversheet!E$11,0)</f>
        <v>0</v>
      </c>
    </row>
    <row r="98" spans="2:10" s="55" customFormat="1" x14ac:dyDescent="0.3">
      <c r="B98" s="99">
        <v>77</v>
      </c>
      <c r="C98" s="100"/>
      <c r="D98" s="100"/>
      <c r="E98" s="100"/>
      <c r="F98" s="100"/>
      <c r="G98" s="100"/>
      <c r="H98" s="101">
        <v>0</v>
      </c>
      <c r="I98" s="55" t="s">
        <v>92</v>
      </c>
      <c r="J98" s="101">
        <f>IF(E98=I98,H98*Coversheet!E$11,0)</f>
        <v>0</v>
      </c>
    </row>
    <row r="99" spans="2:10" s="55" customFormat="1" x14ac:dyDescent="0.3">
      <c r="B99" s="99">
        <v>78</v>
      </c>
      <c r="C99" s="100"/>
      <c r="D99" s="100"/>
      <c r="E99" s="100"/>
      <c r="F99" s="100"/>
      <c r="G99" s="100"/>
      <c r="H99" s="101">
        <v>0</v>
      </c>
      <c r="I99" s="55" t="s">
        <v>92</v>
      </c>
      <c r="J99" s="101">
        <f>IF(E99=I99,H99*Coversheet!E$11,0)</f>
        <v>0</v>
      </c>
    </row>
    <row r="100" spans="2:10" s="55" customFormat="1" x14ac:dyDescent="0.3">
      <c r="B100" s="99">
        <v>79</v>
      </c>
      <c r="C100" s="100"/>
      <c r="D100" s="100"/>
      <c r="E100" s="100"/>
      <c r="F100" s="100"/>
      <c r="G100" s="100"/>
      <c r="H100" s="101">
        <v>0</v>
      </c>
      <c r="I100" s="55" t="s">
        <v>92</v>
      </c>
      <c r="J100" s="101">
        <f>IF(E100=I100,H100*Coversheet!E$11,0)</f>
        <v>0</v>
      </c>
    </row>
    <row r="101" spans="2:10" s="55" customFormat="1" x14ac:dyDescent="0.3">
      <c r="B101" s="99">
        <v>80</v>
      </c>
      <c r="C101" s="100"/>
      <c r="D101" s="100"/>
      <c r="E101" s="100"/>
      <c r="F101" s="100"/>
      <c r="G101" s="100"/>
      <c r="H101" s="101">
        <v>0</v>
      </c>
      <c r="I101" s="55" t="s">
        <v>92</v>
      </c>
      <c r="J101" s="101">
        <f>IF(E101=I101,H101*Coversheet!E$11,0)</f>
        <v>0</v>
      </c>
    </row>
    <row r="102" spans="2:10" s="55" customFormat="1" x14ac:dyDescent="0.3">
      <c r="B102" s="99">
        <v>81</v>
      </c>
      <c r="C102" s="100"/>
      <c r="D102" s="100"/>
      <c r="E102" s="100"/>
      <c r="F102" s="100"/>
      <c r="G102" s="100"/>
      <c r="H102" s="101">
        <v>0</v>
      </c>
      <c r="I102" s="55" t="s">
        <v>92</v>
      </c>
      <c r="J102" s="101">
        <f>IF(E102=I102,H102*Coversheet!E$11,0)</f>
        <v>0</v>
      </c>
    </row>
    <row r="103" spans="2:10" s="55" customFormat="1" x14ac:dyDescent="0.3">
      <c r="B103" s="99">
        <v>82</v>
      </c>
      <c r="C103" s="100"/>
      <c r="D103" s="100"/>
      <c r="E103" s="100"/>
      <c r="F103" s="100"/>
      <c r="G103" s="100"/>
      <c r="H103" s="101">
        <v>0</v>
      </c>
      <c r="I103" s="55" t="s">
        <v>92</v>
      </c>
      <c r="J103" s="101">
        <f>IF(E103=I103,H103*Coversheet!E$11,0)</f>
        <v>0</v>
      </c>
    </row>
    <row r="104" spans="2:10" s="55" customFormat="1" x14ac:dyDescent="0.3">
      <c r="B104" s="99">
        <v>83</v>
      </c>
      <c r="C104" s="100"/>
      <c r="D104" s="100"/>
      <c r="E104" s="100"/>
      <c r="F104" s="100"/>
      <c r="G104" s="100"/>
      <c r="H104" s="101">
        <v>0</v>
      </c>
      <c r="I104" s="55" t="s">
        <v>92</v>
      </c>
      <c r="J104" s="101">
        <f>IF(E104=I104,H104*Coversheet!E$11,0)</f>
        <v>0</v>
      </c>
    </row>
    <row r="105" spans="2:10" s="55" customFormat="1" x14ac:dyDescent="0.3">
      <c r="B105" s="99">
        <v>84</v>
      </c>
      <c r="C105" s="100"/>
      <c r="D105" s="100"/>
      <c r="E105" s="100"/>
      <c r="F105" s="100"/>
      <c r="G105" s="100"/>
      <c r="H105" s="101">
        <v>0</v>
      </c>
      <c r="I105" s="55" t="s">
        <v>92</v>
      </c>
      <c r="J105" s="101">
        <f>IF(E105=I105,H105*Coversheet!E$11,0)</f>
        <v>0</v>
      </c>
    </row>
    <row r="106" spans="2:10" s="55" customFormat="1" x14ac:dyDescent="0.3">
      <c r="B106" s="99">
        <v>85</v>
      </c>
      <c r="C106" s="100"/>
      <c r="D106" s="100"/>
      <c r="E106" s="100"/>
      <c r="F106" s="100"/>
      <c r="G106" s="100"/>
      <c r="H106" s="101">
        <v>0</v>
      </c>
      <c r="I106" s="55" t="s">
        <v>92</v>
      </c>
      <c r="J106" s="101">
        <f>IF(E106=I106,H106*Coversheet!E$11,0)</f>
        <v>0</v>
      </c>
    </row>
    <row r="107" spans="2:10" s="55" customFormat="1" x14ac:dyDescent="0.3">
      <c r="B107" s="99">
        <v>86</v>
      </c>
      <c r="C107" s="100"/>
      <c r="D107" s="100"/>
      <c r="E107" s="100"/>
      <c r="F107" s="100"/>
      <c r="G107" s="100"/>
      <c r="H107" s="101">
        <v>0</v>
      </c>
      <c r="I107" s="55" t="s">
        <v>92</v>
      </c>
      <c r="J107" s="101">
        <f>IF(E107=I107,H107*Coversheet!E$11,0)</f>
        <v>0</v>
      </c>
    </row>
    <row r="108" spans="2:10" s="55" customFormat="1" x14ac:dyDescent="0.3">
      <c r="B108" s="99">
        <v>87</v>
      </c>
      <c r="C108" s="100"/>
      <c r="D108" s="100"/>
      <c r="E108" s="100"/>
      <c r="F108" s="100"/>
      <c r="G108" s="100"/>
      <c r="H108" s="101">
        <v>0</v>
      </c>
      <c r="I108" s="55" t="s">
        <v>92</v>
      </c>
      <c r="J108" s="101">
        <f>IF(E108=I108,H108*Coversheet!E$11,0)</f>
        <v>0</v>
      </c>
    </row>
    <row r="109" spans="2:10" s="55" customFormat="1" x14ac:dyDescent="0.3">
      <c r="B109" s="99">
        <v>88</v>
      </c>
      <c r="C109" s="100"/>
      <c r="D109" s="100"/>
      <c r="E109" s="100"/>
      <c r="F109" s="100"/>
      <c r="G109" s="100"/>
      <c r="H109" s="101">
        <v>0</v>
      </c>
      <c r="I109" s="55" t="s">
        <v>92</v>
      </c>
      <c r="J109" s="101">
        <f>IF(E109=I109,H109*Coversheet!E$11,0)</f>
        <v>0</v>
      </c>
    </row>
    <row r="110" spans="2:10" s="55" customFormat="1" x14ac:dyDescent="0.3">
      <c r="B110" s="99">
        <v>89</v>
      </c>
      <c r="C110" s="100"/>
      <c r="D110" s="100"/>
      <c r="E110" s="100"/>
      <c r="F110" s="100"/>
      <c r="G110" s="100"/>
      <c r="H110" s="101">
        <v>0</v>
      </c>
      <c r="I110" s="55" t="s">
        <v>92</v>
      </c>
      <c r="J110" s="101">
        <f>IF(E110=I110,H110*Coversheet!E$11,0)</f>
        <v>0</v>
      </c>
    </row>
    <row r="111" spans="2:10" s="55" customFormat="1" x14ac:dyDescent="0.3">
      <c r="B111" s="99">
        <v>90</v>
      </c>
      <c r="C111" s="100"/>
      <c r="D111" s="100"/>
      <c r="E111" s="100"/>
      <c r="F111" s="100"/>
      <c r="G111" s="100"/>
      <c r="H111" s="101">
        <v>0</v>
      </c>
      <c r="I111" s="55" t="s">
        <v>92</v>
      </c>
      <c r="J111" s="101">
        <f>IF(E111=I111,H111*Coversheet!E$11,0)</f>
        <v>0</v>
      </c>
    </row>
    <row r="112" spans="2:10" s="55" customFormat="1" x14ac:dyDescent="0.3">
      <c r="B112" s="99">
        <v>91</v>
      </c>
      <c r="C112" s="100"/>
      <c r="D112" s="100"/>
      <c r="E112" s="100"/>
      <c r="F112" s="100"/>
      <c r="G112" s="100"/>
      <c r="H112" s="101">
        <v>0</v>
      </c>
      <c r="I112" s="55" t="s">
        <v>92</v>
      </c>
      <c r="J112" s="101">
        <f>IF(E112=I112,H112*Coversheet!E$11,0)</f>
        <v>0</v>
      </c>
    </row>
    <row r="113" spans="2:10" s="55" customFormat="1" x14ac:dyDescent="0.3">
      <c r="B113" s="99">
        <v>92</v>
      </c>
      <c r="C113" s="100"/>
      <c r="D113" s="100"/>
      <c r="E113" s="100"/>
      <c r="F113" s="100"/>
      <c r="G113" s="100"/>
      <c r="H113" s="101">
        <v>0</v>
      </c>
      <c r="I113" s="55" t="s">
        <v>92</v>
      </c>
      <c r="J113" s="101">
        <f>IF(E113=I113,H113*Coversheet!E$11,0)</f>
        <v>0</v>
      </c>
    </row>
    <row r="114" spans="2:10" s="55" customFormat="1" x14ac:dyDescent="0.3">
      <c r="B114" s="99">
        <v>93</v>
      </c>
      <c r="C114" s="100"/>
      <c r="D114" s="100"/>
      <c r="E114" s="100"/>
      <c r="F114" s="100"/>
      <c r="G114" s="100"/>
      <c r="H114" s="101">
        <v>0</v>
      </c>
      <c r="I114" s="55" t="s">
        <v>92</v>
      </c>
      <c r="J114" s="101">
        <f>IF(E114=I114,H114*Coversheet!E$11,0)</f>
        <v>0</v>
      </c>
    </row>
    <row r="115" spans="2:10" s="55" customFormat="1" x14ac:dyDescent="0.3">
      <c r="B115" s="99">
        <v>94</v>
      </c>
      <c r="C115" s="100"/>
      <c r="D115" s="100"/>
      <c r="E115" s="100"/>
      <c r="F115" s="100"/>
      <c r="G115" s="100"/>
      <c r="H115" s="101">
        <v>0</v>
      </c>
      <c r="I115" s="55" t="s">
        <v>92</v>
      </c>
      <c r="J115" s="101">
        <f>IF(E115=I115,H115*Coversheet!E$11,0)</f>
        <v>0</v>
      </c>
    </row>
    <row r="116" spans="2:10" s="55" customFormat="1" x14ac:dyDescent="0.3">
      <c r="B116" s="99">
        <v>95</v>
      </c>
      <c r="C116" s="100"/>
      <c r="D116" s="100"/>
      <c r="E116" s="100"/>
      <c r="F116" s="100"/>
      <c r="G116" s="100"/>
      <c r="H116" s="101">
        <v>0</v>
      </c>
      <c r="I116" s="55" t="s">
        <v>92</v>
      </c>
      <c r="J116" s="101">
        <f>IF(E116=I116,H116*Coversheet!E$11,0)</f>
        <v>0</v>
      </c>
    </row>
    <row r="117" spans="2:10" s="55" customFormat="1" x14ac:dyDescent="0.3">
      <c r="B117" s="99">
        <v>96</v>
      </c>
      <c r="C117" s="100"/>
      <c r="D117" s="100"/>
      <c r="E117" s="100"/>
      <c r="F117" s="100"/>
      <c r="G117" s="100"/>
      <c r="H117" s="101">
        <v>0</v>
      </c>
      <c r="I117" s="55" t="s">
        <v>92</v>
      </c>
      <c r="J117" s="101">
        <f>IF(E117=I117,H117*Coversheet!E$11,0)</f>
        <v>0</v>
      </c>
    </row>
    <row r="118" spans="2:10" s="55" customFormat="1" x14ac:dyDescent="0.3">
      <c r="B118" s="99">
        <v>97</v>
      </c>
      <c r="C118" s="100"/>
      <c r="D118" s="100"/>
      <c r="E118" s="100"/>
      <c r="F118" s="100"/>
      <c r="G118" s="100"/>
      <c r="H118" s="101">
        <v>0</v>
      </c>
      <c r="I118" s="55" t="s">
        <v>92</v>
      </c>
      <c r="J118" s="101">
        <f>IF(E118=I118,H118*Coversheet!E$11,0)</f>
        <v>0</v>
      </c>
    </row>
    <row r="119" spans="2:10" s="55" customFormat="1" x14ac:dyDescent="0.3">
      <c r="B119" s="99">
        <v>98</v>
      </c>
      <c r="C119" s="100"/>
      <c r="D119" s="100"/>
      <c r="E119" s="100"/>
      <c r="F119" s="100"/>
      <c r="G119" s="100"/>
      <c r="H119" s="101">
        <v>0</v>
      </c>
      <c r="I119" s="55" t="s">
        <v>92</v>
      </c>
      <c r="J119" s="101">
        <f>IF(E119=I119,H119*Coversheet!E$11,0)</f>
        <v>0</v>
      </c>
    </row>
    <row r="120" spans="2:10" s="55" customFormat="1" x14ac:dyDescent="0.3">
      <c r="B120" s="99">
        <v>99</v>
      </c>
      <c r="C120" s="100"/>
      <c r="D120" s="100"/>
      <c r="E120" s="100"/>
      <c r="F120" s="100"/>
      <c r="G120" s="100"/>
      <c r="H120" s="101">
        <v>0</v>
      </c>
      <c r="I120" s="55" t="s">
        <v>92</v>
      </c>
      <c r="J120" s="101">
        <f>IF(E120=I120,H120*Coversheet!E$11,0)</f>
        <v>0</v>
      </c>
    </row>
    <row r="121" spans="2:10" s="55" customFormat="1" x14ac:dyDescent="0.3">
      <c r="B121" s="99">
        <v>100</v>
      </c>
      <c r="C121" s="100"/>
      <c r="D121" s="100"/>
      <c r="E121" s="100"/>
      <c r="F121" s="100"/>
      <c r="G121" s="100"/>
      <c r="H121" s="101">
        <v>0</v>
      </c>
      <c r="I121" s="55" t="s">
        <v>92</v>
      </c>
      <c r="J121" s="101">
        <f>IF(E121=I121,H121*Coversheet!E$11,0)</f>
        <v>0</v>
      </c>
    </row>
    <row r="122" spans="2:10" s="55" customFormat="1" x14ac:dyDescent="0.3"/>
  </sheetData>
  <sheetProtection sheet="1" selectLockedCells="1"/>
  <conditionalFormatting sqref="H22:H121">
    <cfRule type="cellIs" dxfId="0" priority="1" operator="lessThan">
      <formula>0</formula>
    </cfRule>
  </conditionalFormatting>
  <dataValidations count="2">
    <dataValidation type="decimal" allowBlank="1" showInputMessage="1" showErrorMessage="1" sqref="H22:H121" xr:uid="{2623DDD4-5A1A-471F-9D39-D28DB7EB9D4E}">
      <formula1>-10000</formula1>
      <formula2>500000000</formula2>
    </dataValidation>
    <dataValidation type="list" allowBlank="1" showInputMessage="1" showErrorMessage="1" sqref="E22:E121" xr:uid="{BC0EEE6F-3E1D-48CE-86EC-3CE84F31DB88}">
      <formula1>"Yes, No"</formula1>
    </dataValidation>
  </dataValidations>
  <pageMargins left="0.7" right="0.7" top="0.75" bottom="0.75" header="0.3" footer="0.3"/>
  <pageSetup scale="98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6E55A757-1430-4D82-809E-DA1BE50DE61D}">
          <x14:formula1>
            <xm:f>'Drop Downs'!$A$1:$A$3</xm:f>
          </x14:formula1>
          <xm:sqref>C22:C121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B7C6-B049-41D1-A54D-4CDDB8BD8B33}">
  <sheetPr>
    <tabColor theme="4" tint="0.79998168889431442"/>
    <pageSetUpPr fitToPage="1"/>
  </sheetPr>
  <dimension ref="B2:S30"/>
  <sheetViews>
    <sheetView showGridLines="0" zoomScaleNormal="100" zoomScalePageLayoutView="70" workbookViewId="0">
      <selection activeCell="J17" sqref="J17"/>
    </sheetView>
  </sheetViews>
  <sheetFormatPr defaultColWidth="9.1796875" defaultRowHeight="14" x14ac:dyDescent="0.3"/>
  <cols>
    <col min="1" max="1" width="3.7265625" style="16" customWidth="1"/>
    <col min="2" max="2" width="13.1796875" style="16" customWidth="1"/>
    <col min="3" max="3" width="2.54296875" style="16" hidden="1" customWidth="1"/>
    <col min="4" max="4" width="12.1796875" style="16" customWidth="1"/>
    <col min="5" max="16" width="9.7265625" style="16" customWidth="1"/>
    <col min="17" max="17" width="25.81640625" style="16" customWidth="1"/>
    <col min="18" max="18" width="12.26953125" style="16" customWidth="1"/>
    <col min="19" max="19" width="13.54296875" style="16" customWidth="1"/>
    <col min="20" max="16384" width="9.1796875" style="16"/>
  </cols>
  <sheetData>
    <row r="2" spans="2:19" s="9" customFormat="1" ht="20.149999999999999" customHeight="1" x14ac:dyDescent="0.4">
      <c r="B2" s="74" t="s">
        <v>49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2:19" ht="20.149999999999999" customHeight="1" x14ac:dyDescent="0.3">
      <c r="B3" s="10" t="s">
        <v>35</v>
      </c>
      <c r="C3" s="11"/>
      <c r="D3" s="12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R3" s="17"/>
    </row>
    <row r="4" spans="2:19" ht="20.149999999999999" customHeight="1" x14ac:dyDescent="0.3">
      <c r="B4" s="10" t="s">
        <v>50</v>
      </c>
      <c r="C4" s="18"/>
      <c r="D4" s="19"/>
      <c r="E4" s="20"/>
      <c r="F4" s="1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9" ht="6" customHeight="1" x14ac:dyDescent="0.3"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9" ht="80.150000000000006" customHeight="1" x14ac:dyDescent="0.3">
      <c r="B6" s="107" t="s">
        <v>51</v>
      </c>
      <c r="C6" s="107"/>
      <c r="D6" s="107" t="s">
        <v>36</v>
      </c>
      <c r="E6" s="108" t="s">
        <v>52</v>
      </c>
      <c r="F6" s="108" t="s">
        <v>53</v>
      </c>
      <c r="G6" s="108" t="s">
        <v>54</v>
      </c>
      <c r="H6" s="108" t="s">
        <v>55</v>
      </c>
      <c r="I6" s="108" t="s">
        <v>56</v>
      </c>
      <c r="J6" s="108" t="s">
        <v>57</v>
      </c>
      <c r="K6" s="108" t="s">
        <v>58</v>
      </c>
      <c r="L6" s="108" t="s">
        <v>59</v>
      </c>
      <c r="M6" s="108" t="s">
        <v>60</v>
      </c>
      <c r="N6" s="108" t="s">
        <v>61</v>
      </c>
      <c r="O6" s="108" t="s">
        <v>110</v>
      </c>
      <c r="P6" s="107" t="s">
        <v>11</v>
      </c>
      <c r="Q6" s="107" t="s">
        <v>37</v>
      </c>
      <c r="S6" s="16" t="s">
        <v>38</v>
      </c>
    </row>
    <row r="7" spans="2:19" ht="18.649999999999999" customHeight="1" x14ac:dyDescent="0.3">
      <c r="B7" s="109" t="str">
        <f>IF(ISBLANK(D4),"",CHOOSE(WEEKDAY(C7),"Sunday","Monday","Tuesday","Wednesday","Thursday","Friday","Saturday"))</f>
        <v/>
      </c>
      <c r="C7" s="163" t="str">
        <f>IF($D$4=0,"",$D$4-15)</f>
        <v/>
      </c>
      <c r="D7" s="163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>
        <f>SUM(E7:O7)</f>
        <v>0</v>
      </c>
      <c r="Q7" s="112"/>
      <c r="R7" s="21"/>
    </row>
    <row r="8" spans="2:19" ht="18.649999999999999" customHeight="1" x14ac:dyDescent="0.3">
      <c r="B8" s="109" t="str">
        <f>IF(ISBLANK(D4),"",CHOOSE(WEEKDAY(C8),"Sunday","Monday","Tuesday","Wednesday","Thursday","Friday","Saturday"))</f>
        <v/>
      </c>
      <c r="C8" s="163" t="str">
        <f>IF($D$4=0,"",$D$4-14)</f>
        <v/>
      </c>
      <c r="D8" s="163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>
        <f t="shared" ref="P8:P22" si="0">SUM(E8:O8)</f>
        <v>0</v>
      </c>
      <c r="Q8" s="112"/>
      <c r="R8" s="21"/>
    </row>
    <row r="9" spans="2:19" ht="18.649999999999999" customHeight="1" x14ac:dyDescent="0.3">
      <c r="B9" s="109" t="str">
        <f>IF(ISBLANK(D4),"",CHOOSE(WEEKDAY(C9),"Sunday","Monday","Tuesday","Wednesday","Thursday","Friday","Saturday"))</f>
        <v/>
      </c>
      <c r="C9" s="163" t="str">
        <f>IF($D$4=0,"",$D$4-13)</f>
        <v/>
      </c>
      <c r="D9" s="163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>
        <f t="shared" si="0"/>
        <v>0</v>
      </c>
      <c r="Q9" s="113"/>
      <c r="R9" s="21"/>
    </row>
    <row r="10" spans="2:19" ht="18.649999999999999" customHeight="1" x14ac:dyDescent="0.3">
      <c r="B10" s="109" t="str">
        <f>IF(ISBLANK(D4),"",CHOOSE(WEEKDAY(C10),"Sunday","Monday","Tuesday","Wednesday","Thursday","Friday","Saturday"))</f>
        <v/>
      </c>
      <c r="C10" s="163" t="str">
        <f>IF($D$4=0,"",$D$4-12)</f>
        <v/>
      </c>
      <c r="D10" s="163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>
        <f t="shared" si="0"/>
        <v>0</v>
      </c>
      <c r="Q10" s="113"/>
      <c r="R10" s="21"/>
    </row>
    <row r="11" spans="2:19" ht="18.649999999999999" customHeight="1" x14ac:dyDescent="0.3">
      <c r="B11" s="109" t="str">
        <f>IF(ISBLANK(D4),"",CHOOSE(WEEKDAY(C11),"Sunday","Monday","Tuesday","Wednesday","Thursday","Friday","Saturday"))</f>
        <v/>
      </c>
      <c r="C11" s="163" t="str">
        <f>IF($D$4=0,"",$D$4-11)</f>
        <v/>
      </c>
      <c r="D11" s="163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>
        <f t="shared" si="0"/>
        <v>0</v>
      </c>
      <c r="Q11" s="113"/>
      <c r="R11" s="21"/>
    </row>
    <row r="12" spans="2:19" ht="18.649999999999999" customHeight="1" x14ac:dyDescent="0.3">
      <c r="B12" s="109" t="str">
        <f>IF(ISBLANK(D4),"",CHOOSE(WEEKDAY(C12),"Sunday","Monday","Tuesday","Wednesday","Thursday","Friday","Saturday"))</f>
        <v/>
      </c>
      <c r="C12" s="163" t="str">
        <f>IF($D$4=0,"",$D$4-10)</f>
        <v/>
      </c>
      <c r="D12" s="163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>
        <f t="shared" si="0"/>
        <v>0</v>
      </c>
      <c r="Q12" s="113"/>
      <c r="R12" s="21"/>
    </row>
    <row r="13" spans="2:19" ht="18.649999999999999" customHeight="1" x14ac:dyDescent="0.3">
      <c r="B13" s="109" t="str">
        <f>IF(ISBLANK(D4),"",CHOOSE(WEEKDAY(C13),"Sunday","Monday","Tuesday","Wednesday","Thursday","Friday","Saturday"))</f>
        <v/>
      </c>
      <c r="C13" s="163" t="str">
        <f>IF($D$4=0,"",$D$4-9)</f>
        <v/>
      </c>
      <c r="D13" s="163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>
        <f t="shared" si="0"/>
        <v>0</v>
      </c>
      <c r="Q13" s="113"/>
      <c r="R13" s="21"/>
    </row>
    <row r="14" spans="2:19" ht="18.649999999999999" customHeight="1" x14ac:dyDescent="0.3">
      <c r="B14" s="109" t="str">
        <f>IF(ISBLANK(D4),"",CHOOSE(WEEKDAY(C14),"Sunday","Monday","Tuesday","Wednesday","Thursday","Friday","Saturday"))</f>
        <v/>
      </c>
      <c r="C14" s="163" t="str">
        <f>IF($D$4=0,"",$D$4-8)</f>
        <v/>
      </c>
      <c r="D14" s="163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>
        <f t="shared" si="0"/>
        <v>0</v>
      </c>
      <c r="Q14" s="113"/>
      <c r="R14" s="21"/>
    </row>
    <row r="15" spans="2:19" ht="18.649999999999999" customHeight="1" x14ac:dyDescent="0.3">
      <c r="B15" s="109" t="str">
        <f>IF(ISBLANK(D4),"",CHOOSE(WEEKDAY(C15),"Sunday","Monday","Tuesday","Wednesday","Thursday","Friday","Saturday"))</f>
        <v/>
      </c>
      <c r="C15" s="163" t="str">
        <f>IF($D$4=0,"",$D$4-7)</f>
        <v/>
      </c>
      <c r="D15" s="163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>
        <f t="shared" si="0"/>
        <v>0</v>
      </c>
      <c r="Q15" s="113"/>
      <c r="R15" s="21"/>
    </row>
    <row r="16" spans="2:19" ht="18.649999999999999" customHeight="1" x14ac:dyDescent="0.3">
      <c r="B16" s="109" t="str">
        <f>IF(ISBLANK(D4),"",CHOOSE(WEEKDAY(C16),"Sunday","Monday","Tuesday","Wednesday","Thursday","Friday","Saturday"))</f>
        <v/>
      </c>
      <c r="C16" s="163" t="str">
        <f>IF($D$4=0,"",$D$4-6)</f>
        <v/>
      </c>
      <c r="D16" s="163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>
        <f t="shared" si="0"/>
        <v>0</v>
      </c>
      <c r="Q16" s="113"/>
      <c r="R16" s="21"/>
    </row>
    <row r="17" spans="2:19" ht="18.649999999999999" customHeight="1" x14ac:dyDescent="0.3">
      <c r="B17" s="109" t="str">
        <f>IF(ISBLANK(D4),"",CHOOSE(WEEKDAY(C17),"Sunday","Monday","Tuesday","Wednesday","Thursday","Friday","Saturday"))</f>
        <v/>
      </c>
      <c r="C17" s="163" t="str">
        <f>IF($D$4=0,"",$D$4-5)</f>
        <v/>
      </c>
      <c r="D17" s="163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>
        <f t="shared" si="0"/>
        <v>0</v>
      </c>
      <c r="Q17" s="113"/>
      <c r="R17" s="21"/>
    </row>
    <row r="18" spans="2:19" ht="18.649999999999999" customHeight="1" x14ac:dyDescent="0.3">
      <c r="B18" s="109" t="str">
        <f>IF(ISBLANK(D4),"",CHOOSE(WEEKDAY(C18),"Sunday","Monday","Tuesday","Wednesday","Thursday","Friday","Saturday"))</f>
        <v/>
      </c>
      <c r="C18" s="163" t="str">
        <f>IF($D$4=0,"",$D$4-4)</f>
        <v/>
      </c>
      <c r="D18" s="163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>
        <f t="shared" si="0"/>
        <v>0</v>
      </c>
      <c r="Q18" s="113"/>
      <c r="R18" s="21"/>
    </row>
    <row r="19" spans="2:19" ht="18.649999999999999" customHeight="1" x14ac:dyDescent="0.3">
      <c r="B19" s="109" t="str">
        <f>IF(ISBLANK(D4),"",CHOOSE(WEEKDAY(C19),"Sunday","Monday","Tuesday","Wednesday","Thursday","Friday","Saturday"))</f>
        <v/>
      </c>
      <c r="C19" s="163" t="str">
        <f>IF($D$4=0,"",$D$4-3)</f>
        <v/>
      </c>
      <c r="D19" s="163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>
        <f t="shared" si="0"/>
        <v>0</v>
      </c>
      <c r="Q19" s="113"/>
      <c r="R19" s="21"/>
    </row>
    <row r="20" spans="2:19" ht="18.649999999999999" customHeight="1" x14ac:dyDescent="0.3">
      <c r="B20" s="109" t="str">
        <f>IF(ISBLANK(D4),"",CHOOSE(WEEKDAY(C20),"Sunday","Monday","Tuesday","Wednesday","Thursday","Friday","Saturday"))</f>
        <v/>
      </c>
      <c r="C20" s="163" t="str">
        <f>IF($D$4=0,"",$D$4-2)</f>
        <v/>
      </c>
      <c r="D20" s="163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>
        <f t="shared" si="0"/>
        <v>0</v>
      </c>
      <c r="Q20" s="113"/>
      <c r="R20" s="21"/>
    </row>
    <row r="21" spans="2:19" ht="18.649999999999999" customHeight="1" x14ac:dyDescent="0.3">
      <c r="B21" s="109" t="str">
        <f>IF(ISBLANK(D4),"",CHOOSE(WEEKDAY(C21),"Sunday","Monday","Tuesday","Wednesday","Thursday","Friday","Saturday"))</f>
        <v/>
      </c>
      <c r="C21" s="163" t="str">
        <f>IF($D$4=0,"",$D$4-1)</f>
        <v/>
      </c>
      <c r="D21" s="163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>
        <f t="shared" si="0"/>
        <v>0</v>
      </c>
      <c r="Q21" s="113"/>
      <c r="R21" s="21"/>
    </row>
    <row r="22" spans="2:19" ht="18.649999999999999" customHeight="1" x14ac:dyDescent="0.3">
      <c r="B22" s="109" t="str">
        <f>IF(ISBLANK(D4),"",CHOOSE(WEEKDAY(C22),"Sunday","Monday","Tuesday","Wednesday","Thursday","Friday","Saturday"))</f>
        <v/>
      </c>
      <c r="C22" s="163" t="str">
        <f>IF($D$4=0,"",$D$4)</f>
        <v/>
      </c>
      <c r="D22" s="163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1">
        <f t="shared" si="0"/>
        <v>0</v>
      </c>
      <c r="R22" s="21"/>
    </row>
    <row r="23" spans="2:19" s="118" customFormat="1" ht="18.649999999999999" customHeight="1" x14ac:dyDescent="0.3">
      <c r="B23" s="114"/>
      <c r="C23" s="114"/>
      <c r="D23" s="115" t="s">
        <v>62</v>
      </c>
      <c r="E23" s="116">
        <f>SUM(E7:E22)</f>
        <v>0</v>
      </c>
      <c r="F23" s="116">
        <f t="shared" ref="F23:P23" si="1">SUM(F7:F22)</f>
        <v>0</v>
      </c>
      <c r="G23" s="116">
        <f t="shared" si="1"/>
        <v>0</v>
      </c>
      <c r="H23" s="116">
        <f t="shared" si="1"/>
        <v>0</v>
      </c>
      <c r="I23" s="116">
        <f t="shared" si="1"/>
        <v>0</v>
      </c>
      <c r="J23" s="116">
        <f t="shared" si="1"/>
        <v>0</v>
      </c>
      <c r="K23" s="116">
        <f t="shared" si="1"/>
        <v>0</v>
      </c>
      <c r="L23" s="116">
        <f t="shared" si="1"/>
        <v>0</v>
      </c>
      <c r="M23" s="116">
        <f t="shared" si="1"/>
        <v>0</v>
      </c>
      <c r="N23" s="116">
        <f t="shared" si="1"/>
        <v>0</v>
      </c>
      <c r="O23" s="116">
        <f t="shared" si="1"/>
        <v>0</v>
      </c>
      <c r="P23" s="116">
        <f t="shared" si="1"/>
        <v>0</v>
      </c>
      <c r="Q23" s="113"/>
      <c r="R23" s="117"/>
    </row>
    <row r="24" spans="2:19" ht="15" customHeight="1" x14ac:dyDescent="0.3">
      <c r="B24" s="15"/>
      <c r="C24" s="15"/>
      <c r="D24" s="15"/>
      <c r="E24" s="15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8"/>
    </row>
    <row r="25" spans="2:19" ht="15" customHeight="1" x14ac:dyDescent="0.3">
      <c r="B25" s="15"/>
      <c r="C25" s="22" t="s">
        <v>63</v>
      </c>
      <c r="D25" s="23" t="s">
        <v>64</v>
      </c>
      <c r="E25" s="12"/>
      <c r="F25" s="13"/>
      <c r="G25" s="13"/>
      <c r="H25" s="10"/>
      <c r="I25" s="10"/>
      <c r="J25" s="10"/>
      <c r="K25" s="23" t="s">
        <v>65</v>
      </c>
      <c r="L25" s="12"/>
      <c r="M25" s="13"/>
      <c r="N25" s="13"/>
      <c r="O25" s="10"/>
      <c r="P25" s="10"/>
      <c r="Q25" s="10"/>
      <c r="R25" s="17"/>
      <c r="S25" s="24"/>
    </row>
    <row r="26" spans="2:19" ht="15" customHeight="1" x14ac:dyDescent="0.3">
      <c r="B26" s="15"/>
      <c r="C26" s="25">
        <v>40940</v>
      </c>
      <c r="D26" s="23" t="s">
        <v>7</v>
      </c>
      <c r="E26" s="26"/>
      <c r="F26" s="15"/>
      <c r="G26" s="15"/>
      <c r="H26" s="15"/>
      <c r="I26" s="15"/>
      <c r="J26" s="15"/>
      <c r="K26" s="23" t="s">
        <v>7</v>
      </c>
      <c r="L26" s="26"/>
      <c r="M26" s="15"/>
      <c r="N26" s="15"/>
      <c r="O26" s="15"/>
      <c r="P26" s="15"/>
      <c r="Q26" s="10"/>
      <c r="S26" s="27"/>
    </row>
    <row r="27" spans="2:19" ht="15" customHeight="1" x14ac:dyDescent="0.3">
      <c r="B27" s="15"/>
      <c r="C27" s="28"/>
      <c r="D27" s="23"/>
      <c r="E27" s="29"/>
      <c r="F27" s="15"/>
      <c r="G27" s="15"/>
      <c r="H27" s="15"/>
      <c r="I27" s="15"/>
      <c r="J27" s="15"/>
      <c r="K27" s="23"/>
      <c r="L27" s="29"/>
      <c r="M27" s="15"/>
      <c r="N27" s="15"/>
      <c r="O27" s="15"/>
      <c r="P27" s="15"/>
      <c r="Q27" s="10"/>
      <c r="S27" s="27"/>
    </row>
    <row r="28" spans="2:19" ht="140.15" customHeight="1" x14ac:dyDescent="0.3">
      <c r="B28" s="15"/>
      <c r="C28" s="28"/>
      <c r="D28" s="30" t="s">
        <v>66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31"/>
      <c r="S28" s="27"/>
    </row>
    <row r="29" spans="2:19" ht="6" customHeight="1" x14ac:dyDescent="0.3">
      <c r="B29" s="15"/>
      <c r="C29" s="28"/>
      <c r="D29" s="23"/>
      <c r="E29" s="29"/>
      <c r="F29" s="15"/>
      <c r="G29" s="15"/>
      <c r="H29" s="15"/>
      <c r="I29" s="15"/>
      <c r="J29" s="15"/>
      <c r="K29" s="23"/>
      <c r="L29" s="29"/>
      <c r="M29" s="15"/>
      <c r="N29" s="15"/>
      <c r="O29" s="15"/>
      <c r="P29" s="15"/>
      <c r="Q29" s="10"/>
      <c r="S29" s="27"/>
    </row>
    <row r="30" spans="2:19" ht="15" customHeight="1" x14ac:dyDescent="0.3">
      <c r="B30" s="8"/>
      <c r="C30" s="15"/>
      <c r="D30" s="15"/>
      <c r="E30" s="15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8"/>
    </row>
  </sheetData>
  <sheetProtection sheet="1" selectLockedCells="1"/>
  <mergeCells count="17">
    <mergeCell ref="C19:D19"/>
    <mergeCell ref="C20:D20"/>
    <mergeCell ref="C21:D21"/>
    <mergeCell ref="C22:D22"/>
    <mergeCell ref="E28:P28"/>
    <mergeCell ref="C7:D7"/>
    <mergeCell ref="C8:D8"/>
    <mergeCell ref="C9:D9"/>
    <mergeCell ref="C10:D10"/>
    <mergeCell ref="C11:D11"/>
    <mergeCell ref="C17:D17"/>
    <mergeCell ref="C18:D18"/>
    <mergeCell ref="C12:D12"/>
    <mergeCell ref="C13:D13"/>
    <mergeCell ref="C14:D14"/>
    <mergeCell ref="C15:D15"/>
    <mergeCell ref="C16:D16"/>
  </mergeCells>
  <printOptions horizontalCentered="1" verticalCentered="1"/>
  <pageMargins left="0.5" right="0.5" top="0.5" bottom="0.5" header="0.05" footer="0.05"/>
  <pageSetup scale="75" fitToHeight="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BC40-8478-413D-B1EB-1E90BA951E57}">
  <dimension ref="B2:L30"/>
  <sheetViews>
    <sheetView zoomScale="115" zoomScaleNormal="115" workbookViewId="0">
      <selection activeCell="C4" sqref="C4:D4"/>
    </sheetView>
  </sheetViews>
  <sheetFormatPr defaultColWidth="8.81640625" defaultRowHeight="14" x14ac:dyDescent="0.3"/>
  <cols>
    <col min="1" max="1" width="3.7265625" style="120" customWidth="1"/>
    <col min="2" max="2" width="17.81640625" style="120" customWidth="1"/>
    <col min="3" max="3" width="14.26953125" style="120" customWidth="1"/>
    <col min="4" max="4" width="21.26953125" style="120" customWidth="1"/>
    <col min="5" max="5" width="21.54296875" style="120" customWidth="1"/>
    <col min="6" max="6" width="19.7265625" style="120" customWidth="1"/>
    <col min="7" max="7" width="20.26953125" style="120" customWidth="1"/>
    <col min="8" max="9" width="19.7265625" style="120" customWidth="1"/>
    <col min="10" max="16384" width="8.81640625" style="120"/>
  </cols>
  <sheetData>
    <row r="2" spans="2:9" ht="20" x14ac:dyDescent="0.4">
      <c r="B2" s="119" t="s">
        <v>114</v>
      </c>
      <c r="H2" s="123" t="s">
        <v>122</v>
      </c>
      <c r="I2" s="158">
        <f>IFERROR(Coversheet!E5,"")</f>
        <v>0</v>
      </c>
    </row>
    <row r="4" spans="2:9" x14ac:dyDescent="0.3">
      <c r="B4" s="121" t="s">
        <v>111</v>
      </c>
      <c r="C4" s="170"/>
      <c r="D4" s="170"/>
      <c r="E4" s="122" t="s">
        <v>112</v>
      </c>
      <c r="F4" s="169"/>
      <c r="G4" s="169"/>
      <c r="H4" s="123" t="s">
        <v>113</v>
      </c>
      <c r="I4" s="153"/>
    </row>
    <row r="5" spans="2:9" ht="14.5" thickBot="1" x14ac:dyDescent="0.35"/>
    <row r="6" spans="2:9" s="126" customFormat="1" ht="43.9" customHeight="1" thickBot="1" x14ac:dyDescent="0.35">
      <c r="B6" s="171" t="s">
        <v>126</v>
      </c>
      <c r="C6" s="172"/>
      <c r="D6" s="161" t="s">
        <v>127</v>
      </c>
      <c r="E6" s="125" t="s">
        <v>121</v>
      </c>
      <c r="F6" s="160" t="s">
        <v>123</v>
      </c>
      <c r="G6" s="161" t="s">
        <v>124</v>
      </c>
      <c r="H6" s="125" t="s">
        <v>125</v>
      </c>
      <c r="I6" s="124" t="s">
        <v>11</v>
      </c>
    </row>
    <row r="7" spans="2:9" ht="14.5" customHeight="1" thickBot="1" x14ac:dyDescent="0.35">
      <c r="B7" s="173"/>
      <c r="C7" s="174"/>
      <c r="D7" s="156"/>
      <c r="E7" s="157"/>
      <c r="F7" s="155"/>
      <c r="G7" s="127">
        <f>SUM(E7:F7)</f>
        <v>0</v>
      </c>
      <c r="H7" s="154">
        <v>6</v>
      </c>
      <c r="I7" s="127">
        <f>G7+H7</f>
        <v>6</v>
      </c>
    </row>
    <row r="8" spans="2:9" ht="14.5" customHeight="1" thickBot="1" x14ac:dyDescent="0.35">
      <c r="B8" s="165"/>
      <c r="C8" s="166"/>
      <c r="D8" s="156"/>
      <c r="E8" s="157"/>
      <c r="F8" s="155"/>
      <c r="G8" s="128">
        <f t="shared" ref="G8:G10" si="0">SUM(E8:F8)</f>
        <v>0</v>
      </c>
      <c r="H8" s="154"/>
      <c r="I8" s="128">
        <f t="shared" ref="I8:I10" si="1">G8+H8</f>
        <v>0</v>
      </c>
    </row>
    <row r="9" spans="2:9" ht="14.5" customHeight="1" thickBot="1" x14ac:dyDescent="0.35">
      <c r="B9" s="165"/>
      <c r="C9" s="166"/>
      <c r="D9" s="156"/>
      <c r="E9" s="157"/>
      <c r="F9" s="155"/>
      <c r="G9" s="128">
        <f t="shared" si="0"/>
        <v>0</v>
      </c>
      <c r="H9" s="154"/>
      <c r="I9" s="128">
        <f t="shared" si="1"/>
        <v>0</v>
      </c>
    </row>
    <row r="10" spans="2:9" ht="14.5" customHeight="1" thickBot="1" x14ac:dyDescent="0.35">
      <c r="B10" s="165"/>
      <c r="C10" s="166"/>
      <c r="D10" s="156"/>
      <c r="E10" s="157"/>
      <c r="F10" s="155"/>
      <c r="G10" s="129">
        <f t="shared" si="0"/>
        <v>0</v>
      </c>
      <c r="H10" s="154"/>
      <c r="I10" s="129">
        <f t="shared" si="1"/>
        <v>0</v>
      </c>
    </row>
    <row r="11" spans="2:9" ht="14.5" customHeight="1" thickBot="1" x14ac:dyDescent="0.35">
      <c r="B11" s="167" t="s">
        <v>11</v>
      </c>
      <c r="C11" s="168"/>
      <c r="D11" s="130">
        <f>SUM(D7:D10)</f>
        <v>0</v>
      </c>
      <c r="E11" s="131">
        <f>SUM(E7:E10)</f>
        <v>0</v>
      </c>
      <c r="F11" s="132">
        <f t="shared" ref="F11:I11" si="2">SUM(F7:F10)</f>
        <v>0</v>
      </c>
      <c r="G11" s="133">
        <f>SUM(G7:G10)</f>
        <v>0</v>
      </c>
      <c r="H11" s="131">
        <f t="shared" si="2"/>
        <v>6</v>
      </c>
      <c r="I11" s="134">
        <f t="shared" si="2"/>
        <v>6</v>
      </c>
    </row>
    <row r="12" spans="2:9" ht="14.5" customHeight="1" x14ac:dyDescent="0.3">
      <c r="D12" s="135" t="s">
        <v>96</v>
      </c>
      <c r="E12" s="136">
        <f>IFERROR(E11/G11,0)</f>
        <v>0</v>
      </c>
      <c r="F12" s="137">
        <f>IFERROR(F11/G11,0)</f>
        <v>0</v>
      </c>
      <c r="G12" s="138">
        <f>SUM(E12:F12)</f>
        <v>0</v>
      </c>
    </row>
    <row r="13" spans="2:9" ht="14.5" customHeight="1" x14ac:dyDescent="0.3">
      <c r="D13" s="139" t="s">
        <v>95</v>
      </c>
      <c r="E13" s="140">
        <f>E12*H11</f>
        <v>0</v>
      </c>
      <c r="F13" s="141">
        <f>F12*H11</f>
        <v>0</v>
      </c>
      <c r="G13" s="142">
        <f>SUM(E13:F13)</f>
        <v>0</v>
      </c>
    </row>
    <row r="14" spans="2:9" ht="14.5" customHeight="1" thickBot="1" x14ac:dyDescent="0.35">
      <c r="C14" s="143"/>
      <c r="D14" s="144" t="s">
        <v>97</v>
      </c>
      <c r="E14" s="145">
        <f>E11+E13</f>
        <v>0</v>
      </c>
      <c r="F14" s="146">
        <f>F11+F13</f>
        <v>0</v>
      </c>
      <c r="G14" s="147">
        <f>SUM(E14:F14)</f>
        <v>0</v>
      </c>
    </row>
    <row r="15" spans="2:9" ht="14.5" customHeight="1" thickBot="1" x14ac:dyDescent="0.35">
      <c r="C15" s="143"/>
      <c r="D15" s="148" t="s">
        <v>98</v>
      </c>
      <c r="E15" s="149">
        <f>E12*D11</f>
        <v>0</v>
      </c>
      <c r="F15" s="150">
        <f>F12*D11</f>
        <v>0</v>
      </c>
      <c r="G15" s="151">
        <f>SUM(E15:F15)</f>
        <v>0</v>
      </c>
    </row>
    <row r="16" spans="2:9" x14ac:dyDescent="0.3">
      <c r="E16" s="152"/>
      <c r="F16" s="152"/>
    </row>
    <row r="17" spans="2:12" ht="13.9" customHeight="1" x14ac:dyDescent="0.3">
      <c r="B17" s="143" t="s">
        <v>115</v>
      </c>
    </row>
    <row r="18" spans="2:12" x14ac:dyDescent="0.3">
      <c r="B18" s="120" t="s">
        <v>116</v>
      </c>
    </row>
    <row r="19" spans="2:12" x14ac:dyDescent="0.3">
      <c r="B19" s="120" t="s">
        <v>117</v>
      </c>
    </row>
    <row r="20" spans="2:12" x14ac:dyDescent="0.3">
      <c r="B20" s="120" t="s">
        <v>119</v>
      </c>
    </row>
    <row r="21" spans="2:12" x14ac:dyDescent="0.3">
      <c r="B21" s="120" t="s">
        <v>120</v>
      </c>
    </row>
    <row r="22" spans="2:12" x14ac:dyDescent="0.3">
      <c r="B22" s="120" t="s">
        <v>118</v>
      </c>
    </row>
    <row r="30" spans="2:12" x14ac:dyDescent="0.3">
      <c r="L30" s="120" t="s">
        <v>99</v>
      </c>
    </row>
  </sheetData>
  <sheetProtection sheet="1" objects="1" scenarios="1" selectLockedCells="1"/>
  <protectedRanges>
    <protectedRange sqref="H7:H10" name="Range5"/>
    <protectedRange sqref="B7:F10" name="Range4"/>
    <protectedRange sqref="I4 I2" name="Range3"/>
    <protectedRange sqref="F4" name="Range2"/>
    <protectedRange sqref="C4" name="Range1"/>
  </protectedRanges>
  <mergeCells count="8">
    <mergeCell ref="B9:C9"/>
    <mergeCell ref="B10:C10"/>
    <mergeCell ref="B11:C11"/>
    <mergeCell ref="F4:G4"/>
    <mergeCell ref="C4:D4"/>
    <mergeCell ref="B6:C6"/>
    <mergeCell ref="B7:C7"/>
    <mergeCell ref="B8:C8"/>
  </mergeCells>
  <pageMargins left="0.7" right="0.7" top="0.75" bottom="0.75" header="0.3" footer="0.3"/>
  <ignoredErrors>
    <ignoredError sqref="G7:G8" formulaRange="1"/>
    <ignoredError sqref="G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A42E-F2C6-4A42-9D4F-D04810D20584}">
  <dimension ref="A1:A3"/>
  <sheetViews>
    <sheetView workbookViewId="0">
      <selection activeCell="C13" sqref="C13"/>
    </sheetView>
  </sheetViews>
  <sheetFormatPr defaultRowHeight="14.5" x14ac:dyDescent="0.35"/>
  <cols>
    <col min="1" max="1" width="23.26953125" customWidth="1"/>
  </cols>
  <sheetData>
    <row r="1" spans="1:1" x14ac:dyDescent="0.35">
      <c r="A1" t="s">
        <v>2</v>
      </c>
    </row>
    <row r="2" spans="1:1" x14ac:dyDescent="0.35">
      <c r="A2" t="s">
        <v>10</v>
      </c>
    </row>
    <row r="3" spans="1:1" x14ac:dyDescent="0.35">
      <c r="A3" t="s">
        <v>4</v>
      </c>
    </row>
  </sheetData>
  <sheetProtection algorithmName="SHA-512" hashValue="gzLe1EEVTDYjHi8D5oXEnYOxVgdZOL6XtyM6zNkOcitfE/Ndkr2LM/lZUkr89MS2YCpIMHniBZw3J28+lZr3xA==" saltValue="/OdAP4nNfy6mr2GfJf6Kn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471775-5aec-498f-894d-443c8cd337b3">
      <UserInfo>
        <DisplayName>CA 2017 CDBG-DR Grant Management Members</DisplayName>
        <AccountId>8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TaxCatchAll xmlns="72471775-5aec-498f-894d-443c8cd337b3" xsi:nil="true"/>
    <lcf76f155ced4ddcb4097134ff3c332f xmlns="41dfe66f-e08c-44cc-861c-9ceb94440d78">
      <Terms xmlns="http://schemas.microsoft.com/office/infopath/2007/PartnerControls"/>
    </lcf76f155ced4ddcb4097134ff3c332f>
    <Applicable xmlns="41dfe66f-e08c-44cc-861c-9ceb94440d78">true</Applica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F3E85838C1B4C8EAADC95C27A008F" ma:contentTypeVersion="17" ma:contentTypeDescription="Create a new document." ma:contentTypeScope="" ma:versionID="03ba2dcaec96732cabaa0d83c0baa850">
  <xsd:schema xmlns:xsd="http://www.w3.org/2001/XMLSchema" xmlns:xs="http://www.w3.org/2001/XMLSchema" xmlns:p="http://schemas.microsoft.com/office/2006/metadata/properties" xmlns:ns1="http://schemas.microsoft.com/sharepoint/v3" xmlns:ns2="41dfe66f-e08c-44cc-861c-9ceb94440d78" xmlns:ns3="72471775-5aec-498f-894d-443c8cd337b3" targetNamespace="http://schemas.microsoft.com/office/2006/metadata/properties" ma:root="true" ma:fieldsID="6a551a77552f877ec843411bec12f965" ns1:_="" ns2:_="" ns3:_="">
    <xsd:import namespace="http://schemas.microsoft.com/sharepoint/v3"/>
    <xsd:import namespace="41dfe66f-e08c-44cc-861c-9ceb94440d78"/>
    <xsd:import namespace="72471775-5aec-498f-894d-443c8cd337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Applic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fe66f-e08c-44cc-861c-9ceb94440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pplicable" ma:index="24" nillable="true" ma:displayName="Applicable" ma:default="1" ma:description="Applicable to 20DR-MHP NOFA" ma:format="Dropdown" ma:internalName="Applica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71775-5aec-498f-894d-443c8cd33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663606f-68db-4f8d-b8fb-aa4fa97d38e6}" ma:internalName="TaxCatchAll" ma:showField="CatchAllData" ma:web="72471775-5aec-498f-894d-443c8cd33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F9024-6E91-4BCE-8500-81C830C5292E}">
  <ds:schemaRefs>
    <ds:schemaRef ds:uri="http://purl.org/dc/dcmitype/"/>
    <ds:schemaRef ds:uri="http://schemas.openxmlformats.org/package/2006/metadata/core-properties"/>
    <ds:schemaRef ds:uri="72471775-5aec-498f-894d-443c8cd337b3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41dfe66f-e08c-44cc-861c-9ceb94440d7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CBDD0FF-6098-4B0A-8035-8F00F3673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1C250-07E7-4FFF-A2D6-773D38CAD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dfe66f-e08c-44cc-861c-9ceb94440d78"/>
    <ds:schemaRef ds:uri="72471775-5aec-498f-894d-443c8cd33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Coversheet</vt:lpstr>
      <vt:lpstr>Expenditures</vt:lpstr>
      <vt:lpstr>Employee Timesheet</vt:lpstr>
      <vt:lpstr>Payroll Report Form</vt:lpstr>
      <vt:lpstr>Drop Downs</vt:lpstr>
      <vt:lpstr>'Employee Timesheet'!Print_Area</vt:lpstr>
      <vt:lpstr>Expenditures!Print_Area</vt:lpstr>
      <vt:lpstr>Expenditures!Print_Titles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 MIT Financial Report Workbook 12-23-22</dc:title>
  <dc:subject/>
  <dc:creator>Hicks, Brenda</dc:creator>
  <cp:keywords/>
  <dc:description/>
  <cp:lastModifiedBy>Bharoocha, Safa@HCD</cp:lastModifiedBy>
  <cp:revision/>
  <cp:lastPrinted>2022-09-25T17:04:39Z</cp:lastPrinted>
  <dcterms:created xsi:type="dcterms:W3CDTF">2021-09-09T23:02:08Z</dcterms:created>
  <dcterms:modified xsi:type="dcterms:W3CDTF">2023-05-09T20:09:04Z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0x010100131F3E85838C1B4C8EAADC95C27A008F</vt:lpwstr>
  </property>
  <property fmtid="{D5CDD505-2E9C-101B-9397-08002B2CF9AE}" pid="3" name="MediaServiceImageTags">
    <vt:lpwstr/>
  </property>
</Properties>
</file>