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0" yWindow="3270" windowWidth="13395" windowHeight="6360" tabRatio="935" activeTab="2"/>
  </bookViews>
  <sheets>
    <sheet name="Population" sheetId="1" r:id="rId1"/>
    <sheet name="Employment" sheetId="2" r:id="rId2"/>
    <sheet name="Overcrowding" sheetId="12" r:id="rId3"/>
    <sheet name="Overpayment" sheetId="19" r:id="rId4"/>
    <sheet name="Households" sheetId="6" r:id="rId5"/>
    <sheet name="Housing Stock" sheetId="18" r:id="rId6"/>
    <sheet name="Disability" sheetId="5" r:id="rId7"/>
    <sheet name="Disability_SB812" sheetId="21" r:id="rId8"/>
    <sheet name="Farm Workers" sheetId="7" r:id="rId9"/>
    <sheet name="Homeless" sheetId="9" r:id="rId10"/>
    <sheet name=" Assisted Units" sheetId="22" r:id="rId11"/>
    <sheet name="Projected Needs" sheetId="11" r:id="rId12"/>
    <sheet name="DOF E5" sheetId="17" state="hidden" r:id="rId13"/>
    <sheet name="Sheet1" sheetId="20" r:id="rId14"/>
  </sheets>
  <definedNames>
    <definedName name="_xlnm.Print_Area" localSheetId="10">' Assisted Units'!$A$21:$AF$58,' Assisted Units'!$A$1:$R$15</definedName>
    <definedName name="_xlnm.Print_Area" localSheetId="6">Disability!$A$1:$Y$36,Disability!$A$38:$E$71</definedName>
    <definedName name="_xlnm.Print_Area" localSheetId="7">Disability_SB812!$A$1:$F$284,Disability_SB812!$A$288:$N$341</definedName>
    <definedName name="_xlnm.Print_Area" localSheetId="1">Employment!$A$2:$O$20</definedName>
    <definedName name="_xlnm.Print_Area" localSheetId="8">'Farm Workers'!$A$1:$E$25</definedName>
    <definedName name="_xlnm.Print_Area" localSheetId="9">Homeless!$A$1:$H$24</definedName>
    <definedName name="_xlnm.Print_Area" localSheetId="4">Households!$A$1:$V$34,Households!$A$56:$P$85</definedName>
    <definedName name="_xlnm.Print_Area" localSheetId="5">'Housing Stock'!$A$1:$S$12,'Housing Stock'!$A$14:$M$51</definedName>
    <definedName name="_xlnm.Print_Area" localSheetId="2">Overcrowding!$A$1:$K$25</definedName>
    <definedName name="_xlnm.Print_Area" localSheetId="3">Overpayment!$A$1:$AC$16</definedName>
    <definedName name="_xlnm.Print_Area" localSheetId="0">Population!$A$1:$J$42</definedName>
    <definedName name="_xlnm.Print_Titles" localSheetId="10">' Assisted Units'!$A:$A</definedName>
    <definedName name="_xlnm.Print_Titles" localSheetId="6">Disability!$A:$A</definedName>
    <definedName name="_xlnm.Print_Titles" localSheetId="7">Disability_SB812!$1:$5</definedName>
    <definedName name="_xlnm.Print_Titles" localSheetId="1">Employment!$A:$A</definedName>
    <definedName name="_xlnm.Print_Titles" localSheetId="4">Households!$A:$A</definedName>
    <definedName name="_xlnm.Print_Titles" localSheetId="2">Overcrowding!$A:$D</definedName>
    <definedName name="_xlnm.Print_Titles" localSheetId="3">Overpayment!$A:$A,Overpayment!$1:$2</definedName>
  </definedNames>
  <calcPr calcId="145621"/>
</workbook>
</file>

<file path=xl/calcChain.xml><?xml version="1.0" encoding="utf-8"?>
<calcChain xmlns="http://schemas.openxmlformats.org/spreadsheetml/2006/main">
  <c r="AX12" i="19" l="1"/>
  <c r="AX11" i="19"/>
  <c r="AX13" i="19"/>
  <c r="AW12" i="19"/>
  <c r="AW11" i="19"/>
  <c r="AW13" i="19"/>
  <c r="AV12" i="19"/>
  <c r="AV11" i="19"/>
  <c r="AV13" i="19"/>
  <c r="AU12" i="19"/>
  <c r="AU11" i="19"/>
  <c r="AU13" i="19"/>
  <c r="AT12" i="19"/>
  <c r="AT11" i="19"/>
  <c r="AT13" i="19"/>
  <c r="AS12" i="19"/>
  <c r="AS11" i="19"/>
  <c r="AS13" i="19"/>
  <c r="AR12" i="19"/>
  <c r="AR11" i="19"/>
  <c r="AR13" i="19"/>
  <c r="AX9" i="19"/>
  <c r="AX8" i="19"/>
  <c r="AX10" i="19"/>
  <c r="AW9" i="19"/>
  <c r="AW8" i="19"/>
  <c r="AW10" i="19"/>
  <c r="AV9" i="19"/>
  <c r="AV8" i="19"/>
  <c r="AV10" i="19"/>
  <c r="AU9" i="19"/>
  <c r="AU8" i="19"/>
  <c r="AU10" i="19"/>
  <c r="AT9" i="19"/>
  <c r="AT8" i="19"/>
  <c r="AT10" i="19"/>
  <c r="AS9" i="19"/>
  <c r="AS8" i="19"/>
  <c r="AS10" i="19"/>
  <c r="AR9" i="19"/>
  <c r="AR8" i="19"/>
  <c r="AR10" i="19"/>
  <c r="AX6" i="19"/>
  <c r="AX5" i="19"/>
  <c r="AX7" i="19"/>
  <c r="AW6" i="19"/>
  <c r="AW5" i="19"/>
  <c r="AW7" i="19"/>
  <c r="AV6" i="19"/>
  <c r="AV5" i="19"/>
  <c r="AV7" i="19"/>
  <c r="AU6" i="19"/>
  <c r="AU5" i="19"/>
  <c r="AU7" i="19"/>
  <c r="AT6" i="19"/>
  <c r="AT5" i="19"/>
  <c r="AT7" i="19"/>
  <c r="AS6" i="19"/>
  <c r="AS5" i="19"/>
  <c r="AS7" i="19"/>
  <c r="AR6" i="19"/>
  <c r="AR5" i="19"/>
  <c r="AR7" i="19"/>
  <c r="F16" i="11"/>
  <c r="B18" i="11"/>
  <c r="L18" i="18"/>
  <c r="K18" i="18"/>
  <c r="C18" i="18"/>
  <c r="D18" i="18"/>
  <c r="E18" i="18"/>
  <c r="M18" i="18"/>
  <c r="F18" i="18"/>
  <c r="G18" i="18"/>
  <c r="H18" i="18"/>
  <c r="I18" i="18"/>
  <c r="J18" i="18"/>
  <c r="B18" i="18"/>
  <c r="N80" i="6"/>
  <c r="N81" i="6"/>
  <c r="N82" i="6"/>
  <c r="O80" i="6"/>
  <c r="N83" i="6"/>
  <c r="O83" i="6"/>
  <c r="N84" i="6"/>
  <c r="N79" i="6"/>
  <c r="O81" i="6"/>
  <c r="H41" i="1"/>
  <c r="G41" i="1"/>
  <c r="F41" i="1"/>
  <c r="E41" i="1"/>
  <c r="D41" i="1"/>
  <c r="C41" i="1"/>
  <c r="H38" i="1"/>
  <c r="G38" i="1"/>
  <c r="F38" i="1"/>
  <c r="E38" i="1"/>
  <c r="D38" i="1"/>
  <c r="C38" i="1"/>
  <c r="H35" i="1"/>
  <c r="G35" i="1"/>
  <c r="F35" i="1"/>
  <c r="E35" i="1"/>
  <c r="D35" i="1"/>
  <c r="C35" i="1"/>
  <c r="H32" i="1"/>
  <c r="G32" i="1"/>
  <c r="F32" i="1"/>
  <c r="E32" i="1"/>
  <c r="D32" i="1"/>
  <c r="C32" i="1"/>
  <c r="H29" i="1"/>
  <c r="G29" i="1"/>
  <c r="F29" i="1"/>
  <c r="E29" i="1"/>
  <c r="D29" i="1"/>
  <c r="C29" i="1"/>
  <c r="H26" i="1"/>
  <c r="G26" i="1"/>
  <c r="F26" i="1"/>
  <c r="D26" i="1"/>
  <c r="E26" i="1"/>
  <c r="C26" i="1"/>
  <c r="O79" i="6"/>
  <c r="E18" i="11"/>
  <c r="D18" i="11"/>
  <c r="C18" i="11"/>
  <c r="F18" i="11"/>
  <c r="B8" i="9"/>
  <c r="C8" i="9"/>
  <c r="F8" i="9"/>
  <c r="E8" i="9"/>
  <c r="D8" i="9"/>
  <c r="X23" i="5"/>
  <c r="X29" i="5"/>
  <c r="X28" i="5"/>
  <c r="X27" i="5"/>
  <c r="X26" i="5"/>
  <c r="X25" i="5"/>
  <c r="X24" i="5"/>
  <c r="X22" i="5"/>
  <c r="C30" i="5"/>
  <c r="C31" i="5"/>
  <c r="C32" i="5"/>
  <c r="C33" i="5"/>
  <c r="C34" i="5"/>
  <c r="C35" i="5"/>
  <c r="X11" i="5"/>
  <c r="L11" i="5"/>
  <c r="J11" i="5"/>
  <c r="H11" i="5"/>
  <c r="Y10" i="5"/>
  <c r="M10" i="5"/>
  <c r="K10" i="5"/>
  <c r="Y9" i="5"/>
  <c r="Y8" i="5"/>
  <c r="Y7" i="5"/>
  <c r="M9" i="5"/>
  <c r="M8" i="5"/>
  <c r="M7" i="5"/>
  <c r="K9" i="5"/>
  <c r="K8" i="5"/>
  <c r="K7" i="5"/>
  <c r="I10" i="5"/>
  <c r="I9" i="5"/>
  <c r="I8" i="5"/>
  <c r="I7" i="5"/>
  <c r="F11" i="5"/>
  <c r="G10" i="5"/>
  <c r="G9" i="5"/>
  <c r="G8" i="5"/>
  <c r="G7" i="5"/>
  <c r="D11" i="5"/>
  <c r="E10" i="5"/>
  <c r="E9" i="5"/>
  <c r="E8" i="5"/>
  <c r="E7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C9" i="5"/>
  <c r="C8" i="5"/>
  <c r="C7" i="5"/>
  <c r="B11" i="5"/>
  <c r="S10" i="18"/>
  <c r="S9" i="18"/>
  <c r="S8" i="18"/>
  <c r="S7" i="18"/>
  <c r="S6" i="18"/>
  <c r="S5" i="18"/>
  <c r="P10" i="18"/>
  <c r="P9" i="18"/>
  <c r="P8" i="18"/>
  <c r="P7" i="18"/>
  <c r="P6" i="18"/>
  <c r="P5" i="18"/>
  <c r="M10" i="18"/>
  <c r="M9" i="18"/>
  <c r="M8" i="18"/>
  <c r="M7" i="18"/>
  <c r="M6" i="18"/>
  <c r="J10" i="18"/>
  <c r="J9" i="18"/>
  <c r="J8" i="18"/>
  <c r="J7" i="18"/>
  <c r="J6" i="18"/>
  <c r="J5" i="18"/>
  <c r="G10" i="18"/>
  <c r="G9" i="18"/>
  <c r="G8" i="18"/>
  <c r="G7" i="18"/>
  <c r="G6" i="18"/>
  <c r="G5" i="18"/>
  <c r="B10" i="18"/>
  <c r="D10" i="18"/>
  <c r="B5" i="18"/>
  <c r="D5" i="18"/>
  <c r="B6" i="18"/>
  <c r="D6" i="18"/>
  <c r="B7" i="18"/>
  <c r="D7" i="18"/>
  <c r="B8" i="18"/>
  <c r="B9" i="18"/>
  <c r="D9" i="18"/>
  <c r="R11" i="18"/>
  <c r="Q11" i="18"/>
  <c r="O11" i="18"/>
  <c r="N11" i="18"/>
  <c r="L11" i="18"/>
  <c r="K11" i="18"/>
  <c r="I11" i="18"/>
  <c r="H11" i="18"/>
  <c r="F11" i="18"/>
  <c r="E11" i="18"/>
  <c r="K83" i="6"/>
  <c r="I83" i="6"/>
  <c r="B79" i="6"/>
  <c r="D79" i="6"/>
  <c r="E79" i="6"/>
  <c r="C80" i="6"/>
  <c r="M81" i="6"/>
  <c r="K81" i="6"/>
  <c r="I81" i="6"/>
  <c r="G81" i="6"/>
  <c r="E81" i="6"/>
  <c r="C81" i="6"/>
  <c r="M80" i="6"/>
  <c r="K80" i="6"/>
  <c r="I80" i="6"/>
  <c r="G80" i="6"/>
  <c r="E80" i="6"/>
  <c r="L79" i="6"/>
  <c r="M79" i="6"/>
  <c r="J79" i="6"/>
  <c r="K79" i="6"/>
  <c r="H79" i="6"/>
  <c r="I79" i="6"/>
  <c r="F79" i="6"/>
  <c r="G79" i="6"/>
  <c r="C79" i="6"/>
  <c r="C61" i="6"/>
  <c r="E61" i="6"/>
  <c r="G61" i="6"/>
  <c r="G69" i="6"/>
  <c r="H69" i="6"/>
  <c r="I61" i="6"/>
  <c r="I69" i="6"/>
  <c r="J69" i="6"/>
  <c r="K61" i="6"/>
  <c r="M61" i="6"/>
  <c r="C62" i="6"/>
  <c r="C70" i="6"/>
  <c r="D70" i="6"/>
  <c r="E62" i="6"/>
  <c r="E70" i="6"/>
  <c r="F70" i="6"/>
  <c r="G62" i="6"/>
  <c r="I62" i="6"/>
  <c r="K62" i="6"/>
  <c r="M62" i="6"/>
  <c r="C63" i="6"/>
  <c r="E63" i="6"/>
  <c r="G63" i="6"/>
  <c r="I63" i="6"/>
  <c r="K63" i="6"/>
  <c r="M63" i="6"/>
  <c r="C65" i="6"/>
  <c r="C69" i="6"/>
  <c r="D69" i="6"/>
  <c r="E65" i="6"/>
  <c r="E69" i="6"/>
  <c r="F69" i="6"/>
  <c r="G65" i="6"/>
  <c r="I65" i="6"/>
  <c r="K65" i="6"/>
  <c r="K69" i="6"/>
  <c r="L69" i="6"/>
  <c r="M65" i="6"/>
  <c r="M69" i="6"/>
  <c r="N69" i="6"/>
  <c r="C66" i="6"/>
  <c r="E66" i="6"/>
  <c r="G66" i="6"/>
  <c r="G70" i="6"/>
  <c r="H70" i="6"/>
  <c r="I66" i="6"/>
  <c r="I70" i="6"/>
  <c r="J70" i="6"/>
  <c r="K66" i="6"/>
  <c r="M66" i="6"/>
  <c r="C67" i="6"/>
  <c r="C71" i="6"/>
  <c r="D71" i="6"/>
  <c r="E67" i="6"/>
  <c r="G67" i="6"/>
  <c r="I67" i="6"/>
  <c r="K67" i="6"/>
  <c r="K71" i="6"/>
  <c r="L71" i="6"/>
  <c r="M67" i="6"/>
  <c r="K70" i="6"/>
  <c r="L70" i="6"/>
  <c r="G71" i="6"/>
  <c r="H71" i="6"/>
  <c r="M71" i="6"/>
  <c r="N71" i="6"/>
  <c r="E71" i="6"/>
  <c r="F71" i="6"/>
  <c r="I71" i="6"/>
  <c r="J71" i="6"/>
  <c r="M70" i="6"/>
  <c r="N70" i="6"/>
  <c r="B11" i="18"/>
  <c r="G11" i="18"/>
  <c r="J11" i="18"/>
  <c r="M11" i="18"/>
  <c r="P11" i="18"/>
  <c r="S11" i="18"/>
  <c r="C11" i="18"/>
  <c r="F67" i="6"/>
  <c r="J66" i="6"/>
  <c r="F66" i="6"/>
  <c r="N65" i="6"/>
  <c r="J65" i="6"/>
  <c r="F65" i="6"/>
  <c r="J62" i="6"/>
  <c r="F62" i="6"/>
  <c r="N61" i="6"/>
  <c r="J61" i="6"/>
  <c r="F61" i="6"/>
  <c r="L67" i="6"/>
  <c r="H67" i="6"/>
  <c r="D67" i="6"/>
  <c r="H66" i="6"/>
  <c r="D66" i="6"/>
  <c r="L65" i="6"/>
  <c r="H65" i="6"/>
  <c r="D65" i="6"/>
  <c r="L63" i="6"/>
  <c r="D63" i="6"/>
  <c r="H62" i="6"/>
  <c r="D62" i="6"/>
  <c r="L61" i="6"/>
  <c r="H61" i="6"/>
  <c r="D61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L62" i="6"/>
  <c r="L66" i="6"/>
  <c r="D11" i="18"/>
  <c r="H63" i="6"/>
  <c r="J67" i="6"/>
  <c r="N63" i="6"/>
  <c r="N67" i="6"/>
  <c r="F63" i="6"/>
  <c r="N62" i="6"/>
  <c r="N66" i="6"/>
  <c r="J63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K17" i="12"/>
  <c r="K16" i="12"/>
  <c r="K15" i="12"/>
  <c r="K14" i="12"/>
  <c r="K13" i="12"/>
  <c r="K12" i="12"/>
  <c r="K11" i="12"/>
  <c r="K10" i="12"/>
  <c r="K9" i="12"/>
  <c r="K8" i="12"/>
  <c r="K7" i="12"/>
  <c r="K6" i="12"/>
  <c r="V4" i="6"/>
  <c r="U4" i="6"/>
  <c r="T4" i="6"/>
  <c r="K21" i="12"/>
  <c r="K22" i="12"/>
  <c r="K19" i="12"/>
  <c r="K18" i="12"/>
  <c r="V5" i="6"/>
  <c r="U5" i="6"/>
  <c r="T5" i="6"/>
  <c r="K23" i="12"/>
  <c r="K20" i="12"/>
  <c r="K5" i="12"/>
  <c r="N5" i="2"/>
  <c r="O5" i="2"/>
  <c r="N6" i="2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F13" i="1"/>
  <c r="E13" i="1"/>
  <c r="D13" i="1"/>
  <c r="C13" i="1"/>
  <c r="B13" i="1"/>
  <c r="M83" i="6"/>
  <c r="G83" i="6"/>
  <c r="E83" i="6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W35" i="5"/>
  <c r="W22" i="5"/>
  <c r="W24" i="5"/>
  <c r="W26" i="5"/>
  <c r="W28" i="5"/>
  <c r="W30" i="5"/>
  <c r="W32" i="5"/>
  <c r="W34" i="5"/>
  <c r="W23" i="5"/>
  <c r="W25" i="5"/>
  <c r="W27" i="5"/>
  <c r="W29" i="5"/>
  <c r="W31" i="5"/>
  <c r="W33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C29" i="5"/>
  <c r="C28" i="5"/>
  <c r="C27" i="5"/>
  <c r="C26" i="5"/>
  <c r="C25" i="5"/>
  <c r="C24" i="5"/>
  <c r="C23" i="5"/>
  <c r="C22" i="5"/>
  <c r="C83" i="6"/>
  <c r="O67" i="6"/>
  <c r="O65" i="6"/>
  <c r="O62" i="6"/>
  <c r="O61" i="6"/>
  <c r="O66" i="6"/>
  <c r="O70" i="6"/>
  <c r="O69" i="6"/>
  <c r="P69" i="6"/>
  <c r="O63" i="6"/>
  <c r="D8" i="18"/>
  <c r="P65" i="6"/>
  <c r="P70" i="6"/>
  <c r="P62" i="6"/>
  <c r="P66" i="6"/>
  <c r="O71" i="6"/>
  <c r="P63" i="6"/>
  <c r="P61" i="6"/>
  <c r="J22" i="12"/>
  <c r="J21" i="12"/>
  <c r="J19" i="12"/>
  <c r="J18" i="12"/>
  <c r="J20" i="12"/>
  <c r="P71" i="6"/>
  <c r="P67" i="6"/>
  <c r="J23" i="12"/>
  <c r="E22" i="12"/>
  <c r="F22" i="12"/>
  <c r="G22" i="12"/>
  <c r="H22" i="12"/>
  <c r="I22" i="12"/>
  <c r="E21" i="12"/>
  <c r="F21" i="12"/>
  <c r="G21" i="12"/>
  <c r="H21" i="12"/>
  <c r="I21" i="12"/>
  <c r="D22" i="12"/>
  <c r="D21" i="12"/>
  <c r="E19" i="12"/>
  <c r="F19" i="12"/>
  <c r="G19" i="12"/>
  <c r="H19" i="12"/>
  <c r="I19" i="12"/>
  <c r="E18" i="12"/>
  <c r="F18" i="12"/>
  <c r="G18" i="12"/>
  <c r="H18" i="12"/>
  <c r="I18" i="12"/>
  <c r="D19" i="12"/>
  <c r="D18" i="12"/>
  <c r="F23" i="12"/>
  <c r="E23" i="12"/>
  <c r="D23" i="12"/>
  <c r="F20" i="12"/>
  <c r="I20" i="12"/>
  <c r="E20" i="12"/>
  <c r="D20" i="12"/>
  <c r="G20" i="12"/>
  <c r="H23" i="12"/>
  <c r="H20" i="12"/>
  <c r="I23" i="12"/>
  <c r="G23" i="12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</calcChain>
</file>

<file path=xl/sharedStrings.xml><?xml version="1.0" encoding="utf-8"?>
<sst xmlns="http://schemas.openxmlformats.org/spreadsheetml/2006/main" count="2978" uniqueCount="1091">
  <si>
    <t>Year</t>
  </si>
  <si>
    <t>Population</t>
  </si>
  <si>
    <t>Average Annual Change</t>
  </si>
  <si>
    <t>Percent</t>
  </si>
  <si>
    <t>Employment by Industry</t>
  </si>
  <si>
    <t>Number</t>
  </si>
  <si>
    <t>Existing Households</t>
  </si>
  <si>
    <t>Owner</t>
  </si>
  <si>
    <t>Renter</t>
  </si>
  <si>
    <t>Total</t>
  </si>
  <si>
    <t>Age 5-64, Employed Persons with a Disability</t>
  </si>
  <si>
    <t>Age 5-64, Not Employed Persons with a Disability</t>
  </si>
  <si>
    <t>Persons Age 65 Plus with a Disability</t>
  </si>
  <si>
    <t xml:space="preserve">    Total Disabilities Tallied</t>
  </si>
  <si>
    <t xml:space="preserve">   Total Disabilities for Ages 5-64</t>
  </si>
  <si>
    <t xml:space="preserve">     Sensory Disability</t>
  </si>
  <si>
    <t xml:space="preserve">     Physical disability</t>
  </si>
  <si>
    <t xml:space="preserve">     Mental disability</t>
  </si>
  <si>
    <t xml:space="preserve">     Self-care disability</t>
  </si>
  <si>
    <t xml:space="preserve">     Go-outside-home disability</t>
  </si>
  <si>
    <t xml:space="preserve">     Employment disability</t>
  </si>
  <si>
    <t xml:space="preserve">   Total Disabilities for Ages 65 and Over</t>
  </si>
  <si>
    <t>Householder living alone</t>
  </si>
  <si>
    <t>Hired Farm Labor</t>
  </si>
  <si>
    <t>Farms</t>
  </si>
  <si>
    <t>Workers</t>
  </si>
  <si>
    <t>Farms with 10 or More Workers</t>
  </si>
  <si>
    <t>Source: USDA Census of Farmworkers 2007Atlas by County there are no COGs for these jurisdictions Or ACS S2403 (for agriculture, forestry and hunting/fishing without mining)</t>
  </si>
  <si>
    <t>Householder Type</t>
  </si>
  <si>
    <t>Female Headed Householders</t>
  </si>
  <si>
    <t xml:space="preserve">     Female Heads with Own Children</t>
  </si>
  <si>
    <t xml:space="preserve">     Female Heads without Children</t>
  </si>
  <si>
    <t>Total Householders</t>
  </si>
  <si>
    <t>Female Headed Householders Under the Poverty Level</t>
  </si>
  <si>
    <t>Total families Under the Poverty Level</t>
  </si>
  <si>
    <t>Homeless Facilities</t>
  </si>
  <si>
    <t>Facility Type</t>
  </si>
  <si>
    <t>Source:  Continuum of Care or HUD; www.hudhre.info</t>
  </si>
  <si>
    <t>Homeless Needs</t>
  </si>
  <si>
    <t xml:space="preserve">Individual </t>
  </si>
  <si>
    <t>Persons in Families</t>
  </si>
  <si>
    <t> Total Homeless</t>
  </si>
  <si>
    <t xml:space="preserve"> Total Sheltered </t>
  </si>
  <si>
    <t> Total Unsheltered</t>
  </si>
  <si>
    <t xml:space="preserve"> Total Chronically Homeless </t>
  </si>
  <si>
    <t xml:space="preserve"> Total Chronically Sheltered</t>
  </si>
  <si>
    <t xml:space="preserve"> Total Chronically Unsheltered </t>
  </si>
  <si>
    <t>Project Name</t>
  </si>
  <si>
    <t> Source: CHPC http://www.chpc.net/preservation/MappingWidget.html</t>
  </si>
  <si>
    <t>COUNTY/CITY</t>
  </si>
  <si>
    <t>County Total</t>
  </si>
  <si>
    <t>Amador County</t>
  </si>
  <si>
    <t xml:space="preserve">Amador              </t>
  </si>
  <si>
    <t xml:space="preserve">Ione                </t>
  </si>
  <si>
    <t xml:space="preserve">Jackson             </t>
  </si>
  <si>
    <t xml:space="preserve">Plymouth            </t>
  </si>
  <si>
    <t xml:space="preserve">Sutter Creek        </t>
  </si>
  <si>
    <t xml:space="preserve">Balance Of County    </t>
  </si>
  <si>
    <t>Incorporated</t>
  </si>
  <si>
    <t>Population Growth Trends  2010 -2013</t>
  </si>
  <si>
    <t>#</t>
  </si>
  <si>
    <t>%</t>
  </si>
  <si>
    <t xml:space="preserve">    Source: State of California, Department of Finance, E-4 Population Estimates for Cities, Counties, and the State, 2011-2013, with 2010 Census Benchmark. Sacramento, California, May 2013.</t>
  </si>
  <si>
    <t>Table 1</t>
  </si>
  <si>
    <t>Table 2</t>
  </si>
  <si>
    <t xml:space="preserve">    Civilian employed population 16 years and over</t>
  </si>
  <si>
    <t xml:space="preserve">  Agriculture, forestry, fishing and hunting, and mining</t>
  </si>
  <si>
    <t xml:space="preserve">  Construction</t>
  </si>
  <si>
    <t xml:space="preserve">  Manufacturing</t>
  </si>
  <si>
    <t xml:space="preserve">  Wholesale trade</t>
  </si>
  <si>
    <t xml:space="preserve">  Retail trade</t>
  </si>
  <si>
    <t xml:space="preserve">  Transportation and warehousing, and utilities</t>
  </si>
  <si>
    <t xml:space="preserve">  Information</t>
  </si>
  <si>
    <t xml:space="preserve">  Finance and insurance, and real estate and rental and leasing</t>
  </si>
  <si>
    <t xml:space="preserve">  Professional, scientific, and management, and administrative and waste management services</t>
  </si>
  <si>
    <t xml:space="preserve">  Educational services, and health care and social assistance</t>
  </si>
  <si>
    <t xml:space="preserve">  Arts, entertainment, and recreation, and accommodation and food services</t>
  </si>
  <si>
    <t xml:space="preserve">  Other services, except public administration</t>
  </si>
  <si>
    <t xml:space="preserve">  Public administration</t>
  </si>
  <si>
    <t>0</t>
  </si>
  <si>
    <t>13</t>
  </si>
  <si>
    <t>40</t>
  </si>
  <si>
    <t>6</t>
  </si>
  <si>
    <t>18</t>
  </si>
  <si>
    <t>32</t>
  </si>
  <si>
    <t>10</t>
  </si>
  <si>
    <t>27</t>
  </si>
  <si>
    <t>6.2%</t>
  </si>
  <si>
    <t>36</t>
  </si>
  <si>
    <t>30</t>
  </si>
  <si>
    <t>63</t>
  </si>
  <si>
    <t>Estimate</t>
  </si>
  <si>
    <r>
      <t>Source: ACS DP-03</t>
    </r>
    <r>
      <rPr>
        <sz val="11"/>
        <color rgb="FF000000"/>
        <rFont val="Calibri"/>
        <family val="2"/>
      </rPr>
      <t xml:space="preserve"> 2007-2011</t>
    </r>
  </si>
  <si>
    <t>Table 3</t>
  </si>
  <si>
    <t>22</t>
  </si>
  <si>
    <t/>
  </si>
  <si>
    <t>Total:</t>
  </si>
  <si>
    <t xml:space="preserve">  Owner occupied:</t>
  </si>
  <si>
    <t xml:space="preserve">    0.50 or less occupants per room</t>
  </si>
  <si>
    <t xml:space="preserve">    0.51 to 1.00 occupants per room</t>
  </si>
  <si>
    <t>52</t>
  </si>
  <si>
    <t xml:space="preserve">    1.01 to 1.50 occupants per room</t>
  </si>
  <si>
    <t xml:space="preserve">    1.51 to 2.00 occupants per room</t>
  </si>
  <si>
    <t xml:space="preserve">    2.01 or more occupants per room</t>
  </si>
  <si>
    <t xml:space="preserve">  Renter occupied:</t>
  </si>
  <si>
    <t>Owner Occupied</t>
  </si>
  <si>
    <t>Overcrowded</t>
  </si>
  <si>
    <t xml:space="preserve">Renter occupied </t>
  </si>
  <si>
    <t>Total overcrowded</t>
  </si>
  <si>
    <t>Source: ACS 2007-2011 Table B25014</t>
  </si>
  <si>
    <t>county-sum of cities</t>
  </si>
  <si>
    <t>Overcrowded Households (2011)</t>
  </si>
  <si>
    <t>Severely Overcrowded</t>
  </si>
  <si>
    <t>1.5 or more</t>
  </si>
  <si>
    <t>1.01 or more</t>
  </si>
  <si>
    <t>Total severely overcrowded</t>
  </si>
  <si>
    <t>Table 4</t>
  </si>
  <si>
    <t>Table 5</t>
  </si>
  <si>
    <t xml:space="preserve">    Householder 15 to 24 years</t>
  </si>
  <si>
    <t xml:space="preserve">    Householder 25 to 34 years</t>
  </si>
  <si>
    <t xml:space="preserve">    Householder 35 to 44 years</t>
  </si>
  <si>
    <t xml:space="preserve">    Householder 45 to 54 years</t>
  </si>
  <si>
    <t xml:space="preserve">    Householder 55 to 59 years</t>
  </si>
  <si>
    <t xml:space="preserve">    Householder 60 to 64 years</t>
  </si>
  <si>
    <t xml:space="preserve">    Householder 65 to 74 years</t>
  </si>
  <si>
    <t xml:space="preserve">    Householder 75 to 84 years</t>
  </si>
  <si>
    <t xml:space="preserve">    Householder 85 years and over</t>
  </si>
  <si>
    <t>75</t>
  </si>
  <si>
    <t>Margin of Error</t>
  </si>
  <si>
    <t>+/-201</t>
  </si>
  <si>
    <t>+/-146</t>
  </si>
  <si>
    <t>+/-84</t>
  </si>
  <si>
    <t>+/-26</t>
  </si>
  <si>
    <t>+/-95</t>
  </si>
  <si>
    <t>+/-14</t>
  </si>
  <si>
    <t>+/-6</t>
  </si>
  <si>
    <t>+/-8</t>
  </si>
  <si>
    <t>104</t>
  </si>
  <si>
    <t>+/-106</t>
  </si>
  <si>
    <t>+/-91</t>
  </si>
  <si>
    <t>+/-49</t>
  </si>
  <si>
    <t>+/-17</t>
  </si>
  <si>
    <t>+/-140</t>
  </si>
  <si>
    <t>+/-24</t>
  </si>
  <si>
    <t>+/-25</t>
  </si>
  <si>
    <t>+/-18</t>
  </si>
  <si>
    <t>+/-39</t>
  </si>
  <si>
    <t>+/-149</t>
  </si>
  <si>
    <t>+/-29</t>
  </si>
  <si>
    <t>+/-23</t>
  </si>
  <si>
    <t>+/-33</t>
  </si>
  <si>
    <t>+/-27</t>
  </si>
  <si>
    <t>+/-19</t>
  </si>
  <si>
    <t>+/-31</t>
  </si>
  <si>
    <t>+/-28</t>
  </si>
  <si>
    <t>+/-15</t>
  </si>
  <si>
    <t>100</t>
  </si>
  <si>
    <t>+/-63</t>
  </si>
  <si>
    <t>+/-34</t>
  </si>
  <si>
    <t>+/-60</t>
  </si>
  <si>
    <t xml:space="preserve">    1-person household</t>
  </si>
  <si>
    <t xml:space="preserve">    2-person household</t>
  </si>
  <si>
    <t xml:space="preserve">    3-person household</t>
  </si>
  <si>
    <t>26</t>
  </si>
  <si>
    <t>55</t>
  </si>
  <si>
    <t xml:space="preserve">    4-person household</t>
  </si>
  <si>
    <t xml:space="preserve">    5-person household</t>
  </si>
  <si>
    <t>+/-73</t>
  </si>
  <si>
    <t xml:space="preserve">    6-person household</t>
  </si>
  <si>
    <t xml:space="preserve">    7-or-more person household</t>
  </si>
  <si>
    <t>+/-30</t>
  </si>
  <si>
    <t>74</t>
  </si>
  <si>
    <t>+/-104</t>
  </si>
  <si>
    <t>15</t>
  </si>
  <si>
    <t>+/-52</t>
  </si>
  <si>
    <t>Households 2-4 persons</t>
  </si>
  <si>
    <t>Large households 5+ persons</t>
  </si>
  <si>
    <t>Rental</t>
  </si>
  <si>
    <t>Total Householder living alone</t>
  </si>
  <si>
    <t>Household Size by Tenure (Including Large Households) (2007-2011)</t>
  </si>
  <si>
    <t>Households by Tenure and Age (2007-2011)</t>
  </si>
  <si>
    <t>POPULATION</t>
  </si>
  <si>
    <t xml:space="preserve"> HOUSING UNITS</t>
  </si>
  <si>
    <t>County / City</t>
  </si>
  <si>
    <t>Household</t>
  </si>
  <si>
    <t>Group Quarters</t>
  </si>
  <si>
    <t>Single Detached</t>
  </si>
  <si>
    <t>Single Attached</t>
  </si>
  <si>
    <t>Two to Four</t>
  </si>
  <si>
    <t>Five Plus</t>
  </si>
  <si>
    <t>Mobile Homes</t>
  </si>
  <si>
    <t>Occupied</t>
  </si>
  <si>
    <t>Vacancy Rate</t>
  </si>
  <si>
    <t>Persons per Household</t>
  </si>
  <si>
    <t xml:space="preserve"> </t>
  </si>
  <si>
    <t>Date</t>
  </si>
  <si>
    <t>Single</t>
  </si>
  <si>
    <t>Multiple</t>
  </si>
  <si>
    <t>Vacant Units</t>
  </si>
  <si>
    <t>Persons Per Household</t>
  </si>
  <si>
    <t>Households</t>
  </si>
  <si>
    <t>Source : State of California, Department of Finance, E-5 Population and Housing Estimates for Cities, Counties and the State — January 1, 2011- 2013. Sacramento, California, May 2013</t>
  </si>
  <si>
    <t xml:space="preserve"> HOUSING UNITS by TYPE</t>
  </si>
  <si>
    <t xml:space="preserve">Access latest DOF E5 at: </t>
  </si>
  <si>
    <t xml:space="preserve"> http://www.dof.ca.gov/research/demographic/reports/estimates/e-5/2011-20/view.php</t>
  </si>
  <si>
    <t>Copy the rows of the 2010 tab data for the entire county, abd paste it here, below the table header</t>
  </si>
  <si>
    <t>Copy the rows of the latest tab  data for the entire county, abd paste it here, below the table header</t>
  </si>
  <si>
    <t>Note the years forw hcih you copied data bu the county name</t>
  </si>
  <si>
    <t>Data in this table will be automatically linked to the Hosuing stock tab</t>
  </si>
  <si>
    <t># Existing Households</t>
  </si>
  <si>
    <t>Geography</t>
  </si>
  <si>
    <t>Total housing units</t>
  </si>
  <si>
    <t xml:space="preserve"> Occupied housing units</t>
  </si>
  <si>
    <t xml:space="preserve"> Vacant housing units</t>
  </si>
  <si>
    <t xml:space="preserve">  For rent</t>
  </si>
  <si>
    <t xml:space="preserve">  Rented, not occupied</t>
  </si>
  <si>
    <t xml:space="preserve">  For sale only</t>
  </si>
  <si>
    <t xml:space="preserve">  Sold, not occupied</t>
  </si>
  <si>
    <t xml:space="preserve">  For seasonal, recreational, or occasional use</t>
  </si>
  <si>
    <t xml:space="preserve">  All other vacants</t>
  </si>
  <si>
    <t>Vacancy rate</t>
  </si>
  <si>
    <t>Homeowner vacancy rate (1)</t>
  </si>
  <si>
    <t>Rental vacancy rate (1)</t>
  </si>
  <si>
    <t>HOUSING STOCK BY TYPE OF VACANCY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</si>
  <si>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</si>
  <si>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</si>
  <si>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</si>
  <si>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</si>
  <si>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</si>
  <si>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</si>
  <si>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</si>
  <si>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</si>
  <si>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</si>
  <si>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$1,000 payroll</t>
  </si>
  <si>
    <t>Table 15</t>
  </si>
  <si>
    <t>Table 16</t>
  </si>
  <si>
    <t>Table 17</t>
  </si>
  <si>
    <t>Table 18</t>
  </si>
  <si>
    <t xml:space="preserve">Household </t>
  </si>
  <si>
    <t>Extreme Low</t>
  </si>
  <si>
    <t>Very Low</t>
  </si>
  <si>
    <t>Low</t>
  </si>
  <si>
    <t>Moderate</t>
  </si>
  <si>
    <t>Above Moderate</t>
  </si>
  <si>
    <t>Lower income</t>
  </si>
  <si>
    <t>Ownership Households</t>
  </si>
  <si>
    <t>Overpaying owner households</t>
  </si>
  <si>
    <t>Percentage of overpaying owners</t>
  </si>
  <si>
    <t>Renter Households</t>
  </si>
  <si>
    <t>Overpaying renter hosueholds</t>
  </si>
  <si>
    <t>Percentage of overpaying renters</t>
  </si>
  <si>
    <t>Total Households</t>
  </si>
  <si>
    <t>Percentage of overpaying households</t>
  </si>
  <si>
    <t>Source: ACS 2007-2011 B25106</t>
  </si>
  <si>
    <t>E-8 City/County/State Population and Housing Estimates, 2000  and 2010</t>
  </si>
  <si>
    <t>Table 1.a</t>
  </si>
  <si>
    <t xml:space="preserve">http://www.dds.ca.gov/FactsStats/QuarterlyCounty.cfm </t>
  </si>
  <si>
    <t xml:space="preserve">http://www.dds.ca.gov/FactsStats/docs/CDER_QtrlyReport_Consideration_Limitations.pdf </t>
  </si>
  <si>
    <t>Data Limitations and Definitions</t>
  </si>
  <si>
    <t xml:space="preserve">http://www.agcensus.usda.gov/index.php </t>
  </si>
  <si>
    <t>Link to upcoming 2012 AgCensus</t>
  </si>
  <si>
    <t>Mount Shasta</t>
  </si>
  <si>
    <t>Tulelake</t>
  </si>
  <si>
    <t>Weed</t>
  </si>
  <si>
    <t>Yreka</t>
  </si>
  <si>
    <t>Dorris city, California</t>
  </si>
  <si>
    <t>44</t>
  </si>
  <si>
    <t>2.0%</t>
  </si>
  <si>
    <t>358</t>
  </si>
  <si>
    <t>+/-56</t>
  </si>
  <si>
    <t>+/-223</t>
  </si>
  <si>
    <t>+/-54</t>
  </si>
  <si>
    <t>+/-143</t>
  </si>
  <si>
    <t>+/-57</t>
  </si>
  <si>
    <t>+/-155</t>
  </si>
  <si>
    <t>68</t>
  </si>
  <si>
    <t>129</t>
  </si>
  <si>
    <t>390</t>
  </si>
  <si>
    <t>+/-40</t>
  </si>
  <si>
    <t>+/-13</t>
  </si>
  <si>
    <t>+/-68</t>
  </si>
  <si>
    <t>+/-72</t>
  </si>
  <si>
    <t>+/-172</t>
  </si>
  <si>
    <t>+/-44</t>
  </si>
  <si>
    <t>+/-83</t>
  </si>
  <si>
    <t>+/-20</t>
  </si>
  <si>
    <t>+/-193</t>
  </si>
  <si>
    <t>+/-92</t>
  </si>
  <si>
    <t>+/-178</t>
  </si>
  <si>
    <t>+/-47</t>
  </si>
  <si>
    <t>106</t>
  </si>
  <si>
    <t>+/-132</t>
  </si>
  <si>
    <t>+/-190</t>
  </si>
  <si>
    <t>+/-107</t>
  </si>
  <si>
    <t>+/-97</t>
  </si>
  <si>
    <t>220</t>
  </si>
  <si>
    <t>+/-219</t>
  </si>
  <si>
    <t>115</t>
  </si>
  <si>
    <t>261</t>
  </si>
  <si>
    <t>131</t>
  </si>
  <si>
    <t>130</t>
  </si>
  <si>
    <t>+/-38</t>
  </si>
  <si>
    <t>+/-100</t>
  </si>
  <si>
    <t>544</t>
  </si>
  <si>
    <t>215</t>
  </si>
  <si>
    <t>575</t>
  </si>
  <si>
    <t>+/-32</t>
  </si>
  <si>
    <t>+/-46</t>
  </si>
  <si>
    <t>+/-43</t>
  </si>
  <si>
    <t>+/-109</t>
  </si>
  <si>
    <t>+/-142</t>
  </si>
  <si>
    <t>+/-103</t>
  </si>
  <si>
    <t>+/-71</t>
  </si>
  <si>
    <t>150 Days or More</t>
  </si>
  <si>
    <t>Fewer than 150 Days</t>
  </si>
  <si>
    <t>170</t>
  </si>
  <si>
    <t>196</t>
  </si>
  <si>
    <t>452</t>
  </si>
  <si>
    <t>158</t>
  </si>
  <si>
    <t>37</t>
  </si>
  <si>
    <t>410</t>
  </si>
  <si>
    <t>82</t>
  </si>
  <si>
    <t>1,248</t>
  </si>
  <si>
    <t>243</t>
  </si>
  <si>
    <t>499</t>
  </si>
  <si>
    <t>124</t>
  </si>
  <si>
    <t>253</t>
  </si>
  <si>
    <t>1,037</t>
  </si>
  <si>
    <t>341</t>
  </si>
  <si>
    <t>1,169</t>
  </si>
  <si>
    <t>3,217</t>
  </si>
  <si>
    <t>Source: 2000 Census P041</t>
  </si>
  <si>
    <t>Unicorporated Area</t>
  </si>
  <si>
    <t># Existing         Households</t>
  </si>
  <si>
    <t>Unincorporated Area</t>
  </si>
  <si>
    <t>For calculation purposes only</t>
  </si>
  <si>
    <t>Households by Income Category Paying in Excess of 30% of Income Toward Housing Cost (Overpayment By Income category)</t>
  </si>
  <si>
    <t>Jurisdiction</t>
  </si>
  <si>
    <t>Very-Low</t>
  </si>
  <si>
    <t>Above-Moderate</t>
  </si>
  <si>
    <t>Percentage of Total</t>
  </si>
  <si>
    <t>Projected Needs (Regional Housing Need Allocation)</t>
  </si>
  <si>
    <t xml:space="preserve">DDS Data on People with Developmental Disabilites by Zip Code </t>
  </si>
  <si>
    <t>Source: Department of Developmental Services</t>
  </si>
  <si>
    <t>ZIP</t>
  </si>
  <si>
    <t>County</t>
  </si>
  <si>
    <t>Status</t>
  </si>
  <si>
    <t>Age</t>
  </si>
  <si>
    <t>Residence</t>
  </si>
  <si>
    <t>2-Active Client</t>
  </si>
  <si>
    <t>3 to  5 yrs</t>
  </si>
  <si>
    <t>Community Care</t>
  </si>
  <si>
    <t>Home Prnt/Grdn</t>
  </si>
  <si>
    <t>6 to  9 yrs</t>
  </si>
  <si>
    <t>14 to 17 yrs</t>
  </si>
  <si>
    <t>32 to 41 yrs</t>
  </si>
  <si>
    <t>18 to 21 yrs</t>
  </si>
  <si>
    <t>52 to 61 yrs</t>
  </si>
  <si>
    <t>Indep Living</t>
  </si>
  <si>
    <t>10 to 13 yrs</t>
  </si>
  <si>
    <t>22 to 31 yrs</t>
  </si>
  <si>
    <t>42 to 51 yrs</t>
  </si>
  <si>
    <t>62 and Older</t>
  </si>
  <si>
    <t>SNF</t>
  </si>
  <si>
    <t>ICF</t>
  </si>
  <si>
    <t>Other</t>
  </si>
  <si>
    <t># Pop</t>
  </si>
  <si>
    <t>0 to  2 yrs</t>
  </si>
  <si>
    <t>Table 19</t>
  </si>
  <si>
    <t>Table 21</t>
  </si>
  <si>
    <t>* For Extremely Low Income jurisdictions may either use available Census data to calculate the number of projected extremely low-income households (see Overpayment tab), or presume 50 percent of the very low-income households qualify as extremely low-income households.</t>
  </si>
  <si>
    <t>risk_level</t>
  </si>
  <si>
    <t>TitleTwoOrSix</t>
  </si>
  <si>
    <t>5-Very High</t>
  </si>
  <si>
    <t>Profit Motivated</t>
  </si>
  <si>
    <t>Non-Profit</t>
  </si>
  <si>
    <t>4-High.</t>
  </si>
  <si>
    <t>Limited Dividend</t>
  </si>
  <si>
    <t>2-Low</t>
  </si>
  <si>
    <t>Project Address</t>
  </si>
  <si>
    <t>Project City</t>
  </si>
  <si>
    <t>Project County</t>
  </si>
  <si>
    <t>Project Zip</t>
  </si>
  <si>
    <t>PIS Date</t>
  </si>
  <si>
    <t>TCAC#</t>
  </si>
  <si>
    <t>Total Low_Income Units</t>
  </si>
  <si>
    <t>Total Units</t>
  </si>
  <si>
    <t>Year 15 Date__cd</t>
  </si>
  <si>
    <t>application_year__cn</t>
  </si>
  <si>
    <t>Application #</t>
  </si>
  <si>
    <t>Application Stage</t>
  </si>
  <si>
    <t>Housing Type</t>
  </si>
  <si>
    <t>Construction Type</t>
  </si>
  <si>
    <t>Post Year 15</t>
  </si>
  <si>
    <t>Extended</t>
  </si>
  <si>
    <t>Large Family</t>
  </si>
  <si>
    <t>Placed In Service</t>
  </si>
  <si>
    <t>Non Targeted</t>
  </si>
  <si>
    <t>Pre Year 10</t>
  </si>
  <si>
    <t>Senior</t>
  </si>
  <si>
    <t>N/A</t>
  </si>
  <si>
    <t>Preliminary Reservation</t>
  </si>
  <si>
    <t>Table 20.b LIHTC Assisted Housing Units</t>
  </si>
  <si>
    <t>Table 20.a   HUD Assisted Housing Units</t>
  </si>
  <si>
    <t>Risk Level</t>
  </si>
  <si>
    <t>Definition</t>
  </si>
  <si>
    <t>Section 8 Contract Expiring or Mortgage maturing in next year</t>
  </si>
  <si>
    <t>Section 8 Contract Expiring or Mortgage maturing in 1-5 years</t>
  </si>
  <si>
    <t>3-Moderate</t>
  </si>
  <si>
    <t>Section 8 Contract Expiring or Mortgage maturing in 5-10 years</t>
  </si>
  <si>
    <t>Section 8 Contract Expiring or Mortgage maturing in more than 10</t>
  </si>
  <si>
    <t>1-none</t>
  </si>
  <si>
    <t>no Section 8 contract or subsidized mortgage in place</t>
  </si>
  <si>
    <t>Total Housing Units</t>
  </si>
  <si>
    <t>Unincorporated County</t>
  </si>
  <si>
    <t>Source: DOF E8 2000-2010 By geography</t>
  </si>
  <si>
    <t>Link to American FactFinder</t>
  </si>
  <si>
    <t xml:space="preserve">http://factfinder2.census.gov/faces/nav/jsf/pages/searchresults.xhtml?refresh=t </t>
  </si>
  <si>
    <t>Source: ACS 2007-2001 B17012</t>
  </si>
  <si>
    <t>Female Headed Households (2011)</t>
  </si>
  <si>
    <r>
      <t>California, all counties, and all places</t>
    </r>
    <r>
      <rPr>
        <sz val="8.8000000000000007"/>
        <color theme="1"/>
        <rFont val="Arial"/>
        <family val="2"/>
      </rPr>
      <t xml:space="preserve"> (incorporated cities and Census Designated Places) - selected data:</t>
    </r>
  </si>
  <si>
    <t>Table 5a—Housing Occupancy (occupied units and vacant unit by type of vacancy) (.xls, &lt;1 MB)</t>
  </si>
  <si>
    <t>Table 5b—Housing Tenure (owner/renter) (.xls, &lt;1 MB)</t>
  </si>
  <si>
    <t>Source: DOF Census 2010 Demographic Summary Profile</t>
  </si>
  <si>
    <t>Source : DOF_ Census 2010 Demographic Summary Profile</t>
  </si>
  <si>
    <t xml:space="preserve">: https://www.onecpd.info/reports/CoC_HIC_State_CA_2012.pdf </t>
  </si>
  <si>
    <t>Butte County</t>
  </si>
  <si>
    <t xml:space="preserve">Biggs               </t>
  </si>
  <si>
    <t xml:space="preserve">Chico               </t>
  </si>
  <si>
    <t xml:space="preserve">Gridley             </t>
  </si>
  <si>
    <t xml:space="preserve">Oroville            </t>
  </si>
  <si>
    <t xml:space="preserve">Paradise            </t>
  </si>
  <si>
    <t>Biggs</t>
  </si>
  <si>
    <t>Chico</t>
  </si>
  <si>
    <t>Gridley</t>
  </si>
  <si>
    <t>Oroville</t>
  </si>
  <si>
    <t>Paradise</t>
  </si>
  <si>
    <t>10.6%</t>
  </si>
  <si>
    <t>Butte County, California</t>
  </si>
  <si>
    <t>Biggs, California</t>
  </si>
  <si>
    <t>Chico, California</t>
  </si>
  <si>
    <t>Gridley, California</t>
  </si>
  <si>
    <t>Oroville, California</t>
  </si>
  <si>
    <t>Paradise, California</t>
  </si>
  <si>
    <t>642</t>
  </si>
  <si>
    <t>59</t>
  </si>
  <si>
    <t>169</t>
  </si>
  <si>
    <t>9.8%</t>
  </si>
  <si>
    <t>11.5%</t>
  </si>
  <si>
    <t>4.7%</t>
  </si>
  <si>
    <t>1.6%</t>
  </si>
  <si>
    <t>9.2%</t>
  </si>
  <si>
    <t>0.0%</t>
  </si>
  <si>
    <t>5.0%</t>
  </si>
  <si>
    <t>26.3%</t>
  </si>
  <si>
    <t>8.6%</t>
  </si>
  <si>
    <t>2.3%</t>
  </si>
  <si>
    <t>4.2%</t>
  </si>
  <si>
    <t>39,978</t>
  </si>
  <si>
    <t>738</t>
  </si>
  <si>
    <t>1,696</t>
  </si>
  <si>
    <t>2,385</t>
  </si>
  <si>
    <t>837</t>
  </si>
  <si>
    <t>5,457</t>
  </si>
  <si>
    <t>864</t>
  </si>
  <si>
    <t>819</t>
  </si>
  <si>
    <t>2,201</t>
  </si>
  <si>
    <t>3,754</t>
  </si>
  <si>
    <t>12,262</t>
  </si>
  <si>
    <t>5,408</t>
  </si>
  <si>
    <t>1,780</t>
  </si>
  <si>
    <t>1,777</t>
  </si>
  <si>
    <t>1.8%</t>
  </si>
  <si>
    <t>6.0%</t>
  </si>
  <si>
    <t>2.1%</t>
  </si>
  <si>
    <t>13.7%</t>
  </si>
  <si>
    <t>2.2%</t>
  </si>
  <si>
    <t>5.5%</t>
  </si>
  <si>
    <t>9.4%</t>
  </si>
  <si>
    <t>30.7%</t>
  </si>
  <si>
    <t>13.5%</t>
  </si>
  <si>
    <t>4.5%</t>
  </si>
  <si>
    <t>4.4%</t>
  </si>
  <si>
    <t>2,189</t>
  </si>
  <si>
    <t>184</t>
  </si>
  <si>
    <t>209</t>
  </si>
  <si>
    <t>125</t>
  </si>
  <si>
    <t>72</t>
  </si>
  <si>
    <t>146</t>
  </si>
  <si>
    <t>8.4%</t>
  </si>
  <si>
    <t>11.9%</t>
  </si>
  <si>
    <t>9.5%</t>
  </si>
  <si>
    <t>5.9%</t>
  </si>
  <si>
    <t>9.0%</t>
  </si>
  <si>
    <t>5.7%</t>
  </si>
  <si>
    <t>1.0%</t>
  </si>
  <si>
    <t>3.3%</t>
  </si>
  <si>
    <t>7.8%</t>
  </si>
  <si>
    <t>17.8%</t>
  </si>
  <si>
    <t>4.6%</t>
  </si>
  <si>
    <t>6.7%</t>
  </si>
  <si>
    <t>5,303</t>
  </si>
  <si>
    <t>162</t>
  </si>
  <si>
    <t>222</t>
  </si>
  <si>
    <t>263</t>
  </si>
  <si>
    <t>50</t>
  </si>
  <si>
    <t>208</t>
  </si>
  <si>
    <t>1,502</t>
  </si>
  <si>
    <t>971</t>
  </si>
  <si>
    <t>3.1%</t>
  </si>
  <si>
    <t>10.3%</t>
  </si>
  <si>
    <t>0.8%</t>
  </si>
  <si>
    <t>10.8%</t>
  </si>
  <si>
    <t>0.9%</t>
  </si>
  <si>
    <t>3.9%</t>
  </si>
  <si>
    <t>6.8%</t>
  </si>
  <si>
    <t>28.3%</t>
  </si>
  <si>
    <t>18.3%</t>
  </si>
  <si>
    <t>3.5%</t>
  </si>
  <si>
    <t>4.1%</t>
  </si>
  <si>
    <t>9,957</t>
  </si>
  <si>
    <t>105</t>
  </si>
  <si>
    <t>826</t>
  </si>
  <si>
    <t>431</t>
  </si>
  <si>
    <t>1,357</t>
  </si>
  <si>
    <t>430</t>
  </si>
  <si>
    <t>444</t>
  </si>
  <si>
    <t>862</t>
  </si>
  <si>
    <t>3,371</t>
  </si>
  <si>
    <t>732</t>
  </si>
  <si>
    <t>696</t>
  </si>
  <si>
    <t>357</t>
  </si>
  <si>
    <t>1.1%</t>
  </si>
  <si>
    <t>8.3%</t>
  </si>
  <si>
    <t>4.3%</t>
  </si>
  <si>
    <t>1.3%</t>
  </si>
  <si>
    <t>13.6%</t>
  </si>
  <si>
    <t>8.7%</t>
  </si>
  <si>
    <t>33.9%</t>
  </si>
  <si>
    <t>7.4%</t>
  </si>
  <si>
    <t>7.0%</t>
  </si>
  <si>
    <t>3.6%</t>
  </si>
  <si>
    <t>Biggs City</t>
  </si>
  <si>
    <t>Chico City</t>
  </si>
  <si>
    <t>Gridley City</t>
  </si>
  <si>
    <t>Oroville City</t>
  </si>
  <si>
    <t>Paradise City</t>
  </si>
  <si>
    <t>Butte Countywide Total</t>
  </si>
  <si>
    <t>Biggs City, California</t>
  </si>
  <si>
    <t>Gridley City, California</t>
  </si>
  <si>
    <t>+/-922</t>
  </si>
  <si>
    <t>+/-614</t>
  </si>
  <si>
    <t>+/-321</t>
  </si>
  <si>
    <t>+/-369</t>
  </si>
  <si>
    <t>+/-1,003</t>
  </si>
  <si>
    <t>+/-646</t>
  </si>
  <si>
    <t>+/-200</t>
  </si>
  <si>
    <t>+/-254</t>
  </si>
  <si>
    <t>+/-433</t>
  </si>
  <si>
    <t>+/-691</t>
  </si>
  <si>
    <t>+/-408</t>
  </si>
  <si>
    <t>+/-87</t>
  </si>
  <si>
    <t>+/-336</t>
  </si>
  <si>
    <t>+/-799</t>
  </si>
  <si>
    <t>+/-375</t>
  </si>
  <si>
    <t>+/-136</t>
  </si>
  <si>
    <t>+/-333</t>
  </si>
  <si>
    <t>+/-643</t>
  </si>
  <si>
    <t>+/-308</t>
  </si>
  <si>
    <t>+/-126</t>
  </si>
  <si>
    <t>+/-442</t>
  </si>
  <si>
    <t>+/-264</t>
  </si>
  <si>
    <t>+/-93</t>
  </si>
  <si>
    <t>+/-156</t>
  </si>
  <si>
    <t>+/-290</t>
  </si>
  <si>
    <t>+/-177</t>
  </si>
  <si>
    <t>+/-78</t>
  </si>
  <si>
    <t>+/-76</t>
  </si>
  <si>
    <t>+/-1,027</t>
  </si>
  <si>
    <t>+/-706</t>
  </si>
  <si>
    <t>+/-261</t>
  </si>
  <si>
    <t>+/-319</t>
  </si>
  <si>
    <t>+/-676</t>
  </si>
  <si>
    <t>+/-535</t>
  </si>
  <si>
    <t>+/-215</t>
  </si>
  <si>
    <t>+/-269</t>
  </si>
  <si>
    <t>+/-850</t>
  </si>
  <si>
    <t>+/-576</t>
  </si>
  <si>
    <t>+/-202</t>
  </si>
  <si>
    <t>+/-226</t>
  </si>
  <si>
    <t>+/-612</t>
  </si>
  <si>
    <t>+/-383</t>
  </si>
  <si>
    <t>+/-69</t>
  </si>
  <si>
    <t>+/-532</t>
  </si>
  <si>
    <t>+/-386</t>
  </si>
  <si>
    <t>+/-108</t>
  </si>
  <si>
    <t>+/-86</t>
  </si>
  <si>
    <t>+/-257</t>
  </si>
  <si>
    <t>+/-183</t>
  </si>
  <si>
    <t>+/-96</t>
  </si>
  <si>
    <t>+/-59</t>
  </si>
  <si>
    <t>Chico City, California</t>
  </si>
  <si>
    <t>Oroville City, California</t>
  </si>
  <si>
    <t>Paradise City, California</t>
  </si>
  <si>
    <t>+/-168</t>
  </si>
  <si>
    <t>+/-407</t>
  </si>
  <si>
    <t>+/-258</t>
  </si>
  <si>
    <t>+/-125</t>
  </si>
  <si>
    <t>+/-401</t>
  </si>
  <si>
    <t>+/-284</t>
  </si>
  <si>
    <t>+/-89</t>
  </si>
  <si>
    <t>+/-189</t>
  </si>
  <si>
    <t>+/-485</t>
  </si>
  <si>
    <t>+/-361</t>
  </si>
  <si>
    <t>+/-237</t>
  </si>
  <si>
    <t>+/-453</t>
  </si>
  <si>
    <t>+/-279</t>
  </si>
  <si>
    <t>+/-111</t>
  </si>
  <si>
    <t>+/-197</t>
  </si>
  <si>
    <t>+/-506</t>
  </si>
  <si>
    <t>+/-263</t>
  </si>
  <si>
    <t>+/-110</t>
  </si>
  <si>
    <t>+/-231</t>
  </si>
  <si>
    <t>+/-380</t>
  </si>
  <si>
    <t>+/-62</t>
  </si>
  <si>
    <t>+/-121</t>
  </si>
  <si>
    <t>+/-208</t>
  </si>
  <si>
    <t>+/-330</t>
  </si>
  <si>
    <t>+/-244</t>
  </si>
  <si>
    <t>+/-127</t>
  </si>
  <si>
    <t>+/-166</t>
  </si>
  <si>
    <t>+/-593</t>
  </si>
  <si>
    <t>+/-496</t>
  </si>
  <si>
    <t>+/-531</t>
  </si>
  <si>
    <t>+/-41</t>
  </si>
  <si>
    <t>+/-467</t>
  </si>
  <si>
    <t>+/-170</t>
  </si>
  <si>
    <t>+/-205</t>
  </si>
  <si>
    <t>+/-451</t>
  </si>
  <si>
    <t>+/-314</t>
  </si>
  <si>
    <t>+/-145</t>
  </si>
  <si>
    <t>+/-479</t>
  </si>
  <si>
    <t>+/-398</t>
  </si>
  <si>
    <t>+/-343</t>
  </si>
  <si>
    <t>+/-210</t>
  </si>
  <si>
    <t>+/-74</t>
  </si>
  <si>
    <t>+/-138</t>
  </si>
  <si>
    <t>+/-216</t>
  </si>
  <si>
    <t>+/-158</t>
  </si>
  <si>
    <t>+/-186</t>
  </si>
  <si>
    <t>+/-112</t>
  </si>
  <si>
    <t>+/-75</t>
  </si>
  <si>
    <t>+/-157</t>
  </si>
  <si>
    <t xml:space="preserve">    Bangor CDP </t>
  </si>
  <si>
    <t xml:space="preserve">    Berry Creek CDP </t>
  </si>
  <si>
    <t xml:space="preserve">    Biggs city </t>
  </si>
  <si>
    <t xml:space="preserve">    Butte Creek Canyon CDP </t>
  </si>
  <si>
    <t xml:space="preserve">    Butte Meadows CDP </t>
  </si>
  <si>
    <t xml:space="preserve">    Butte Valley CDP </t>
  </si>
  <si>
    <t xml:space="preserve">    Cherokee CDP </t>
  </si>
  <si>
    <t xml:space="preserve">    Chico city </t>
  </si>
  <si>
    <t xml:space="preserve">    Clipper Mills CDP </t>
  </si>
  <si>
    <t xml:space="preserve">    Cohasset CDP </t>
  </si>
  <si>
    <t xml:space="preserve">    Concow CDP </t>
  </si>
  <si>
    <t xml:space="preserve">    Durham CDP </t>
  </si>
  <si>
    <t xml:space="preserve">    Forbestown CDP </t>
  </si>
  <si>
    <t xml:space="preserve">    Forest Ranch CDP </t>
  </si>
  <si>
    <t xml:space="preserve">    Gridley city </t>
  </si>
  <si>
    <t xml:space="preserve">    Honcut CDP </t>
  </si>
  <si>
    <t xml:space="preserve">    Kelly Ridge CDP </t>
  </si>
  <si>
    <t xml:space="preserve">    Magalia CDP </t>
  </si>
  <si>
    <t xml:space="preserve">    Nord CDP </t>
  </si>
  <si>
    <t xml:space="preserve">    Oroville city </t>
  </si>
  <si>
    <t xml:space="preserve">    Oroville East CDP </t>
  </si>
  <si>
    <t xml:space="preserve">    Palermo CDP </t>
  </si>
  <si>
    <t xml:space="preserve">    Paradise town </t>
  </si>
  <si>
    <t xml:space="preserve">    Rackerby CDP </t>
  </si>
  <si>
    <t xml:space="preserve">    Richvale CDP </t>
  </si>
  <si>
    <t xml:space="preserve">    Robinson Mill CDP </t>
  </si>
  <si>
    <t xml:space="preserve">    South Oroville CDP </t>
  </si>
  <si>
    <t xml:space="preserve">    Stirling City CDP </t>
  </si>
  <si>
    <t xml:space="preserve">    Thermalito CDP </t>
  </si>
  <si>
    <t xml:space="preserve">    Yankee Hill CDP </t>
  </si>
  <si>
    <t>Butte</t>
  </si>
  <si>
    <t>Unincorporated</t>
  </si>
  <si>
    <t>698</t>
  </si>
  <si>
    <t>17,933</t>
  </si>
  <si>
    <t>43</t>
  </si>
  <si>
    <t>93</t>
  </si>
  <si>
    <t>199</t>
  </si>
  <si>
    <t>152</t>
  </si>
  <si>
    <t>28</t>
  </si>
  <si>
    <t>14</t>
  </si>
  <si>
    <t>1,653</t>
  </si>
  <si>
    <t>3,392</t>
  </si>
  <si>
    <t>6,209</t>
  </si>
  <si>
    <t>1,083</t>
  </si>
  <si>
    <t>1,920</t>
  </si>
  <si>
    <t>905</t>
  </si>
  <si>
    <t>898</t>
  </si>
  <si>
    <t>1,403</t>
  </si>
  <si>
    <t>2,183</t>
  </si>
  <si>
    <t>6,760</t>
  </si>
  <si>
    <t>12,519</t>
  </si>
  <si>
    <t>166</t>
  </si>
  <si>
    <t>406</t>
  </si>
  <si>
    <t>909</t>
  </si>
  <si>
    <t>142</t>
  </si>
  <si>
    <t>356</t>
  </si>
  <si>
    <t>92</t>
  </si>
  <si>
    <t>84</t>
  </si>
  <si>
    <t>235</t>
  </si>
  <si>
    <t>1,834</t>
  </si>
  <si>
    <t>321</t>
  </si>
  <si>
    <t>577</t>
  </si>
  <si>
    <t>275</t>
  </si>
  <si>
    <t>260</t>
  </si>
  <si>
    <t>401</t>
  </si>
  <si>
    <t>5,744</t>
  </si>
  <si>
    <t>1,145</t>
  </si>
  <si>
    <t>2,015</t>
  </si>
  <si>
    <t>873</t>
  </si>
  <si>
    <t>585</t>
  </si>
  <si>
    <t>1,126</t>
  </si>
  <si>
    <t>688</t>
  </si>
  <si>
    <t>1,223</t>
  </si>
  <si>
    <t>943</t>
  </si>
  <si>
    <t>1,986</t>
  </si>
  <si>
    <t>Farmworkers – County-Wide (Butte)</t>
  </si>
  <si>
    <t>Farmworkers by Days Worked (Butte County)</t>
  </si>
  <si>
    <t>Emergency Shelter</t>
  </si>
  <si>
    <t>Transitional Housing</t>
  </si>
  <si>
    <t>Permanent Supportive Housing</t>
  </si>
  <si>
    <t>n/a</t>
  </si>
  <si>
    <t>Family Beds</t>
  </si>
  <si>
    <t>Adults Only Beds</t>
  </si>
  <si>
    <t>Child Only Beds</t>
  </si>
  <si>
    <t>Total Year Round Beds</t>
  </si>
  <si>
    <t>Seasonal</t>
  </si>
  <si>
    <t>https://www.onecpd.info/resources/documents/2007-2012PITCountsbyCoC.xlsx</t>
  </si>
  <si>
    <t>http://www.bcag.org/documents/planning/2012_RHNP/RHNP%20FINAL%202012%20rev021913.pdf</t>
  </si>
  <si>
    <t>87,965</t>
  </si>
  <si>
    <t>3,061</t>
  </si>
  <si>
    <t>5,519</t>
  </si>
  <si>
    <t>5,550</t>
  </si>
  <si>
    <t>1,836</t>
  </si>
  <si>
    <t>10,931</t>
  </si>
  <si>
    <t>3,131</t>
  </si>
  <si>
    <t>1,522</t>
  </si>
  <si>
    <t>4,357</t>
  </si>
  <si>
    <t>8,102</t>
  </si>
  <si>
    <t>25,935</t>
  </si>
  <si>
    <t>9,920</t>
  </si>
  <si>
    <t>4,440</t>
  </si>
  <si>
    <t>3,661</t>
  </si>
  <si>
    <t>6.3%</t>
  </si>
  <si>
    <t>12.4%</t>
  </si>
  <si>
    <t>1.7%</t>
  </si>
  <si>
    <t>29.5%</t>
  </si>
  <si>
    <t>11.3%</t>
  </si>
  <si>
    <t>Total Persons with a Physical Disability</t>
  </si>
  <si>
    <t>% of Total Population Over Age 5 (Civilian Non-institutional)</t>
  </si>
  <si>
    <t>Persons with Physical Disability by Employment Status* (Census 2000)</t>
  </si>
  <si>
    <t>Chico city, California</t>
  </si>
  <si>
    <t>Paradise town, California</t>
  </si>
  <si>
    <t>60,285</t>
  </si>
  <si>
    <t>+/-867</t>
  </si>
  <si>
    <t>15,069</t>
  </si>
  <si>
    <t>+/-527</t>
  </si>
  <si>
    <t xml:space="preserve">  In the labor force:</t>
  </si>
  <si>
    <t>43,956</t>
  </si>
  <si>
    <t>+/-1,360</t>
  </si>
  <si>
    <t>10,327</t>
  </si>
  <si>
    <t>+/-673</t>
  </si>
  <si>
    <t xml:space="preserve">    Employed:</t>
  </si>
  <si>
    <t>37,917</t>
  </si>
  <si>
    <t>+/-1,442</t>
  </si>
  <si>
    <t>9,224</t>
  </si>
  <si>
    <t>+/-666</t>
  </si>
  <si>
    <t xml:space="preserve">      With a disability:</t>
  </si>
  <si>
    <t>1,952</t>
  </si>
  <si>
    <t>+/-565</t>
  </si>
  <si>
    <t>695</t>
  </si>
  <si>
    <t>+/-245</t>
  </si>
  <si>
    <t xml:space="preserve">        With a hearing difficulty</t>
  </si>
  <si>
    <t>847</t>
  </si>
  <si>
    <t>+/-434</t>
  </si>
  <si>
    <t>186</t>
  </si>
  <si>
    <t>+/-99</t>
  </si>
  <si>
    <t xml:space="preserve">        With a vision difficulty</t>
  </si>
  <si>
    <t>283</t>
  </si>
  <si>
    <t>+/-135</t>
  </si>
  <si>
    <t>135</t>
  </si>
  <si>
    <t>+/-137</t>
  </si>
  <si>
    <t xml:space="preserve">        With a cognitive difficulty</t>
  </si>
  <si>
    <t>636</t>
  </si>
  <si>
    <t>+/-250</t>
  </si>
  <si>
    <t>281</t>
  </si>
  <si>
    <t xml:space="preserve">        With an ambulatory difficulty</t>
  </si>
  <si>
    <t>505</t>
  </si>
  <si>
    <t>200</t>
  </si>
  <si>
    <t xml:space="preserve">        With a self-care difficulty</t>
  </si>
  <si>
    <t>107</t>
  </si>
  <si>
    <t>98</t>
  </si>
  <si>
    <t xml:space="preserve">        With an independent living difficulty</t>
  </si>
  <si>
    <t>424</t>
  </si>
  <si>
    <t>+/-167</t>
  </si>
  <si>
    <t>+/-36</t>
  </si>
  <si>
    <t xml:space="preserve">      No disability</t>
  </si>
  <si>
    <t>35,965</t>
  </si>
  <si>
    <t>+/-1,468</t>
  </si>
  <si>
    <t>8,529</t>
  </si>
  <si>
    <t>+/-665</t>
  </si>
  <si>
    <t xml:space="preserve">    Unemployed:</t>
  </si>
  <si>
    <t>6,039</t>
  </si>
  <si>
    <t>+/-764</t>
  </si>
  <si>
    <t>1,103</t>
  </si>
  <si>
    <t>+/-320</t>
  </si>
  <si>
    <t>612</t>
  </si>
  <si>
    <t>62</t>
  </si>
  <si>
    <t>69</t>
  </si>
  <si>
    <t>+/-123</t>
  </si>
  <si>
    <t>165</t>
  </si>
  <si>
    <t>+/-196</t>
  </si>
  <si>
    <t>368</t>
  </si>
  <si>
    <t>+/-207</t>
  </si>
  <si>
    <t>113</t>
  </si>
  <si>
    <t>+/-187</t>
  </si>
  <si>
    <t>5,427</t>
  </si>
  <si>
    <t>1,041</t>
  </si>
  <si>
    <t>+/-309</t>
  </si>
  <si>
    <t xml:space="preserve">  Not in labor force:</t>
  </si>
  <si>
    <t>16,329</t>
  </si>
  <si>
    <t>+/-1,285</t>
  </si>
  <si>
    <t>4,742</t>
  </si>
  <si>
    <t>+/-513</t>
  </si>
  <si>
    <t xml:space="preserve">    With a disability:</t>
  </si>
  <si>
    <t>4,028</t>
  </si>
  <si>
    <t>+/-657</t>
  </si>
  <si>
    <t>1,813</t>
  </si>
  <si>
    <t xml:space="preserve">      With a hearing difficulty</t>
  </si>
  <si>
    <t>516</t>
  </si>
  <si>
    <t xml:space="preserve">      With a vision difficulty</t>
  </si>
  <si>
    <t>445</t>
  </si>
  <si>
    <t>349</t>
  </si>
  <si>
    <t xml:space="preserve">      With a cognitive difficulty</t>
  </si>
  <si>
    <t>1,949</t>
  </si>
  <si>
    <t>+/-454</t>
  </si>
  <si>
    <t>773</t>
  </si>
  <si>
    <t>+/-235</t>
  </si>
  <si>
    <t xml:space="preserve">      With an ambulatory difficulty</t>
  </si>
  <si>
    <t>2,155</t>
  </si>
  <si>
    <t>1,290</t>
  </si>
  <si>
    <t>+/-373</t>
  </si>
  <si>
    <t xml:space="preserve">      With a self-care difficulty</t>
  </si>
  <si>
    <t>810</t>
  </si>
  <si>
    <t>+/-259</t>
  </si>
  <si>
    <t>509</t>
  </si>
  <si>
    <t>+/-212</t>
  </si>
  <si>
    <t xml:space="preserve">      With an independent living difficulty</t>
  </si>
  <si>
    <t>1,874</t>
  </si>
  <si>
    <t>+/-441</t>
  </si>
  <si>
    <t>899</t>
  </si>
  <si>
    <t>+/-292</t>
  </si>
  <si>
    <t xml:space="preserve">    No disability</t>
  </si>
  <si>
    <t>12,301</t>
  </si>
  <si>
    <t>+/-1,018</t>
  </si>
  <si>
    <t>2,929</t>
  </si>
  <si>
    <t>+/-462</t>
  </si>
  <si>
    <t>Source:  ACS B18120</t>
  </si>
  <si>
    <t>Employment Status by Disability Status and Type:  Age 18-64</t>
  </si>
  <si>
    <t xml:space="preserve">Persons with Disabilities by Disability Type and Age (Cenus 2000) </t>
  </si>
  <si>
    <t>Source: ACS 2011, 5 Year (B25007)</t>
  </si>
  <si>
    <t>*Employment data for all disabilities not considered physical is not available for all jurisdictions.  Data is available for Chico and Paradise.  Please see bottom table.</t>
  </si>
  <si>
    <t>Source: 2000 Census PCT028</t>
  </si>
  <si>
    <t>Note:  Numbers are provided for the Butte, Chico, and Paradise Continuum of Care for which Butte County is a participating member.  Numbers represent homeless needs for the total Continuum of Care area.</t>
  </si>
  <si>
    <t>CHICO GARDENS</t>
  </si>
  <si>
    <t>95928</t>
  </si>
  <si>
    <t>TRANS PACIFIC GARDENS II</t>
  </si>
  <si>
    <t>95926</t>
  </si>
  <si>
    <t>CEDAR VILLAGE</t>
  </si>
  <si>
    <t>VILLA RITA APARTMENTS</t>
  </si>
  <si>
    <t>TURNING POINT COMMONS</t>
  </si>
  <si>
    <t>CINNAMON VILLAGE</t>
  </si>
  <si>
    <t>HARTFORD PLACE</t>
  </si>
  <si>
    <t>PARADISE GARDENS III</t>
  </si>
  <si>
    <t>95969</t>
  </si>
  <si>
    <t>OROVILLE APARTMENTS</t>
  </si>
  <si>
    <t>95965</t>
  </si>
  <si>
    <t>Grand Total</t>
  </si>
  <si>
    <t>Butte Total</t>
  </si>
  <si>
    <t xml:space="preserve">Unincorporated     </t>
  </si>
  <si>
    <t>10-year change</t>
  </si>
  <si>
    <t>AMI</t>
  </si>
  <si>
    <t>Overpaying hosueholds</t>
  </si>
  <si>
    <t>Source ACS B25009</t>
  </si>
  <si>
    <t>-</t>
  </si>
  <si>
    <t>Additional data available in ACS 2007-2011 for the following jurisdictions</t>
  </si>
  <si>
    <t>By Residence Type</t>
  </si>
  <si>
    <t>By Age</t>
  </si>
  <si>
    <t>By Zip Code</t>
  </si>
  <si>
    <t>County/Region Total</t>
  </si>
  <si>
    <t>Lucian Manor</t>
  </si>
  <si>
    <t>Jarvis Gardens</t>
  </si>
  <si>
    <t>Villa Serena</t>
  </si>
  <si>
    <t xml:space="preserve">120 PARMAC RD                                
</t>
  </si>
  <si>
    <t xml:space="preserve">729 NORD AVE                                 
</t>
  </si>
  <si>
    <t xml:space="preserve">25 VIA LA PAZ                                
</t>
  </si>
  <si>
    <t xml:space="preserve">650 MANZANITA AVE                            
</t>
  </si>
  <si>
    <t xml:space="preserve">2058 HARTFORD DR                             
</t>
  </si>
  <si>
    <t xml:space="preserve">2001 Notre Dame Blvd.                        
</t>
  </si>
  <si>
    <t xml:space="preserve">377 Rio Lindo Avenue                         
</t>
  </si>
  <si>
    <t xml:space="preserve">820 WEST 4TH AVE                             
</t>
  </si>
  <si>
    <t xml:space="preserve">1650 FOREST AVE                              
</t>
  </si>
  <si>
    <t xml:space="preserve">39-2 NELSON AVE                              
</t>
  </si>
  <si>
    <t xml:space="preserve">851 POMONA AVE                               
</t>
  </si>
  <si>
    <t xml:space="preserve">1040 BUSCHMANN RD                            
</t>
  </si>
  <si>
    <t xml:space="preserve">01             </t>
  </si>
  <si>
    <t>High.</t>
  </si>
  <si>
    <t>Very High</t>
  </si>
  <si>
    <t>202/8 NC</t>
  </si>
  <si>
    <t>Preservation</t>
  </si>
  <si>
    <t>HFDA/8 NC</t>
  </si>
  <si>
    <t>LMSA</t>
  </si>
  <si>
    <t>PRAC/811</t>
  </si>
  <si>
    <t>PRAC/202</t>
  </si>
  <si>
    <t>515/8 NC</t>
  </si>
  <si>
    <t>T2</t>
  </si>
  <si>
    <t>7/1/1982</t>
  </si>
  <si>
    <t>9/28/1971</t>
  </si>
  <si>
    <t>3/13/1984</t>
  </si>
  <si>
    <t>8/30/1977</t>
  </si>
  <si>
    <t>5/1/1997</t>
  </si>
  <si>
    <t>11/7/2007</t>
  </si>
  <si>
    <t>6/13/2011</t>
  </si>
  <si>
    <t>7/30/1980</t>
  </si>
  <si>
    <t>7/22/1980</t>
  </si>
  <si>
    <t>4/12/1980</t>
  </si>
  <si>
    <t>4/29/1977</t>
  </si>
  <si>
    <t>3/1/1979</t>
  </si>
  <si>
    <t xml:space="preserve">207/223(f)          </t>
  </si>
  <si>
    <t xml:space="preserve">811                 </t>
  </si>
  <si>
    <t xml:space="preserve">202                 </t>
  </si>
  <si>
    <t>East of Eaton</t>
  </si>
  <si>
    <t>Chico Commons</t>
  </si>
  <si>
    <t>Campbell Commons</t>
  </si>
  <si>
    <t>Walker Commons</t>
  </si>
  <si>
    <t>Chico Gardens Apartments</t>
  </si>
  <si>
    <t>1200 Park Avenue Apartments</t>
  </si>
  <si>
    <t>Murphy Commons</t>
  </si>
  <si>
    <t>Chico Courtyards</t>
  </si>
  <si>
    <t>Parkside Terrace Apartments</t>
  </si>
  <si>
    <t>Gridley Springs</t>
  </si>
  <si>
    <t>Gridley Springs II</t>
  </si>
  <si>
    <t>The Hazel Hotel (96-088)</t>
  </si>
  <si>
    <t>Gridley Oaks</t>
  </si>
  <si>
    <t>Boulder Creek Apts</t>
  </si>
  <si>
    <t>Sierra Village</t>
  </si>
  <si>
    <t>Oroville  Apartments</t>
  </si>
  <si>
    <t>Oroville Manor</t>
  </si>
  <si>
    <t>Hillview Ridge Apartments</t>
  </si>
  <si>
    <t>The Highlands Apartments</t>
  </si>
  <si>
    <t>1577 East Lassen Avenue</t>
  </si>
  <si>
    <t>2071 Amanda Way</t>
  </si>
  <si>
    <t>600 Flume St</t>
  </si>
  <si>
    <t>678 Buttonwillow</t>
  </si>
  <si>
    <t>851 Pomona Avenue</t>
  </si>
  <si>
    <t>1200 Park Avenue</t>
  </si>
  <si>
    <t>1290 Notre Dame Blvd.</t>
  </si>
  <si>
    <t>2333 Pillsbury Road</t>
  </si>
  <si>
    <t>NW Corner of 26th and Elm</t>
  </si>
  <si>
    <t>210 Ford Avenue</t>
  </si>
  <si>
    <t>200 Ford Road</t>
  </si>
  <si>
    <t>880 Hazel Street</t>
  </si>
  <si>
    <t>1500 State Highway 99</t>
  </si>
  <si>
    <t>675 Mitchell Avenue</t>
  </si>
  <si>
    <t>23 Nelson Avenue</t>
  </si>
  <si>
    <t>39 Nelson Avenue</t>
  </si>
  <si>
    <t>2750 Lincoln Street</t>
  </si>
  <si>
    <t>2750 Gilmore Lane, Buildings A-H</t>
  </si>
  <si>
    <t>202 Table Mountain Road</t>
  </si>
  <si>
    <t>95973</t>
  </si>
  <si>
    <t>959280000</t>
  </si>
  <si>
    <t>95948</t>
  </si>
  <si>
    <t>959650000</t>
  </si>
  <si>
    <t>95966-5370</t>
  </si>
  <si>
    <t>959660000</t>
  </si>
  <si>
    <t>Year 10-15</t>
  </si>
  <si>
    <t>Single Room</t>
  </si>
  <si>
    <t xml:space="preserve">Table 20.c USDA Rural Development </t>
  </si>
  <si>
    <t>property_name__ct</t>
  </si>
  <si>
    <t>Address</t>
  </si>
  <si>
    <t>City</t>
  </si>
  <si>
    <t>Zip</t>
  </si>
  <si>
    <t>RentAssisted Units</t>
  </si>
  <si>
    <t>Sec 8 Units</t>
  </si>
  <si>
    <t>Operational Date</t>
  </si>
  <si>
    <t>Date Restrictive Clause Expiration</t>
  </si>
  <si>
    <t>Tax Credit Exp DT</t>
  </si>
  <si>
    <t>THE OAKS</t>
  </si>
  <si>
    <t>1500 HIGHWAY 99</t>
  </si>
  <si>
    <t>GRIDLEY</t>
  </si>
  <si>
    <t>BUTTE</t>
  </si>
  <si>
    <t>5/14/2002</t>
  </si>
  <si>
    <t>GRIDLEY SPRINGS APT</t>
  </si>
  <si>
    <t>210 FORD AVENUE</t>
  </si>
  <si>
    <t>6/9/2009</t>
  </si>
  <si>
    <t>12/31/2004</t>
  </si>
  <si>
    <t>OROVILLE APTS</t>
  </si>
  <si>
    <t xml:space="preserve">39 NELSON AVENUE </t>
  </si>
  <si>
    <t>OROVILLE</t>
  </si>
  <si>
    <t>7/21/2033</t>
  </si>
  <si>
    <t>10/1/2018</t>
  </si>
  <si>
    <t>OROVILLE MANOR</t>
  </si>
  <si>
    <t xml:space="preserve">2750 LINCOLN STREET </t>
  </si>
  <si>
    <t>9/1/2034</t>
  </si>
  <si>
    <t>8/31/2019</t>
  </si>
  <si>
    <t>THE HIGHLANDS</t>
  </si>
  <si>
    <t xml:space="preserve">202 TABLE MOUNTAIN BLVD </t>
  </si>
  <si>
    <t>11/7/2029</t>
  </si>
  <si>
    <t>8/31/2022</t>
  </si>
  <si>
    <t>PARADISE GARDNS III</t>
  </si>
  <si>
    <t>1040 BUSCHMANN</t>
  </si>
  <si>
    <t>PARADISE</t>
  </si>
  <si>
    <t>12/21/2015</t>
  </si>
  <si>
    <t>Source:  California Housing Partnership Corporation</t>
  </si>
  <si>
    <t>address_county_</t>
  </si>
  <si>
    <t>property_name_</t>
  </si>
  <si>
    <t>address_street_</t>
  </si>
  <si>
    <t>address_city_</t>
  </si>
  <si>
    <t>address_zip_</t>
  </si>
  <si>
    <t>Congressional District</t>
  </si>
  <si>
    <t>property_id</t>
  </si>
  <si>
    <t>total_assisted_unit_count</t>
  </si>
  <si>
    <t>total_unit_count</t>
  </si>
  <si>
    <t>expiration_overall_date_</t>
  </si>
  <si>
    <t>program_type_name_</t>
  </si>
  <si>
    <t>loan_maturity_date_</t>
  </si>
  <si>
    <t>loan numeric_name</t>
  </si>
  <si>
    <t>company_type</t>
  </si>
  <si>
    <t>_tcac_property_name_</t>
  </si>
  <si>
    <t>owner_organization_name</t>
  </si>
  <si>
    <t>_01.04_ACTIVE_PROPERTY_PARTICIPANT::mgmt_agent_org_name</t>
  </si>
  <si>
    <t>occupancy_date</t>
  </si>
  <si>
    <t>reac_last_inspection_date</t>
  </si>
  <si>
    <t>reac_last_inspection_score</t>
  </si>
  <si>
    <t>CHICO</t>
  </si>
  <si>
    <t xml:space="preserve">CHRISTIAN RETIREMENT CENTER OF CHICO, A CA NP                                                       </t>
  </si>
  <si>
    <t xml:space="preserve">C.H.I.P.                                                                                            </t>
  </si>
  <si>
    <t>2/13/2012</t>
  </si>
  <si>
    <t xml:space="preserve">89  c </t>
  </si>
  <si>
    <t xml:space="preserve">DHI Trans Pacific Gardens Associates, LP                                                            </t>
  </si>
  <si>
    <t xml:space="preserve">USRG (California) Inc.                                                                              </t>
  </si>
  <si>
    <t>8/10/2010</t>
  </si>
  <si>
    <t>90  c*</t>
  </si>
  <si>
    <t xml:space="preserve">TURNING POINT COMMONS, INC.                                                                         </t>
  </si>
  <si>
    <t>1/24/2013</t>
  </si>
  <si>
    <t>86  c*</t>
  </si>
  <si>
    <t xml:space="preserve">Schadem Chico Property &amp; Investments LLC                                                            </t>
  </si>
  <si>
    <t xml:space="preserve">Sackett Corporation                                                                                 </t>
  </si>
  <si>
    <t>11/3/2010</t>
  </si>
  <si>
    <t>89  b*</t>
  </si>
  <si>
    <t xml:space="preserve">NVCSS HARTFORD PLACE, INCORPORATED                                                                  </t>
  </si>
  <si>
    <t>2/25/2009</t>
  </si>
  <si>
    <t xml:space="preserve">79  a </t>
  </si>
  <si>
    <t xml:space="preserve">Jarvis Gardens Senior Apartments,Inc. C/O Christian Church Homes of Northern California             </t>
  </si>
  <si>
    <t xml:space="preserve">      </t>
  </si>
  <si>
    <t xml:space="preserve">Villa Serena, Inc                                                                                   </t>
  </si>
  <si>
    <t xml:space="preserve">NVCSS, Inc.                                                                                         </t>
  </si>
  <si>
    <t xml:space="preserve">LINCOLN, CHICO ASSOCIATES, LIMITED                                                                  </t>
  </si>
  <si>
    <t xml:space="preserve">Fore Property Company                                                                               </t>
  </si>
  <si>
    <t>1/6/2010</t>
  </si>
  <si>
    <t>99  a*</t>
  </si>
  <si>
    <t xml:space="preserve">Bridge-Cinnamon Village, LP, a California limited                                                   </t>
  </si>
  <si>
    <t xml:space="preserve">FPI Management, Inc.                                                                                </t>
  </si>
  <si>
    <t>1/7/2010</t>
  </si>
  <si>
    <t xml:space="preserve">98  a </t>
  </si>
  <si>
    <t xml:space="preserve">HPD Willows-Oroville, LP                                                                            </t>
  </si>
  <si>
    <t>10/8/2010</t>
  </si>
  <si>
    <t>96  c*</t>
  </si>
  <si>
    <t xml:space="preserve">Chico Gardens Limited Partnership                                                                   </t>
  </si>
  <si>
    <t xml:space="preserve">ISM Management Company LLC                                                                          </t>
  </si>
  <si>
    <t>1/23/2013</t>
  </si>
  <si>
    <t>88  c*</t>
  </si>
  <si>
    <t xml:space="preserve">FOOTHILL INCOME PROPERTIES, A CALIFORNIA LP                                                         </t>
  </si>
  <si>
    <t>1/28/2013</t>
  </si>
  <si>
    <t xml:space="preserve">86  c </t>
  </si>
  <si>
    <t>New Construction</t>
  </si>
  <si>
    <t>Rehabilitation</t>
  </si>
  <si>
    <t>Acquisition/Rehab</t>
  </si>
  <si>
    <t>Butte County 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</si>
</sst>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  <numFmt numFmtId="167" formatCode="mm/dd/yyyy"/>
  </numFmts>
  <fonts count="83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i/>
      <sz val="9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FFFF"/>
      <name val="Calibri"/>
      <family val="2"/>
    </font>
    <font>
      <i/>
      <sz val="12"/>
      <color theme="1"/>
      <name val="Times New Roman"/>
      <family val="1"/>
    </font>
    <font>
      <i/>
      <sz val="9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943634"/>
      <name val="Calibri"/>
      <family val="2"/>
    </font>
    <font>
      <b/>
      <sz val="11"/>
      <color rgb="FFFFFFFF"/>
      <name val="Calibri"/>
      <family val="2"/>
    </font>
    <font>
      <i/>
      <sz val="12"/>
      <color rgb="FF000000"/>
      <name val="Calibri"/>
      <family val="2"/>
    </font>
    <font>
      <sz val="9.5"/>
      <color theme="1"/>
      <name val="Arial"/>
      <family val="2"/>
    </font>
    <font>
      <i/>
      <sz val="9"/>
      <color rgb="FFFFFFFF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SansSerif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8"/>
      <name val="SansSerif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MS Sans Serif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8"/>
      <name val="Arial"/>
      <family val="2"/>
    </font>
    <font>
      <sz val="11"/>
      <color rgb="FF9C65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sz val="10"/>
      <color theme="0"/>
      <name val="MS Sans Serif"/>
      <family val="2"/>
    </font>
    <font>
      <b/>
      <sz val="12"/>
      <color theme="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9"/>
      <color rgb="FF000000"/>
      <name val="Arial"/>
      <family val="2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i/>
      <sz val="10"/>
      <color indexed="8"/>
      <name val="SansSerif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8.8000000000000007"/>
      <color theme="1"/>
      <name val="Arial"/>
      <family val="2"/>
    </font>
    <font>
      <b/>
      <sz val="8.8000000000000007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SansSerif"/>
    </font>
    <font>
      <i/>
      <sz val="1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theme="0"/>
      <name val="Times New Roman"/>
      <family val="1"/>
    </font>
    <font>
      <b/>
      <sz val="10"/>
      <color theme="0"/>
      <name val="Times New Roman"/>
      <family val="1"/>
    </font>
    <font>
      <b/>
      <sz val="9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9636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436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7" fillId="0" borderId="0"/>
    <xf numFmtId="0" fontId="20" fillId="0" borderId="0"/>
    <xf numFmtId="0" fontId="19" fillId="0" borderId="0"/>
    <xf numFmtId="0" fontId="27" fillId="0" borderId="0"/>
    <xf numFmtId="0" fontId="17" fillId="0" borderId="0"/>
    <xf numFmtId="0" fontId="20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0" fontId="40" fillId="13" borderId="0" applyNumberFormat="0" applyBorder="0" applyAlignment="0" applyProtection="0"/>
    <xf numFmtId="9" fontId="27" fillId="0" borderId="0" applyFon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53" fillId="0" borderId="0"/>
    <xf numFmtId="0" fontId="44" fillId="0" borderId="0"/>
    <xf numFmtId="0" fontId="70" fillId="0" borderId="0"/>
  </cellStyleXfs>
  <cellXfs count="837">
    <xf numFmtId="0" fontId="0" fillId="0" borderId="0" xfId="0"/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2" fillId="5" borderId="16" xfId="0" applyFont="1" applyFill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9" fillId="0" borderId="0" xfId="10"/>
    <xf numFmtId="3" fontId="22" fillId="0" borderId="0" xfId="12" applyNumberFormat="1" applyFont="1" applyBorder="1" applyAlignment="1"/>
    <xf numFmtId="0" fontId="21" fillId="0" borderId="0" xfId="13" applyFont="1" applyFill="1" applyAlignment="1">
      <alignment horizontal="left"/>
    </xf>
    <xf numFmtId="0" fontId="25" fillId="0" borderId="0" xfId="13" applyFont="1" applyFill="1" applyAlignment="1">
      <alignment horizontal="left"/>
    </xf>
    <xf numFmtId="0" fontId="21" fillId="7" borderId="19" xfId="3" applyFont="1" applyFill="1" applyBorder="1" applyAlignment="1"/>
    <xf numFmtId="14" fontId="21" fillId="7" borderId="19" xfId="3" applyNumberFormat="1" applyFont="1" applyFill="1" applyBorder="1" applyAlignment="1">
      <alignment horizontal="right"/>
    </xf>
    <xf numFmtId="0" fontId="22" fillId="0" borderId="12" xfId="12" applyFont="1" applyBorder="1" applyAlignment="1"/>
    <xf numFmtId="164" fontId="22" fillId="0" borderId="13" xfId="2" applyNumberFormat="1" applyFont="1" applyBorder="1" applyAlignment="1"/>
    <xf numFmtId="0" fontId="23" fillId="0" borderId="12" xfId="12" applyFont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2" fillId="8" borderId="12" xfId="12" applyFont="1" applyFill="1" applyBorder="1" applyAlignment="1"/>
    <xf numFmtId="3" fontId="22" fillId="8" borderId="0" xfId="12" applyNumberFormat="1" applyFont="1" applyFill="1" applyBorder="1" applyAlignment="1"/>
    <xf numFmtId="0" fontId="22" fillId="8" borderId="3" xfId="12" applyFont="1" applyFill="1" applyBorder="1" applyAlignment="1"/>
    <xf numFmtId="3" fontId="22" fillId="8" borderId="4" xfId="12" applyNumberFormat="1" applyFont="1" applyFill="1" applyBorder="1" applyAlignment="1"/>
    <xf numFmtId="164" fontId="22" fillId="8" borderId="6" xfId="2" applyNumberFormat="1" applyFont="1" applyFill="1" applyBorder="1" applyAlignment="1"/>
    <xf numFmtId="0" fontId="28" fillId="0" borderId="0" xfId="0" applyFont="1"/>
    <xf numFmtId="0" fontId="29" fillId="9" borderId="23" xfId="0" applyFont="1" applyFill="1" applyBorder="1" applyAlignment="1">
      <alignment horizontal="left" vertical="top" wrapText="1"/>
    </xf>
    <xf numFmtId="0" fontId="29" fillId="9" borderId="24" xfId="0" applyFont="1" applyFill="1" applyBorder="1" applyAlignment="1">
      <alignment horizontal="left" vertical="top" wrapText="1"/>
    </xf>
    <xf numFmtId="0" fontId="29" fillId="8" borderId="23" xfId="0" applyFont="1" applyFill="1" applyBorder="1" applyAlignment="1">
      <alignment horizontal="left" vertical="top" wrapText="1"/>
    </xf>
    <xf numFmtId="0" fontId="29" fillId="8" borderId="24" xfId="0" applyFont="1" applyFill="1" applyBorder="1" applyAlignment="1">
      <alignment horizontal="left" vertical="top" wrapText="1"/>
    </xf>
    <xf numFmtId="164" fontId="29" fillId="8" borderId="24" xfId="2" applyNumberFormat="1" applyFont="1" applyFill="1" applyBorder="1" applyAlignment="1">
      <alignment horizontal="left" vertical="top" wrapText="1"/>
    </xf>
    <xf numFmtId="164" fontId="29" fillId="8" borderId="25" xfId="2" applyNumberFormat="1" applyFont="1" applyFill="1" applyBorder="1" applyAlignment="1">
      <alignment horizontal="left" vertical="top" wrapText="1"/>
    </xf>
    <xf numFmtId="0" fontId="5" fillId="0" borderId="18" xfId="0" applyFont="1" applyBorder="1" applyAlignment="1">
      <alignment vertical="center"/>
    </xf>
    <xf numFmtId="0" fontId="18" fillId="0" borderId="0" xfId="0" applyFont="1"/>
    <xf numFmtId="0" fontId="0" fillId="0" borderId="31" xfId="0" applyBorder="1"/>
    <xf numFmtId="0" fontId="0" fillId="0" borderId="31" xfId="0" applyBorder="1" applyAlignment="1">
      <alignment horizontal="right"/>
    </xf>
    <xf numFmtId="0" fontId="0" fillId="0" borderId="33" xfId="0" applyBorder="1"/>
    <xf numFmtId="0" fontId="0" fillId="0" borderId="34" xfId="0" applyBorder="1" applyAlignment="1">
      <alignment horizontal="right"/>
    </xf>
    <xf numFmtId="0" fontId="0" fillId="0" borderId="36" xfId="0" applyBorder="1"/>
    <xf numFmtId="0" fontId="30" fillId="8" borderId="31" xfId="0" applyFont="1" applyFill="1" applyBorder="1" applyAlignment="1">
      <alignment horizontal="right"/>
    </xf>
    <xf numFmtId="0" fontId="31" fillId="0" borderId="0" xfId="0" applyFont="1"/>
    <xf numFmtId="0" fontId="32" fillId="8" borderId="29" xfId="0" applyFont="1" applyFill="1" applyBorder="1" applyAlignment="1">
      <alignment horizontal="center" vertical="top" wrapText="1"/>
    </xf>
    <xf numFmtId="0" fontId="32" fillId="8" borderId="30" xfId="0" applyFont="1" applyFill="1" applyBorder="1" applyAlignment="1">
      <alignment horizontal="center" vertical="top" wrapText="1"/>
    </xf>
    <xf numFmtId="0" fontId="29" fillId="9" borderId="28" xfId="0" applyFont="1" applyFill="1" applyBorder="1" applyAlignment="1">
      <alignment horizontal="left" vertical="top" wrapText="1"/>
    </xf>
    <xf numFmtId="0" fontId="29" fillId="9" borderId="29" xfId="0" applyFont="1" applyFill="1" applyBorder="1" applyAlignment="1">
      <alignment horizontal="left" vertical="top" wrapText="1"/>
    </xf>
    <xf numFmtId="0" fontId="29" fillId="9" borderId="43" xfId="0" applyFont="1" applyFill="1" applyBorder="1" applyAlignment="1">
      <alignment horizontal="left" vertical="top" wrapText="1"/>
    </xf>
    <xf numFmtId="0" fontId="29" fillId="9" borderId="0" xfId="0" applyFont="1" applyFill="1" applyBorder="1" applyAlignment="1">
      <alignment horizontal="left" vertical="top" wrapText="1"/>
    </xf>
    <xf numFmtId="0" fontId="30" fillId="0" borderId="0" xfId="0" applyFont="1"/>
    <xf numFmtId="9" fontId="0" fillId="0" borderId="0" xfId="2" applyFont="1"/>
    <xf numFmtId="165" fontId="0" fillId="0" borderId="31" xfId="15" applyNumberFormat="1" applyFont="1" applyBorder="1" applyAlignment="1">
      <alignment horizontal="right"/>
    </xf>
    <xf numFmtId="164" fontId="0" fillId="0" borderId="31" xfId="2" applyNumberFormat="1" applyFont="1" applyBorder="1"/>
    <xf numFmtId="165" fontId="0" fillId="0" borderId="31" xfId="0" applyNumberFormat="1" applyBorder="1" applyAlignment="1">
      <alignment horizontal="right"/>
    </xf>
    <xf numFmtId="0" fontId="30" fillId="10" borderId="46" xfId="0" applyFont="1" applyFill="1" applyBorder="1" applyAlignment="1">
      <alignment horizontal="center"/>
    </xf>
    <xf numFmtId="0" fontId="30" fillId="10" borderId="38" xfId="0" applyFont="1" applyFill="1" applyBorder="1" applyAlignment="1">
      <alignment horizontal="center"/>
    </xf>
    <xf numFmtId="0" fontId="32" fillId="10" borderId="38" xfId="0" applyFont="1" applyFill="1" applyBorder="1" applyAlignment="1">
      <alignment horizontal="center" vertical="top" wrapText="1"/>
    </xf>
    <xf numFmtId="165" fontId="32" fillId="9" borderId="47" xfId="15" applyNumberFormat="1" applyFont="1" applyFill="1" applyBorder="1" applyAlignment="1">
      <alignment horizontal="right" vertical="top" wrapText="1"/>
    </xf>
    <xf numFmtId="164" fontId="32" fillId="9" borderId="47" xfId="2" applyNumberFormat="1" applyFont="1" applyFill="1" applyBorder="1" applyAlignment="1">
      <alignment horizontal="right" vertical="top" wrapText="1"/>
    </xf>
    <xf numFmtId="0" fontId="30" fillId="0" borderId="31" xfId="0" applyFont="1" applyBorder="1"/>
    <xf numFmtId="0" fontId="30" fillId="0" borderId="31" xfId="0" applyFont="1" applyBorder="1" applyAlignment="1">
      <alignment horizontal="right"/>
    </xf>
    <xf numFmtId="164" fontId="30" fillId="0" borderId="31" xfId="2" applyNumberFormat="1" applyFont="1" applyBorder="1"/>
    <xf numFmtId="165" fontId="30" fillId="0" borderId="31" xfId="0" applyNumberFormat="1" applyFont="1" applyBorder="1" applyAlignment="1">
      <alignment horizontal="right"/>
    </xf>
    <xf numFmtId="10" fontId="36" fillId="0" borderId="0" xfId="0" applyNumberFormat="1" applyFont="1" applyBorder="1"/>
    <xf numFmtId="0" fontId="0" fillId="0" borderId="0" xfId="0"/>
    <xf numFmtId="3" fontId="25" fillId="0" borderId="0" xfId="17" applyNumberFormat="1" applyFont="1" applyBorder="1"/>
    <xf numFmtId="166" fontId="25" fillId="0" borderId="0" xfId="17" applyNumberFormat="1" applyFont="1" applyBorder="1"/>
    <xf numFmtId="0" fontId="33" fillId="12" borderId="31" xfId="6" applyFont="1" applyFill="1" applyBorder="1"/>
    <xf numFmtId="3" fontId="33" fillId="12" borderId="31" xfId="6" applyNumberFormat="1" applyFont="1" applyFill="1" applyBorder="1" applyAlignment="1">
      <alignment horizontal="center" wrapText="1"/>
    </xf>
    <xf numFmtId="14" fontId="25" fillId="0" borderId="31" xfId="17" applyNumberFormat="1" applyFont="1" applyFill="1" applyBorder="1" applyAlignment="1">
      <alignment horizontal="right" wrapText="1"/>
    </xf>
    <xf numFmtId="3" fontId="25" fillId="0" borderId="31" xfId="17" applyNumberFormat="1" applyFont="1" applyFill="1" applyBorder="1" applyAlignment="1">
      <alignment horizontal="right" wrapText="1"/>
    </xf>
    <xf numFmtId="10" fontId="36" fillId="0" borderId="31" xfId="0" applyNumberFormat="1" applyFont="1" applyBorder="1"/>
    <xf numFmtId="0" fontId="10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166" fontId="34" fillId="0" borderId="0" xfId="0" applyNumberFormat="1" applyFont="1"/>
    <xf numFmtId="1" fontId="39" fillId="0" borderId="0" xfId="0" applyNumberFormat="1" applyFont="1" applyAlignment="1">
      <alignment horizontal="center"/>
    </xf>
    <xf numFmtId="1" fontId="30" fillId="0" borderId="0" xfId="0" applyNumberFormat="1" applyFont="1" applyAlignment="1">
      <alignment horizontal="center"/>
    </xf>
    <xf numFmtId="1" fontId="23" fillId="8" borderId="12" xfId="0" applyNumberFormat="1" applyFont="1" applyFill="1" applyBorder="1" applyAlignment="1">
      <alignment horizontal="center"/>
    </xf>
    <xf numFmtId="1" fontId="23" fillId="8" borderId="7" xfId="0" applyNumberFormat="1" applyFont="1" applyFill="1" applyBorder="1" applyAlignment="1">
      <alignment horizontal="center"/>
    </xf>
    <xf numFmtId="1" fontId="23" fillId="8" borderId="0" xfId="0" applyNumberFormat="1" applyFont="1" applyFill="1" applyBorder="1" applyAlignment="1">
      <alignment horizontal="center"/>
    </xf>
    <xf numFmtId="0" fontId="4" fillId="0" borderId="0" xfId="1"/>
    <xf numFmtId="1" fontId="23" fillId="14" borderId="0" xfId="0" applyNumberFormat="1" applyFont="1" applyFill="1" applyBorder="1" applyAlignment="1">
      <alignment horizontal="center"/>
    </xf>
    <xf numFmtId="0" fontId="0" fillId="0" borderId="0" xfId="0"/>
    <xf numFmtId="3" fontId="33" fillId="12" borderId="56" xfId="0" applyNumberFormat="1" applyFont="1" applyFill="1" applyBorder="1" applyAlignment="1">
      <alignment horizontal="center" wrapText="1"/>
    </xf>
    <xf numFmtId="3" fontId="33" fillId="12" borderId="57" xfId="0" applyNumberFormat="1" applyFont="1" applyFill="1" applyBorder="1" applyAlignment="1">
      <alignment horizontal="center" wrapText="1"/>
    </xf>
    <xf numFmtId="3" fontId="33" fillId="12" borderId="55" xfId="0" applyNumberFormat="1" applyFont="1" applyFill="1" applyBorder="1" applyAlignment="1">
      <alignment horizontal="center" wrapText="1"/>
    </xf>
    <xf numFmtId="3" fontId="33" fillId="12" borderId="49" xfId="0" applyNumberFormat="1" applyFont="1" applyFill="1" applyBorder="1" applyAlignment="1">
      <alignment horizontal="center" wrapText="1"/>
    </xf>
    <xf numFmtId="3" fontId="33" fillId="12" borderId="53" xfId="0" applyNumberFormat="1" applyFont="1" applyFill="1" applyBorder="1" applyAlignment="1">
      <alignment horizontal="center"/>
    </xf>
    <xf numFmtId="0" fontId="33" fillId="12" borderId="58" xfId="0" applyFont="1" applyFill="1" applyBorder="1"/>
    <xf numFmtId="0" fontId="33" fillId="12" borderId="54" xfId="0" applyFont="1" applyFill="1" applyBorder="1"/>
    <xf numFmtId="164" fontId="0" fillId="12" borderId="59" xfId="0" applyNumberFormat="1" applyFill="1" applyBorder="1" applyAlignment="1">
      <alignment horizontal="center"/>
    </xf>
    <xf numFmtId="164" fontId="33" fillId="12" borderId="57" xfId="0" applyNumberFormat="1" applyFont="1" applyFill="1" applyBorder="1" applyAlignment="1">
      <alignment horizontal="center" wrapText="1"/>
    </xf>
    <xf numFmtId="2" fontId="0" fillId="12" borderId="19" xfId="0" applyNumberFormat="1" applyFill="1" applyBorder="1"/>
    <xf numFmtId="2" fontId="33" fillId="12" borderId="47" xfId="0" applyNumberFormat="1" applyFont="1" applyFill="1" applyBorder="1" applyAlignment="1">
      <alignment horizontal="center" wrapText="1"/>
    </xf>
    <xf numFmtId="3" fontId="22" fillId="0" borderId="56" xfId="0" applyNumberFormat="1" applyFont="1" applyBorder="1" applyAlignment="1"/>
    <xf numFmtId="3" fontId="22" fillId="0" borderId="0" xfId="0" applyNumberFormat="1" applyFont="1" applyBorder="1" applyAlignment="1"/>
    <xf numFmtId="166" fontId="34" fillId="0" borderId="0" xfId="0" applyNumberFormat="1" applyFont="1"/>
    <xf numFmtId="0" fontId="23" fillId="0" borderId="12" xfId="0" applyFont="1" applyBorder="1" applyAlignment="1">
      <alignment horizontal="left"/>
    </xf>
    <xf numFmtId="0" fontId="22" fillId="0" borderId="12" xfId="0" applyFont="1" applyBorder="1" applyAlignment="1">
      <alignment horizontal="left" indent="4"/>
    </xf>
    <xf numFmtId="0" fontId="22" fillId="0" borderId="54" xfId="0" applyFont="1" applyBorder="1" applyAlignment="1">
      <alignment horizontal="left" indent="4"/>
    </xf>
    <xf numFmtId="164" fontId="22" fillId="0" borderId="0" xfId="0" applyNumberFormat="1" applyFont="1" applyBorder="1" applyAlignment="1"/>
    <xf numFmtId="164" fontId="22" fillId="0" borderId="0" xfId="2" applyNumberFormat="1" applyFont="1" applyBorder="1" applyAlignment="1"/>
    <xf numFmtId="164" fontId="22" fillId="0" borderId="56" xfId="2" applyNumberFormat="1" applyFont="1" applyBorder="1" applyAlignment="1"/>
    <xf numFmtId="164" fontId="22" fillId="0" borderId="56" xfId="0" applyNumberFormat="1" applyFont="1" applyBorder="1" applyAlignment="1"/>
    <xf numFmtId="2" fontId="22" fillId="0" borderId="0" xfId="0" applyNumberFormat="1" applyFont="1" applyBorder="1" applyAlignment="1"/>
    <xf numFmtId="2" fontId="22" fillId="0" borderId="56" xfId="0" applyNumberFormat="1" applyFont="1" applyBorder="1" applyAlignment="1"/>
    <xf numFmtId="3" fontId="22" fillId="0" borderId="0" xfId="0" applyNumberFormat="1" applyFont="1" applyBorder="1"/>
    <xf numFmtId="0" fontId="0" fillId="0" borderId="0" xfId="0"/>
    <xf numFmtId="3" fontId="22" fillId="0" borderId="56" xfId="0" applyNumberFormat="1" applyFont="1" applyBorder="1" applyAlignment="1"/>
    <xf numFmtId="3" fontId="22" fillId="0" borderId="0" xfId="0" applyNumberFormat="1" applyFont="1" applyBorder="1" applyAlignment="1"/>
    <xf numFmtId="10" fontId="34" fillId="0" borderId="0" xfId="0" applyNumberFormat="1" applyFont="1"/>
    <xf numFmtId="0" fontId="23" fillId="0" borderId="12" xfId="0" applyFont="1" applyBorder="1" applyAlignment="1">
      <alignment horizontal="left"/>
    </xf>
    <xf numFmtId="0" fontId="22" fillId="0" borderId="12" xfId="0" applyFont="1" applyBorder="1" applyAlignment="1">
      <alignment horizontal="left" indent="4"/>
    </xf>
    <xf numFmtId="0" fontId="22" fillId="0" borderId="54" xfId="0" applyFont="1" applyBorder="1" applyAlignment="1">
      <alignment horizontal="left" indent="4"/>
    </xf>
    <xf numFmtId="164" fontId="22" fillId="0" borderId="0" xfId="0" applyNumberFormat="1" applyFont="1" applyBorder="1" applyAlignment="1"/>
    <xf numFmtId="164" fontId="22" fillId="0" borderId="0" xfId="2" applyNumberFormat="1" applyFont="1" applyBorder="1" applyAlignment="1"/>
    <xf numFmtId="164" fontId="22" fillId="0" borderId="56" xfId="2" applyNumberFormat="1" applyFont="1" applyBorder="1" applyAlignment="1"/>
    <xf numFmtId="164" fontId="22" fillId="0" borderId="56" xfId="0" applyNumberFormat="1" applyFont="1" applyBorder="1" applyAlignment="1"/>
    <xf numFmtId="2" fontId="22" fillId="0" borderId="0" xfId="0" applyNumberFormat="1" applyFont="1" applyBorder="1" applyAlignment="1"/>
    <xf numFmtId="2" fontId="22" fillId="0" borderId="56" xfId="0" applyNumberFormat="1" applyFont="1" applyBorder="1" applyAlignment="1"/>
    <xf numFmtId="2" fontId="22" fillId="0" borderId="0" xfId="0" applyNumberFormat="1" applyFont="1"/>
    <xf numFmtId="0" fontId="0" fillId="0" borderId="0" xfId="0" applyAlignment="1">
      <alignment wrapText="1"/>
    </xf>
    <xf numFmtId="0" fontId="27" fillId="0" borderId="0" xfId="8"/>
    <xf numFmtId="0" fontId="41" fillId="0" borderId="0" xfId="8" applyFont="1"/>
    <xf numFmtId="0" fontId="38" fillId="15" borderId="1" xfId="0" applyFont="1" applyFill="1" applyBorder="1"/>
    <xf numFmtId="0" fontId="37" fillId="15" borderId="9" xfId="0" applyFont="1" applyFill="1" applyBorder="1" applyAlignment="1">
      <alignment horizontal="center"/>
    </xf>
    <xf numFmtId="0" fontId="37" fillId="15" borderId="10" xfId="0" applyFont="1" applyFill="1" applyBorder="1"/>
    <xf numFmtId="0" fontId="38" fillId="15" borderId="54" xfId="0" applyFont="1" applyFill="1" applyBorder="1"/>
    <xf numFmtId="0" fontId="46" fillId="0" borderId="0" xfId="0" applyFont="1"/>
    <xf numFmtId="0" fontId="22" fillId="15" borderId="8" xfId="0" applyFont="1" applyFill="1" applyBorder="1" applyAlignment="1">
      <alignment horizontal="left" indent="4"/>
    </xf>
    <xf numFmtId="0" fontId="0" fillId="15" borderId="9" xfId="0" applyFill="1" applyBorder="1"/>
    <xf numFmtId="0" fontId="37" fillId="15" borderId="9" xfId="0" applyFont="1" applyFill="1" applyBorder="1"/>
    <xf numFmtId="0" fontId="43" fillId="15" borderId="9" xfId="0" applyFont="1" applyFill="1" applyBorder="1"/>
    <xf numFmtId="0" fontId="0" fillId="15" borderId="10" xfId="0" applyFill="1" applyBorder="1"/>
    <xf numFmtId="0" fontId="47" fillId="0" borderId="5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8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9" fillId="0" borderId="0" xfId="0" applyFont="1"/>
    <xf numFmtId="0" fontId="22" fillId="8" borderId="0" xfId="12" applyFont="1" applyFill="1" applyBorder="1" applyAlignment="1"/>
    <xf numFmtId="0" fontId="22" fillId="0" borderId="0" xfId="12" applyFont="1" applyBorder="1" applyAlignment="1"/>
    <xf numFmtId="0" fontId="23" fillId="0" borderId="0" xfId="12" applyFont="1" applyBorder="1" applyAlignment="1"/>
    <xf numFmtId="0" fontId="22" fillId="8" borderId="4" xfId="12" applyFont="1" applyFill="1" applyBorder="1" applyAlignment="1"/>
    <xf numFmtId="14" fontId="21" fillId="7" borderId="19" xfId="3" applyNumberFormat="1" applyFont="1" applyFill="1" applyBorder="1" applyAlignment="1"/>
    <xf numFmtId="0" fontId="38" fillId="15" borderId="31" xfId="6" applyFont="1" applyFill="1" applyBorder="1"/>
    <xf numFmtId="0" fontId="29" fillId="9" borderId="26" xfId="0" applyFont="1" applyFill="1" applyBorder="1" applyAlignment="1">
      <alignment horizontal="left" vertical="top" wrapText="1"/>
    </xf>
    <xf numFmtId="0" fontId="29" fillId="9" borderId="26" xfId="0" applyFont="1" applyFill="1" applyBorder="1" applyAlignment="1">
      <alignment horizontal="left" vertical="top" wrapText="1"/>
    </xf>
    <xf numFmtId="0" fontId="23" fillId="0" borderId="62" xfId="12" applyFont="1" applyBorder="1" applyAlignment="1"/>
    <xf numFmtId="3" fontId="22" fillId="0" borderId="62" xfId="12" applyNumberFormat="1" applyFont="1" applyBorder="1" applyAlignment="1"/>
    <xf numFmtId="0" fontId="22" fillId="0" borderId="60" xfId="12" applyFont="1" applyBorder="1" applyAlignment="1"/>
    <xf numFmtId="0" fontId="22" fillId="8" borderId="63" xfId="12" applyFont="1" applyFill="1" applyBorder="1" applyAlignment="1"/>
    <xf numFmtId="164" fontId="22" fillId="0" borderId="64" xfId="2" applyNumberFormat="1" applyFont="1" applyBorder="1" applyAlignment="1"/>
    <xf numFmtId="164" fontId="22" fillId="8" borderId="0" xfId="2" applyNumberFormat="1" applyFont="1" applyFill="1" applyBorder="1" applyAlignment="1"/>
    <xf numFmtId="0" fontId="0" fillId="0" borderId="0" xfId="0" applyBorder="1"/>
    <xf numFmtId="14" fontId="25" fillId="18" borderId="31" xfId="17" applyNumberFormat="1" applyFont="1" applyFill="1" applyBorder="1" applyAlignment="1">
      <alignment horizontal="right" wrapText="1"/>
    </xf>
    <xf numFmtId="3" fontId="25" fillId="18" borderId="31" xfId="17" applyNumberFormat="1" applyFont="1" applyFill="1" applyBorder="1" applyAlignment="1">
      <alignment horizontal="right" wrapText="1"/>
    </xf>
    <xf numFmtId="10" fontId="36" fillId="18" borderId="31" xfId="0" applyNumberFormat="1" applyFont="1" applyFill="1" applyBorder="1"/>
    <xf numFmtId="10" fontId="29" fillId="8" borderId="24" xfId="0" applyNumberFormat="1" applyFont="1" applyFill="1" applyBorder="1" applyAlignment="1">
      <alignment horizontal="left" vertical="top" wrapText="1"/>
    </xf>
    <xf numFmtId="3" fontId="29" fillId="8" borderId="23" xfId="0" applyNumberFormat="1" applyFont="1" applyFill="1" applyBorder="1" applyAlignment="1">
      <alignment horizontal="left" vertical="top" wrapText="1"/>
    </xf>
    <xf numFmtId="0" fontId="29" fillId="8" borderId="26" xfId="21" applyFont="1" applyFill="1" applyBorder="1" applyAlignment="1">
      <alignment horizontal="left" vertical="top" wrapText="1"/>
    </xf>
    <xf numFmtId="0" fontId="29" fillId="8" borderId="26" xfId="0" applyFont="1" applyFill="1" applyBorder="1" applyAlignment="1">
      <alignment horizontal="left" vertical="top" wrapText="1"/>
    </xf>
    <xf numFmtId="3" fontId="29" fillId="8" borderId="24" xfId="0" applyNumberFormat="1" applyFont="1" applyFill="1" applyBorder="1" applyAlignment="1">
      <alignment horizontal="left" vertical="top" wrapText="1"/>
    </xf>
    <xf numFmtId="164" fontId="0" fillId="0" borderId="0" xfId="0" applyNumberFormat="1"/>
    <xf numFmtId="0" fontId="32" fillId="8" borderId="32" xfId="0" applyFont="1" applyFill="1" applyBorder="1" applyAlignment="1">
      <alignment horizontal="center" vertical="top" wrapText="1"/>
    </xf>
    <xf numFmtId="0" fontId="29" fillId="9" borderId="26" xfId="25" applyFont="1" applyFill="1" applyBorder="1" applyAlignment="1">
      <alignment horizontal="left" vertical="top" wrapText="1"/>
    </xf>
    <xf numFmtId="3" fontId="41" fillId="6" borderId="18" xfId="0" applyNumberFormat="1" applyFont="1" applyFill="1" applyBorder="1"/>
    <xf numFmtId="10" fontId="6" fillId="0" borderId="6" xfId="0" applyNumberFormat="1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6" fillId="0" borderId="70" xfId="0" applyNumberFormat="1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1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2" fillId="10" borderId="19" xfId="0" applyFont="1" applyFill="1" applyBorder="1" applyAlignment="1">
      <alignment horizontal="center" vertical="top" wrapText="1"/>
    </xf>
    <xf numFmtId="0" fontId="32" fillId="10" borderId="40" xfId="0" applyFont="1" applyFill="1" applyBorder="1" applyAlignment="1">
      <alignment horizontal="center" vertical="top" wrapText="1"/>
    </xf>
    <xf numFmtId="0" fontId="29" fillId="9" borderId="26" xfId="0" applyFont="1" applyFill="1" applyBorder="1" applyAlignment="1">
      <alignment horizontal="right" vertical="top" wrapText="1"/>
    </xf>
    <xf numFmtId="0" fontId="56" fillId="0" borderId="31" xfId="0" applyFont="1" applyBorder="1"/>
    <xf numFmtId="164" fontId="48" fillId="0" borderId="31" xfId="2" applyNumberFormat="1" applyFont="1" applyBorder="1"/>
    <xf numFmtId="164" fontId="56" fillId="0" borderId="31" xfId="2" applyNumberFormat="1" applyFont="1" applyBorder="1"/>
    <xf numFmtId="164" fontId="0" fillId="0" borderId="31" xfId="2" applyNumberFormat="1" applyFont="1" applyBorder="1" applyAlignment="1">
      <alignment horizontal="right"/>
    </xf>
    <xf numFmtId="164" fontId="30" fillId="0" borderId="31" xfId="2" applyNumberFormat="1" applyFont="1" applyBorder="1" applyAlignment="1">
      <alignment horizontal="right"/>
    </xf>
    <xf numFmtId="10" fontId="0" fillId="0" borderId="0" xfId="0" applyNumberFormat="1"/>
    <xf numFmtId="0" fontId="55" fillId="0" borderId="91" xfId="0" applyFont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 wrapText="1"/>
    </xf>
    <xf numFmtId="0" fontId="8" fillId="2" borderId="84" xfId="0" applyFont="1" applyFill="1" applyBorder="1" applyAlignment="1">
      <alignment horizontal="center" vertical="center" wrapText="1"/>
    </xf>
    <xf numFmtId="0" fontId="8" fillId="2" borderId="9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2" borderId="87" xfId="0" applyFont="1" applyFill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/>
    </xf>
    <xf numFmtId="0" fontId="8" fillId="2" borderId="96" xfId="0" applyFont="1" applyFill="1" applyBorder="1" applyAlignment="1">
      <alignment horizontal="center" vertical="center" wrapText="1"/>
    </xf>
    <xf numFmtId="0" fontId="55" fillId="0" borderId="73" xfId="0" applyFont="1" applyBorder="1" applyAlignment="1">
      <alignment horizontal="center" vertical="center"/>
    </xf>
    <xf numFmtId="0" fontId="22" fillId="0" borderId="37" xfId="0" applyFont="1" applyBorder="1" applyAlignment="1">
      <alignment horizontal="left" indent="4"/>
    </xf>
    <xf numFmtId="0" fontId="22" fillId="0" borderId="99" xfId="0" applyFont="1" applyBorder="1" applyAlignment="1">
      <alignment horizontal="left" indent="4"/>
    </xf>
    <xf numFmtId="0" fontId="22" fillId="0" borderId="18" xfId="0" applyFont="1" applyBorder="1" applyAlignment="1">
      <alignment horizontal="left" indent="4"/>
    </xf>
    <xf numFmtId="1" fontId="23" fillId="8" borderId="15" xfId="0" applyNumberFormat="1" applyFont="1" applyFill="1" applyBorder="1" applyAlignment="1">
      <alignment horizontal="center"/>
    </xf>
    <xf numFmtId="1" fontId="23" fillId="8" borderId="64" xfId="0" applyNumberFormat="1" applyFont="1" applyFill="1" applyBorder="1" applyAlignment="1">
      <alignment horizontal="center"/>
    </xf>
    <xf numFmtId="0" fontId="37" fillId="15" borderId="1" xfId="8" applyFont="1" applyFill="1" applyBorder="1" applyAlignment="1">
      <alignment horizontal="center" vertical="center"/>
    </xf>
    <xf numFmtId="0" fontId="37" fillId="15" borderId="7" xfId="8" applyFont="1" applyFill="1" applyBorder="1" applyAlignment="1">
      <alignment horizontal="center" vertical="center" wrapText="1"/>
    </xf>
    <xf numFmtId="0" fontId="37" fillId="15" borderId="2" xfId="8" applyFont="1" applyFill="1" applyBorder="1" applyAlignment="1">
      <alignment horizontal="center" vertical="center" wrapText="1"/>
    </xf>
    <xf numFmtId="0" fontId="37" fillId="15" borderId="1" xfId="8" applyFont="1" applyFill="1" applyBorder="1" applyAlignment="1">
      <alignment horizontal="center" vertical="center" wrapText="1"/>
    </xf>
    <xf numFmtId="0" fontId="37" fillId="15" borderId="15" xfId="8" applyFont="1" applyFill="1" applyBorder="1" applyAlignment="1">
      <alignment horizontal="center" vertical="center" wrapText="1"/>
    </xf>
    <xf numFmtId="3" fontId="22" fillId="0" borderId="94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1" fillId="2" borderId="103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 wrapText="1"/>
    </xf>
    <xf numFmtId="0" fontId="29" fillId="9" borderId="26" xfId="0" applyFont="1" applyFill="1" applyBorder="1" applyAlignment="1">
      <alignment horizontal="right" vertical="center" wrapText="1"/>
    </xf>
    <xf numFmtId="0" fontId="0" fillId="0" borderId="31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30" fillId="8" borderId="19" xfId="0" applyFont="1" applyFill="1" applyBorder="1" applyAlignment="1">
      <alignment horizontal="right" vertical="center"/>
    </xf>
    <xf numFmtId="0" fontId="30" fillId="8" borderId="40" xfId="0" applyFont="1" applyFill="1" applyBorder="1" applyAlignment="1">
      <alignment horizontal="right" vertical="center"/>
    </xf>
    <xf numFmtId="0" fontId="29" fillId="11" borderId="26" xfId="0" applyFont="1" applyFill="1" applyBorder="1" applyAlignment="1">
      <alignment horizontal="right" vertical="top" wrapText="1"/>
    </xf>
    <xf numFmtId="0" fontId="11" fillId="0" borderId="18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3" fontId="22" fillId="0" borderId="50" xfId="0" applyNumberFormat="1" applyFont="1" applyBorder="1" applyAlignment="1">
      <alignment horizontal="right"/>
    </xf>
    <xf numFmtId="3" fontId="22" fillId="0" borderId="31" xfId="0" applyNumberFormat="1" applyFont="1" applyBorder="1" applyAlignment="1">
      <alignment horizontal="right"/>
    </xf>
    <xf numFmtId="164" fontId="22" fillId="0" borderId="37" xfId="2" applyNumberFormat="1" applyFont="1" applyBorder="1" applyAlignment="1">
      <alignment horizontal="right"/>
    </xf>
    <xf numFmtId="164" fontId="22" fillId="0" borderId="40" xfId="2" applyNumberFormat="1" applyFont="1" applyBorder="1" applyAlignment="1">
      <alignment horizontal="right"/>
    </xf>
    <xf numFmtId="164" fontId="22" fillId="0" borderId="102" xfId="2" applyNumberFormat="1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0" fontId="6" fillId="0" borderId="13" xfId="0" applyNumberFormat="1" applyFont="1" applyBorder="1" applyAlignment="1">
      <alignment horizontal="right" vertical="center" wrapText="1"/>
    </xf>
    <xf numFmtId="10" fontId="6" fillId="0" borderId="79" xfId="0" applyNumberFormat="1" applyFont="1" applyBorder="1" applyAlignment="1">
      <alignment horizontal="right" vertical="center" wrapText="1"/>
    </xf>
    <xf numFmtId="10" fontId="6" fillId="0" borderId="18" xfId="0" applyNumberFormat="1" applyFont="1" applyBorder="1" applyAlignment="1">
      <alignment horizontal="right" vertical="center" wrapText="1"/>
    </xf>
    <xf numFmtId="10" fontId="6" fillId="0" borderId="10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10" fontId="6" fillId="0" borderId="7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10" fontId="6" fillId="0" borderId="6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10" fontId="6" fillId="0" borderId="5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70" xfId="0" applyFont="1" applyBorder="1" applyAlignment="1">
      <alignment horizontal="right" vertical="center" wrapText="1"/>
    </xf>
    <xf numFmtId="10" fontId="6" fillId="0" borderId="70" xfId="0" applyNumberFormat="1" applyFont="1" applyBorder="1" applyAlignment="1">
      <alignment horizontal="right" vertical="center" wrapText="1"/>
    </xf>
    <xf numFmtId="0" fontId="6" fillId="0" borderId="71" xfId="0" applyFont="1" applyBorder="1" applyAlignment="1">
      <alignment horizontal="right" vertical="center" wrapText="1"/>
    </xf>
    <xf numFmtId="10" fontId="6" fillId="0" borderId="71" xfId="0" applyNumberFormat="1" applyFont="1" applyBorder="1" applyAlignment="1">
      <alignment horizontal="right" vertical="center" wrapText="1"/>
    </xf>
    <xf numFmtId="10" fontId="6" fillId="0" borderId="17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10" fontId="6" fillId="0" borderId="14" xfId="0" applyNumberFormat="1" applyFont="1" applyBorder="1" applyAlignment="1">
      <alignment horizontal="right" vertical="center" wrapText="1"/>
    </xf>
    <xf numFmtId="10" fontId="6" fillId="0" borderId="87" xfId="0" applyNumberFormat="1" applyFont="1" applyBorder="1" applyAlignment="1">
      <alignment horizontal="right" vertical="center" wrapText="1"/>
    </xf>
    <xf numFmtId="10" fontId="6" fillId="0" borderId="77" xfId="0" applyNumberFormat="1" applyFont="1" applyBorder="1" applyAlignment="1">
      <alignment horizontal="right" vertical="center" wrapText="1"/>
    </xf>
    <xf numFmtId="10" fontId="6" fillId="0" borderId="86" xfId="0" applyNumberFormat="1" applyFont="1" applyBorder="1" applyAlignment="1">
      <alignment horizontal="right" vertical="center" wrapText="1"/>
    </xf>
    <xf numFmtId="10" fontId="6" fillId="0" borderId="80" xfId="0" applyNumberFormat="1" applyFont="1" applyBorder="1" applyAlignment="1">
      <alignment horizontal="right" vertical="center" wrapText="1"/>
    </xf>
    <xf numFmtId="0" fontId="54" fillId="0" borderId="5" xfId="0" applyFont="1" applyBorder="1" applyAlignment="1">
      <alignment horizontal="center" vertical="center" wrapText="1"/>
    </xf>
    <xf numFmtId="3" fontId="54" fillId="0" borderId="6" xfId="0" applyNumberFormat="1" applyFont="1" applyBorder="1" applyAlignment="1">
      <alignment horizontal="center" vertical="center" wrapText="1"/>
    </xf>
    <xf numFmtId="0" fontId="4" fillId="0" borderId="2" xfId="1" applyFill="1" applyBorder="1" applyAlignment="1"/>
    <xf numFmtId="0" fontId="29" fillId="9" borderId="26" xfId="25" applyFont="1" applyFill="1" applyBorder="1" applyAlignment="1">
      <alignment horizontal="right" vertical="top" wrapText="1"/>
    </xf>
    <xf numFmtId="164" fontId="6" fillId="0" borderId="6" xfId="0" applyNumberFormat="1" applyFont="1" applyBorder="1" applyAlignment="1">
      <alignment horizontal="right" wrapText="1"/>
    </xf>
    <xf numFmtId="164" fontId="6" fillId="0" borderId="6" xfId="0" applyNumberFormat="1" applyFont="1" applyBorder="1" applyAlignment="1">
      <alignment horizontal="right" wrapText="1" indent="1"/>
    </xf>
    <xf numFmtId="0" fontId="8" fillId="2" borderId="105" xfId="0" applyFont="1" applyFill="1" applyBorder="1" applyAlignment="1">
      <alignment horizontal="center" vertical="center" wrapText="1"/>
    </xf>
    <xf numFmtId="0" fontId="8" fillId="2" borderId="77" xfId="0" applyFont="1" applyFill="1" applyBorder="1" applyAlignment="1">
      <alignment horizontal="center" vertical="center" wrapText="1"/>
    </xf>
    <xf numFmtId="0" fontId="8" fillId="2" borderId="106" xfId="0" applyFont="1" applyFill="1" applyBorder="1" applyAlignment="1">
      <alignment horizontal="center" vertical="center" wrapText="1"/>
    </xf>
    <xf numFmtId="0" fontId="29" fillId="9" borderId="43" xfId="25" applyFont="1" applyFill="1" applyBorder="1" applyAlignment="1">
      <alignment horizontal="left" vertical="top" wrapText="1"/>
    </xf>
    <xf numFmtId="0" fontId="0" fillId="0" borderId="60" xfId="0" applyBorder="1"/>
    <xf numFmtId="0" fontId="0" fillId="0" borderId="81" xfId="0" applyBorder="1"/>
    <xf numFmtId="165" fontId="32" fillId="9" borderId="47" xfId="15" applyNumberFormat="1" applyFont="1" applyFill="1" applyBorder="1" applyAlignment="1">
      <alignment horizontal="right" wrapText="1"/>
    </xf>
    <xf numFmtId="3" fontId="25" fillId="0" borderId="0" xfId="13" applyNumberFormat="1" applyFont="1" applyFill="1" applyAlignment="1">
      <alignment horizontal="right"/>
    </xf>
    <xf numFmtId="3" fontId="25" fillId="0" borderId="0" xfId="13" applyNumberFormat="1" applyFont="1" applyFill="1" applyAlignment="1">
      <alignment horizontal="right"/>
    </xf>
    <xf numFmtId="0" fontId="58" fillId="9" borderId="0" xfId="0" applyFont="1" applyFill="1" applyBorder="1" applyAlignment="1">
      <alignment horizontal="left" vertical="top" wrapText="1"/>
    </xf>
    <xf numFmtId="0" fontId="0" fillId="0" borderId="0" xfId="0" applyAlignment="1"/>
    <xf numFmtId="0" fontId="61" fillId="0" borderId="7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61" fillId="0" borderId="6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62" fillId="19" borderId="5" xfId="0" applyFont="1" applyFill="1" applyBorder="1" applyAlignment="1">
      <alignment horizontal="center" vertical="center" wrapText="1"/>
    </xf>
    <xf numFmtId="10" fontId="62" fillId="19" borderId="6" xfId="0" applyNumberFormat="1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29" fillId="8" borderId="21" xfId="0" applyFont="1" applyFill="1" applyBorder="1" applyAlignment="1">
      <alignment horizontal="left" vertical="top" wrapText="1"/>
    </xf>
    <xf numFmtId="0" fontId="32" fillId="8" borderId="26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right"/>
    </xf>
    <xf numFmtId="0" fontId="65" fillId="15" borderId="0" xfId="0" applyFont="1" applyFill="1" applyAlignment="1"/>
    <xf numFmtId="0" fontId="64" fillId="15" borderId="0" xfId="0" applyFont="1" applyFill="1" applyAlignment="1"/>
    <xf numFmtId="0" fontId="37" fillId="15" borderId="1" xfId="0" applyFont="1" applyFill="1" applyBorder="1" applyAlignment="1">
      <alignment wrapText="1"/>
    </xf>
    <xf numFmtId="0" fontId="37" fillId="15" borderId="2" xfId="0" applyFont="1" applyFill="1" applyBorder="1" applyAlignment="1">
      <alignment wrapText="1"/>
    </xf>
    <xf numFmtId="0" fontId="37" fillId="15" borderId="15" xfId="0" applyFont="1" applyFill="1" applyBorder="1" applyAlignment="1">
      <alignment wrapText="1"/>
    </xf>
    <xf numFmtId="0" fontId="0" fillId="0" borderId="34" xfId="0" applyBorder="1"/>
    <xf numFmtId="0" fontId="0" fillId="0" borderId="35" xfId="0" applyBorder="1"/>
    <xf numFmtId="0" fontId="0" fillId="0" borderId="37" xfId="0" applyBorder="1"/>
    <xf numFmtId="0" fontId="0" fillId="0" borderId="46" xfId="0" applyBorder="1"/>
    <xf numFmtId="0" fontId="0" fillId="0" borderId="38" xfId="0" applyBorder="1"/>
    <xf numFmtId="0" fontId="0" fillId="0" borderId="39" xfId="0" applyBorder="1"/>
    <xf numFmtId="0" fontId="37" fillId="15" borderId="33" xfId="0" applyFont="1" applyFill="1" applyBorder="1"/>
    <xf numFmtId="0" fontId="37" fillId="15" borderId="34" xfId="0" applyFont="1" applyFill="1" applyBorder="1"/>
    <xf numFmtId="0" fontId="37" fillId="15" borderId="35" xfId="0" applyFont="1" applyFill="1" applyBorder="1"/>
    <xf numFmtId="0" fontId="37" fillId="15" borderId="107" xfId="0" applyFont="1" applyFill="1" applyBorder="1"/>
    <xf numFmtId="0" fontId="37" fillId="15" borderId="19" xfId="0" applyFont="1" applyFill="1" applyBorder="1"/>
    <xf numFmtId="0" fontId="37" fillId="15" borderId="19" xfId="0" applyFont="1" applyFill="1" applyBorder="1" applyAlignment="1">
      <alignment horizontal="center" wrapText="1"/>
    </xf>
    <xf numFmtId="0" fontId="37" fillId="15" borderId="40" xfId="0" applyFont="1" applyFill="1" applyBorder="1" applyAlignment="1">
      <alignment horizontal="center" wrapText="1"/>
    </xf>
    <xf numFmtId="0" fontId="0" fillId="0" borderId="34" xfId="0" applyNumberFormat="1" applyBorder="1"/>
    <xf numFmtId="0" fontId="0" fillId="0" borderId="35" xfId="0" applyNumberFormat="1" applyBorder="1"/>
    <xf numFmtId="0" fontId="0" fillId="0" borderId="31" xfId="0" applyNumberFormat="1" applyBorder="1"/>
    <xf numFmtId="0" fontId="0" fillId="0" borderId="37" xfId="0" applyNumberFormat="1" applyBorder="1"/>
    <xf numFmtId="0" fontId="37" fillId="15" borderId="1" xfId="0" applyFont="1" applyFill="1" applyBorder="1"/>
    <xf numFmtId="0" fontId="37" fillId="15" borderId="2" xfId="0" applyFont="1" applyFill="1" applyBorder="1"/>
    <xf numFmtId="0" fontId="37" fillId="15" borderId="2" xfId="0" applyFont="1" applyFill="1" applyBorder="1" applyAlignment="1">
      <alignment horizontal="center"/>
    </xf>
    <xf numFmtId="0" fontId="37" fillId="15" borderId="15" xfId="0" applyFont="1" applyFill="1" applyBorder="1"/>
    <xf numFmtId="0" fontId="37" fillId="15" borderId="12" xfId="0" applyFont="1" applyFill="1" applyBorder="1"/>
    <xf numFmtId="0" fontId="37" fillId="15" borderId="0" xfId="0" applyFont="1" applyFill="1" applyBorder="1"/>
    <xf numFmtId="0" fontId="37" fillId="15" borderId="0" xfId="0" applyFont="1" applyFill="1" applyBorder="1" applyAlignment="1">
      <alignment horizontal="center" wrapText="1"/>
    </xf>
    <xf numFmtId="0" fontId="37" fillId="15" borderId="13" xfId="0" applyFont="1" applyFill="1" applyBorder="1" applyAlignment="1">
      <alignment horizontal="center" wrapText="1"/>
    </xf>
    <xf numFmtId="0" fontId="0" fillId="0" borderId="19" xfId="0" applyNumberFormat="1" applyBorder="1"/>
    <xf numFmtId="0" fontId="0" fillId="0" borderId="40" xfId="0" applyNumberFormat="1" applyBorder="1"/>
    <xf numFmtId="0" fontId="0" fillId="0" borderId="0" xfId="0" applyNumberFormat="1"/>
    <xf numFmtId="0" fontId="43" fillId="15" borderId="0" xfId="0" applyFont="1" applyFill="1" applyBorder="1"/>
    <xf numFmtId="0" fontId="43" fillId="15" borderId="0" xfId="0" applyNumberFormat="1" applyFont="1" applyFill="1" applyBorder="1"/>
    <xf numFmtId="0" fontId="43" fillId="15" borderId="12" xfId="0" applyFont="1" applyFill="1" applyBorder="1"/>
    <xf numFmtId="0" fontId="43" fillId="15" borderId="13" xfId="0" applyNumberFormat="1" applyFont="1" applyFill="1" applyBorder="1"/>
    <xf numFmtId="0" fontId="0" fillId="20" borderId="31" xfId="0" applyFill="1" applyBorder="1"/>
    <xf numFmtId="0" fontId="0" fillId="20" borderId="33" xfId="0" applyFill="1" applyBorder="1"/>
    <xf numFmtId="0" fontId="0" fillId="20" borderId="34" xfId="0" applyFill="1" applyBorder="1"/>
    <xf numFmtId="0" fontId="0" fillId="20" borderId="19" xfId="0" applyFill="1" applyBorder="1"/>
    <xf numFmtId="0" fontId="43" fillId="15" borderId="108" xfId="0" applyFont="1" applyFill="1" applyBorder="1"/>
    <xf numFmtId="0" fontId="43" fillId="15" borderId="101" xfId="0" applyFont="1" applyFill="1" applyBorder="1"/>
    <xf numFmtId="0" fontId="43" fillId="15" borderId="101" xfId="0" applyNumberFormat="1" applyFont="1" applyFill="1" applyBorder="1"/>
    <xf numFmtId="0" fontId="43" fillId="15" borderId="102" xfId="0" applyNumberFormat="1" applyFont="1" applyFill="1" applyBorder="1"/>
    <xf numFmtId="0" fontId="0" fillId="8" borderId="0" xfId="0" applyFill="1" applyBorder="1"/>
    <xf numFmtId="0" fontId="29" fillId="8" borderId="82" xfId="0" applyFont="1" applyFill="1" applyBorder="1" applyAlignment="1">
      <alignment horizontal="left" vertical="top" wrapText="1"/>
    </xf>
    <xf numFmtId="0" fontId="32" fillId="8" borderId="110" xfId="0" applyFont="1" applyFill="1" applyBorder="1" applyAlignment="1">
      <alignment horizontal="center" vertical="top" wrapText="1"/>
    </xf>
    <xf numFmtId="0" fontId="30" fillId="8" borderId="37" xfId="0" applyFont="1" applyFill="1" applyBorder="1" applyAlignment="1">
      <alignment horizontal="center"/>
    </xf>
    <xf numFmtId="49" fontId="0" fillId="0" borderId="31" xfId="0" applyNumberFormat="1" applyFont="1" applyBorder="1" applyAlignment="1">
      <alignment vertical="top"/>
    </xf>
    <xf numFmtId="0" fontId="0" fillId="0" borderId="31" xfId="0" applyNumberFormat="1" applyFont="1" applyBorder="1" applyAlignment="1">
      <alignment vertical="top"/>
    </xf>
    <xf numFmtId="167" fontId="0" fillId="0" borderId="31" xfId="0" applyNumberFormat="1" applyFont="1" applyBorder="1" applyAlignment="1">
      <alignment vertical="top"/>
    </xf>
    <xf numFmtId="49" fontId="0" fillId="0" borderId="36" xfId="0" applyNumberFormat="1" applyFont="1" applyBorder="1" applyAlignment="1">
      <alignment vertical="top"/>
    </xf>
    <xf numFmtId="49" fontId="0" fillId="0" borderId="37" xfId="0" applyNumberFormat="1" applyFont="1" applyBorder="1" applyAlignment="1">
      <alignment vertical="top"/>
    </xf>
    <xf numFmtId="49" fontId="0" fillId="0" borderId="111" xfId="0" applyNumberFormat="1" applyFont="1" applyBorder="1" applyAlignment="1">
      <alignment vertical="top"/>
    </xf>
    <xf numFmtId="49" fontId="0" fillId="0" borderId="47" xfId="0" applyNumberFormat="1" applyFont="1" applyBorder="1" applyAlignment="1">
      <alignment vertical="top"/>
    </xf>
    <xf numFmtId="0" fontId="0" fillId="0" borderId="47" xfId="0" applyNumberFormat="1" applyFont="1" applyBorder="1" applyAlignment="1">
      <alignment vertical="top"/>
    </xf>
    <xf numFmtId="167" fontId="0" fillId="0" borderId="47" xfId="0" applyNumberFormat="1" applyFont="1" applyBorder="1" applyAlignment="1">
      <alignment vertical="top"/>
    </xf>
    <xf numFmtId="0" fontId="0" fillId="0" borderId="47" xfId="0" applyBorder="1"/>
    <xf numFmtId="49" fontId="0" fillId="0" borderId="112" xfId="0" applyNumberFormat="1" applyFont="1" applyBorder="1" applyAlignment="1">
      <alignment vertical="top"/>
    </xf>
    <xf numFmtId="0" fontId="37" fillId="15" borderId="108" xfId="0" applyNumberFormat="1" applyFont="1" applyFill="1" applyBorder="1" applyAlignment="1">
      <alignment horizontal="center" vertical="top" wrapText="1"/>
    </xf>
    <xf numFmtId="0" fontId="37" fillId="15" borderId="101" xfId="0" applyNumberFormat="1" applyFont="1" applyFill="1" applyBorder="1" applyAlignment="1">
      <alignment horizontal="center" vertical="top" wrapText="1"/>
    </xf>
    <xf numFmtId="0" fontId="37" fillId="15" borderId="102" xfId="0" applyNumberFormat="1" applyFont="1" applyFill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left" vertical="top"/>
    </xf>
    <xf numFmtId="0" fontId="37" fillId="15" borderId="33" xfId="0" applyNumberFormat="1" applyFont="1" applyFill="1" applyBorder="1" applyAlignment="1">
      <alignment horizontal="center" vertical="top" wrapText="1"/>
    </xf>
    <xf numFmtId="0" fontId="37" fillId="15" borderId="34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vertical="top"/>
    </xf>
    <xf numFmtId="0" fontId="0" fillId="0" borderId="31" xfId="0" applyBorder="1" applyAlignment="1">
      <alignment horizontal="right"/>
    </xf>
    <xf numFmtId="0" fontId="69" fillId="0" borderId="0" xfId="0" applyFont="1" applyAlignment="1">
      <alignment horizontal="left" vertical="center" indent="1"/>
    </xf>
    <xf numFmtId="0" fontId="4" fillId="0" borderId="0" xfId="1" applyAlignment="1">
      <alignment horizontal="left" vertical="center" indent="2"/>
    </xf>
    <xf numFmtId="0" fontId="3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6" borderId="0" xfId="0" applyFill="1" applyAlignment="1">
      <alignment wrapText="1"/>
    </xf>
    <xf numFmtId="0" fontId="54" fillId="6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9" fillId="9" borderId="4" xfId="0" applyFont="1" applyFill="1" applyBorder="1" applyAlignment="1">
      <alignment horizontal="right" vertical="center" wrapText="1"/>
    </xf>
    <xf numFmtId="0" fontId="29" fillId="9" borderId="0" xfId="0" applyFont="1" applyFill="1" applyBorder="1" applyAlignment="1">
      <alignment horizontal="right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0" fontId="4" fillId="0" borderId="0" xfId="1" applyAlignment="1">
      <alignment horizontal="left" vertical="center" indent="1"/>
    </xf>
    <xf numFmtId="0" fontId="29" fillId="9" borderId="26" xfId="0" applyFont="1" applyFill="1" applyBorder="1" applyAlignment="1">
      <alignment horizontal="left" vertical="top" wrapText="1"/>
    </xf>
    <xf numFmtId="0" fontId="29" fillId="9" borderId="20" xfId="0" applyFont="1" applyFill="1" applyBorder="1" applyAlignment="1">
      <alignment horizontal="left" vertical="top" wrapText="1"/>
    </xf>
    <xf numFmtId="10" fontId="36" fillId="0" borderId="31" xfId="10" applyNumberFormat="1" applyFont="1" applyBorder="1"/>
    <xf numFmtId="0" fontId="23" fillId="0" borderId="0" xfId="12" applyFont="1" applyBorder="1" applyAlignment="1"/>
    <xf numFmtId="0" fontId="22" fillId="0" borderId="0" xfId="12" applyFont="1" applyBorder="1" applyAlignment="1"/>
    <xf numFmtId="3" fontId="22" fillId="0" borderId="0" xfId="12" applyNumberFormat="1" applyFont="1" applyBorder="1" applyAlignment="1"/>
    <xf numFmtId="3" fontId="29" fillId="9" borderId="26" xfId="0" applyNumberFormat="1" applyFont="1" applyFill="1" applyBorder="1" applyAlignment="1">
      <alignment horizontal="right" vertical="center" wrapText="1"/>
    </xf>
    <xf numFmtId="0" fontId="29" fillId="9" borderId="115" xfId="0" applyFont="1" applyFill="1" applyBorder="1" applyAlignment="1">
      <alignment horizontal="right" vertical="center" wrapText="1"/>
    </xf>
    <xf numFmtId="0" fontId="29" fillId="9" borderId="68" xfId="0" applyFont="1" applyFill="1" applyBorder="1" applyAlignment="1">
      <alignment horizontal="right" vertical="center" wrapText="1"/>
    </xf>
    <xf numFmtId="0" fontId="0" fillId="0" borderId="47" xfId="0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0" fontId="0" fillId="0" borderId="31" xfId="0" applyBorder="1" applyAlignment="1">
      <alignment horizontal="right"/>
    </xf>
    <xf numFmtId="0" fontId="54" fillId="6" borderId="13" xfId="0" applyFont="1" applyFill="1" applyBorder="1" applyAlignment="1">
      <alignment horizontal="center" vertical="center" wrapText="1"/>
    </xf>
    <xf numFmtId="0" fontId="54" fillId="6" borderId="14" xfId="0" applyFont="1" applyFill="1" applyBorder="1" applyAlignment="1">
      <alignment horizontal="center" vertical="center" wrapText="1"/>
    </xf>
    <xf numFmtId="0" fontId="54" fillId="6" borderId="103" xfId="0" applyFont="1" applyFill="1" applyBorder="1" applyAlignment="1">
      <alignment horizontal="center" vertical="center" wrapText="1"/>
    </xf>
    <xf numFmtId="0" fontId="54" fillId="6" borderId="113" xfId="0" applyFont="1" applyFill="1" applyBorder="1" applyAlignment="1">
      <alignment horizontal="center" vertical="center" wrapText="1"/>
    </xf>
    <xf numFmtId="0" fontId="54" fillId="6" borderId="104" xfId="0" applyFont="1" applyFill="1" applyBorder="1" applyAlignment="1">
      <alignment horizontal="center" vertical="center" wrapText="1"/>
    </xf>
    <xf numFmtId="0" fontId="54" fillId="6" borderId="6" xfId="0" applyFont="1" applyFill="1" applyBorder="1" applyAlignment="1">
      <alignment horizontal="center" vertical="center" wrapText="1"/>
    </xf>
    <xf numFmtId="0" fontId="54" fillId="6" borderId="90" xfId="0" applyFont="1" applyFill="1" applyBorder="1" applyAlignment="1">
      <alignment horizontal="center" vertical="center" wrapText="1"/>
    </xf>
    <xf numFmtId="0" fontId="54" fillId="6" borderId="114" xfId="0" applyFont="1" applyFill="1" applyBorder="1" applyAlignment="1">
      <alignment horizontal="center" vertical="center" wrapText="1"/>
    </xf>
    <xf numFmtId="3" fontId="29" fillId="9" borderId="26" xfId="0" applyNumberFormat="1" applyFont="1" applyFill="1" applyBorder="1" applyAlignment="1">
      <alignment horizontal="right" vertical="top" wrapText="1"/>
    </xf>
    <xf numFmtId="3" fontId="29" fillId="11" borderId="26" xfId="0" applyNumberFormat="1" applyFont="1" applyFill="1" applyBorder="1" applyAlignment="1">
      <alignment horizontal="right" vertical="top" wrapText="1"/>
    </xf>
    <xf numFmtId="0" fontId="29" fillId="9" borderId="68" xfId="25" applyFont="1" applyFill="1" applyBorder="1" applyAlignment="1">
      <alignment horizontal="right" vertical="top" wrapText="1"/>
    </xf>
    <xf numFmtId="3" fontId="29" fillId="9" borderId="26" xfId="25" applyNumberFormat="1" applyFont="1" applyFill="1" applyBorder="1" applyAlignment="1">
      <alignment horizontal="right" vertical="top" wrapText="1"/>
    </xf>
    <xf numFmtId="3" fontId="0" fillId="0" borderId="31" xfId="0" applyNumberFormat="1" applyBorder="1" applyAlignment="1">
      <alignment horizontal="right"/>
    </xf>
    <xf numFmtId="0" fontId="4" fillId="0" borderId="8" xfId="1" applyBorder="1" applyAlignment="1">
      <alignment horizontal="left" vertical="center" wrapText="1"/>
    </xf>
    <xf numFmtId="3" fontId="0" fillId="0" borderId="18" xfId="0" applyNumberFormat="1" applyBorder="1"/>
    <xf numFmtId="3" fontId="22" fillId="0" borderId="46" xfId="0" applyNumberFormat="1" applyFont="1" applyBorder="1" applyAlignment="1">
      <alignment horizontal="right"/>
    </xf>
    <xf numFmtId="3" fontId="71" fillId="0" borderId="18" xfId="0" applyNumberFormat="1" applyFont="1" applyFill="1" applyBorder="1" applyAlignment="1">
      <alignment horizontal="right"/>
    </xf>
    <xf numFmtId="164" fontId="22" fillId="0" borderId="18" xfId="2" applyNumberFormat="1" applyFont="1" applyBorder="1" applyAlignment="1">
      <alignment horizontal="right"/>
    </xf>
    <xf numFmtId="3" fontId="71" fillId="0" borderId="108" xfId="0" applyNumberFormat="1" applyFont="1" applyFill="1" applyBorder="1" applyAlignment="1">
      <alignment horizontal="right"/>
    </xf>
    <xf numFmtId="3" fontId="22" fillId="0" borderId="38" xfId="0" applyNumberFormat="1" applyFont="1" applyBorder="1" applyAlignment="1">
      <alignment horizontal="right"/>
    </xf>
    <xf numFmtId="164" fontId="22" fillId="0" borderId="38" xfId="2" applyNumberFormat="1" applyFont="1" applyBorder="1" applyAlignment="1">
      <alignment horizontal="right"/>
    </xf>
    <xf numFmtId="164" fontId="22" fillId="0" borderId="31" xfId="2" applyNumberFormat="1" applyFont="1" applyBorder="1" applyAlignment="1">
      <alignment horizontal="right"/>
    </xf>
    <xf numFmtId="3" fontId="22" fillId="0" borderId="31" xfId="0" applyNumberFormat="1" applyFont="1" applyBorder="1" applyAlignment="1"/>
    <xf numFmtId="3" fontId="0" fillId="0" borderId="31" xfId="0" applyNumberFormat="1" applyBorder="1"/>
    <xf numFmtId="0" fontId="0" fillId="0" borderId="0" xfId="0"/>
    <xf numFmtId="164" fontId="41" fillId="6" borderId="18" xfId="20" applyNumberFormat="1" applyFont="1" applyFill="1" applyBorder="1"/>
    <xf numFmtId="3" fontId="41" fillId="0" borderId="18" xfId="0" applyNumberFormat="1" applyFont="1" applyBorder="1"/>
    <xf numFmtId="164" fontId="41" fillId="0" borderId="18" xfId="20" applyNumberFormat="1" applyFont="1" applyBorder="1"/>
    <xf numFmtId="3" fontId="41" fillId="21" borderId="18" xfId="0" applyNumberFormat="1" applyFont="1" applyFill="1" applyBorder="1"/>
    <xf numFmtId="164" fontId="41" fillId="21" borderId="18" xfId="20" applyNumberFormat="1" applyFont="1" applyFill="1" applyBorder="1"/>
    <xf numFmtId="0" fontId="27" fillId="21" borderId="0" xfId="8" applyFill="1"/>
    <xf numFmtId="0" fontId="41" fillId="21" borderId="0" xfId="8" applyFont="1" applyFill="1"/>
    <xf numFmtId="0" fontId="0" fillId="21" borderId="0" xfId="0" applyFill="1"/>
    <xf numFmtId="0" fontId="46" fillId="21" borderId="0" xfId="0" applyFont="1" applyFill="1"/>
    <xf numFmtId="0" fontId="72" fillId="9" borderId="27" xfId="0" applyFont="1" applyFill="1" applyBorder="1" applyAlignment="1">
      <alignment horizontal="right" vertical="center" wrapText="1"/>
    </xf>
    <xf numFmtId="0" fontId="72" fillId="9" borderId="74" xfId="0" applyFont="1" applyFill="1" applyBorder="1" applyAlignment="1">
      <alignment horizontal="right" vertical="center" wrapText="1"/>
    </xf>
    <xf numFmtId="0" fontId="72" fillId="9" borderId="75" xfId="0" applyFont="1" applyFill="1" applyBorder="1" applyAlignment="1">
      <alignment horizontal="right" vertical="center" wrapText="1"/>
    </xf>
    <xf numFmtId="0" fontId="72" fillId="9" borderId="82" xfId="0" applyFont="1" applyFill="1" applyBorder="1" applyAlignment="1">
      <alignment horizontal="right" vertical="center" wrapText="1"/>
    </xf>
    <xf numFmtId="0" fontId="72" fillId="9" borderId="86" xfId="0" applyFont="1" applyFill="1" applyBorder="1" applyAlignment="1">
      <alignment horizontal="right" vertical="center" wrapText="1"/>
    </xf>
    <xf numFmtId="0" fontId="72" fillId="9" borderId="5" xfId="0" applyFont="1" applyFill="1" applyBorder="1" applyAlignment="1">
      <alignment horizontal="right" vertical="center" wrapText="1"/>
    </xf>
    <xf numFmtId="0" fontId="72" fillId="9" borderId="14" xfId="0" applyFont="1" applyFill="1" applyBorder="1" applyAlignment="1">
      <alignment horizontal="right" vertical="center" wrapText="1"/>
    </xf>
    <xf numFmtId="0" fontId="72" fillId="9" borderId="84" xfId="0" applyFont="1" applyFill="1" applyBorder="1" applyAlignment="1">
      <alignment horizontal="right" vertical="center" wrapText="1"/>
    </xf>
    <xf numFmtId="0" fontId="72" fillId="9" borderId="85" xfId="0" applyFont="1" applyFill="1" applyBorder="1" applyAlignment="1">
      <alignment horizontal="right" vertical="center" wrapText="1"/>
    </xf>
    <xf numFmtId="0" fontId="72" fillId="9" borderId="10" xfId="0" applyFont="1" applyFill="1" applyBorder="1" applyAlignment="1">
      <alignment horizontal="right" vertical="center" wrapText="1"/>
    </xf>
    <xf numFmtId="0" fontId="72" fillId="9" borderId="18" xfId="0" applyFont="1" applyFill="1" applyBorder="1" applyAlignment="1">
      <alignment horizontal="right" vertical="center" wrapText="1"/>
    </xf>
    <xf numFmtId="0" fontId="72" fillId="9" borderId="80" xfId="0" applyFont="1" applyFill="1" applyBorder="1" applyAlignment="1">
      <alignment horizontal="right" vertical="center" wrapText="1"/>
    </xf>
    <xf numFmtId="0" fontId="72" fillId="9" borderId="76" xfId="0" applyFont="1" applyFill="1" applyBorder="1" applyAlignment="1">
      <alignment horizontal="right" vertical="center" wrapText="1"/>
    </xf>
    <xf numFmtId="0" fontId="72" fillId="9" borderId="78" xfId="0" applyFont="1" applyFill="1" applyBorder="1" applyAlignment="1">
      <alignment horizontal="right" vertical="center" wrapText="1"/>
    </xf>
    <xf numFmtId="0" fontId="72" fillId="9" borderId="81" xfId="0" applyFont="1" applyFill="1" applyBorder="1" applyAlignment="1">
      <alignment horizontal="right" vertical="center" wrapText="1"/>
    </xf>
    <xf numFmtId="0" fontId="72" fillId="9" borderId="7" xfId="0" applyFont="1" applyFill="1" applyBorder="1" applyAlignment="1">
      <alignment horizontal="right" vertical="center" wrapText="1"/>
    </xf>
    <xf numFmtId="0" fontId="72" fillId="9" borderId="65" xfId="0" applyFont="1" applyFill="1" applyBorder="1" applyAlignment="1">
      <alignment horizontal="right" vertical="center" wrapText="1"/>
    </xf>
    <xf numFmtId="0" fontId="72" fillId="9" borderId="8" xfId="0" applyFont="1" applyFill="1" applyBorder="1" applyAlignment="1">
      <alignment horizontal="right" vertical="center" wrapText="1"/>
    </xf>
    <xf numFmtId="0" fontId="72" fillId="9" borderId="79" xfId="0" applyFont="1" applyFill="1" applyBorder="1" applyAlignment="1">
      <alignment horizontal="right" vertical="center" wrapText="1"/>
    </xf>
    <xf numFmtId="0" fontId="72" fillId="9" borderId="83" xfId="0" applyFont="1" applyFill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0" fillId="8" borderId="19" xfId="0" applyFont="1" applyFill="1" applyBorder="1" applyAlignment="1">
      <alignment horizontal="right"/>
    </xf>
    <xf numFmtId="0" fontId="30" fillId="8" borderId="119" xfId="0" applyFont="1" applyFill="1" applyBorder="1" applyAlignment="1">
      <alignment horizontal="right" vertical="center"/>
    </xf>
    <xf numFmtId="0" fontId="4" fillId="0" borderId="0" xfId="1" applyBorder="1" applyAlignment="1">
      <alignment horizontal="left"/>
    </xf>
    <xf numFmtId="0" fontId="4" fillId="0" borderId="0" xfId="1" applyAlignment="1"/>
    <xf numFmtId="0" fontId="0" fillId="0" borderId="18" xfId="0" applyBorder="1"/>
    <xf numFmtId="0" fontId="61" fillId="6" borderId="0" xfId="0" applyFont="1" applyFill="1" applyBorder="1" applyAlignment="1">
      <alignment horizontal="center" vertical="center" wrapText="1"/>
    </xf>
    <xf numFmtId="10" fontId="62" fillId="19" borderId="13" xfId="0" applyNumberFormat="1" applyFont="1" applyFill="1" applyBorder="1" applyAlignment="1">
      <alignment horizontal="center" vertical="center" wrapText="1"/>
    </xf>
    <xf numFmtId="0" fontId="62" fillId="19" borderId="18" xfId="0" applyFont="1" applyFill="1" applyBorder="1" applyAlignment="1">
      <alignment horizontal="center" vertical="center" wrapText="1"/>
    </xf>
    <xf numFmtId="10" fontId="62" fillId="19" borderId="18" xfId="0" applyNumberFormat="1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29" fillId="9" borderId="20" xfId="0" applyFont="1" applyFill="1" applyBorder="1" applyAlignment="1">
      <alignment vertical="top" wrapText="1"/>
    </xf>
    <xf numFmtId="0" fontId="4" fillId="0" borderId="0" xfId="1" applyBorder="1" applyAlignment="1">
      <alignment horizontal="left" vertical="center" wrapText="1"/>
    </xf>
    <xf numFmtId="0" fontId="48" fillId="0" borderId="0" xfId="1" applyFont="1" applyBorder="1" applyAlignment="1">
      <alignment horizontal="left" vertical="center"/>
    </xf>
    <xf numFmtId="0" fontId="73" fillId="0" borderId="18" xfId="0" applyFont="1" applyBorder="1"/>
    <xf numFmtId="0" fontId="74" fillId="4" borderId="18" xfId="0" applyFont="1" applyFill="1" applyBorder="1"/>
    <xf numFmtId="0" fontId="74" fillId="4" borderId="18" xfId="0" applyFont="1" applyFill="1" applyBorder="1" applyAlignment="1">
      <alignment wrapText="1"/>
    </xf>
    <xf numFmtId="0" fontId="43" fillId="0" borderId="0" xfId="0" applyFont="1" applyFill="1" applyBorder="1" applyAlignment="1"/>
    <xf numFmtId="49" fontId="0" fillId="0" borderId="47" xfId="0" applyNumberFormat="1" applyFont="1" applyBorder="1" applyAlignment="1">
      <alignment horizontal="center" vertical="top" wrapText="1"/>
    </xf>
    <xf numFmtId="14" fontId="0" fillId="0" borderId="47" xfId="0" applyNumberFormat="1" applyBorder="1" applyAlignment="1">
      <alignment vertical="top"/>
    </xf>
    <xf numFmtId="49" fontId="0" fillId="0" borderId="31" xfId="0" applyNumberFormat="1" applyFont="1" applyBorder="1" applyAlignment="1">
      <alignment vertical="top" wrapText="1"/>
    </xf>
    <xf numFmtId="0" fontId="0" fillId="0" borderId="31" xfId="0" applyNumberFormat="1" applyFont="1" applyBorder="1" applyAlignment="1">
      <alignment horizontal="right" vertical="top"/>
    </xf>
    <xf numFmtId="14" fontId="0" fillId="0" borderId="31" xfId="0" applyNumberFormat="1" applyBorder="1"/>
    <xf numFmtId="0" fontId="0" fillId="0" borderId="0" xfId="0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0" fillId="0" borderId="107" xfId="0" applyBorder="1"/>
    <xf numFmtId="0" fontId="0" fillId="0" borderId="19" xfId="0" applyBorder="1"/>
    <xf numFmtId="0" fontId="0" fillId="0" borderId="40" xfId="0" applyBorder="1"/>
    <xf numFmtId="0" fontId="0" fillId="0" borderId="111" xfId="0" applyBorder="1"/>
    <xf numFmtId="0" fontId="0" fillId="0" borderId="112" xfId="0" applyBorder="1"/>
    <xf numFmtId="0" fontId="38" fillId="15" borderId="36" xfId="6" applyFont="1" applyFill="1" applyBorder="1"/>
    <xf numFmtId="0" fontId="38" fillId="15" borderId="37" xfId="6" applyFont="1" applyFill="1" applyBorder="1"/>
    <xf numFmtId="0" fontId="33" fillId="12" borderId="36" xfId="6" applyFont="1" applyFill="1" applyBorder="1"/>
    <xf numFmtId="3" fontId="33" fillId="12" borderId="37" xfId="6" applyNumberFormat="1" applyFont="1" applyFill="1" applyBorder="1" applyAlignment="1">
      <alignment horizontal="center" wrapText="1"/>
    </xf>
    <xf numFmtId="0" fontId="39" fillId="18" borderId="36" xfId="6" quotePrefix="1" applyNumberFormat="1" applyFont="1" applyFill="1" applyBorder="1"/>
    <xf numFmtId="166" fontId="25" fillId="18" borderId="37" xfId="17" applyNumberFormat="1" applyFont="1" applyFill="1" applyBorder="1" applyAlignment="1">
      <alignment horizontal="right" wrapText="1"/>
    </xf>
    <xf numFmtId="0" fontId="34" fillId="0" borderId="36" xfId="6" quotePrefix="1" applyNumberFormat="1" applyFont="1" applyBorder="1"/>
    <xf numFmtId="166" fontId="25" fillId="0" borderId="37" xfId="17" applyNumberFormat="1" applyFont="1" applyFill="1" applyBorder="1" applyAlignment="1">
      <alignment horizontal="right" wrapText="1"/>
    </xf>
    <xf numFmtId="0" fontId="34" fillId="0" borderId="41" xfId="6" quotePrefix="1" applyNumberFormat="1" applyFont="1" applyBorder="1"/>
    <xf numFmtId="14" fontId="25" fillId="0" borderId="38" xfId="17" applyNumberFormat="1" applyFont="1" applyBorder="1"/>
    <xf numFmtId="164" fontId="25" fillId="0" borderId="38" xfId="2" applyNumberFormat="1" applyFont="1" applyBorder="1"/>
    <xf numFmtId="10" fontId="36" fillId="0" borderId="4" xfId="10" applyNumberFormat="1" applyFont="1" applyBorder="1"/>
    <xf numFmtId="166" fontId="25" fillId="0" borderId="6" xfId="17" applyNumberFormat="1" applyFont="1" applyFill="1" applyBorder="1" applyAlignment="1">
      <alignment horizontal="right" wrapText="1"/>
    </xf>
    <xf numFmtId="0" fontId="34" fillId="0" borderId="107" xfId="6" quotePrefix="1" applyNumberFormat="1" applyFont="1" applyBorder="1"/>
    <xf numFmtId="14" fontId="25" fillId="0" borderId="19" xfId="17" applyNumberFormat="1" applyFont="1" applyBorder="1"/>
    <xf numFmtId="3" fontId="25" fillId="0" borderId="19" xfId="17" applyNumberFormat="1" applyFont="1" applyBorder="1"/>
    <xf numFmtId="10" fontId="36" fillId="0" borderId="19" xfId="0" applyNumberFormat="1" applyFont="1" applyBorder="1"/>
    <xf numFmtId="166" fontId="25" fillId="0" borderId="40" xfId="17" applyNumberFormat="1" applyFont="1" applyBorder="1"/>
    <xf numFmtId="0" fontId="34" fillId="0" borderId="33" xfId="6" quotePrefix="1" applyNumberFormat="1" applyFont="1" applyBorder="1" applyAlignment="1">
      <alignment horizontal="left" indent="1"/>
    </xf>
    <xf numFmtId="14" fontId="25" fillId="0" borderId="34" xfId="17" applyNumberFormat="1" applyFont="1" applyFill="1" applyBorder="1" applyAlignment="1">
      <alignment horizontal="right" wrapText="1"/>
    </xf>
    <xf numFmtId="3" fontId="25" fillId="0" borderId="34" xfId="17" applyNumberFormat="1" applyFont="1" applyFill="1" applyBorder="1" applyAlignment="1">
      <alignment horizontal="right" wrapText="1"/>
    </xf>
    <xf numFmtId="10" fontId="36" fillId="0" borderId="34" xfId="0" applyNumberFormat="1" applyFont="1" applyBorder="1"/>
    <xf numFmtId="166" fontId="25" fillId="0" borderId="35" xfId="17" applyNumberFormat="1" applyFont="1" applyFill="1" applyBorder="1" applyAlignment="1">
      <alignment horizontal="right" wrapText="1"/>
    </xf>
    <xf numFmtId="0" fontId="34" fillId="0" borderId="46" xfId="6" quotePrefix="1" applyNumberFormat="1" applyFont="1" applyBorder="1"/>
    <xf numFmtId="10" fontId="36" fillId="0" borderId="38" xfId="0" applyNumberFormat="1" applyFont="1" applyBorder="1"/>
    <xf numFmtId="166" fontId="25" fillId="0" borderId="39" xfId="17" applyNumberFormat="1" applyFont="1" applyBorder="1"/>
    <xf numFmtId="10" fontId="36" fillId="0" borderId="34" xfId="10" applyNumberFormat="1" applyFont="1" applyBorder="1"/>
    <xf numFmtId="0" fontId="76" fillId="6" borderId="0" xfId="0" applyFont="1" applyFill="1" applyBorder="1" applyAlignment="1">
      <alignment horizontal="left" vertical="top" wrapText="1"/>
    </xf>
    <xf numFmtId="0" fontId="43" fillId="6" borderId="0" xfId="0" applyFont="1" applyFill="1" applyBorder="1"/>
    <xf numFmtId="0" fontId="43" fillId="6" borderId="0" xfId="0" applyFont="1" applyFill="1" applyBorder="1" applyAlignment="1">
      <alignment horizontal="right"/>
    </xf>
    <xf numFmtId="0" fontId="29" fillId="9" borderId="20" xfId="0" applyFont="1" applyFill="1" applyBorder="1" applyAlignment="1">
      <alignment horizontal="right" vertical="top" wrapText="1"/>
    </xf>
    <xf numFmtId="0" fontId="29" fillId="11" borderId="20" xfId="0" applyFont="1" applyFill="1" applyBorder="1" applyAlignment="1">
      <alignment horizontal="right" vertical="top" wrapText="1"/>
    </xf>
    <xf numFmtId="0" fontId="29" fillId="6" borderId="37" xfId="0" applyFont="1" applyFill="1" applyBorder="1" applyAlignment="1">
      <alignment horizontal="left" vertical="top" wrapText="1"/>
    </xf>
    <xf numFmtId="0" fontId="29" fillId="9" borderId="110" xfId="0" applyFont="1" applyFill="1" applyBorder="1" applyAlignment="1">
      <alignment horizontal="left" vertical="top" wrapText="1"/>
    </xf>
    <xf numFmtId="3" fontId="0" fillId="0" borderId="37" xfId="0" applyNumberFormat="1" applyBorder="1" applyAlignment="1">
      <alignment horizontal="right"/>
    </xf>
    <xf numFmtId="3" fontId="0" fillId="11" borderId="37" xfId="0" applyNumberFormat="1" applyFill="1" applyBorder="1" applyAlignment="1">
      <alignment horizontal="right"/>
    </xf>
    <xf numFmtId="3" fontId="29" fillId="9" borderId="125" xfId="0" applyNumberFormat="1" applyFont="1" applyFill="1" applyBorder="1" applyAlignment="1">
      <alignment horizontal="right" vertical="top" wrapText="1"/>
    </xf>
    <xf numFmtId="0" fontId="29" fillId="9" borderId="125" xfId="0" applyFont="1" applyFill="1" applyBorder="1" applyAlignment="1">
      <alignment horizontal="right" vertical="top" wrapText="1"/>
    </xf>
    <xf numFmtId="0" fontId="29" fillId="9" borderId="126" xfId="0" applyFont="1" applyFill="1" applyBorder="1" applyAlignment="1">
      <alignment horizontal="right" vertical="top" wrapText="1"/>
    </xf>
    <xf numFmtId="3" fontId="0" fillId="0" borderId="39" xfId="0" applyNumberFormat="1" applyBorder="1" applyAlignment="1">
      <alignment horizontal="right"/>
    </xf>
    <xf numFmtId="165" fontId="9" fillId="0" borderId="6" xfId="15" applyNumberFormat="1" applyFont="1" applyBorder="1" applyAlignment="1">
      <alignment horizontal="center" vertical="center" wrapText="1"/>
    </xf>
    <xf numFmtId="165" fontId="6" fillId="0" borderId="6" xfId="15" applyNumberFormat="1" applyFont="1" applyBorder="1" applyAlignment="1">
      <alignment horizontal="right" wrapText="1"/>
    </xf>
    <xf numFmtId="164" fontId="9" fillId="0" borderId="6" xfId="0" applyNumberFormat="1" applyFont="1" applyBorder="1" applyAlignment="1">
      <alignment horizontal="center" vertical="center" wrapText="1"/>
    </xf>
    <xf numFmtId="164" fontId="6" fillId="0" borderId="6" xfId="2" applyNumberFormat="1" applyFont="1" applyBorder="1" applyAlignment="1">
      <alignment horizontal="right" wrapText="1"/>
    </xf>
    <xf numFmtId="165" fontId="6" fillId="16" borderId="17" xfId="15" applyNumberFormat="1" applyFont="1" applyFill="1" applyBorder="1" applyAlignment="1">
      <alignment horizontal="right" wrapText="1"/>
    </xf>
    <xf numFmtId="164" fontId="6" fillId="16" borderId="17" xfId="0" applyNumberFormat="1" applyFont="1" applyFill="1" applyBorder="1" applyAlignment="1">
      <alignment horizontal="right" wrapText="1"/>
    </xf>
    <xf numFmtId="165" fontId="9" fillId="16" borderId="6" xfId="15" applyNumberFormat="1" applyFont="1" applyFill="1" applyBorder="1" applyAlignment="1">
      <alignment horizontal="center" wrapText="1"/>
    </xf>
    <xf numFmtId="0" fontId="60" fillId="0" borderId="0" xfId="0" applyFont="1" applyFill="1" applyBorder="1" applyAlignment="1"/>
    <xf numFmtId="3" fontId="41" fillId="6" borderId="10" xfId="0" applyNumberFormat="1" applyFont="1" applyFill="1" applyBorder="1"/>
    <xf numFmtId="3" fontId="41" fillId="0" borderId="10" xfId="0" applyNumberFormat="1" applyFont="1" applyBorder="1"/>
    <xf numFmtId="3" fontId="41" fillId="21" borderId="10" xfId="0" applyNumberFormat="1" applyFont="1" applyFill="1" applyBorder="1"/>
    <xf numFmtId="0" fontId="42" fillId="0" borderId="31" xfId="0" applyFont="1" applyBorder="1"/>
    <xf numFmtId="0" fontId="41" fillId="0" borderId="31" xfId="0" applyFont="1" applyBorder="1"/>
    <xf numFmtId="0" fontId="41" fillId="21" borderId="31" xfId="0" applyFont="1" applyFill="1" applyBorder="1"/>
    <xf numFmtId="164" fontId="41" fillId="6" borderId="18" xfId="2" applyNumberFormat="1" applyFont="1" applyFill="1" applyBorder="1"/>
    <xf numFmtId="164" fontId="41" fillId="0" borderId="18" xfId="2" applyNumberFormat="1" applyFont="1" applyBorder="1"/>
    <xf numFmtId="0" fontId="77" fillId="0" borderId="0" xfId="0" applyFont="1"/>
    <xf numFmtId="165" fontId="61" fillId="0" borderId="10" xfId="15" applyNumberFormat="1" applyFont="1" applyBorder="1" applyAlignment="1">
      <alignment horizontal="center" vertical="center" wrapText="1"/>
    </xf>
    <xf numFmtId="165" fontId="61" fillId="0" borderId="10" xfId="15" applyNumberFormat="1" applyFont="1" applyBorder="1" applyAlignment="1">
      <alignment vertical="center" wrapText="1"/>
    </xf>
    <xf numFmtId="165" fontId="61" fillId="0" borderId="6" xfId="15" applyNumberFormat="1" applyFont="1" applyBorder="1" applyAlignment="1">
      <alignment horizontal="center" vertical="center" wrapText="1"/>
    </xf>
    <xf numFmtId="165" fontId="61" fillId="6" borderId="7" xfId="15" applyNumberFormat="1" applyFont="1" applyFill="1" applyBorder="1" applyAlignment="1">
      <alignment horizontal="center" vertical="center" wrapText="1"/>
    </xf>
    <xf numFmtId="165" fontId="61" fillId="0" borderId="18" xfId="15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4" fillId="0" borderId="0" xfId="1" applyBorder="1" applyAlignment="1">
      <alignment vertical="center" wrapText="1"/>
    </xf>
    <xf numFmtId="165" fontId="60" fillId="0" borderId="0" xfId="22" applyNumberFormat="1" applyFont="1"/>
    <xf numFmtId="165" fontId="78" fillId="0" borderId="0" xfId="22" applyNumberFormat="1" applyFont="1" applyAlignment="1"/>
    <xf numFmtId="165" fontId="78" fillId="0" borderId="0" xfId="21" applyNumberFormat="1" applyFont="1"/>
    <xf numFmtId="0" fontId="78" fillId="0" borderId="0" xfId="21" applyFont="1"/>
    <xf numFmtId="0" fontId="30" fillId="0" borderId="9" xfId="0" applyFont="1" applyBorder="1" applyAlignment="1">
      <alignment horizontal="center"/>
    </xf>
    <xf numFmtId="0" fontId="0" fillId="0" borderId="9" xfId="0" applyBorder="1" applyAlignment="1">
      <alignment horizontal="left"/>
    </xf>
    <xf numFmtId="3" fontId="79" fillId="6" borderId="60" xfId="0" applyNumberFormat="1" applyFont="1" applyFill="1" applyBorder="1" applyAlignment="1">
      <alignment horizontal="center"/>
    </xf>
    <xf numFmtId="0" fontId="78" fillId="0" borderId="0" xfId="21" applyFont="1" applyAlignment="1"/>
    <xf numFmtId="165" fontId="79" fillId="0" borderId="1" xfId="22" applyNumberFormat="1" applyFont="1" applyBorder="1" applyAlignment="1">
      <alignment horizontal="center" wrapText="1"/>
    </xf>
    <xf numFmtId="0" fontId="80" fillId="17" borderId="128" xfId="0" applyFont="1" applyFill="1" applyBorder="1" applyAlignment="1">
      <alignment horizontal="center" vertical="center" wrapText="1"/>
    </xf>
    <xf numFmtId="165" fontId="80" fillId="17" borderId="128" xfId="22" applyNumberFormat="1" applyFont="1" applyFill="1" applyBorder="1" applyAlignment="1">
      <alignment horizontal="center" wrapText="1"/>
    </xf>
    <xf numFmtId="165" fontId="80" fillId="17" borderId="128" xfId="0" applyNumberFormat="1" applyFont="1" applyFill="1" applyBorder="1" applyAlignment="1">
      <alignment horizontal="center" wrapText="1"/>
    </xf>
    <xf numFmtId="0" fontId="80" fillId="17" borderId="128" xfId="0" applyFont="1" applyFill="1" applyBorder="1" applyAlignment="1">
      <alignment horizontal="center" wrapText="1"/>
    </xf>
    <xf numFmtId="0" fontId="81" fillId="17" borderId="54" xfId="0" applyFont="1" applyFill="1" applyBorder="1" applyAlignment="1">
      <alignment horizontal="center"/>
    </xf>
    <xf numFmtId="0" fontId="81" fillId="17" borderId="14" xfId="0" applyFont="1" applyFill="1" applyBorder="1"/>
    <xf numFmtId="0" fontId="80" fillId="17" borderId="100" xfId="0" applyFont="1" applyFill="1" applyBorder="1" applyAlignment="1">
      <alignment horizontal="center" vertical="center" wrapText="1"/>
    </xf>
    <xf numFmtId="165" fontId="80" fillId="17" borderId="101" xfId="22" applyNumberFormat="1" applyFont="1" applyFill="1" applyBorder="1" applyAlignment="1">
      <alignment horizontal="center" wrapText="1"/>
    </xf>
    <xf numFmtId="165" fontId="80" fillId="17" borderId="101" xfId="0" applyNumberFormat="1" applyFont="1" applyFill="1" applyBorder="1" applyAlignment="1">
      <alignment horizontal="center" wrapText="1"/>
    </xf>
    <xf numFmtId="0" fontId="80" fillId="17" borderId="101" xfId="0" applyFont="1" applyFill="1" applyBorder="1" applyAlignment="1">
      <alignment horizontal="center" wrapText="1"/>
    </xf>
    <xf numFmtId="0" fontId="81" fillId="17" borderId="101" xfId="0" applyFont="1" applyFill="1" applyBorder="1" applyAlignment="1">
      <alignment horizontal="center"/>
    </xf>
    <xf numFmtId="0" fontId="81" fillId="17" borderId="73" xfId="0" applyFont="1" applyFill="1" applyBorder="1"/>
    <xf numFmtId="0" fontId="80" fillId="17" borderId="129" xfId="0" applyFont="1" applyFill="1" applyBorder="1" applyAlignment="1">
      <alignment horizontal="center" wrapText="1"/>
    </xf>
    <xf numFmtId="0" fontId="81" fillId="17" borderId="100" xfId="0" applyFont="1" applyFill="1" applyBorder="1" applyAlignment="1">
      <alignment horizontal="center"/>
    </xf>
    <xf numFmtId="0" fontId="81" fillId="17" borderId="10" xfId="0" applyFont="1" applyFill="1" applyBorder="1"/>
    <xf numFmtId="1" fontId="79" fillId="8" borderId="33" xfId="22" applyNumberFormat="1" applyFont="1" applyFill="1" applyBorder="1" applyAlignment="1">
      <alignment horizontal="center" wrapText="1"/>
    </xf>
    <xf numFmtId="165" fontId="82" fillId="8" borderId="34" xfId="0" applyNumberFormat="1" applyFont="1" applyFill="1" applyBorder="1" applyAlignment="1">
      <alignment horizontal="center" vertical="center" wrapText="1"/>
    </xf>
    <xf numFmtId="165" fontId="82" fillId="8" borderId="35" xfId="0" applyNumberFormat="1" applyFont="1" applyFill="1" applyBorder="1" applyAlignment="1">
      <alignment horizontal="center" vertical="center" wrapText="1"/>
    </xf>
    <xf numFmtId="165" fontId="79" fillId="8" borderId="48" xfId="0" applyNumberFormat="1" applyFont="1" applyFill="1" applyBorder="1" applyAlignment="1">
      <alignment horizontal="center" vertical="center"/>
    </xf>
    <xf numFmtId="165" fontId="79" fillId="8" borderId="130" xfId="0" applyNumberFormat="1" applyFont="1" applyFill="1" applyBorder="1" applyAlignment="1">
      <alignment vertical="center"/>
    </xf>
    <xf numFmtId="165" fontId="82" fillId="8" borderId="57" xfId="0" applyNumberFormat="1" applyFont="1" applyFill="1" applyBorder="1" applyAlignment="1">
      <alignment horizontal="center" vertical="center" wrapText="1"/>
    </xf>
    <xf numFmtId="165" fontId="82" fillId="8" borderId="47" xfId="0" applyNumberFormat="1" applyFont="1" applyFill="1" applyBorder="1" applyAlignment="1">
      <alignment horizontal="center" vertical="center" wrapText="1"/>
    </xf>
    <xf numFmtId="165" fontId="79" fillId="8" borderId="34" xfId="0" applyNumberFormat="1" applyFont="1" applyFill="1" applyBorder="1" applyAlignment="1">
      <alignment horizontal="center" vertical="center"/>
    </xf>
    <xf numFmtId="165" fontId="79" fillId="8" borderId="131" xfId="0" applyNumberFormat="1" applyFont="1" applyFill="1" applyBorder="1" applyAlignment="1">
      <alignment vertical="center"/>
    </xf>
    <xf numFmtId="1" fontId="79" fillId="0" borderId="36" xfId="22" applyNumberFormat="1" applyFont="1" applyBorder="1" applyAlignment="1">
      <alignment horizontal="center"/>
    </xf>
    <xf numFmtId="3" fontId="79" fillId="6" borderId="31" xfId="0" applyNumberFormat="1" applyFont="1" applyFill="1" applyBorder="1"/>
    <xf numFmtId="3" fontId="79" fillId="6" borderId="31" xfId="22" quotePrefix="1" applyNumberFormat="1" applyFont="1" applyFill="1" applyBorder="1" applyAlignment="1">
      <alignment horizontal="right"/>
    </xf>
    <xf numFmtId="3" fontId="79" fillId="6" borderId="37" xfId="22" applyNumberFormat="1" applyFont="1" applyFill="1" applyBorder="1" applyAlignment="1">
      <alignment horizontal="right"/>
    </xf>
    <xf numFmtId="165" fontId="79" fillId="0" borderId="48" xfId="0" applyNumberFormat="1" applyFont="1" applyBorder="1" applyAlignment="1"/>
    <xf numFmtId="165" fontId="79" fillId="0" borderId="132" xfId="0" applyNumberFormat="1" applyFont="1" applyBorder="1" applyAlignment="1"/>
    <xf numFmtId="3" fontId="79" fillId="6" borderId="50" xfId="0" applyNumberFormat="1" applyFont="1" applyFill="1" applyBorder="1"/>
    <xf numFmtId="3" fontId="79" fillId="6" borderId="31" xfId="22" applyNumberFormat="1" applyFont="1" applyFill="1" applyBorder="1" applyAlignment="1">
      <alignment horizontal="right"/>
    </xf>
    <xf numFmtId="165" fontId="79" fillId="0" borderId="31" xfId="0" applyNumberFormat="1" applyFont="1" applyBorder="1" applyAlignment="1"/>
    <xf numFmtId="165" fontId="79" fillId="0" borderId="133" xfId="0" applyNumberFormat="1" applyFont="1" applyBorder="1" applyAlignment="1"/>
    <xf numFmtId="165" fontId="82" fillId="6" borderId="57" xfId="0" applyNumberFormat="1" applyFont="1" applyFill="1" applyBorder="1" applyAlignment="1">
      <alignment horizontal="center" vertical="center" wrapText="1"/>
    </xf>
    <xf numFmtId="164" fontId="79" fillId="6" borderId="31" xfId="23" applyNumberFormat="1" applyFont="1" applyFill="1" applyBorder="1"/>
    <xf numFmtId="164" fontId="79" fillId="0" borderId="48" xfId="23" applyNumberFormat="1" applyFont="1" applyBorder="1" applyAlignment="1"/>
    <xf numFmtId="164" fontId="79" fillId="0" borderId="132" xfId="23" applyNumberFormat="1" applyFont="1" applyBorder="1" applyAlignment="1"/>
    <xf numFmtId="164" fontId="79" fillId="6" borderId="50" xfId="23" applyNumberFormat="1" applyFont="1" applyFill="1" applyBorder="1"/>
    <xf numFmtId="164" fontId="79" fillId="0" borderId="31" xfId="23" applyNumberFormat="1" applyFont="1" applyBorder="1" applyAlignment="1"/>
    <xf numFmtId="164" fontId="79" fillId="0" borderId="133" xfId="23" applyNumberFormat="1" applyFont="1" applyBorder="1" applyAlignment="1"/>
    <xf numFmtId="1" fontId="79" fillId="8" borderId="36" xfId="22" applyNumberFormat="1" applyFont="1" applyFill="1" applyBorder="1" applyAlignment="1">
      <alignment horizontal="center"/>
    </xf>
    <xf numFmtId="165" fontId="82" fillId="8" borderId="31" xfId="0" applyNumberFormat="1" applyFont="1" applyFill="1" applyBorder="1" applyAlignment="1">
      <alignment horizontal="center" vertical="center" wrapText="1"/>
    </xf>
    <xf numFmtId="165" fontId="82" fillId="8" borderId="37" xfId="0" applyNumberFormat="1" applyFont="1" applyFill="1" applyBorder="1" applyAlignment="1">
      <alignment horizontal="center" vertical="center" wrapText="1"/>
    </xf>
    <xf numFmtId="165" fontId="79" fillId="8" borderId="48" xfId="0" applyNumberFormat="1" applyFont="1" applyFill="1" applyBorder="1" applyAlignment="1">
      <alignment vertical="center"/>
    </xf>
    <xf numFmtId="165" fontId="79" fillId="8" borderId="132" xfId="0" applyNumberFormat="1" applyFont="1" applyFill="1" applyBorder="1" applyAlignment="1">
      <alignment vertical="center"/>
    </xf>
    <xf numFmtId="165" fontId="82" fillId="8" borderId="50" xfId="0" applyNumberFormat="1" applyFont="1" applyFill="1" applyBorder="1" applyAlignment="1">
      <alignment horizontal="center" vertical="center" wrapText="1"/>
    </xf>
    <xf numFmtId="165" fontId="79" fillId="8" borderId="31" xfId="0" applyNumberFormat="1" applyFont="1" applyFill="1" applyBorder="1" applyAlignment="1">
      <alignment vertical="center"/>
    </xf>
    <xf numFmtId="165" fontId="79" fillId="8" borderId="133" xfId="0" applyNumberFormat="1" applyFont="1" applyFill="1" applyBorder="1" applyAlignment="1">
      <alignment vertical="center"/>
    </xf>
    <xf numFmtId="165" fontId="79" fillId="6" borderId="36" xfId="22" applyNumberFormat="1" applyFont="1" applyFill="1" applyBorder="1" applyAlignment="1">
      <alignment horizontal="center"/>
    </xf>
    <xf numFmtId="165" fontId="79" fillId="6" borderId="46" xfId="22" applyNumberFormat="1" applyFont="1" applyFill="1" applyBorder="1" applyAlignment="1">
      <alignment horizontal="center"/>
    </xf>
    <xf numFmtId="164" fontId="79" fillId="6" borderId="38" xfId="23" applyNumberFormat="1" applyFont="1" applyFill="1" applyBorder="1"/>
    <xf numFmtId="164" fontId="79" fillId="0" borderId="41" xfId="23" applyNumberFormat="1" applyFont="1" applyBorder="1" applyAlignment="1"/>
    <xf numFmtId="164" fontId="79" fillId="0" borderId="134" xfId="23" applyNumberFormat="1" applyFont="1" applyBorder="1" applyAlignment="1"/>
    <xf numFmtId="164" fontId="79" fillId="6" borderId="89" xfId="23" applyNumberFormat="1" applyFont="1" applyFill="1" applyBorder="1"/>
    <xf numFmtId="164" fontId="79" fillId="6" borderId="88" xfId="23" applyNumberFormat="1" applyFont="1" applyFill="1" applyBorder="1"/>
    <xf numFmtId="164" fontId="79" fillId="0" borderId="88" xfId="23" applyNumberFormat="1" applyFont="1" applyBorder="1" applyAlignment="1"/>
    <xf numFmtId="164" fontId="79" fillId="0" borderId="135" xfId="23" applyNumberFormat="1" applyFont="1" applyBorder="1" applyAlignment="1"/>
    <xf numFmtId="165" fontId="4" fillId="0" borderId="91" xfId="1" applyNumberFormat="1" applyBorder="1"/>
    <xf numFmtId="165" fontId="78" fillId="0" borderId="0" xfId="0" applyNumberFormat="1" applyFont="1"/>
    <xf numFmtId="0" fontId="78" fillId="0" borderId="0" xfId="0" applyFont="1"/>
    <xf numFmtId="165" fontId="78" fillId="0" borderId="0" xfId="22" applyNumberFormat="1" applyFont="1"/>
    <xf numFmtId="0" fontId="4" fillId="0" borderId="0" xfId="1" quotePrefix="1" applyNumberFormat="1" applyBorder="1" applyAlignment="1">
      <alignment horizontal="left"/>
    </xf>
    <xf numFmtId="0" fontId="50" fillId="15" borderId="1" xfId="6" applyFont="1" applyFill="1" applyBorder="1" applyAlignment="1">
      <alignment horizontal="center"/>
    </xf>
    <xf numFmtId="0" fontId="50" fillId="15" borderId="2" xfId="6" applyFont="1" applyFill="1" applyBorder="1" applyAlignment="1">
      <alignment horizontal="center"/>
    </xf>
    <xf numFmtId="0" fontId="51" fillId="15" borderId="15" xfId="6" applyFont="1" applyFill="1" applyBorder="1" applyAlignment="1"/>
    <xf numFmtId="0" fontId="38" fillId="15" borderId="31" xfId="6" applyFont="1" applyFill="1" applyBorder="1" applyAlignment="1">
      <alignment horizontal="center"/>
    </xf>
    <xf numFmtId="0" fontId="43" fillId="15" borderId="3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" xfId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9" fillId="8" borderId="21" xfId="0" applyFont="1" applyFill="1" applyBorder="1" applyAlignment="1">
      <alignment horizontal="left" vertical="top" wrapText="1"/>
    </xf>
    <xf numFmtId="0" fontId="29" fillId="8" borderId="22" xfId="0" applyFont="1" applyFill="1" applyBorder="1" applyAlignment="1">
      <alignment horizontal="left" vertical="top" wrapText="1"/>
    </xf>
    <xf numFmtId="0" fontId="29" fillId="9" borderId="21" xfId="0" applyFont="1" applyFill="1" applyBorder="1" applyAlignment="1">
      <alignment horizontal="left" vertical="top" wrapText="1"/>
    </xf>
    <xf numFmtId="0" fontId="29" fillId="9" borderId="22" xfId="0" applyFont="1" applyFill="1" applyBorder="1" applyAlignment="1">
      <alignment horizontal="left" vertical="top" wrapText="1"/>
    </xf>
    <xf numFmtId="0" fontId="29" fillId="9" borderId="23" xfId="0" applyFont="1" applyFill="1" applyBorder="1" applyAlignment="1">
      <alignment horizontal="left" vertical="top" wrapText="1"/>
    </xf>
    <xf numFmtId="0" fontId="29" fillId="9" borderId="26" xfId="0" applyFont="1" applyFill="1" applyBorder="1" applyAlignment="1">
      <alignment horizontal="left" vertical="top" wrapText="1"/>
    </xf>
    <xf numFmtId="0" fontId="4" fillId="0" borderId="120" xfId="1" applyBorder="1" applyAlignment="1">
      <alignment horizontal="left"/>
    </xf>
    <xf numFmtId="0" fontId="0" fillId="0" borderId="121" xfId="0" applyBorder="1" applyAlignment="1">
      <alignment horizontal="left"/>
    </xf>
    <xf numFmtId="0" fontId="0" fillId="0" borderId="122" xfId="0" applyBorder="1" applyAlignment="1">
      <alignment horizontal="left"/>
    </xf>
    <xf numFmtId="0" fontId="30" fillId="8" borderId="41" xfId="0" applyFont="1" applyFill="1" applyBorder="1" applyAlignment="1"/>
    <xf numFmtId="0" fontId="30" fillId="8" borderId="42" xfId="0" applyFont="1" applyFill="1" applyBorder="1" applyAlignment="1"/>
    <xf numFmtId="0" fontId="30" fillId="8" borderId="58" xfId="0" applyFont="1" applyFill="1" applyBorder="1" applyAlignment="1"/>
    <xf numFmtId="0" fontId="30" fillId="8" borderId="59" xfId="0" applyFont="1" applyFill="1" applyBorder="1" applyAlignment="1"/>
    <xf numFmtId="0" fontId="29" fillId="9" borderId="109" xfId="0" applyFont="1" applyFill="1" applyBorder="1" applyAlignment="1">
      <alignment horizontal="left" vertical="top" wrapText="1"/>
    </xf>
    <xf numFmtId="0" fontId="29" fillId="9" borderId="27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2" fillId="8" borderId="109" xfId="0" applyFont="1" applyFill="1" applyBorder="1" applyAlignment="1">
      <alignment horizontal="center" vertical="center" wrapText="1"/>
    </xf>
    <xf numFmtId="0" fontId="32" fillId="8" borderId="27" xfId="0" applyFont="1" applyFill="1" applyBorder="1" applyAlignment="1">
      <alignment horizontal="center" vertical="center" wrapText="1"/>
    </xf>
    <xf numFmtId="0" fontId="32" fillId="8" borderId="26" xfId="0" applyFont="1" applyFill="1" applyBorder="1" applyAlignment="1">
      <alignment horizontal="center" vertical="top" wrapText="1"/>
    </xf>
    <xf numFmtId="165" fontId="60" fillId="0" borderId="8" xfId="22" applyNumberFormat="1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9" fillId="16" borderId="4" xfId="0" applyFont="1" applyFill="1" applyBorder="1" applyAlignment="1">
      <alignment horizontal="center"/>
    </xf>
    <xf numFmtId="0" fontId="79" fillId="16" borderId="90" xfId="0" applyFont="1" applyFill="1" applyBorder="1" applyAlignment="1">
      <alignment horizontal="center"/>
    </xf>
    <xf numFmtId="0" fontId="0" fillId="16" borderId="4" xfId="0" applyFill="1" applyBorder="1" applyAlignment="1"/>
    <xf numFmtId="0" fontId="0" fillId="16" borderId="90" xfId="0" applyFill="1" applyBorder="1" applyAlignment="1"/>
    <xf numFmtId="0" fontId="79" fillId="16" borderId="127" xfId="0" applyFont="1" applyFill="1" applyBorder="1" applyAlignment="1">
      <alignment horizontal="center"/>
    </xf>
    <xf numFmtId="0" fontId="0" fillId="16" borderId="6" xfId="0" applyFill="1" applyBorder="1" applyAlignment="1"/>
    <xf numFmtId="0" fontId="79" fillId="16" borderId="8" xfId="0" applyFont="1" applyFill="1" applyBorder="1" applyAlignment="1">
      <alignment horizontal="center"/>
    </xf>
    <xf numFmtId="0" fontId="0" fillId="16" borderId="9" xfId="0" applyFill="1" applyBorder="1" applyAlignment="1"/>
    <xf numFmtId="0" fontId="0" fillId="16" borderId="10" xfId="0" applyFill="1" applyBorder="1" applyAlignment="1"/>
    <xf numFmtId="0" fontId="12" fillId="6" borderId="44" xfId="0" applyFont="1" applyFill="1" applyBorder="1" applyAlignment="1">
      <alignment horizontal="left" vertical="center" wrapText="1"/>
    </xf>
    <xf numFmtId="0" fontId="12" fillId="6" borderId="45" xfId="0" applyFont="1" applyFill="1" applyBorder="1" applyAlignment="1">
      <alignment horizontal="left" vertical="center" wrapText="1"/>
    </xf>
    <xf numFmtId="0" fontId="32" fillId="11" borderId="23" xfId="0" applyFont="1" applyFill="1" applyBorder="1" applyAlignment="1">
      <alignment horizontal="left" vertical="top" wrapText="1"/>
    </xf>
    <xf numFmtId="0" fontId="32" fillId="11" borderId="26" xfId="0" applyFont="1" applyFill="1" applyBorder="1" applyAlignment="1">
      <alignment horizontal="left" vertical="top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61" xfId="0" applyFont="1" applyFill="1" applyBorder="1" applyAlignment="1">
      <alignment horizontal="center" vertical="center" wrapText="1"/>
    </xf>
    <xf numFmtId="0" fontId="29" fillId="9" borderId="20" xfId="0" applyFont="1" applyFill="1" applyBorder="1" applyAlignment="1">
      <alignment horizontal="left" vertical="top" wrapText="1"/>
    </xf>
    <xf numFmtId="0" fontId="29" fillId="9" borderId="115" xfId="0" applyFont="1" applyFill="1" applyBorder="1" applyAlignment="1">
      <alignment horizontal="left" vertical="top" wrapText="1"/>
    </xf>
    <xf numFmtId="0" fontId="29" fillId="9" borderId="53" xfId="0" applyFont="1" applyFill="1" applyBorder="1" applyAlignment="1">
      <alignment horizontal="left" vertical="top" wrapText="1"/>
    </xf>
    <xf numFmtId="0" fontId="29" fillId="9" borderId="49" xfId="0" applyFont="1" applyFill="1" applyBorder="1" applyAlignment="1">
      <alignment horizontal="left" vertical="top" wrapText="1"/>
    </xf>
    <xf numFmtId="0" fontId="0" fillId="0" borderId="36" xfId="0" applyBorder="1" applyAlignment="1">
      <alignment horizontal="right"/>
    </xf>
    <xf numFmtId="0" fontId="0" fillId="0" borderId="31" xfId="0" applyBorder="1" applyAlignment="1">
      <alignment horizontal="right"/>
    </xf>
    <xf numFmtId="0" fontId="30" fillId="0" borderId="51" xfId="0" applyFont="1" applyBorder="1" applyAlignment="1"/>
    <xf numFmtId="0" fontId="0" fillId="0" borderId="52" xfId="0" applyBorder="1" applyAlignment="1"/>
    <xf numFmtId="0" fontId="30" fillId="0" borderId="48" xfId="0" applyFont="1" applyBorder="1" applyAlignment="1"/>
    <xf numFmtId="0" fontId="0" fillId="0" borderId="49" xfId="0" applyBorder="1" applyAlignment="1"/>
    <xf numFmtId="0" fontId="29" fillId="9" borderId="67" xfId="0" applyFont="1" applyFill="1" applyBorder="1" applyAlignment="1">
      <alignment horizontal="left" vertical="top" wrapText="1"/>
    </xf>
    <xf numFmtId="0" fontId="29" fillId="9" borderId="116" xfId="0" applyFont="1" applyFill="1" applyBorder="1" applyAlignment="1">
      <alignment horizontal="left" vertical="top" wrapText="1"/>
    </xf>
    <xf numFmtId="0" fontId="4" fillId="0" borderId="8" xfId="1" applyBorder="1" applyAlignment="1">
      <alignment horizontal="justify" vertical="center" wrapText="1"/>
    </xf>
    <xf numFmtId="0" fontId="4" fillId="0" borderId="9" xfId="1" applyBorder="1" applyAlignment="1">
      <alignment horizontal="justify" vertical="center" wrapText="1"/>
    </xf>
    <xf numFmtId="0" fontId="4" fillId="0" borderId="10" xfId="1" applyBorder="1" applyAlignment="1">
      <alignment horizontal="justify" vertical="center" wrapText="1"/>
    </xf>
    <xf numFmtId="0" fontId="0" fillId="0" borderId="46" xfId="0" applyBorder="1" applyAlignment="1">
      <alignment horizontal="right"/>
    </xf>
    <xf numFmtId="0" fontId="0" fillId="0" borderId="38" xfId="0" applyBorder="1" applyAlignment="1">
      <alignment horizontal="right"/>
    </xf>
    <xf numFmtId="0" fontId="32" fillId="10" borderId="33" xfId="0" applyFont="1" applyFill="1" applyBorder="1" applyAlignment="1">
      <alignment horizontal="center" vertical="center" wrapText="1"/>
    </xf>
    <xf numFmtId="0" fontId="32" fillId="10" borderId="34" xfId="0" applyFont="1" applyFill="1" applyBorder="1" applyAlignment="1">
      <alignment horizontal="center" vertical="center" wrapText="1"/>
    </xf>
    <xf numFmtId="0" fontId="32" fillId="10" borderId="34" xfId="0" applyFont="1" applyFill="1" applyBorder="1" applyAlignment="1">
      <alignment horizontal="center" vertical="top" wrapText="1"/>
    </xf>
    <xf numFmtId="0" fontId="32" fillId="10" borderId="26" xfId="25" applyFont="1" applyFill="1" applyBorder="1" applyAlignment="1">
      <alignment horizontal="left" vertical="top" wrapText="1"/>
    </xf>
    <xf numFmtId="0" fontId="29" fillId="6" borderId="53" xfId="0" applyFont="1" applyFill="1" applyBorder="1" applyAlignment="1">
      <alignment horizontal="left" vertical="top" wrapText="1"/>
    </xf>
    <xf numFmtId="0" fontId="29" fillId="6" borderId="50" xfId="0" applyFont="1" applyFill="1" applyBorder="1" applyAlignment="1">
      <alignment horizontal="left" vertical="top" wrapText="1"/>
    </xf>
    <xf numFmtId="0" fontId="29" fillId="6" borderId="65" xfId="0" applyFont="1" applyFill="1" applyBorder="1" applyAlignment="1">
      <alignment horizontal="left" vertical="top" wrapText="1"/>
    </xf>
    <xf numFmtId="0" fontId="29" fillId="6" borderId="66" xfId="0" applyFont="1" applyFill="1" applyBorder="1" applyAlignment="1">
      <alignment horizontal="left" vertical="top" wrapText="1"/>
    </xf>
    <xf numFmtId="0" fontId="29" fillId="9" borderId="26" xfId="25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32" fillId="10" borderId="51" xfId="0" applyFont="1" applyFill="1" applyBorder="1" applyAlignment="1">
      <alignment horizontal="left" vertical="top" wrapText="1"/>
    </xf>
    <xf numFmtId="0" fontId="32" fillId="10" borderId="61" xfId="0" applyFont="1" applyFill="1" applyBorder="1" applyAlignment="1">
      <alignment horizontal="left" vertical="top" wrapText="1"/>
    </xf>
    <xf numFmtId="0" fontId="1" fillId="2" borderId="98" xfId="0" applyFont="1" applyFill="1" applyBorder="1" applyAlignment="1">
      <alignment horizontal="center" vertical="center"/>
    </xf>
    <xf numFmtId="0" fontId="1" fillId="2" borderId="95" xfId="0" applyFont="1" applyFill="1" applyBorder="1" applyAlignment="1">
      <alignment horizontal="center" vertical="center"/>
    </xf>
    <xf numFmtId="0" fontId="29" fillId="6" borderId="21" xfId="0" applyFont="1" applyFill="1" applyBorder="1" applyAlignment="1">
      <alignment horizontal="left" vertical="top" wrapText="1"/>
    </xf>
    <xf numFmtId="0" fontId="29" fillId="6" borderId="22" xfId="0" applyFont="1" applyFill="1" applyBorder="1" applyAlignment="1">
      <alignment horizontal="left" vertical="top" wrapText="1"/>
    </xf>
    <xf numFmtId="0" fontId="29" fillId="6" borderId="123" xfId="0" applyFont="1" applyFill="1" applyBorder="1" applyAlignment="1">
      <alignment horizontal="left" vertical="top" wrapText="1"/>
    </xf>
    <xf numFmtId="0" fontId="1" fillId="15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/>
    </xf>
    <xf numFmtId="0" fontId="29" fillId="9" borderId="36" xfId="0" applyFont="1" applyFill="1" applyBorder="1" applyAlignment="1">
      <alignment horizontal="center" vertical="center" wrapText="1"/>
    </xf>
    <xf numFmtId="0" fontId="29" fillId="9" borderId="3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15" xfId="0" applyBorder="1" applyAlignment="1"/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6" xfId="0" applyBorder="1" applyAlignment="1"/>
    <xf numFmtId="0" fontId="4" fillId="0" borderId="3" xfId="1" applyBorder="1" applyAlignment="1">
      <alignment vertical="center" wrapText="1"/>
    </xf>
    <xf numFmtId="0" fontId="4" fillId="0" borderId="4" xfId="1" applyBorder="1" applyAlignment="1">
      <alignment vertical="center" wrapText="1"/>
    </xf>
    <xf numFmtId="0" fontId="4" fillId="0" borderId="6" xfId="1" applyBorder="1" applyAlignment="1">
      <alignment vertical="center" wrapText="1"/>
    </xf>
    <xf numFmtId="0" fontId="29" fillId="9" borderId="124" xfId="0" applyFont="1" applyFill="1" applyBorder="1" applyAlignment="1">
      <alignment horizontal="left" vertical="top" wrapText="1"/>
    </xf>
    <xf numFmtId="0" fontId="29" fillId="9" borderId="125" xfId="0" applyFont="1" applyFill="1" applyBorder="1" applyAlignment="1">
      <alignment horizontal="left" vertical="top" wrapText="1"/>
    </xf>
    <xf numFmtId="0" fontId="59" fillId="8" borderId="32" xfId="0" applyFont="1" applyFill="1" applyBorder="1" applyAlignment="1">
      <alignment horizontal="center" vertical="center" wrapText="1"/>
    </xf>
    <xf numFmtId="0" fontId="59" fillId="8" borderId="69" xfId="0" applyFont="1" applyFill="1" applyBorder="1" applyAlignment="1">
      <alignment horizontal="center" vertical="center" wrapText="1"/>
    </xf>
    <xf numFmtId="0" fontId="57" fillId="6" borderId="1" xfId="0" applyFont="1" applyFill="1" applyBorder="1" applyAlignment="1">
      <alignment horizontal="left" vertical="center"/>
    </xf>
    <xf numFmtId="0" fontId="57" fillId="6" borderId="2" xfId="0" applyFont="1" applyFill="1" applyBorder="1" applyAlignment="1">
      <alignment horizontal="left" vertical="center"/>
    </xf>
    <xf numFmtId="0" fontId="57" fillId="6" borderId="15" xfId="0" applyFont="1" applyFill="1" applyBorder="1" applyAlignment="1">
      <alignment horizontal="left" vertical="center"/>
    </xf>
    <xf numFmtId="0" fontId="28" fillId="0" borderId="4" xfId="0" applyFont="1" applyBorder="1" applyAlignment="1">
      <alignment horizontal="left"/>
    </xf>
    <xf numFmtId="0" fontId="45" fillId="0" borderId="0" xfId="6" applyFont="1" applyAlignment="1">
      <alignment horizontal="left"/>
    </xf>
    <xf numFmtId="0" fontId="38" fillId="15" borderId="8" xfId="0" applyFont="1" applyFill="1" applyBorder="1" applyAlignment="1">
      <alignment horizontal="center"/>
    </xf>
    <xf numFmtId="0" fontId="38" fillId="15" borderId="9" xfId="0" applyFont="1" applyFill="1" applyBorder="1" applyAlignment="1">
      <alignment horizontal="center"/>
    </xf>
    <xf numFmtId="3" fontId="38" fillId="15" borderId="51" xfId="0" applyNumberFormat="1" applyFont="1" applyFill="1" applyBorder="1" applyAlignment="1">
      <alignment horizontal="center" wrapText="1"/>
    </xf>
    <xf numFmtId="0" fontId="37" fillId="15" borderId="52" xfId="0" applyFont="1" applyFill="1" applyBorder="1" applyAlignment="1">
      <alignment horizontal="center" wrapText="1"/>
    </xf>
    <xf numFmtId="0" fontId="37" fillId="15" borderId="15" xfId="0" applyFont="1" applyFill="1" applyBorder="1" applyAlignment="1">
      <alignment horizontal="center" wrapText="1"/>
    </xf>
    <xf numFmtId="3" fontId="38" fillId="15" borderId="1" xfId="0" applyNumberFormat="1" applyFont="1" applyFill="1" applyBorder="1" applyAlignment="1">
      <alignment horizontal="center" wrapText="1"/>
    </xf>
    <xf numFmtId="0" fontId="37" fillId="15" borderId="2" xfId="0" applyFont="1" applyFill="1" applyBorder="1" applyAlignment="1">
      <alignment horizontal="center" wrapText="1"/>
    </xf>
    <xf numFmtId="0" fontId="37" fillId="15" borderId="61" xfId="0" applyFont="1" applyFill="1" applyBorder="1" applyAlignment="1">
      <alignment horizontal="center" wrapText="1"/>
    </xf>
    <xf numFmtId="0" fontId="37" fillId="15" borderId="2" xfId="0" applyFont="1" applyFill="1" applyBorder="1" applyAlignment="1"/>
    <xf numFmtId="0" fontId="37" fillId="15" borderId="15" xfId="0" applyFont="1" applyFill="1" applyBorder="1" applyAlignment="1"/>
    <xf numFmtId="0" fontId="4" fillId="0" borderId="1" xfId="1" applyFill="1" applyBorder="1" applyAlignment="1">
      <alignment horizontal="center"/>
    </xf>
    <xf numFmtId="0" fontId="4" fillId="0" borderId="2" xfId="1" applyFill="1" applyBorder="1" applyAlignment="1">
      <alignment horizontal="center"/>
    </xf>
    <xf numFmtId="0" fontId="75" fillId="4" borderId="8" xfId="0" applyFont="1" applyFill="1" applyBorder="1" applyAlignment="1">
      <alignment horizontal="center" wrapText="1"/>
    </xf>
    <xf numFmtId="0" fontId="75" fillId="4" borderId="10" xfId="0" applyFont="1" applyFill="1" applyBorder="1" applyAlignment="1">
      <alignment horizontal="center" wrapText="1"/>
    </xf>
    <xf numFmtId="0" fontId="43" fillId="4" borderId="4" xfId="0" applyFont="1" applyFill="1" applyBorder="1" applyAlignment="1">
      <alignment horizontal="center"/>
    </xf>
    <xf numFmtId="0" fontId="74" fillId="4" borderId="8" xfId="0" applyFont="1" applyFill="1" applyBorder="1" applyAlignment="1">
      <alignment horizontal="center" wrapText="1"/>
    </xf>
    <xf numFmtId="0" fontId="74" fillId="4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2" fillId="4" borderId="1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0" fontId="6" fillId="3" borderId="117" xfId="0" applyNumberFormat="1" applyFont="1" applyFill="1" applyBorder="1" applyAlignment="1">
      <alignment horizontal="center" vertical="center" wrapText="1"/>
    </xf>
    <xf numFmtId="10" fontId="6" fillId="3" borderId="86" xfId="0" applyNumberFormat="1" applyFont="1" applyFill="1" applyBorder="1" applyAlignment="1">
      <alignment horizontal="center" vertical="center" wrapText="1"/>
    </xf>
    <xf numFmtId="10" fontId="6" fillId="3" borderId="118" xfId="0" applyNumberFormat="1" applyFont="1" applyFill="1" applyBorder="1" applyAlignment="1">
      <alignment horizontal="center" vertical="center" wrapText="1"/>
    </xf>
    <xf numFmtId="0" fontId="4" fillId="0" borderId="8" xfId="1" applyBorder="1" applyAlignment="1">
      <alignment horizontal="left" vertical="center" wrapText="1"/>
    </xf>
    <xf numFmtId="0" fontId="4" fillId="0" borderId="9" xfId="1" applyBorder="1" applyAlignment="1">
      <alignment horizontal="left" vertical="center" wrapText="1"/>
    </xf>
    <xf numFmtId="0" fontId="4" fillId="0" borderId="10" xfId="1" applyBorder="1" applyAlignment="1">
      <alignment horizontal="left" vertical="center" wrapText="1"/>
    </xf>
    <xf numFmtId="0" fontId="63" fillId="15" borderId="0" xfId="0" applyFont="1" applyFill="1" applyAlignment="1"/>
    <xf numFmtId="0" fontId="64" fillId="15" borderId="0" xfId="0" applyFont="1" applyFill="1" applyAlignment="1"/>
    <xf numFmtId="0" fontId="0" fillId="0" borderId="0" xfId="0" applyAlignment="1"/>
    <xf numFmtId="0" fontId="1" fillId="4" borderId="1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4" fillId="0" borderId="8" xfId="1" applyBorder="1" applyAlignment="1">
      <alignment vertical="center" wrapText="1"/>
    </xf>
    <xf numFmtId="0" fontId="4" fillId="0" borderId="9" xfId="1" applyBorder="1" applyAlignment="1">
      <alignment vertical="center" wrapText="1"/>
    </xf>
    <xf numFmtId="0" fontId="4" fillId="0" borderId="10" xfId="1" applyBorder="1" applyAlignment="1">
      <alignment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15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vertical="center" wrapText="1"/>
    </xf>
    <xf numFmtId="0" fontId="15" fillId="3" borderId="13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0" fontId="15" fillId="0" borderId="8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49" fontId="63" fillId="15" borderId="4" xfId="0" applyNumberFormat="1" applyFont="1" applyFill="1" applyBorder="1" applyAlignment="1">
      <alignment horizontal="center" vertical="top"/>
    </xf>
    <xf numFmtId="0" fontId="63" fillId="15" borderId="3" xfId="0" applyFont="1" applyFill="1" applyBorder="1" applyAlignment="1">
      <alignment horizontal="center"/>
    </xf>
    <xf numFmtId="0" fontId="63" fillId="15" borderId="4" xfId="0" applyFont="1" applyFill="1" applyBorder="1" applyAlignment="1">
      <alignment horizontal="center"/>
    </xf>
    <xf numFmtId="165" fontId="61" fillId="0" borderId="8" xfId="15" applyNumberFormat="1" applyFont="1" applyBorder="1" applyAlignment="1">
      <alignment horizontal="center" vertical="center" wrapText="1"/>
    </xf>
    <xf numFmtId="165" fontId="0" fillId="0" borderId="10" xfId="15" applyNumberFormat="1" applyFont="1" applyBorder="1" applyAlignment="1">
      <alignment horizontal="center" vertical="center" wrapText="1"/>
    </xf>
    <xf numFmtId="165" fontId="61" fillId="6" borderId="7" xfId="15" applyNumberFormat="1" applyFont="1" applyFill="1" applyBorder="1" applyAlignment="1">
      <alignment horizontal="center" vertical="center" wrapText="1"/>
    </xf>
    <xf numFmtId="165" fontId="0" fillId="0" borderId="7" xfId="15" applyNumberFormat="1" applyFont="1" applyBorder="1" applyAlignment="1">
      <alignment horizontal="center" vertical="center" wrapText="1"/>
    </xf>
    <xf numFmtId="10" fontId="62" fillId="19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5" fontId="61" fillId="0" borderId="8" xfId="15" applyNumberFormat="1" applyFont="1" applyFill="1" applyBorder="1" applyAlignment="1">
      <alignment horizontal="center" vertical="center" wrapText="1"/>
    </xf>
    <xf numFmtId="10" fontId="62" fillId="19" borderId="8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6" fillId="15" borderId="8" xfId="0" applyFont="1" applyFill="1" applyBorder="1" applyAlignment="1">
      <alignment horizontal="center"/>
    </xf>
    <xf numFmtId="0" fontId="67" fillId="15" borderId="9" xfId="0" applyFont="1" applyFill="1" applyBorder="1" applyAlignment="1">
      <alignment horizontal="center"/>
    </xf>
    <xf numFmtId="0" fontId="67" fillId="15" borderId="9" xfId="0" applyFont="1" applyFill="1" applyBorder="1" applyAlignment="1"/>
    <xf numFmtId="0" fontId="67" fillId="15" borderId="10" xfId="0" applyFont="1" applyFill="1" applyBorder="1" applyAlignment="1"/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61" fillId="0" borderId="7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0" fontId="62" fillId="19" borderId="1" xfId="0" applyNumberFormat="1" applyFont="1" applyFill="1" applyBorder="1" applyAlignment="1">
      <alignment horizontal="center" vertical="center" wrapText="1"/>
    </xf>
    <xf numFmtId="165" fontId="61" fillId="0" borderId="8" xfId="15" applyNumberFormat="1" applyFont="1" applyBorder="1" applyAlignment="1">
      <alignment vertical="center" wrapText="1"/>
    </xf>
    <xf numFmtId="165" fontId="0" fillId="0" borderId="10" xfId="15" applyNumberFormat="1" applyFont="1" applyBorder="1" applyAlignment="1">
      <alignment vertical="center" wrapText="1"/>
    </xf>
    <xf numFmtId="3" fontId="33" fillId="12" borderId="53" xfId="0" applyNumberFormat="1" applyFont="1" applyFill="1" applyBorder="1" applyAlignment="1">
      <alignment horizontal="center"/>
    </xf>
    <xf numFmtId="0" fontId="0" fillId="12" borderId="49" xfId="0" applyFont="1" applyFill="1" applyBorder="1" applyAlignment="1">
      <alignment horizontal="center"/>
    </xf>
    <xf numFmtId="0" fontId="33" fillId="12" borderId="53" xfId="0" applyFont="1" applyFill="1" applyBorder="1" applyAlignment="1">
      <alignment horizontal="center"/>
    </xf>
    <xf numFmtId="0" fontId="0" fillId="12" borderId="49" xfId="0" applyFill="1" applyBorder="1" applyAlignment="1">
      <alignment horizontal="center"/>
    </xf>
    <xf numFmtId="0" fontId="0" fillId="0" borderId="50" xfId="0" applyBorder="1" applyAlignment="1">
      <alignment horizontal="center"/>
    </xf>
  </cellXfs>
  <cellStyles count="28">
    <cellStyle name="Comma" xfId="15" builtinId="3"/>
    <cellStyle name="Comma 2" xfId="4"/>
    <cellStyle name="Comma 3" xfId="18"/>
    <cellStyle name="Comma 4" xfId="22"/>
    <cellStyle name="Currency 2" xfId="24"/>
    <cellStyle name="Hyperlink" xfId="1" builtinId="8"/>
    <cellStyle name="Hyperlink 2" xfId="5"/>
    <cellStyle name="Hyperlink 3" xfId="16"/>
    <cellStyle name="Neutral 2" xfId="19"/>
    <cellStyle name="Normal" xfId="0" builtinId="0"/>
    <cellStyle name="Normal 10" xfId="27"/>
    <cellStyle name="Normal 2" xfId="6"/>
    <cellStyle name="Normal 2 2" xfId="7"/>
    <cellStyle name="Normal 3" xfId="8"/>
    <cellStyle name="Normal 3 2" xfId="9"/>
    <cellStyle name="Normal 3 3" xfId="26"/>
    <cellStyle name="Normal 4" xfId="10"/>
    <cellStyle name="Normal 5" xfId="11"/>
    <cellStyle name="Normal 6" xfId="12"/>
    <cellStyle name="Normal 7" xfId="3"/>
    <cellStyle name="Normal 8" xfId="21"/>
    <cellStyle name="Normal 9" xfId="25"/>
    <cellStyle name="Normal_rptE4Cityunround_calc" xfId="13"/>
    <cellStyle name="Normal_Sheet1_1" xfId="17"/>
    <cellStyle name="Percent" xfId="2" builtinId="5"/>
    <cellStyle name="Percent 2" xfId="14"/>
    <cellStyle name="Percent 3" xfId="20"/>
    <cellStyle name="Percent 4" xfId="23"/>
  </cellStyles>
  <dxfs count="0"/>
  <tableStyles count="0" defaultTableStyle="TableStyleMedium2" defaultPivotStyle="PivotStyleMedium9"/>
  <colors>
    <mruColors>
      <color rgb="FF943634"/>
      <color rgb="FF0000FF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</xdr:row>
      <xdr:rowOff>76200</xdr:rowOff>
    </xdr:from>
    <xdr:to>
      <xdr:col>3</xdr:col>
      <xdr:colOff>114300</xdr:colOff>
      <xdr:row>7</xdr:row>
      <xdr:rowOff>76200</xdr:rowOff>
    </xdr:to>
    <xdr:cxnSp macro="">
      <xdr:nvCxnSpPr>
        <xdr:cNvPr id="3" name="Straight Arrow Connector 2"/>
        <xdr:cNvCxnSpPr/>
      </xdr:nvCxnSpPr>
      <xdr:spPr>
        <a:xfrm flipH="1">
          <a:off x="1962150" y="647700"/>
          <a:ext cx="1790700" cy="10382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647700</xdr:colOff>
      <xdr:row>3</xdr:row>
      <xdr:rowOff>85725</xdr:rowOff>
    </xdr:from>
    <xdr:to>
      <xdr:col>3</xdr:col>
      <xdr:colOff>171450</xdr:colOff>
      <xdr:row>18</xdr:row>
      <xdr:rowOff>76200</xdr:rowOff>
    </xdr:to>
    <xdr:cxnSp macro="">
      <xdr:nvCxnSpPr>
        <xdr:cNvPr id="6" name="Straight Arrow Connector 5"/>
        <xdr:cNvCxnSpPr/>
      </xdr:nvCxnSpPr>
      <xdr:spPr>
        <a:xfrm flipH="1">
          <a:off x="2362200" y="657225"/>
          <a:ext cx="1447800" cy="3124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of.ca.gov/research/demographic/reports/estimates/e-8/2000-10" TargetMode="External"/><Relationship Id="rId2" Type="http://schemas.openxmlformats.org/officeDocument/2006/relationships/hyperlink" Target="file:///\\hqfiles\Groups\HPD\ELEMENTS\5th%20HE%20Data%20Package%20Survey\DOF%20E8_2000-2010_Report_ByGeog_Final_EOC.xls" TargetMode="External"/><Relationship Id="rId1" Type="http://schemas.openxmlformats.org/officeDocument/2006/relationships/hyperlink" Target="http://www.dof.ca.gov/research/demographic/reports/estimates/e-4/2011-20/view.php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ecpd.info/reports/CoC_HIC_State_CA_2012.pdf" TargetMode="External"/><Relationship Id="rId2" Type="http://schemas.openxmlformats.org/officeDocument/2006/relationships/hyperlink" Target="http://www.hudhre.info/" TargetMode="External"/><Relationship Id="rId1" Type="http://schemas.openxmlformats.org/officeDocument/2006/relationships/hyperlink" Target="http://www.hudhre.info/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www.onecpd.info/resources/documents/2007-2012PITCountsbyCoC.xls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chpc.net/preservation/MappingWidget.html" TargetMode="External"/><Relationship Id="rId1" Type="http://schemas.openxmlformats.org/officeDocument/2006/relationships/hyperlink" Target="http://www.chpc.net/preservation/MappingWidget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bcag.org/documents/planning/2012_RHNP/RHNP%20FINAL%202012%20rev021913.pd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dof.ca.gov/research/demographic/reports/estimates/e-5/2011-20/view.php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actfinder2.census.gov/faces/nav/jsf/pages/searchresults.xhtml?refresh=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actfinder2.census.gov/faces/nav/jsf/pages/searchresults.xhtml?refresh=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actfinder2.census.gov/faces/nav/jsf/pages/searchresults.xhtml?refresh=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factfinder2.census.gov/faces/nav/jsf/pages/searchresults.xhtml?refresh=t" TargetMode="External"/><Relationship Id="rId2" Type="http://schemas.openxmlformats.org/officeDocument/2006/relationships/hyperlink" Target="http://factfinder2.census.gov/faces/nav/jsf/pages/searchresults.xhtml?refresh=t" TargetMode="External"/><Relationship Id="rId1" Type="http://schemas.openxmlformats.org/officeDocument/2006/relationships/hyperlink" Target="http://factfinder2.census.gov/faces/nav/jsf/pages/searchresults.xhtml?refresh=t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dof.ca.gov/research/demographic/state_census_data_center/census_2010/documents/2010Census_DemoProfile5.xl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dof.ca.gov/research/demographic/state_census_data_center/census_2010/documents/2010Census_DemoProfile5.xls" TargetMode="External"/><Relationship Id="rId1" Type="http://schemas.openxmlformats.org/officeDocument/2006/relationships/hyperlink" Target="http://www.dof.ca.gov/research/demographic/reports/estimates/e-5/2011-20/view.php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factfinder2.census.gov/faces/nav/jsf/pages/index.xhtml" TargetMode="External"/><Relationship Id="rId2" Type="http://schemas.openxmlformats.org/officeDocument/2006/relationships/hyperlink" Target="http://factfinder2.census.gov/faces/nav/jsf/pages/searchresults.xhtml?refresh=t" TargetMode="External"/><Relationship Id="rId1" Type="http://schemas.openxmlformats.org/officeDocument/2006/relationships/hyperlink" Target="http://www.dds.ca.gov/FactsStats/QuarterlyCounty.cfm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factfinder2.census.gov/faces/nav/jsf/pages/index.x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dds.ca.gov/FactsStats/docs/CDER_QtrlyReport_Consideration_Limitations.pdf" TargetMode="External"/><Relationship Id="rId1" Type="http://schemas.openxmlformats.org/officeDocument/2006/relationships/hyperlink" Target="http://www.dds.ca.gov/FactsStats/QuarterlyCounty.cf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gcensus.usda.gov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5"/>
  <sheetViews>
    <sheetView zoomScaleNormal="100" workbookViewId="0">
      <selection activeCell="M20" sqref="M20"/>
    </sheetView>
  </sheetViews>
  <sheetFormatPr defaultRowHeight="15"/>
  <cols>
    <col min="1" max="1" width="17.5703125" customWidth="1"/>
    <col min="2" max="2" width="17.5703125" style="116" customWidth="1"/>
    <col min="3" max="3" width="18.42578125" customWidth="1"/>
    <col min="4" max="4" width="15.7109375" customWidth="1"/>
    <col min="5" max="5" width="13.140625" customWidth="1"/>
    <col min="6" max="8" width="14.5703125" customWidth="1"/>
    <col min="10" max="10" width="11.85546875" customWidth="1"/>
  </cols>
  <sheetData>
    <row r="1" spans="1:10" ht="19.5" thickBot="1">
      <c r="A1" s="35" t="s">
        <v>63</v>
      </c>
      <c r="B1" s="35"/>
      <c r="C1" s="148"/>
    </row>
    <row r="2" spans="1:10" ht="15" customHeight="1">
      <c r="A2" s="614" t="s">
        <v>59</v>
      </c>
      <c r="B2" s="615"/>
      <c r="C2" s="615"/>
      <c r="D2" s="615"/>
      <c r="E2" s="615"/>
      <c r="F2" s="615"/>
      <c r="G2" s="616"/>
      <c r="H2" s="617"/>
    </row>
    <row r="3" spans="1:10" ht="15.75" customHeight="1" thickBot="1">
      <c r="A3" s="618"/>
      <c r="B3" s="619"/>
      <c r="C3" s="619"/>
      <c r="D3" s="619"/>
      <c r="E3" s="619"/>
      <c r="F3" s="619"/>
      <c r="G3" s="620"/>
      <c r="H3" s="621"/>
    </row>
    <row r="4" spans="1:10" ht="16.5" thickBot="1">
      <c r="A4" s="625" t="s">
        <v>49</v>
      </c>
      <c r="B4" s="146"/>
      <c r="C4" s="625" t="s">
        <v>1</v>
      </c>
      <c r="D4" s="625" t="s">
        <v>1</v>
      </c>
      <c r="E4" s="625" t="s">
        <v>1</v>
      </c>
      <c r="F4" s="625" t="s">
        <v>1</v>
      </c>
      <c r="G4" s="612" t="s">
        <v>2</v>
      </c>
      <c r="H4" s="613"/>
    </row>
    <row r="5" spans="1:10" ht="16.5" thickBot="1">
      <c r="A5" s="626"/>
      <c r="B5" s="147" t="s">
        <v>1</v>
      </c>
      <c r="C5" s="626"/>
      <c r="D5" s="626"/>
      <c r="E5" s="626"/>
      <c r="F5" s="626"/>
      <c r="G5" s="28" t="s">
        <v>5</v>
      </c>
      <c r="H5" s="29" t="s">
        <v>3</v>
      </c>
    </row>
    <row r="6" spans="1:10">
      <c r="A6" s="23"/>
      <c r="B6" s="153">
        <v>36617</v>
      </c>
      <c r="C6" s="24">
        <v>40269</v>
      </c>
      <c r="D6" s="24">
        <v>40544</v>
      </c>
      <c r="E6" s="24">
        <v>40909</v>
      </c>
      <c r="F6" s="24">
        <v>41275</v>
      </c>
      <c r="G6" s="24" t="s">
        <v>60</v>
      </c>
      <c r="H6" s="24" t="s">
        <v>61</v>
      </c>
    </row>
    <row r="7" spans="1:10">
      <c r="A7" s="377" t="s">
        <v>426</v>
      </c>
      <c r="B7" s="157"/>
      <c r="C7" s="158"/>
      <c r="D7" s="158"/>
      <c r="E7" s="158"/>
      <c r="F7" s="158"/>
      <c r="G7" s="158"/>
      <c r="H7" s="161"/>
      <c r="I7" s="19"/>
      <c r="J7" s="21"/>
    </row>
    <row r="8" spans="1:10">
      <c r="A8" s="378" t="s">
        <v>427</v>
      </c>
      <c r="B8" s="276">
        <v>1793</v>
      </c>
      <c r="C8" s="379">
        <v>1707</v>
      </c>
      <c r="D8" s="379">
        <v>1707</v>
      </c>
      <c r="E8" s="379">
        <v>1689</v>
      </c>
      <c r="F8" s="379">
        <v>1692</v>
      </c>
      <c r="G8" s="20">
        <f t="shared" ref="G8:G14" si="0">(F8-C8)/3.6</f>
        <v>-4.166666666666667</v>
      </c>
      <c r="H8" s="26">
        <f t="shared" ref="H8:H14" si="1">G8/C8</f>
        <v>-2.440929505955868E-3</v>
      </c>
      <c r="I8" s="19"/>
      <c r="J8" s="21"/>
    </row>
    <row r="9" spans="1:10">
      <c r="A9" s="378" t="s">
        <v>428</v>
      </c>
      <c r="B9" s="276">
        <v>60516</v>
      </c>
      <c r="C9" s="379">
        <v>86187</v>
      </c>
      <c r="D9" s="379">
        <v>86565</v>
      </c>
      <c r="E9" s="379">
        <v>87106</v>
      </c>
      <c r="F9" s="379">
        <v>87671</v>
      </c>
      <c r="G9" s="20">
        <f t="shared" si="0"/>
        <v>412.22222222222223</v>
      </c>
      <c r="H9" s="26">
        <f t="shared" si="1"/>
        <v>4.782881666866491E-3</v>
      </c>
      <c r="I9" s="19"/>
      <c r="J9" s="22"/>
    </row>
    <row r="10" spans="1:10">
      <c r="A10" s="378" t="s">
        <v>429</v>
      </c>
      <c r="B10" s="276">
        <v>5408</v>
      </c>
      <c r="C10" s="379">
        <v>6584</v>
      </c>
      <c r="D10" s="379">
        <v>6582</v>
      </c>
      <c r="E10" s="379">
        <v>6545</v>
      </c>
      <c r="F10" s="379">
        <v>6723</v>
      </c>
      <c r="G10" s="20">
        <f t="shared" si="0"/>
        <v>38.611111111111107</v>
      </c>
      <c r="H10" s="26">
        <f t="shared" si="1"/>
        <v>5.8643850411772645E-3</v>
      </c>
      <c r="I10" s="19"/>
      <c r="J10" s="21"/>
    </row>
    <row r="11" spans="1:10">
      <c r="A11" s="378" t="s">
        <v>430</v>
      </c>
      <c r="B11" s="276">
        <v>13004</v>
      </c>
      <c r="C11" s="379">
        <v>15546</v>
      </c>
      <c r="D11" s="379">
        <v>15512</v>
      </c>
      <c r="E11" s="379">
        <v>15494</v>
      </c>
      <c r="F11" s="379">
        <v>15979</v>
      </c>
      <c r="G11" s="20">
        <f t="shared" si="0"/>
        <v>120.27777777777777</v>
      </c>
      <c r="H11" s="26">
        <f t="shared" si="1"/>
        <v>7.7368955215346563E-3</v>
      </c>
      <c r="I11" s="19"/>
      <c r="J11" s="22"/>
    </row>
    <row r="12" spans="1:10">
      <c r="A12" s="378" t="s">
        <v>431</v>
      </c>
      <c r="B12" s="276">
        <v>26408</v>
      </c>
      <c r="C12" s="379">
        <v>26218</v>
      </c>
      <c r="D12" s="379">
        <v>26208</v>
      </c>
      <c r="E12" s="379">
        <v>26027</v>
      </c>
      <c r="F12" s="379">
        <v>26063</v>
      </c>
      <c r="G12" s="20">
        <f t="shared" si="0"/>
        <v>-43.055555555555557</v>
      </c>
      <c r="H12" s="26">
        <f t="shared" si="1"/>
        <v>-1.6422135767623601E-3</v>
      </c>
      <c r="I12" s="19"/>
      <c r="J12" s="22"/>
    </row>
    <row r="13" spans="1:10">
      <c r="A13" s="159" t="s">
        <v>891</v>
      </c>
      <c r="B13" s="277">
        <f>B14-(B12+B11+B10+B9+B8)</f>
        <v>96042</v>
      </c>
      <c r="C13" s="277">
        <f>C14-(C12+C11+C10+C9+C8)</f>
        <v>83758</v>
      </c>
      <c r="D13" s="277">
        <f>D14-(D12+D11+D10+D9+D8)</f>
        <v>83891</v>
      </c>
      <c r="E13" s="277">
        <f>E14-(E12+E11+E10+E9+E8)</f>
        <v>83402</v>
      </c>
      <c r="F13" s="277">
        <f>F14-(F12+F11+F10+F9+F8)</f>
        <v>83357</v>
      </c>
      <c r="G13" s="20">
        <f t="shared" si="0"/>
        <v>-111.38888888888889</v>
      </c>
      <c r="H13" s="26">
        <f t="shared" si="1"/>
        <v>-1.329889549522301E-3</v>
      </c>
      <c r="I13" s="19"/>
      <c r="J13" s="22"/>
    </row>
    <row r="14" spans="1:10" ht="15.75" thickBot="1">
      <c r="A14" s="160" t="s">
        <v>50</v>
      </c>
      <c r="B14" s="33">
        <v>203171</v>
      </c>
      <c r="C14" s="31">
        <v>220000</v>
      </c>
      <c r="D14" s="31">
        <v>220465</v>
      </c>
      <c r="E14" s="31">
        <v>220263</v>
      </c>
      <c r="F14" s="31">
        <v>221485</v>
      </c>
      <c r="G14" s="33">
        <f t="shared" si="0"/>
        <v>412.5</v>
      </c>
      <c r="H14" s="34">
        <f t="shared" si="1"/>
        <v>1.8749999999999999E-3</v>
      </c>
      <c r="I14" s="19"/>
      <c r="J14" s="22"/>
    </row>
    <row r="15" spans="1:10">
      <c r="A15" s="622" t="s">
        <v>62</v>
      </c>
      <c r="B15" s="622"/>
      <c r="C15" s="623"/>
      <c r="D15" s="623"/>
      <c r="E15" s="623"/>
      <c r="F15" s="623"/>
      <c r="G15" s="623"/>
      <c r="H15" s="624"/>
    </row>
    <row r="17" spans="1:10" ht="19.5" thickBot="1">
      <c r="A17" s="35" t="s">
        <v>255</v>
      </c>
    </row>
    <row r="18" spans="1:10">
      <c r="A18" s="607" t="s">
        <v>254</v>
      </c>
      <c r="B18" s="608"/>
      <c r="C18" s="608"/>
      <c r="D18" s="608"/>
      <c r="E18" s="608"/>
      <c r="F18" s="608"/>
      <c r="G18" s="608"/>
      <c r="H18" s="608"/>
      <c r="I18" s="608"/>
      <c r="J18" s="609"/>
    </row>
    <row r="19" spans="1:10">
      <c r="A19" s="471"/>
      <c r="B19" s="154"/>
      <c r="C19" s="610" t="s">
        <v>182</v>
      </c>
      <c r="D19" s="611"/>
      <c r="E19" s="611"/>
      <c r="F19" s="611"/>
      <c r="G19" s="611"/>
      <c r="H19" s="611"/>
      <c r="I19" s="611"/>
      <c r="J19" s="472"/>
    </row>
    <row r="20" spans="1:10" ht="26.25">
      <c r="A20" s="473" t="s">
        <v>183</v>
      </c>
      <c r="B20" s="75" t="s">
        <v>195</v>
      </c>
      <c r="C20" s="76" t="s">
        <v>413</v>
      </c>
      <c r="D20" s="76" t="s">
        <v>196</v>
      </c>
      <c r="E20" s="76" t="s">
        <v>197</v>
      </c>
      <c r="F20" s="76" t="s">
        <v>190</v>
      </c>
      <c r="G20" s="76" t="s">
        <v>200</v>
      </c>
      <c r="H20" s="76" t="s">
        <v>198</v>
      </c>
      <c r="I20" s="76" t="s">
        <v>192</v>
      </c>
      <c r="J20" s="474" t="s">
        <v>199</v>
      </c>
    </row>
    <row r="21" spans="1:10">
      <c r="A21" s="48"/>
      <c r="B21" s="44"/>
      <c r="C21" s="44"/>
      <c r="D21" s="44"/>
      <c r="E21" s="44"/>
      <c r="F21" s="44"/>
      <c r="G21" s="44"/>
      <c r="H21" s="44"/>
      <c r="I21" s="44"/>
      <c r="J21" s="301"/>
    </row>
    <row r="22" spans="1:10">
      <c r="A22" s="475" t="s">
        <v>426</v>
      </c>
      <c r="B22" s="164"/>
      <c r="C22" s="165"/>
      <c r="D22" s="165"/>
      <c r="E22" s="165"/>
      <c r="F22" s="165"/>
      <c r="G22" s="165"/>
      <c r="H22" s="165"/>
      <c r="I22" s="166"/>
      <c r="J22" s="476"/>
    </row>
    <row r="23" spans="1:10" ht="15.75" thickBot="1">
      <c r="A23" s="484"/>
      <c r="B23" s="485"/>
      <c r="C23" s="486"/>
      <c r="D23" s="486"/>
      <c r="E23" s="486"/>
      <c r="F23" s="486"/>
      <c r="G23" s="486"/>
      <c r="H23" s="486"/>
      <c r="I23" s="487"/>
      <c r="J23" s="488"/>
    </row>
    <row r="24" spans="1:10">
      <c r="A24" s="489" t="s">
        <v>432</v>
      </c>
      <c r="B24" s="490">
        <v>36617</v>
      </c>
      <c r="C24" s="491">
        <v>613</v>
      </c>
      <c r="D24" s="491">
        <v>533</v>
      </c>
      <c r="E24" s="491">
        <v>33</v>
      </c>
      <c r="F24" s="491">
        <v>47</v>
      </c>
      <c r="G24" s="491">
        <v>571</v>
      </c>
      <c r="H24" s="491">
        <v>42</v>
      </c>
      <c r="I24" s="492">
        <v>6.8500000000000005E-2</v>
      </c>
      <c r="J24" s="493">
        <v>3.14</v>
      </c>
    </row>
    <row r="25" spans="1:10">
      <c r="A25" s="477"/>
      <c r="B25" s="77">
        <v>40269</v>
      </c>
      <c r="C25" s="78">
        <v>617</v>
      </c>
      <c r="D25" s="78">
        <v>594</v>
      </c>
      <c r="E25" s="78">
        <v>4</v>
      </c>
      <c r="F25" s="78">
        <v>19</v>
      </c>
      <c r="G25" s="78">
        <v>565</v>
      </c>
      <c r="H25" s="78">
        <v>52</v>
      </c>
      <c r="I25" s="79">
        <v>8.43E-2</v>
      </c>
      <c r="J25" s="478">
        <v>3.0209999999999999</v>
      </c>
    </row>
    <row r="26" spans="1:10" ht="15.75" thickBot="1">
      <c r="A26" s="494"/>
      <c r="B26" s="480" t="s">
        <v>892</v>
      </c>
      <c r="C26" s="481">
        <f t="shared" ref="C26:H26" si="2">(C25-C24)/C24</f>
        <v>6.5252854812398045E-3</v>
      </c>
      <c r="D26" s="481">
        <f t="shared" si="2"/>
        <v>0.11444652908067542</v>
      </c>
      <c r="E26" s="481">
        <f t="shared" si="2"/>
        <v>-0.87878787878787878</v>
      </c>
      <c r="F26" s="481">
        <f t="shared" si="2"/>
        <v>-0.5957446808510638</v>
      </c>
      <c r="G26" s="481">
        <f t="shared" si="2"/>
        <v>-1.0507880910683012E-2</v>
      </c>
      <c r="H26" s="481">
        <f t="shared" si="2"/>
        <v>0.23809523809523808</v>
      </c>
      <c r="I26" s="495"/>
      <c r="J26" s="496"/>
    </row>
    <row r="27" spans="1:10">
      <c r="A27" s="489" t="s">
        <v>433</v>
      </c>
      <c r="B27" s="490">
        <v>36617</v>
      </c>
      <c r="C27" s="491">
        <v>24386</v>
      </c>
      <c r="D27" s="491">
        <v>12819</v>
      </c>
      <c r="E27" s="491">
        <v>10934</v>
      </c>
      <c r="F27" s="491">
        <v>633</v>
      </c>
      <c r="G27" s="491">
        <v>23476</v>
      </c>
      <c r="H27" s="491">
        <v>910</v>
      </c>
      <c r="I27" s="492">
        <v>3.73E-2</v>
      </c>
      <c r="J27" s="493">
        <v>2.423</v>
      </c>
    </row>
    <row r="28" spans="1:10">
      <c r="A28" s="477"/>
      <c r="B28" s="77">
        <v>40269</v>
      </c>
      <c r="C28" s="78">
        <v>37050</v>
      </c>
      <c r="D28" s="78">
        <v>21470</v>
      </c>
      <c r="E28" s="78">
        <v>13625</v>
      </c>
      <c r="F28" s="78">
        <v>1955</v>
      </c>
      <c r="G28" s="78">
        <v>34805</v>
      </c>
      <c r="H28" s="78">
        <v>2245</v>
      </c>
      <c r="I28" s="79">
        <v>6.0600000000000001E-2</v>
      </c>
      <c r="J28" s="478">
        <v>2.3849999999999998</v>
      </c>
    </row>
    <row r="29" spans="1:10" ht="15.75" thickBot="1">
      <c r="A29" s="494"/>
      <c r="B29" s="480" t="s">
        <v>892</v>
      </c>
      <c r="C29" s="481">
        <f t="shared" ref="C29:H29" si="3">(C28-C27)/C27</f>
        <v>0.51931436069876158</v>
      </c>
      <c r="D29" s="481">
        <f t="shared" si="3"/>
        <v>0.67485763320071768</v>
      </c>
      <c r="E29" s="481">
        <f t="shared" si="3"/>
        <v>0.24611304188768979</v>
      </c>
      <c r="F29" s="481">
        <f t="shared" si="3"/>
        <v>2.0884676145339651</v>
      </c>
      <c r="G29" s="481">
        <f t="shared" si="3"/>
        <v>0.48257795195092862</v>
      </c>
      <c r="H29" s="481">
        <f t="shared" si="3"/>
        <v>1.4670329670329669</v>
      </c>
      <c r="I29" s="495"/>
      <c r="J29" s="496"/>
    </row>
    <row r="30" spans="1:10">
      <c r="A30" s="489" t="s">
        <v>434</v>
      </c>
      <c r="B30" s="490">
        <v>36617</v>
      </c>
      <c r="C30" s="491">
        <v>1973</v>
      </c>
      <c r="D30" s="491">
        <v>1623</v>
      </c>
      <c r="E30" s="491">
        <v>276</v>
      </c>
      <c r="F30" s="491">
        <v>74</v>
      </c>
      <c r="G30" s="491">
        <v>1851</v>
      </c>
      <c r="H30" s="491">
        <v>122</v>
      </c>
      <c r="I30" s="492">
        <v>6.1800000000000001E-2</v>
      </c>
      <c r="J30" s="493">
        <v>2.8559999999999999</v>
      </c>
    </row>
    <row r="31" spans="1:10">
      <c r="A31" s="477"/>
      <c r="B31" s="77">
        <v>40269</v>
      </c>
      <c r="C31" s="78">
        <v>2406</v>
      </c>
      <c r="D31" s="78">
        <v>2115</v>
      </c>
      <c r="E31" s="78">
        <v>213</v>
      </c>
      <c r="F31" s="78">
        <v>78</v>
      </c>
      <c r="G31" s="78">
        <v>2183</v>
      </c>
      <c r="H31" s="78">
        <v>223</v>
      </c>
      <c r="I31" s="79">
        <v>9.2700000000000005E-2</v>
      </c>
      <c r="J31" s="478">
        <v>2.9649999999999999</v>
      </c>
    </row>
    <row r="32" spans="1:10" ht="15.75" thickBot="1">
      <c r="A32" s="494"/>
      <c r="B32" s="480" t="s">
        <v>892</v>
      </c>
      <c r="C32" s="481">
        <f t="shared" ref="C32:H32" si="4">(C31-C30)/C30</f>
        <v>0.21946274708565636</v>
      </c>
      <c r="D32" s="481">
        <f t="shared" si="4"/>
        <v>0.30314232902033272</v>
      </c>
      <c r="E32" s="481">
        <f t="shared" si="4"/>
        <v>-0.22826086956521738</v>
      </c>
      <c r="F32" s="481">
        <f t="shared" si="4"/>
        <v>5.4054054054054057E-2</v>
      </c>
      <c r="G32" s="481">
        <f t="shared" si="4"/>
        <v>0.17936250675310642</v>
      </c>
      <c r="H32" s="481">
        <f t="shared" si="4"/>
        <v>0.82786885245901642</v>
      </c>
      <c r="I32" s="495"/>
      <c r="J32" s="496"/>
    </row>
    <row r="33" spans="1:15">
      <c r="A33" s="489" t="s">
        <v>435</v>
      </c>
      <c r="B33" s="490">
        <v>36617</v>
      </c>
      <c r="C33" s="491">
        <v>5419</v>
      </c>
      <c r="D33" s="491">
        <v>3013</v>
      </c>
      <c r="E33" s="491">
        <v>2027</v>
      </c>
      <c r="F33" s="491">
        <v>379</v>
      </c>
      <c r="G33" s="491">
        <v>4881</v>
      </c>
      <c r="H33" s="491">
        <v>538</v>
      </c>
      <c r="I33" s="492">
        <v>9.9299999999999999E-2</v>
      </c>
      <c r="J33" s="493">
        <v>2.496</v>
      </c>
    </row>
    <row r="34" spans="1:15">
      <c r="A34" s="477"/>
      <c r="B34" s="77">
        <v>40269</v>
      </c>
      <c r="C34" s="78">
        <v>6194</v>
      </c>
      <c r="D34" s="78">
        <v>3846</v>
      </c>
      <c r="E34" s="78">
        <v>1969</v>
      </c>
      <c r="F34" s="78">
        <v>379</v>
      </c>
      <c r="G34" s="78">
        <v>5646</v>
      </c>
      <c r="H34" s="78">
        <v>548</v>
      </c>
      <c r="I34" s="79">
        <v>8.8499999999999995E-2</v>
      </c>
      <c r="J34" s="478">
        <v>2.597</v>
      </c>
    </row>
    <row r="35" spans="1:15" ht="15.75" thickBot="1">
      <c r="A35" s="494"/>
      <c r="B35" s="480" t="s">
        <v>892</v>
      </c>
      <c r="C35" s="481">
        <f t="shared" ref="C35:H35" si="5">(C34-C33)/C33</f>
        <v>0.14301531647905519</v>
      </c>
      <c r="D35" s="481">
        <f t="shared" si="5"/>
        <v>0.27646863591105209</v>
      </c>
      <c r="E35" s="481">
        <f t="shared" si="5"/>
        <v>-2.8613714849531326E-2</v>
      </c>
      <c r="F35" s="481">
        <f t="shared" si="5"/>
        <v>0</v>
      </c>
      <c r="G35" s="481">
        <f t="shared" si="5"/>
        <v>0.15673017824216348</v>
      </c>
      <c r="H35" s="481">
        <f t="shared" si="5"/>
        <v>1.858736059479554E-2</v>
      </c>
      <c r="I35" s="495"/>
      <c r="J35" s="496"/>
    </row>
    <row r="36" spans="1:15">
      <c r="A36" s="489" t="s">
        <v>436</v>
      </c>
      <c r="B36" s="490">
        <v>36617</v>
      </c>
      <c r="C36" s="491">
        <v>12374</v>
      </c>
      <c r="D36" s="491">
        <v>8874</v>
      </c>
      <c r="E36" s="491">
        <v>1031</v>
      </c>
      <c r="F36" s="491">
        <v>2469</v>
      </c>
      <c r="G36" s="491">
        <v>11591</v>
      </c>
      <c r="H36" s="491">
        <v>783</v>
      </c>
      <c r="I36" s="492">
        <v>6.3299999999999995E-2</v>
      </c>
      <c r="J36" s="493">
        <v>2.2250000000000001</v>
      </c>
    </row>
    <row r="37" spans="1:15">
      <c r="A37" s="48"/>
      <c r="B37" s="77">
        <v>40269</v>
      </c>
      <c r="C37" s="78">
        <v>12981</v>
      </c>
      <c r="D37" s="78">
        <v>9341</v>
      </c>
      <c r="E37" s="78">
        <v>1500</v>
      </c>
      <c r="F37" s="78">
        <v>2140</v>
      </c>
      <c r="G37" s="78">
        <v>11893</v>
      </c>
      <c r="H37" s="78">
        <v>1088</v>
      </c>
      <c r="I37" s="79">
        <v>8.3799999999999999E-2</v>
      </c>
      <c r="J37" s="478">
        <v>2.17</v>
      </c>
    </row>
    <row r="38" spans="1:15" ht="15.75" thickBot="1">
      <c r="A38" s="302"/>
      <c r="B38" s="480" t="s">
        <v>892</v>
      </c>
      <c r="C38" s="481">
        <f t="shared" ref="C38:H38" si="6">(C37-C36)/C36</f>
        <v>4.9054469048003882E-2</v>
      </c>
      <c r="D38" s="481">
        <f t="shared" si="6"/>
        <v>5.262564796033356E-2</v>
      </c>
      <c r="E38" s="481">
        <f t="shared" si="6"/>
        <v>0.45489815712900095</v>
      </c>
      <c r="F38" s="481">
        <f t="shared" si="6"/>
        <v>-0.1332523288780883</v>
      </c>
      <c r="G38" s="481">
        <f t="shared" si="6"/>
        <v>2.6054697610214821E-2</v>
      </c>
      <c r="H38" s="481">
        <f t="shared" si="6"/>
        <v>0.38952745849297571</v>
      </c>
      <c r="I38" s="303"/>
      <c r="J38" s="304"/>
    </row>
    <row r="39" spans="1:15">
      <c r="A39" s="489" t="s">
        <v>684</v>
      </c>
      <c r="B39" s="490">
        <v>36617</v>
      </c>
      <c r="C39" s="491">
        <v>40758</v>
      </c>
      <c r="D39" s="491">
        <v>27179</v>
      </c>
      <c r="E39" s="491">
        <v>2986</v>
      </c>
      <c r="F39" s="491">
        <v>10593</v>
      </c>
      <c r="G39" s="491">
        <v>37196</v>
      </c>
      <c r="H39" s="491">
        <v>3562</v>
      </c>
      <c r="I39" s="497">
        <v>8.7393885862898077E-2</v>
      </c>
      <c r="J39" s="493">
        <v>2.5643886439402088</v>
      </c>
      <c r="K39" s="116"/>
      <c r="L39" s="116"/>
      <c r="M39" s="116"/>
    </row>
    <row r="40" spans="1:15">
      <c r="A40" s="477"/>
      <c r="B40" s="77">
        <v>40269</v>
      </c>
      <c r="C40" s="78">
        <v>36587</v>
      </c>
      <c r="D40" s="78">
        <v>25754</v>
      </c>
      <c r="E40" s="78">
        <v>1324</v>
      </c>
      <c r="F40" s="78">
        <v>9509</v>
      </c>
      <c r="G40" s="78">
        <v>32526</v>
      </c>
      <c r="H40" s="78">
        <v>4061</v>
      </c>
      <c r="I40" s="376">
        <v>0.11099570885833768</v>
      </c>
      <c r="J40" s="478">
        <v>2.5640410748324416</v>
      </c>
    </row>
    <row r="41" spans="1:15" s="410" customFormat="1" ht="15.75" thickBot="1">
      <c r="A41" s="479"/>
      <c r="B41" s="480" t="s">
        <v>892</v>
      </c>
      <c r="C41" s="481">
        <f t="shared" ref="C41:H41" si="7">(C40-C39)/C39</f>
        <v>-0.10233573776927229</v>
      </c>
      <c r="D41" s="481">
        <f t="shared" si="7"/>
        <v>-5.2430185069355019E-2</v>
      </c>
      <c r="E41" s="481">
        <f t="shared" si="7"/>
        <v>-0.55659745478901546</v>
      </c>
      <c r="F41" s="481">
        <f t="shared" si="7"/>
        <v>-0.1023317284999528</v>
      </c>
      <c r="G41" s="481">
        <f t="shared" si="7"/>
        <v>-0.12555113453059469</v>
      </c>
      <c r="H41" s="481">
        <f t="shared" si="7"/>
        <v>0.14008983717012913</v>
      </c>
      <c r="I41" s="482"/>
      <c r="J41" s="483"/>
    </row>
    <row r="42" spans="1:15">
      <c r="A42" s="606" t="s">
        <v>415</v>
      </c>
      <c r="B42" s="606"/>
      <c r="C42" s="73"/>
      <c r="D42" s="73"/>
      <c r="E42" s="73"/>
      <c r="F42" s="73"/>
      <c r="G42" s="73"/>
      <c r="H42" s="73"/>
      <c r="I42" s="71"/>
      <c r="J42" s="74"/>
    </row>
    <row r="43" spans="1:15">
      <c r="A43" s="25"/>
      <c r="B43" s="150"/>
      <c r="C43" s="20"/>
      <c r="D43" s="20"/>
      <c r="E43" s="20"/>
      <c r="F43" s="20"/>
      <c r="G43" s="20"/>
      <c r="H43" s="124"/>
      <c r="I43" s="19"/>
      <c r="J43" s="22"/>
    </row>
    <row r="44" spans="1:15">
      <c r="A44" s="25"/>
      <c r="B44" s="150"/>
      <c r="C44" s="20"/>
      <c r="D44" s="20"/>
      <c r="E44" s="20"/>
      <c r="F44" s="20"/>
      <c r="G44" s="20"/>
      <c r="H44" s="124"/>
      <c r="I44" s="19"/>
      <c r="J44" s="22"/>
    </row>
    <row r="45" spans="1:15">
      <c r="A45" s="25"/>
      <c r="B45" s="150"/>
      <c r="C45" s="20"/>
      <c r="D45" s="20"/>
      <c r="E45" s="20"/>
      <c r="F45" s="20"/>
      <c r="G45" s="20"/>
      <c r="H45" s="124"/>
      <c r="I45" s="19"/>
      <c r="J45" s="22"/>
    </row>
    <row r="46" spans="1:15">
      <c r="A46" s="25"/>
      <c r="B46" s="150"/>
      <c r="C46" s="20"/>
      <c r="D46" s="20"/>
      <c r="E46" s="20"/>
      <c r="F46" s="20"/>
      <c r="G46" s="20"/>
      <c r="H46" s="124"/>
      <c r="I46" s="19"/>
      <c r="J46" s="22"/>
    </row>
    <row r="47" spans="1:15">
      <c r="A47" s="25"/>
      <c r="B47" s="150"/>
      <c r="C47" s="20"/>
      <c r="D47" s="20"/>
      <c r="E47" s="20"/>
      <c r="F47" s="20"/>
      <c r="G47" s="20"/>
      <c r="H47" s="124"/>
      <c r="I47" s="150"/>
      <c r="J47" s="20"/>
      <c r="K47" s="20"/>
      <c r="L47" s="20"/>
      <c r="M47" s="20"/>
      <c r="N47" s="20"/>
      <c r="O47" s="124"/>
    </row>
    <row r="48" spans="1:15">
      <c r="A48" s="25"/>
      <c r="B48" s="150"/>
      <c r="C48" s="20"/>
      <c r="D48" s="20"/>
      <c r="E48" s="20"/>
      <c r="F48" s="20"/>
      <c r="G48" s="20"/>
      <c r="H48" s="124"/>
      <c r="I48" s="19"/>
      <c r="J48" s="22"/>
    </row>
    <row r="49" spans="1:10">
      <c r="A49" s="27"/>
      <c r="B49" s="151"/>
      <c r="C49" s="20"/>
      <c r="D49" s="20"/>
      <c r="E49" s="20"/>
      <c r="F49" s="20"/>
      <c r="G49" s="20"/>
      <c r="H49" s="124"/>
      <c r="I49" s="19"/>
      <c r="J49" s="21"/>
    </row>
    <row r="50" spans="1:10">
      <c r="A50" s="25"/>
      <c r="B50" s="150"/>
      <c r="C50" s="20"/>
      <c r="D50" s="20"/>
      <c r="E50" s="20"/>
      <c r="F50" s="20"/>
      <c r="G50" s="20"/>
      <c r="H50" s="124"/>
      <c r="I50" s="19"/>
      <c r="J50" s="22"/>
    </row>
    <row r="51" spans="1:10">
      <c r="A51" s="25"/>
      <c r="B51" s="150"/>
      <c r="C51" s="20"/>
      <c r="D51" s="20"/>
      <c r="E51" s="20"/>
      <c r="F51" s="20"/>
      <c r="G51" s="20"/>
      <c r="H51" s="124"/>
      <c r="I51" s="19"/>
      <c r="J51" s="22"/>
    </row>
    <row r="52" spans="1:10">
      <c r="A52" s="25"/>
      <c r="B52" s="150"/>
      <c r="C52" s="20"/>
      <c r="D52" s="20"/>
      <c r="E52" s="20"/>
      <c r="F52" s="20"/>
      <c r="G52" s="20"/>
      <c r="H52" s="124"/>
      <c r="I52" s="19"/>
      <c r="J52" s="22"/>
    </row>
    <row r="53" spans="1:10">
      <c r="A53" s="25"/>
      <c r="B53" s="150"/>
      <c r="C53" s="20"/>
      <c r="D53" s="20"/>
      <c r="E53" s="20"/>
      <c r="F53" s="20"/>
      <c r="G53" s="20"/>
      <c r="H53" s="124"/>
      <c r="I53" s="19"/>
      <c r="J53" s="22"/>
    </row>
    <row r="54" spans="1:10">
      <c r="A54" s="25"/>
      <c r="B54" s="150"/>
      <c r="C54" s="20"/>
      <c r="D54" s="20"/>
      <c r="E54" s="20"/>
      <c r="F54" s="20"/>
      <c r="G54" s="20"/>
      <c r="H54" s="124"/>
      <c r="I54" s="19"/>
      <c r="J54" s="22"/>
    </row>
    <row r="55" spans="1:10">
      <c r="A55" s="27"/>
      <c r="B55" s="151"/>
      <c r="C55" s="20"/>
      <c r="D55" s="20"/>
      <c r="E55" s="20"/>
      <c r="F55" s="20"/>
      <c r="G55" s="20"/>
      <c r="H55" s="124"/>
      <c r="I55" s="19"/>
      <c r="J55" s="21"/>
    </row>
    <row r="56" spans="1:10">
      <c r="A56" s="25"/>
      <c r="B56" s="150"/>
      <c r="C56" s="20"/>
      <c r="D56" s="20"/>
      <c r="E56" s="20"/>
      <c r="F56" s="20"/>
      <c r="G56" s="20"/>
      <c r="H56" s="124"/>
      <c r="I56" s="19"/>
      <c r="J56" s="22"/>
    </row>
    <row r="57" spans="1:10">
      <c r="A57" s="25"/>
      <c r="B57" s="150"/>
      <c r="C57" s="20"/>
      <c r="D57" s="20"/>
      <c r="E57" s="20"/>
      <c r="F57" s="20"/>
      <c r="G57" s="20"/>
      <c r="H57" s="124"/>
      <c r="I57" s="19"/>
      <c r="J57" s="22"/>
    </row>
    <row r="58" spans="1:10">
      <c r="A58" s="25"/>
      <c r="B58" s="150"/>
      <c r="C58" s="20"/>
      <c r="D58" s="20"/>
      <c r="E58" s="20"/>
      <c r="F58" s="20"/>
      <c r="G58" s="20"/>
      <c r="H58" s="124"/>
      <c r="I58" s="19"/>
      <c r="J58" s="22"/>
    </row>
    <row r="59" spans="1:10">
      <c r="A59" s="25"/>
      <c r="B59" s="150"/>
      <c r="C59" s="20"/>
      <c r="D59" s="20"/>
      <c r="E59" s="20"/>
      <c r="F59" s="20"/>
      <c r="G59" s="20"/>
      <c r="H59" s="124"/>
      <c r="I59" s="19"/>
      <c r="J59" s="22"/>
    </row>
    <row r="60" spans="1:10">
      <c r="A60" s="25"/>
      <c r="B60" s="150"/>
      <c r="C60" s="20"/>
      <c r="D60" s="20"/>
      <c r="E60" s="20"/>
      <c r="F60" s="20"/>
      <c r="G60" s="20"/>
      <c r="H60" s="124"/>
      <c r="I60" s="19"/>
      <c r="J60" s="22"/>
    </row>
    <row r="61" spans="1:10">
      <c r="A61" s="25"/>
      <c r="B61" s="150"/>
      <c r="C61" s="20"/>
      <c r="D61" s="20"/>
      <c r="E61" s="20"/>
      <c r="F61" s="20"/>
      <c r="G61" s="20"/>
      <c r="H61" s="124"/>
      <c r="I61" s="19"/>
      <c r="J61" s="22"/>
    </row>
    <row r="62" spans="1:10">
      <c r="A62" s="27"/>
      <c r="B62" s="151"/>
      <c r="C62" s="20"/>
      <c r="D62" s="20"/>
      <c r="E62" s="20"/>
      <c r="F62" s="20"/>
      <c r="G62" s="20"/>
      <c r="H62" s="124"/>
      <c r="I62" s="19"/>
      <c r="J62" s="21"/>
    </row>
    <row r="63" spans="1:10">
      <c r="A63" s="25"/>
      <c r="B63" s="150"/>
      <c r="C63" s="20"/>
      <c r="D63" s="20"/>
      <c r="E63" s="20"/>
      <c r="F63" s="20"/>
      <c r="G63" s="20"/>
      <c r="H63" s="124"/>
      <c r="I63" s="19"/>
      <c r="J63" s="22"/>
    </row>
    <row r="64" spans="1:10">
      <c r="A64" s="25"/>
      <c r="B64" s="150"/>
      <c r="C64" s="20"/>
      <c r="D64" s="20"/>
      <c r="E64" s="20"/>
      <c r="F64" s="20"/>
      <c r="G64" s="20"/>
      <c r="H64" s="124"/>
      <c r="I64" s="19"/>
      <c r="J64" s="22"/>
    </row>
    <row r="65" spans="1:10">
      <c r="A65" s="25"/>
      <c r="B65" s="150"/>
      <c r="C65" s="20"/>
      <c r="D65" s="20"/>
      <c r="E65" s="20"/>
      <c r="F65" s="20"/>
      <c r="G65" s="20"/>
      <c r="H65" s="124"/>
      <c r="I65" s="19"/>
      <c r="J65" s="22"/>
    </row>
    <row r="66" spans="1:10">
      <c r="A66" s="25"/>
      <c r="B66" s="150"/>
      <c r="C66" s="20"/>
      <c r="D66" s="20"/>
      <c r="E66" s="20"/>
      <c r="F66" s="20"/>
      <c r="G66" s="20"/>
      <c r="H66" s="124"/>
      <c r="I66" s="19"/>
      <c r="J66" s="22"/>
    </row>
    <row r="67" spans="1:10">
      <c r="A67" s="25"/>
      <c r="B67" s="150"/>
      <c r="C67" s="20"/>
      <c r="D67" s="20"/>
      <c r="E67" s="20"/>
      <c r="F67" s="20"/>
      <c r="G67" s="20"/>
      <c r="H67" s="124"/>
      <c r="I67" s="19"/>
      <c r="J67" s="22"/>
    </row>
    <row r="68" spans="1:10">
      <c r="A68" s="27"/>
      <c r="B68" s="151"/>
      <c r="C68" s="20"/>
      <c r="D68" s="20"/>
      <c r="E68" s="20"/>
      <c r="F68" s="20"/>
      <c r="G68" s="20"/>
      <c r="H68" s="124"/>
      <c r="I68" s="19"/>
      <c r="J68" s="22"/>
    </row>
    <row r="69" spans="1:10">
      <c r="A69" s="25"/>
      <c r="B69" s="150"/>
      <c r="C69" s="20"/>
      <c r="D69" s="20"/>
      <c r="E69" s="20"/>
      <c r="F69" s="20"/>
      <c r="G69" s="20"/>
      <c r="H69" s="124"/>
      <c r="I69" s="19"/>
      <c r="J69" s="21"/>
    </row>
    <row r="70" spans="1:10">
      <c r="A70" s="25"/>
      <c r="B70" s="150"/>
      <c r="C70" s="20"/>
      <c r="D70" s="20"/>
      <c r="E70" s="20"/>
      <c r="F70" s="20"/>
      <c r="G70" s="20"/>
      <c r="H70" s="124"/>
      <c r="I70" s="19"/>
      <c r="J70" s="22"/>
    </row>
    <row r="71" spans="1:10">
      <c r="A71" s="27"/>
      <c r="B71" s="151"/>
      <c r="C71" s="20"/>
      <c r="D71" s="20"/>
      <c r="E71" s="20"/>
      <c r="F71" s="20"/>
      <c r="G71" s="20"/>
      <c r="H71" s="124"/>
      <c r="I71" s="19"/>
      <c r="J71" s="22"/>
    </row>
    <row r="72" spans="1:10">
      <c r="A72" s="25"/>
      <c r="B72" s="150"/>
      <c r="C72" s="20"/>
      <c r="D72" s="20"/>
      <c r="E72" s="20"/>
      <c r="F72" s="20"/>
      <c r="G72" s="20"/>
      <c r="H72" s="124"/>
      <c r="I72" s="19"/>
      <c r="J72" s="22"/>
    </row>
    <row r="73" spans="1:10">
      <c r="A73" s="25"/>
      <c r="B73" s="150"/>
      <c r="C73" s="20"/>
      <c r="D73" s="20"/>
      <c r="E73" s="20"/>
      <c r="F73" s="20"/>
      <c r="G73" s="20"/>
      <c r="H73" s="124"/>
      <c r="I73" s="19"/>
      <c r="J73" s="22"/>
    </row>
    <row r="74" spans="1:10">
      <c r="A74" s="25"/>
      <c r="B74" s="150"/>
      <c r="C74" s="20"/>
      <c r="D74" s="20"/>
      <c r="E74" s="20"/>
      <c r="F74" s="20"/>
      <c r="G74" s="20"/>
      <c r="H74" s="124"/>
      <c r="I74" s="19"/>
      <c r="J74" s="22"/>
    </row>
    <row r="75" spans="1:10">
      <c r="A75" s="25"/>
      <c r="B75" s="150"/>
      <c r="C75" s="20"/>
      <c r="D75" s="20"/>
      <c r="E75" s="20"/>
      <c r="F75" s="20"/>
      <c r="G75" s="20"/>
      <c r="H75" s="124"/>
      <c r="I75" s="19"/>
      <c r="J75" s="22"/>
    </row>
    <row r="76" spans="1:10">
      <c r="A76" s="25"/>
      <c r="B76" s="150"/>
      <c r="C76" s="20"/>
      <c r="D76" s="20"/>
      <c r="E76" s="20"/>
      <c r="F76" s="20"/>
      <c r="G76" s="20"/>
      <c r="H76" s="124"/>
      <c r="I76" s="19"/>
      <c r="J76" s="22"/>
    </row>
    <row r="77" spans="1:10">
      <c r="A77" s="25"/>
      <c r="B77" s="150"/>
      <c r="C77" s="20"/>
      <c r="D77" s="20"/>
      <c r="E77" s="20"/>
      <c r="F77" s="20"/>
      <c r="G77" s="20"/>
      <c r="H77" s="124"/>
      <c r="I77" s="19"/>
      <c r="J77" s="22"/>
    </row>
    <row r="78" spans="1:10">
      <c r="A78" s="30"/>
      <c r="B78" s="149"/>
      <c r="C78" s="31"/>
      <c r="D78" s="31"/>
      <c r="E78" s="31"/>
      <c r="F78" s="31"/>
      <c r="G78" s="31"/>
      <c r="H78" s="162"/>
      <c r="I78" s="19"/>
      <c r="J78" s="21"/>
    </row>
    <row r="79" spans="1:10">
      <c r="A79" s="25"/>
      <c r="B79" s="150"/>
      <c r="C79" s="20"/>
      <c r="D79" s="20"/>
      <c r="E79" s="20"/>
      <c r="F79" s="20"/>
      <c r="G79" s="20"/>
      <c r="H79" s="124"/>
      <c r="I79" s="19"/>
      <c r="J79" s="22"/>
    </row>
    <row r="80" spans="1:10">
      <c r="A80" s="27"/>
      <c r="B80" s="151"/>
      <c r="C80" s="20"/>
      <c r="D80" s="20"/>
      <c r="E80" s="20"/>
      <c r="F80" s="20"/>
      <c r="G80" s="20"/>
      <c r="H80" s="124"/>
      <c r="I80" s="19"/>
      <c r="J80" s="22"/>
    </row>
    <row r="81" spans="1:10">
      <c r="A81" s="25"/>
      <c r="B81" s="150"/>
      <c r="C81" s="20"/>
      <c r="D81" s="20"/>
      <c r="E81" s="20"/>
      <c r="F81" s="20"/>
      <c r="G81" s="20"/>
      <c r="H81" s="124"/>
      <c r="I81" s="19"/>
      <c r="J81" s="22"/>
    </row>
    <row r="82" spans="1:10">
      <c r="A82" s="25"/>
      <c r="B82" s="150"/>
      <c r="C82" s="20"/>
      <c r="D82" s="20"/>
      <c r="E82" s="20"/>
      <c r="F82" s="20"/>
      <c r="G82" s="20"/>
      <c r="H82" s="124"/>
      <c r="I82" s="19"/>
      <c r="J82" s="22"/>
    </row>
    <row r="83" spans="1:10">
      <c r="A83" s="25"/>
      <c r="B83" s="150"/>
      <c r="C83" s="20"/>
      <c r="D83" s="20"/>
      <c r="E83" s="20"/>
      <c r="F83" s="20"/>
      <c r="G83" s="20"/>
      <c r="H83" s="124"/>
      <c r="I83" s="19"/>
      <c r="J83" s="21"/>
    </row>
    <row r="84" spans="1:10">
      <c r="A84" s="30"/>
      <c r="B84" s="149"/>
      <c r="C84" s="31"/>
      <c r="D84" s="31"/>
      <c r="E84" s="31"/>
      <c r="F84" s="31"/>
      <c r="G84" s="31"/>
      <c r="H84" s="162"/>
      <c r="I84" s="19"/>
      <c r="J84" s="22"/>
    </row>
    <row r="85" spans="1:10">
      <c r="A85" s="25"/>
      <c r="B85" s="150"/>
      <c r="C85" s="20"/>
      <c r="D85" s="20"/>
      <c r="E85" s="20"/>
      <c r="F85" s="20"/>
      <c r="G85" s="20"/>
      <c r="H85" s="124"/>
      <c r="I85" s="19"/>
      <c r="J85" s="22"/>
    </row>
    <row r="86" spans="1:10">
      <c r="A86" s="27"/>
      <c r="B86" s="151"/>
      <c r="C86" s="20"/>
      <c r="D86" s="20"/>
      <c r="E86" s="20"/>
      <c r="F86" s="20"/>
      <c r="G86" s="20"/>
      <c r="H86" s="124"/>
      <c r="I86" s="19"/>
      <c r="J86" s="22"/>
    </row>
    <row r="87" spans="1:10">
      <c r="A87" s="25"/>
      <c r="B87" s="150"/>
      <c r="C87" s="20"/>
      <c r="D87" s="20"/>
      <c r="E87" s="20"/>
      <c r="F87" s="20"/>
      <c r="G87" s="20"/>
      <c r="H87" s="124"/>
      <c r="I87" s="19"/>
      <c r="J87" s="22"/>
    </row>
    <row r="88" spans="1:10">
      <c r="A88" s="25"/>
      <c r="B88" s="150"/>
      <c r="C88" s="20"/>
      <c r="D88" s="20"/>
      <c r="E88" s="20"/>
      <c r="F88" s="20"/>
      <c r="G88" s="20"/>
      <c r="H88" s="124"/>
      <c r="I88" s="19"/>
      <c r="J88" s="22"/>
    </row>
    <row r="89" spans="1:10">
      <c r="A89" s="25"/>
      <c r="B89" s="150"/>
      <c r="C89" s="20"/>
      <c r="D89" s="20"/>
      <c r="E89" s="20"/>
      <c r="F89" s="20"/>
      <c r="G89" s="20"/>
      <c r="H89" s="124"/>
      <c r="I89" s="19"/>
      <c r="J89" s="21"/>
    </row>
    <row r="90" spans="1:10">
      <c r="A90" s="30"/>
      <c r="B90" s="149"/>
      <c r="C90" s="31"/>
      <c r="D90" s="31"/>
      <c r="E90" s="31"/>
      <c r="F90" s="31"/>
      <c r="G90" s="31"/>
      <c r="H90" s="162"/>
      <c r="I90" s="19"/>
      <c r="J90" s="22"/>
    </row>
    <row r="91" spans="1:10">
      <c r="A91" s="25"/>
      <c r="B91" s="150"/>
      <c r="C91" s="20"/>
      <c r="D91" s="20"/>
      <c r="E91" s="20"/>
      <c r="F91" s="20"/>
      <c r="G91" s="20"/>
      <c r="H91" s="124"/>
      <c r="I91" s="19"/>
      <c r="J91" s="22"/>
    </row>
    <row r="92" spans="1:10">
      <c r="A92" s="27"/>
      <c r="B92" s="151"/>
      <c r="C92" s="20"/>
      <c r="D92" s="20"/>
      <c r="E92" s="20"/>
      <c r="F92" s="20"/>
      <c r="G92" s="20"/>
      <c r="H92" s="124"/>
      <c r="I92" s="19"/>
      <c r="J92" s="22"/>
    </row>
    <row r="93" spans="1:10">
      <c r="A93" s="25"/>
      <c r="B93" s="150"/>
      <c r="C93" s="20"/>
      <c r="D93" s="20"/>
      <c r="E93" s="20"/>
      <c r="F93" s="20"/>
      <c r="G93" s="20"/>
      <c r="H93" s="124"/>
      <c r="I93" s="19"/>
      <c r="J93" s="22"/>
    </row>
    <row r="94" spans="1:10">
      <c r="A94" s="25"/>
      <c r="B94" s="150"/>
      <c r="C94" s="20"/>
      <c r="D94" s="20"/>
      <c r="E94" s="20"/>
      <c r="F94" s="20"/>
      <c r="G94" s="20"/>
      <c r="H94" s="124"/>
      <c r="I94" s="19"/>
      <c r="J94" s="22"/>
    </row>
    <row r="95" spans="1:10">
      <c r="A95" s="25"/>
      <c r="B95" s="150"/>
      <c r="C95" s="20"/>
      <c r="D95" s="20"/>
      <c r="E95" s="20"/>
      <c r="F95" s="20"/>
      <c r="G95" s="20"/>
      <c r="H95" s="124"/>
      <c r="I95" s="19"/>
      <c r="J95" s="22"/>
    </row>
    <row r="96" spans="1:10">
      <c r="A96" s="25"/>
      <c r="B96" s="150"/>
      <c r="C96" s="20"/>
      <c r="D96" s="20"/>
      <c r="E96" s="20"/>
      <c r="F96" s="20"/>
      <c r="G96" s="20"/>
      <c r="H96" s="124"/>
      <c r="I96" s="19"/>
      <c r="J96" s="22"/>
    </row>
    <row r="97" spans="1:10">
      <c r="A97" s="25"/>
      <c r="B97" s="150"/>
      <c r="C97" s="20"/>
      <c r="D97" s="20"/>
      <c r="E97" s="20"/>
      <c r="F97" s="20"/>
      <c r="G97" s="20"/>
      <c r="H97" s="124"/>
      <c r="I97" s="19"/>
      <c r="J97" s="21"/>
    </row>
    <row r="98" spans="1:10">
      <c r="A98" s="30"/>
      <c r="B98" s="149"/>
      <c r="C98" s="31"/>
      <c r="D98" s="31"/>
      <c r="E98" s="31"/>
      <c r="F98" s="31"/>
      <c r="G98" s="31"/>
      <c r="H98" s="162"/>
      <c r="I98" s="19"/>
      <c r="J98" s="22"/>
    </row>
    <row r="99" spans="1:10">
      <c r="A99" s="25"/>
      <c r="B99" s="150"/>
      <c r="C99" s="20"/>
      <c r="D99" s="20"/>
      <c r="E99" s="20"/>
      <c r="F99" s="20"/>
      <c r="G99" s="20"/>
      <c r="H99" s="124"/>
      <c r="I99" s="19"/>
      <c r="J99" s="22"/>
    </row>
    <row r="100" spans="1:10">
      <c r="A100" s="27"/>
      <c r="B100" s="151"/>
      <c r="C100" s="20"/>
      <c r="D100" s="20"/>
      <c r="E100" s="20"/>
      <c r="F100" s="20"/>
      <c r="G100" s="20"/>
      <c r="H100" s="124"/>
      <c r="I100" s="19"/>
      <c r="J100" s="22"/>
    </row>
    <row r="101" spans="1:10">
      <c r="A101" s="25"/>
      <c r="B101" s="150"/>
      <c r="C101" s="20"/>
      <c r="D101" s="20"/>
      <c r="E101" s="20"/>
      <c r="F101" s="20"/>
      <c r="G101" s="20"/>
      <c r="H101" s="124"/>
      <c r="I101" s="19"/>
      <c r="J101" s="22"/>
    </row>
    <row r="102" spans="1:10">
      <c r="A102" s="25"/>
      <c r="B102" s="150"/>
      <c r="C102" s="20"/>
      <c r="D102" s="20"/>
      <c r="E102" s="20"/>
      <c r="F102" s="20"/>
      <c r="G102" s="20"/>
      <c r="H102" s="124"/>
      <c r="I102" s="19"/>
      <c r="J102" s="22"/>
    </row>
    <row r="103" spans="1:10">
      <c r="A103" s="25"/>
      <c r="B103" s="150"/>
      <c r="C103" s="20"/>
      <c r="D103" s="20"/>
      <c r="E103" s="20"/>
      <c r="F103" s="20"/>
      <c r="G103" s="20"/>
      <c r="H103" s="124"/>
      <c r="I103" s="19"/>
      <c r="J103" s="21"/>
    </row>
    <row r="104" spans="1:10">
      <c r="A104" s="30"/>
      <c r="B104" s="149"/>
      <c r="C104" s="31"/>
      <c r="D104" s="31"/>
      <c r="E104" s="31"/>
      <c r="F104" s="31"/>
      <c r="G104" s="31"/>
      <c r="H104" s="162"/>
      <c r="I104" s="19"/>
      <c r="J104" s="22"/>
    </row>
    <row r="105" spans="1:10">
      <c r="A105" s="25"/>
      <c r="B105" s="150"/>
      <c r="C105" s="20"/>
      <c r="D105" s="20"/>
      <c r="E105" s="20"/>
      <c r="F105" s="20"/>
      <c r="G105" s="20"/>
      <c r="H105" s="124"/>
      <c r="I105" s="19"/>
      <c r="J105" s="22"/>
    </row>
    <row r="106" spans="1:10">
      <c r="A106" s="27"/>
      <c r="B106" s="151"/>
      <c r="C106" s="20"/>
      <c r="D106" s="20"/>
      <c r="E106" s="20"/>
      <c r="F106" s="20"/>
      <c r="G106" s="20"/>
      <c r="H106" s="124"/>
      <c r="I106" s="19"/>
      <c r="J106" s="22"/>
    </row>
    <row r="107" spans="1:10">
      <c r="A107" s="25"/>
      <c r="B107" s="150"/>
      <c r="C107" s="20"/>
      <c r="D107" s="20"/>
      <c r="E107" s="20"/>
      <c r="F107" s="20"/>
      <c r="G107" s="20"/>
      <c r="H107" s="124"/>
      <c r="I107" s="19"/>
      <c r="J107" s="22"/>
    </row>
    <row r="108" spans="1:10">
      <c r="A108" s="25"/>
      <c r="B108" s="150"/>
      <c r="C108" s="20"/>
      <c r="D108" s="20"/>
      <c r="E108" s="20"/>
      <c r="F108" s="20"/>
      <c r="G108" s="20"/>
      <c r="H108" s="124"/>
      <c r="I108" s="19"/>
      <c r="J108" s="22"/>
    </row>
    <row r="109" spans="1:10">
      <c r="A109" s="25"/>
      <c r="B109" s="150"/>
      <c r="C109" s="20"/>
      <c r="D109" s="20"/>
      <c r="E109" s="20"/>
      <c r="F109" s="20"/>
      <c r="G109" s="20"/>
      <c r="H109" s="124"/>
      <c r="I109" s="19"/>
      <c r="J109" s="22"/>
    </row>
    <row r="110" spans="1:10">
      <c r="A110" s="25"/>
      <c r="B110" s="150"/>
      <c r="C110" s="20"/>
      <c r="D110" s="20"/>
      <c r="E110" s="20"/>
      <c r="F110" s="20"/>
      <c r="G110" s="20"/>
      <c r="H110" s="124"/>
      <c r="I110" s="19"/>
      <c r="J110" s="22"/>
    </row>
    <row r="111" spans="1:10">
      <c r="A111" s="25"/>
      <c r="B111" s="150"/>
      <c r="C111" s="20"/>
      <c r="D111" s="20"/>
      <c r="E111" s="20"/>
      <c r="F111" s="20"/>
      <c r="G111" s="20"/>
      <c r="H111" s="124"/>
      <c r="I111" s="19"/>
      <c r="J111" s="22"/>
    </row>
    <row r="112" spans="1:10">
      <c r="A112" s="25"/>
      <c r="B112" s="150"/>
      <c r="C112" s="20"/>
      <c r="D112" s="20"/>
      <c r="E112" s="20"/>
      <c r="F112" s="20"/>
      <c r="G112" s="20"/>
      <c r="H112" s="124"/>
      <c r="I112" s="19"/>
      <c r="J112" s="22"/>
    </row>
    <row r="113" spans="1:10">
      <c r="A113" s="25"/>
      <c r="B113" s="150"/>
      <c r="C113" s="20"/>
      <c r="D113" s="20"/>
      <c r="E113" s="20"/>
      <c r="F113" s="20"/>
      <c r="G113" s="20"/>
      <c r="H113" s="124"/>
      <c r="I113" s="19"/>
      <c r="J113" s="21"/>
    </row>
    <row r="114" spans="1:10">
      <c r="A114" s="25"/>
      <c r="B114" s="150"/>
      <c r="C114" s="20"/>
      <c r="D114" s="20"/>
      <c r="E114" s="20"/>
      <c r="F114" s="20"/>
      <c r="G114" s="20"/>
      <c r="H114" s="124"/>
      <c r="I114" s="19"/>
      <c r="J114" s="22"/>
    </row>
    <row r="115" spans="1:10">
      <c r="A115" s="25"/>
      <c r="B115" s="150"/>
      <c r="C115" s="20"/>
      <c r="D115" s="20"/>
      <c r="E115" s="20"/>
      <c r="F115" s="20"/>
      <c r="G115" s="20"/>
      <c r="H115" s="124"/>
      <c r="I115" s="19"/>
      <c r="J115" s="22"/>
    </row>
    <row r="116" spans="1:10">
      <c r="A116" s="30"/>
      <c r="B116" s="149"/>
      <c r="C116" s="31"/>
      <c r="D116" s="31"/>
      <c r="E116" s="31"/>
      <c r="F116" s="31"/>
      <c r="G116" s="31"/>
      <c r="H116" s="162"/>
      <c r="I116" s="19"/>
      <c r="J116" s="22"/>
    </row>
    <row r="117" spans="1:10">
      <c r="A117" s="25"/>
      <c r="B117" s="150"/>
      <c r="C117" s="20"/>
      <c r="D117" s="20"/>
      <c r="E117" s="20"/>
      <c r="F117" s="20"/>
      <c r="G117" s="20"/>
      <c r="H117" s="124"/>
      <c r="I117" s="19"/>
      <c r="J117" s="22"/>
    </row>
    <row r="118" spans="1:10">
      <c r="A118" s="27"/>
      <c r="B118" s="151"/>
      <c r="C118" s="20"/>
      <c r="D118" s="20"/>
      <c r="E118" s="20"/>
      <c r="F118" s="20"/>
      <c r="G118" s="20"/>
      <c r="H118" s="124"/>
      <c r="I118" s="19"/>
      <c r="J118" s="22"/>
    </row>
    <row r="119" spans="1:10">
      <c r="A119" s="25"/>
      <c r="B119" s="150"/>
      <c r="C119" s="20"/>
      <c r="D119" s="20"/>
      <c r="E119" s="20"/>
      <c r="F119" s="20"/>
      <c r="G119" s="20"/>
      <c r="H119" s="124"/>
      <c r="I119" s="19"/>
      <c r="J119" s="22"/>
    </row>
    <row r="120" spans="1:10">
      <c r="A120" s="25"/>
      <c r="B120" s="150"/>
      <c r="C120" s="20"/>
      <c r="D120" s="20"/>
      <c r="E120" s="20"/>
      <c r="F120" s="20"/>
      <c r="G120" s="20"/>
      <c r="H120" s="124"/>
      <c r="I120" s="19"/>
      <c r="J120" s="22"/>
    </row>
    <row r="121" spans="1:10">
      <c r="A121" s="25"/>
      <c r="B121" s="150"/>
      <c r="C121" s="20"/>
      <c r="D121" s="20"/>
      <c r="E121" s="20"/>
      <c r="F121" s="20"/>
      <c r="G121" s="20"/>
      <c r="H121" s="124"/>
      <c r="I121" s="19"/>
      <c r="J121" s="22"/>
    </row>
    <row r="122" spans="1:10">
      <c r="A122" s="25"/>
      <c r="B122" s="150"/>
      <c r="C122" s="20"/>
      <c r="D122" s="20"/>
      <c r="E122" s="20"/>
      <c r="F122" s="20"/>
      <c r="G122" s="20"/>
      <c r="H122" s="124"/>
      <c r="I122" s="19"/>
      <c r="J122" s="22"/>
    </row>
    <row r="123" spans="1:10">
      <c r="A123" s="25"/>
      <c r="B123" s="150"/>
      <c r="C123" s="20"/>
      <c r="D123" s="20"/>
      <c r="E123" s="20"/>
      <c r="F123" s="20"/>
      <c r="G123" s="20"/>
      <c r="H123" s="124"/>
      <c r="I123" s="19"/>
      <c r="J123" s="22"/>
    </row>
    <row r="124" spans="1:10">
      <c r="A124" s="25"/>
      <c r="B124" s="150"/>
      <c r="C124" s="20"/>
      <c r="D124" s="20"/>
      <c r="E124" s="20"/>
      <c r="F124" s="20"/>
      <c r="G124" s="20"/>
      <c r="H124" s="124"/>
      <c r="I124" s="19"/>
      <c r="J124" s="22"/>
    </row>
    <row r="125" spans="1:10">
      <c r="A125" s="25"/>
      <c r="B125" s="150"/>
      <c r="C125" s="20"/>
      <c r="D125" s="20"/>
      <c r="E125" s="20"/>
      <c r="F125" s="20"/>
      <c r="G125" s="20"/>
      <c r="H125" s="124"/>
      <c r="I125" s="19"/>
      <c r="J125" s="22"/>
    </row>
    <row r="126" spans="1:10">
      <c r="A126" s="25"/>
      <c r="B126" s="150"/>
      <c r="C126" s="20"/>
      <c r="D126" s="20"/>
      <c r="E126" s="20"/>
      <c r="F126" s="20"/>
      <c r="G126" s="20"/>
      <c r="H126" s="124"/>
      <c r="I126" s="19"/>
      <c r="J126" s="21"/>
    </row>
    <row r="127" spans="1:10">
      <c r="A127" s="25"/>
      <c r="B127" s="150"/>
      <c r="C127" s="20"/>
      <c r="D127" s="20"/>
      <c r="E127" s="20"/>
      <c r="F127" s="20"/>
      <c r="G127" s="20"/>
      <c r="H127" s="124"/>
      <c r="I127" s="19"/>
      <c r="J127" s="22"/>
    </row>
    <row r="128" spans="1:10">
      <c r="A128" s="25"/>
      <c r="B128" s="150"/>
      <c r="C128" s="20"/>
      <c r="D128" s="20"/>
      <c r="E128" s="20"/>
      <c r="F128" s="20"/>
      <c r="G128" s="20"/>
      <c r="H128" s="124"/>
      <c r="I128" s="19"/>
      <c r="J128" s="22"/>
    </row>
    <row r="129" spans="1:10">
      <c r="A129" s="30"/>
      <c r="B129" s="149"/>
      <c r="C129" s="31"/>
      <c r="D129" s="31"/>
      <c r="E129" s="31"/>
      <c r="F129" s="31"/>
      <c r="G129" s="31"/>
      <c r="H129" s="162"/>
      <c r="I129" s="19"/>
      <c r="J129" s="22"/>
    </row>
    <row r="130" spans="1:10">
      <c r="A130" s="25"/>
      <c r="B130" s="150"/>
      <c r="C130" s="20"/>
      <c r="D130" s="20"/>
      <c r="E130" s="20"/>
      <c r="F130" s="20"/>
      <c r="G130" s="20"/>
      <c r="H130" s="124"/>
      <c r="I130" s="19"/>
      <c r="J130" s="22"/>
    </row>
    <row r="131" spans="1:10">
      <c r="A131" s="27"/>
      <c r="B131" s="151"/>
      <c r="C131" s="20"/>
      <c r="D131" s="20"/>
      <c r="E131" s="20"/>
      <c r="F131" s="20"/>
      <c r="G131" s="20"/>
      <c r="H131" s="124"/>
      <c r="I131" s="19"/>
      <c r="J131" s="22"/>
    </row>
    <row r="132" spans="1:10">
      <c r="A132" s="25"/>
      <c r="B132" s="150"/>
      <c r="C132" s="20"/>
      <c r="D132" s="20"/>
      <c r="E132" s="20"/>
      <c r="F132" s="20"/>
      <c r="G132" s="20"/>
      <c r="H132" s="124"/>
      <c r="I132" s="19"/>
      <c r="J132" s="22"/>
    </row>
    <row r="133" spans="1:10">
      <c r="A133" s="25"/>
      <c r="B133" s="150"/>
      <c r="C133" s="20"/>
      <c r="D133" s="20"/>
      <c r="E133" s="20"/>
      <c r="F133" s="20"/>
      <c r="G133" s="20"/>
      <c r="H133" s="124"/>
      <c r="I133" s="19"/>
      <c r="J133" s="22"/>
    </row>
    <row r="134" spans="1:10">
      <c r="A134" s="25"/>
      <c r="B134" s="150"/>
      <c r="C134" s="20"/>
      <c r="D134" s="20"/>
      <c r="E134" s="20"/>
      <c r="F134" s="20"/>
      <c r="G134" s="20"/>
      <c r="H134" s="124"/>
      <c r="I134" s="19"/>
      <c r="J134" s="21"/>
    </row>
    <row r="135" spans="1:10">
      <c r="A135" s="25"/>
      <c r="B135" s="150"/>
      <c r="C135" s="20"/>
      <c r="D135" s="20"/>
      <c r="E135" s="20"/>
      <c r="F135" s="20"/>
      <c r="G135" s="20"/>
      <c r="H135" s="124"/>
      <c r="I135" s="19"/>
      <c r="J135" s="22"/>
    </row>
    <row r="136" spans="1:10">
      <c r="A136" s="25"/>
      <c r="B136" s="150"/>
      <c r="C136" s="20"/>
      <c r="D136" s="20"/>
      <c r="E136" s="20"/>
      <c r="F136" s="20"/>
      <c r="G136" s="20"/>
      <c r="H136" s="124"/>
      <c r="I136" s="19"/>
      <c r="J136" s="22"/>
    </row>
    <row r="137" spans="1:10">
      <c r="A137" s="30"/>
      <c r="B137" s="149"/>
      <c r="C137" s="31"/>
      <c r="D137" s="31"/>
      <c r="E137" s="31"/>
      <c r="F137" s="31"/>
      <c r="G137" s="31"/>
      <c r="H137" s="162"/>
      <c r="I137" s="19"/>
      <c r="J137" s="22"/>
    </row>
    <row r="138" spans="1:10">
      <c r="A138" s="25"/>
      <c r="B138" s="150"/>
      <c r="C138" s="20"/>
      <c r="D138" s="20"/>
      <c r="E138" s="20"/>
      <c r="F138" s="20"/>
      <c r="G138" s="20"/>
      <c r="H138" s="124"/>
      <c r="I138" s="19"/>
      <c r="J138" s="22"/>
    </row>
    <row r="139" spans="1:10">
      <c r="A139" s="27"/>
      <c r="B139" s="151"/>
      <c r="C139" s="20"/>
      <c r="D139" s="20"/>
      <c r="E139" s="20"/>
      <c r="F139" s="20"/>
      <c r="G139" s="20"/>
      <c r="H139" s="124"/>
      <c r="I139" s="19"/>
      <c r="J139" s="22"/>
    </row>
    <row r="140" spans="1:10">
      <c r="A140" s="25"/>
      <c r="B140" s="150"/>
      <c r="C140" s="20"/>
      <c r="D140" s="20"/>
      <c r="E140" s="20"/>
      <c r="F140" s="20"/>
      <c r="G140" s="20"/>
      <c r="H140" s="124"/>
      <c r="I140" s="19"/>
      <c r="J140" s="21"/>
    </row>
    <row r="141" spans="1:10">
      <c r="A141" s="25"/>
      <c r="B141" s="150"/>
      <c r="C141" s="20"/>
      <c r="D141" s="20"/>
      <c r="E141" s="20"/>
      <c r="F141" s="20"/>
      <c r="G141" s="20"/>
      <c r="H141" s="124"/>
      <c r="I141" s="19"/>
      <c r="J141" s="22"/>
    </row>
    <row r="142" spans="1:10">
      <c r="A142" s="25"/>
      <c r="B142" s="150"/>
      <c r="C142" s="20"/>
      <c r="D142" s="20"/>
      <c r="E142" s="20"/>
      <c r="F142" s="20"/>
      <c r="G142" s="20"/>
      <c r="H142" s="124"/>
      <c r="I142" s="19"/>
      <c r="J142" s="22"/>
    </row>
    <row r="143" spans="1:10">
      <c r="A143" s="30"/>
      <c r="B143" s="149"/>
      <c r="C143" s="31"/>
      <c r="D143" s="31"/>
      <c r="E143" s="31"/>
      <c r="F143" s="31"/>
      <c r="G143" s="31"/>
      <c r="H143" s="162"/>
      <c r="I143" s="19"/>
      <c r="J143" s="22"/>
    </row>
    <row r="144" spans="1:10">
      <c r="A144" s="25"/>
      <c r="B144" s="150"/>
      <c r="C144" s="20"/>
      <c r="D144" s="20"/>
      <c r="E144" s="20"/>
      <c r="F144" s="20"/>
      <c r="G144" s="20"/>
      <c r="H144" s="124"/>
      <c r="I144" s="19"/>
      <c r="J144" s="22"/>
    </row>
    <row r="145" spans="1:10">
      <c r="H145" s="163"/>
      <c r="I145" s="19"/>
      <c r="J145" s="22"/>
    </row>
    <row r="146" spans="1:10">
      <c r="H146" s="163"/>
      <c r="I146" s="19"/>
      <c r="J146" s="22"/>
    </row>
    <row r="147" spans="1:10">
      <c r="H147" s="163"/>
      <c r="I147" s="19"/>
      <c r="J147" s="22"/>
    </row>
    <row r="148" spans="1:10">
      <c r="H148" s="163"/>
      <c r="I148" s="19"/>
      <c r="J148" s="22"/>
    </row>
    <row r="149" spans="1:10">
      <c r="H149" s="163"/>
      <c r="I149" s="19"/>
      <c r="J149" s="22"/>
    </row>
    <row r="150" spans="1:10">
      <c r="H150" s="163"/>
      <c r="I150" s="19"/>
      <c r="J150" s="22"/>
    </row>
    <row r="151" spans="1:10">
      <c r="H151" s="163"/>
      <c r="I151" s="19"/>
      <c r="J151" s="22"/>
    </row>
    <row r="152" spans="1:10">
      <c r="H152" s="163"/>
      <c r="I152" s="19"/>
      <c r="J152" s="22"/>
    </row>
    <row r="153" spans="1:10">
      <c r="H153" s="163"/>
      <c r="I153" s="19"/>
      <c r="J153" s="22"/>
    </row>
    <row r="154" spans="1:10">
      <c r="H154" s="163"/>
      <c r="I154" s="19"/>
      <c r="J154" s="21"/>
    </row>
    <row r="155" spans="1:10">
      <c r="H155" s="163"/>
      <c r="I155" s="19"/>
      <c r="J155" s="22"/>
    </row>
    <row r="156" spans="1:10">
      <c r="H156" s="163"/>
      <c r="I156" s="19"/>
      <c r="J156" s="22"/>
    </row>
    <row r="157" spans="1:10">
      <c r="H157" s="163"/>
      <c r="I157" s="19"/>
      <c r="J157" s="22"/>
    </row>
    <row r="158" spans="1:10">
      <c r="A158" s="25"/>
      <c r="B158" s="150"/>
      <c r="C158" s="20"/>
      <c r="D158" s="20"/>
      <c r="E158" s="20"/>
      <c r="F158" s="20"/>
      <c r="G158" s="20"/>
      <c r="H158" s="124"/>
      <c r="I158" s="19"/>
      <c r="J158" s="22"/>
    </row>
    <row r="159" spans="1:10">
      <c r="A159" s="27"/>
      <c r="B159" s="151"/>
      <c r="C159" s="20"/>
      <c r="D159" s="20"/>
      <c r="E159" s="20"/>
      <c r="F159" s="20"/>
      <c r="G159" s="20"/>
      <c r="H159" s="124"/>
      <c r="I159" s="19"/>
      <c r="J159" s="22"/>
    </row>
    <row r="160" spans="1:10">
      <c r="A160" s="25"/>
      <c r="B160" s="150"/>
      <c r="C160" s="20"/>
      <c r="D160" s="20"/>
      <c r="E160" s="20"/>
      <c r="F160" s="20"/>
      <c r="G160" s="20"/>
      <c r="H160" s="124"/>
      <c r="I160" s="19"/>
      <c r="J160" s="22"/>
    </row>
    <row r="161" spans="1:10">
      <c r="A161" s="25"/>
      <c r="B161" s="150"/>
      <c r="C161" s="20"/>
      <c r="D161" s="20"/>
      <c r="E161" s="20"/>
      <c r="F161" s="20"/>
      <c r="G161" s="20"/>
      <c r="H161" s="124"/>
      <c r="I161" s="19"/>
      <c r="J161" s="22"/>
    </row>
    <row r="162" spans="1:10">
      <c r="A162" s="25"/>
      <c r="B162" s="150"/>
      <c r="C162" s="20"/>
      <c r="D162" s="20"/>
      <c r="E162" s="20"/>
      <c r="F162" s="20"/>
      <c r="G162" s="20"/>
      <c r="H162" s="124"/>
      <c r="I162" s="19"/>
      <c r="J162" s="21"/>
    </row>
    <row r="163" spans="1:10">
      <c r="A163" s="25"/>
      <c r="B163" s="150"/>
      <c r="C163" s="20"/>
      <c r="D163" s="20"/>
      <c r="E163" s="20"/>
      <c r="F163" s="20"/>
      <c r="G163" s="20"/>
      <c r="H163" s="124"/>
      <c r="I163" s="19"/>
      <c r="J163" s="22"/>
    </row>
    <row r="164" spans="1:10">
      <c r="A164" s="25"/>
      <c r="B164" s="150"/>
      <c r="C164" s="20"/>
      <c r="D164" s="20"/>
      <c r="E164" s="20"/>
      <c r="F164" s="20"/>
      <c r="G164" s="20"/>
      <c r="H164" s="124"/>
      <c r="I164" s="19"/>
      <c r="J164" s="21"/>
    </row>
    <row r="165" spans="1:10">
      <c r="A165" s="30"/>
      <c r="B165" s="149"/>
      <c r="C165" s="31"/>
      <c r="D165" s="31"/>
      <c r="E165" s="31"/>
      <c r="F165" s="31"/>
      <c r="G165" s="31"/>
      <c r="H165" s="162"/>
      <c r="I165" s="19"/>
      <c r="J165" s="22"/>
    </row>
    <row r="166" spans="1:10">
      <c r="A166" s="25"/>
      <c r="B166" s="150"/>
      <c r="C166" s="20"/>
      <c r="D166" s="20"/>
      <c r="E166" s="20"/>
      <c r="F166" s="20"/>
      <c r="G166" s="20"/>
      <c r="H166" s="124"/>
      <c r="I166" s="19"/>
      <c r="J166" s="22"/>
    </row>
    <row r="167" spans="1:10">
      <c r="A167" s="27"/>
      <c r="B167" s="151"/>
      <c r="C167" s="20"/>
      <c r="D167" s="20"/>
      <c r="E167" s="20"/>
      <c r="F167" s="20"/>
      <c r="G167" s="20"/>
      <c r="H167" s="124"/>
      <c r="I167" s="19"/>
      <c r="J167" s="22"/>
    </row>
    <row r="168" spans="1:10">
      <c r="A168" s="30"/>
      <c r="B168" s="149"/>
      <c r="C168" s="31"/>
      <c r="D168" s="31"/>
      <c r="E168" s="31"/>
      <c r="F168" s="31"/>
      <c r="G168" s="31"/>
      <c r="H168" s="162"/>
      <c r="I168" s="19"/>
      <c r="J168" s="22"/>
    </row>
    <row r="169" spans="1:10">
      <c r="A169" s="25"/>
      <c r="B169" s="150"/>
      <c r="C169" s="20"/>
      <c r="D169" s="20"/>
      <c r="E169" s="20"/>
      <c r="F169" s="20"/>
      <c r="G169" s="20"/>
      <c r="H169" s="124"/>
      <c r="I169" s="19"/>
      <c r="J169" s="22"/>
    </row>
    <row r="170" spans="1:10">
      <c r="A170" s="27"/>
      <c r="B170" s="151"/>
      <c r="C170" s="20"/>
      <c r="D170" s="20"/>
      <c r="E170" s="20"/>
      <c r="F170" s="20"/>
      <c r="G170" s="20"/>
      <c r="H170" s="124"/>
      <c r="I170" s="19"/>
      <c r="J170" s="21"/>
    </row>
    <row r="171" spans="1:10">
      <c r="A171" s="25"/>
      <c r="B171" s="150"/>
      <c r="C171" s="20"/>
      <c r="D171" s="20"/>
      <c r="E171" s="20"/>
      <c r="F171" s="20"/>
      <c r="G171" s="20"/>
      <c r="H171" s="124"/>
      <c r="I171" s="19"/>
      <c r="J171" s="22"/>
    </row>
    <row r="172" spans="1:10">
      <c r="A172" s="25"/>
      <c r="B172" s="150"/>
      <c r="C172" s="20"/>
      <c r="D172" s="20"/>
      <c r="E172" s="20"/>
      <c r="F172" s="20"/>
      <c r="G172" s="20"/>
      <c r="H172" s="124"/>
      <c r="I172" s="19"/>
      <c r="J172" s="22"/>
    </row>
    <row r="173" spans="1:10">
      <c r="A173" s="25"/>
      <c r="B173" s="150"/>
      <c r="C173" s="20"/>
      <c r="D173" s="20"/>
      <c r="E173" s="20"/>
      <c r="F173" s="20"/>
      <c r="G173" s="20"/>
      <c r="H173" s="124"/>
      <c r="I173" s="19"/>
      <c r="J173" s="22"/>
    </row>
    <row r="174" spans="1:10" ht="15.75" thickBot="1">
      <c r="A174" s="32"/>
      <c r="B174" s="152"/>
      <c r="C174" s="33"/>
      <c r="D174" s="33"/>
      <c r="E174" s="33"/>
      <c r="F174" s="33"/>
      <c r="G174" s="33"/>
      <c r="H174" s="162"/>
      <c r="I174" s="19"/>
      <c r="J174" s="22"/>
    </row>
    <row r="175" spans="1:10" ht="39.75" customHeight="1"/>
  </sheetData>
  <mergeCells count="11">
    <mergeCell ref="A42:B42"/>
    <mergeCell ref="A18:J18"/>
    <mergeCell ref="C19:I19"/>
    <mergeCell ref="G4:H4"/>
    <mergeCell ref="A2:H3"/>
    <mergeCell ref="A15:H15"/>
    <mergeCell ref="E4:E5"/>
    <mergeCell ref="F4:F5"/>
    <mergeCell ref="A4:A5"/>
    <mergeCell ref="C4:C5"/>
    <mergeCell ref="D4:D5"/>
  </mergeCells>
  <hyperlinks>
    <hyperlink ref="A15" r:id="rId1" display="State of California, Department of Finance, E-4 Population Estimates for Cities, Counties, and the State, 2011-2013, with 2010 Census Benchmark. Sacramento, California, May 2013."/>
    <hyperlink ref="A42" r:id="rId2" display="Source: DOF E8 2000-2010"/>
    <hyperlink ref="A42:B42" r:id="rId3" display="Source: DOF E8 2000-2010"/>
  </hyperlinks>
  <pageMargins left="0.7" right="0.7" top="0.75" bottom="0.75" header="0.3" footer="0.3"/>
  <pageSetup scale="61" orientation="portrait" horizontalDpi="300" verticalDpi="300" r:id="rId4"/>
  <headerFooter>
    <oddHeader>&amp;L5th Cycle Housing Element Data Package&amp;CButte County and the Cities Within</oddHeader>
    <oddFooter>&amp;L&amp;A&amp;C&amp;"-,Bold"HCD-Housing Policy&amp;RPage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zoomScaleNormal="100" workbookViewId="0">
      <selection activeCell="C28" sqref="C28"/>
    </sheetView>
  </sheetViews>
  <sheetFormatPr defaultRowHeight="15"/>
  <cols>
    <col min="1" max="1" width="23.5703125" customWidth="1"/>
    <col min="2" max="2" width="28.5703125" customWidth="1"/>
    <col min="3" max="3" width="24.28515625" customWidth="1"/>
    <col min="4" max="4" width="21.140625" customWidth="1"/>
    <col min="5" max="5" width="17.7109375" customWidth="1"/>
  </cols>
  <sheetData>
    <row r="1" spans="1:7" s="116" customFormat="1" ht="18.75">
      <c r="A1" s="35" t="s">
        <v>237</v>
      </c>
    </row>
    <row r="2" spans="1:7" ht="39.75" customHeight="1" thickBot="1">
      <c r="A2" s="711" t="s">
        <v>35</v>
      </c>
      <c r="B2" s="712"/>
      <c r="C2" s="712"/>
      <c r="D2" s="712"/>
      <c r="E2" s="748"/>
      <c r="F2" s="749"/>
    </row>
    <row r="3" spans="1:7">
      <c r="A3" s="5"/>
      <c r="B3" s="12"/>
      <c r="C3" s="12"/>
      <c r="D3" s="12"/>
      <c r="E3" s="12"/>
      <c r="F3" s="12"/>
    </row>
    <row r="4" spans="1:7" ht="30.75" thickBot="1">
      <c r="A4" s="1" t="s">
        <v>36</v>
      </c>
      <c r="B4" s="2" t="s">
        <v>734</v>
      </c>
      <c r="C4" s="2" t="s">
        <v>735</v>
      </c>
      <c r="D4" s="2" t="s">
        <v>736</v>
      </c>
      <c r="E4" s="185" t="s">
        <v>737</v>
      </c>
      <c r="F4" s="185" t="s">
        <v>738</v>
      </c>
    </row>
    <row r="5" spans="1:7" ht="35.25" customHeight="1" thickBot="1">
      <c r="A5" s="17" t="s">
        <v>730</v>
      </c>
      <c r="B5" s="18">
        <v>30</v>
      </c>
      <c r="C5" s="18">
        <v>200</v>
      </c>
      <c r="D5" s="18">
        <v>0</v>
      </c>
      <c r="E5" s="18">
        <v>230</v>
      </c>
      <c r="F5" s="18">
        <v>0</v>
      </c>
    </row>
    <row r="6" spans="1:7" ht="29.25" customHeight="1" thickBot="1">
      <c r="A6" s="17" t="s">
        <v>731</v>
      </c>
      <c r="B6" s="18">
        <v>98</v>
      </c>
      <c r="C6" s="440">
        <v>89</v>
      </c>
      <c r="D6" s="18">
        <v>0</v>
      </c>
      <c r="E6" s="18">
        <v>187</v>
      </c>
      <c r="F6" s="18">
        <v>0</v>
      </c>
    </row>
    <row r="7" spans="1:7" ht="28.5" customHeight="1" thickBot="1">
      <c r="A7" s="17" t="s">
        <v>732</v>
      </c>
      <c r="B7" s="18">
        <v>163</v>
      </c>
      <c r="C7" s="440">
        <v>68</v>
      </c>
      <c r="D7" s="18">
        <v>0</v>
      </c>
      <c r="E7" s="18">
        <v>231</v>
      </c>
      <c r="F7" s="440" t="s">
        <v>733</v>
      </c>
    </row>
    <row r="8" spans="1:7" ht="28.5" customHeight="1" thickBot="1">
      <c r="A8" s="17" t="s">
        <v>9</v>
      </c>
      <c r="B8" s="18">
        <f>SUM(B5:B7)</f>
        <v>291</v>
      </c>
      <c r="C8" s="18">
        <f>SUM(C5:C7)</f>
        <v>357</v>
      </c>
      <c r="D8" s="18">
        <f>SUM(D5:D7)</f>
        <v>0</v>
      </c>
      <c r="E8" s="18">
        <f>SUM(E5:E7)</f>
        <v>648</v>
      </c>
      <c r="F8" s="18">
        <f>SUM(F5:F7)</f>
        <v>0</v>
      </c>
    </row>
    <row r="9" spans="1:7" ht="30" customHeight="1" thickBot="1">
      <c r="A9" s="784" t="s">
        <v>37</v>
      </c>
      <c r="B9" s="785"/>
      <c r="C9" s="785"/>
      <c r="D9" s="786"/>
    </row>
    <row r="10" spans="1:7">
      <c r="A10" s="373" t="s">
        <v>425</v>
      </c>
    </row>
    <row r="11" spans="1:7" ht="19.5" thickBot="1">
      <c r="A11" s="35" t="s">
        <v>368</v>
      </c>
    </row>
    <row r="12" spans="1:7" ht="15.75" customHeight="1">
      <c r="A12" s="707" t="s">
        <v>38</v>
      </c>
      <c r="B12" s="708"/>
      <c r="C12" s="708"/>
      <c r="D12" s="708"/>
      <c r="E12" s="708"/>
      <c r="F12" s="708"/>
      <c r="G12" s="762"/>
    </row>
    <row r="13" spans="1:7">
      <c r="A13" s="787"/>
      <c r="B13" s="788"/>
      <c r="C13" s="788"/>
      <c r="D13" s="788"/>
      <c r="E13" s="788"/>
      <c r="F13" s="788"/>
      <c r="G13" s="789"/>
    </row>
    <row r="14" spans="1:7" ht="24" customHeight="1" thickBot="1">
      <c r="A14" s="790" t="s">
        <v>875</v>
      </c>
      <c r="B14" s="791"/>
      <c r="C14" s="791"/>
      <c r="D14" s="791"/>
      <c r="E14" s="791"/>
      <c r="F14" s="791"/>
      <c r="G14" s="792"/>
    </row>
    <row r="15" spans="1:7" ht="15.75" thickBot="1">
      <c r="A15" s="782"/>
      <c r="B15" s="751" t="s">
        <v>39</v>
      </c>
      <c r="C15" s="752"/>
      <c r="D15" s="751" t="s">
        <v>40</v>
      </c>
      <c r="E15" s="752"/>
      <c r="F15" s="782">
        <v>2011</v>
      </c>
      <c r="G15" s="782">
        <v>2012</v>
      </c>
    </row>
    <row r="16" spans="1:7" ht="15.75" thickBot="1">
      <c r="A16" s="783"/>
      <c r="B16" s="2">
        <v>2011</v>
      </c>
      <c r="C16" s="2">
        <v>2012</v>
      </c>
      <c r="D16" s="2">
        <v>2011</v>
      </c>
      <c r="E16" s="2">
        <v>2012</v>
      </c>
      <c r="F16" s="783"/>
      <c r="G16" s="783"/>
    </row>
    <row r="17" spans="1:7" ht="15.75" thickBot="1">
      <c r="A17" s="17" t="s">
        <v>41</v>
      </c>
      <c r="B17" s="446">
        <v>753</v>
      </c>
      <c r="C17" s="18">
        <v>760</v>
      </c>
      <c r="D17" s="18">
        <v>144</v>
      </c>
      <c r="E17" s="18">
        <v>137</v>
      </c>
      <c r="F17" s="793"/>
      <c r="G17" s="794"/>
    </row>
    <row r="18" spans="1:7" ht="15.75" thickBot="1">
      <c r="A18" s="17" t="s">
        <v>42</v>
      </c>
      <c r="B18" s="446">
        <v>240</v>
      </c>
      <c r="C18" s="18">
        <v>247</v>
      </c>
      <c r="D18" s="18">
        <v>117</v>
      </c>
      <c r="E18" s="18">
        <v>110</v>
      </c>
      <c r="F18" s="795"/>
      <c r="G18" s="796"/>
    </row>
    <row r="19" spans="1:7" ht="15.75" thickBot="1">
      <c r="A19" s="17" t="s">
        <v>43</v>
      </c>
      <c r="B19" s="446">
        <v>513</v>
      </c>
      <c r="C19" s="18">
        <v>513</v>
      </c>
      <c r="D19" s="18">
        <v>27</v>
      </c>
      <c r="E19" s="18">
        <v>27</v>
      </c>
      <c r="F19" s="797"/>
      <c r="G19" s="798"/>
    </row>
    <row r="20" spans="1:7" ht="15.75" thickBot="1">
      <c r="A20" s="799" t="s">
        <v>44</v>
      </c>
      <c r="B20" s="800"/>
      <c r="C20" s="800"/>
      <c r="D20" s="800"/>
      <c r="E20" s="801"/>
      <c r="F20" s="18">
        <v>258</v>
      </c>
      <c r="G20" s="18">
        <v>263</v>
      </c>
    </row>
    <row r="21" spans="1:7" ht="15.75" thickBot="1">
      <c r="A21" s="799" t="s">
        <v>45</v>
      </c>
      <c r="B21" s="800"/>
      <c r="C21" s="800"/>
      <c r="D21" s="800"/>
      <c r="E21" s="801"/>
      <c r="F21" s="18">
        <v>22</v>
      </c>
      <c r="G21" s="18">
        <v>27</v>
      </c>
    </row>
    <row r="22" spans="1:7" ht="15.75" thickBot="1">
      <c r="A22" s="799" t="s">
        <v>46</v>
      </c>
      <c r="B22" s="800"/>
      <c r="C22" s="800"/>
      <c r="D22" s="800"/>
      <c r="E22" s="801"/>
      <c r="F22" s="18">
        <v>236</v>
      </c>
      <c r="G22" s="18">
        <v>236</v>
      </c>
    </row>
    <row r="23" spans="1:7" ht="15.75" thickBot="1">
      <c r="A23" s="784" t="s">
        <v>37</v>
      </c>
      <c r="B23" s="785"/>
      <c r="C23" s="785"/>
      <c r="D23" s="785"/>
      <c r="E23" s="785"/>
      <c r="F23" s="785"/>
      <c r="G23" s="786"/>
    </row>
    <row r="24" spans="1:7">
      <c r="A24" s="445" t="s">
        <v>739</v>
      </c>
    </row>
    <row r="25" spans="1:7">
      <c r="B25" s="130"/>
      <c r="C25" s="186"/>
    </row>
    <row r="26" spans="1:7">
      <c r="A26" s="410"/>
      <c r="B26" s="130"/>
      <c r="C26" s="186"/>
    </row>
    <row r="27" spans="1:7">
      <c r="A27" s="130"/>
      <c r="B27" s="130"/>
      <c r="C27" s="186"/>
    </row>
    <row r="28" spans="1:7">
      <c r="A28" s="186"/>
      <c r="B28" s="186"/>
      <c r="C28" s="186"/>
    </row>
  </sheetData>
  <mergeCells count="15">
    <mergeCell ref="F17:G19"/>
    <mergeCell ref="A20:E20"/>
    <mergeCell ref="A21:E21"/>
    <mergeCell ref="A22:E22"/>
    <mergeCell ref="A23:G23"/>
    <mergeCell ref="A9:D9"/>
    <mergeCell ref="A12:G12"/>
    <mergeCell ref="A13:G13"/>
    <mergeCell ref="A14:G14"/>
    <mergeCell ref="A2:F2"/>
    <mergeCell ref="A15:A16"/>
    <mergeCell ref="B15:C15"/>
    <mergeCell ref="D15:E15"/>
    <mergeCell ref="F15:F16"/>
    <mergeCell ref="G15:G16"/>
  </mergeCells>
  <hyperlinks>
    <hyperlink ref="A9" r:id="rId1" display="http://www.hudhre.info/"/>
    <hyperlink ref="A23" r:id="rId2" display="http://www.hudhre.info/"/>
    <hyperlink ref="A10" r:id="rId3" display="https://www.onecpd.info/reports/CoC_HIC_State_CA_2012.pdf"/>
    <hyperlink ref="A24" r:id="rId4"/>
  </hyperlinks>
  <pageMargins left="0.7" right="0.7" top="0.75" bottom="0.75" header="0.3" footer="0.3"/>
  <pageSetup scale="63" fitToHeight="0" orientation="portrait" r:id="rId5"/>
  <headerFooter>
    <oddHeader>&amp;L5th Cycle Housing Element Data Package&amp;CButte County and the Cities Within</oddHeader>
    <oddFooter>&amp;L&amp;A&amp;C&amp;"-,Bold"HCD-Housing Policy&amp;RPage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topLeftCell="A19" zoomScaleNormal="100" workbookViewId="0">
      <selection activeCell="S29" sqref="S29"/>
    </sheetView>
  </sheetViews>
  <sheetFormatPr defaultColWidth="21.85546875" defaultRowHeight="15"/>
  <cols>
    <col min="1" max="1" width="38.28515625" style="116" customWidth="1"/>
    <col min="2" max="2" width="19.28515625" style="116" customWidth="1"/>
    <col min="3" max="3" width="18.7109375" style="116" customWidth="1"/>
    <col min="4" max="4" width="27.140625" style="116" customWidth="1"/>
    <col min="5" max="5" width="16.7109375" style="116" customWidth="1"/>
    <col min="6" max="6" width="15.7109375" style="116" customWidth="1"/>
    <col min="7" max="7" width="15.85546875" style="116" customWidth="1"/>
    <col min="8" max="8" width="14.42578125" style="116" customWidth="1"/>
    <col min="9" max="9" width="16.85546875" style="116" customWidth="1"/>
    <col min="10" max="10" width="12.42578125" style="116" customWidth="1"/>
    <col min="11" max="11" width="17.28515625" style="116" customWidth="1"/>
    <col min="12" max="12" width="14.28515625" style="116" customWidth="1"/>
    <col min="13" max="13" width="14" style="116" customWidth="1"/>
    <col min="14" max="14" width="14.85546875" style="116" customWidth="1"/>
    <col min="15" max="16384" width="21.85546875" style="116"/>
  </cols>
  <sheetData>
    <row r="1" spans="1:24" ht="19.5" thickBot="1">
      <c r="A1" s="803" t="s">
        <v>403</v>
      </c>
      <c r="B1" s="804"/>
    </row>
    <row r="2" spans="1:24" s="130" customFormat="1" ht="44.25" customHeight="1" thickBot="1">
      <c r="A2" s="354" t="s">
        <v>1026</v>
      </c>
      <c r="B2" s="355" t="s">
        <v>1027</v>
      </c>
      <c r="C2" s="355" t="s">
        <v>1028</v>
      </c>
      <c r="D2" s="355" t="s">
        <v>1029</v>
      </c>
      <c r="E2" s="355" t="s">
        <v>1030</v>
      </c>
      <c r="F2" s="355" t="s">
        <v>1031</v>
      </c>
      <c r="G2" s="355" t="s">
        <v>1032</v>
      </c>
      <c r="H2" s="355" t="s">
        <v>371</v>
      </c>
      <c r="I2" s="355" t="s">
        <v>1033</v>
      </c>
      <c r="J2" s="355" t="s">
        <v>1034</v>
      </c>
      <c r="K2" s="355" t="s">
        <v>1035</v>
      </c>
      <c r="L2" s="355" t="s">
        <v>1036</v>
      </c>
      <c r="M2" s="355" t="s">
        <v>1037</v>
      </c>
      <c r="N2" s="355" t="s">
        <v>1038</v>
      </c>
      <c r="O2" s="355" t="s">
        <v>1039</v>
      </c>
      <c r="P2" s="355" t="s">
        <v>372</v>
      </c>
      <c r="Q2" s="355" t="s">
        <v>1040</v>
      </c>
      <c r="R2" s="356" t="s">
        <v>384</v>
      </c>
      <c r="S2" s="356" t="s">
        <v>387</v>
      </c>
      <c r="T2" s="356" t="s">
        <v>1041</v>
      </c>
      <c r="U2" s="356" t="s">
        <v>1042</v>
      </c>
      <c r="V2" s="356" t="s">
        <v>1043</v>
      </c>
      <c r="W2" s="356" t="s">
        <v>1044</v>
      </c>
      <c r="X2" s="356" t="s">
        <v>1045</v>
      </c>
    </row>
    <row r="3" spans="1:24">
      <c r="A3" s="348" t="s">
        <v>683</v>
      </c>
      <c r="B3" s="349" t="s">
        <v>902</v>
      </c>
      <c r="C3" s="349" t="s">
        <v>905</v>
      </c>
      <c r="D3" s="349" t="s">
        <v>1046</v>
      </c>
      <c r="E3" s="349" t="s">
        <v>879</v>
      </c>
      <c r="F3" s="349" t="s">
        <v>917</v>
      </c>
      <c r="G3" s="349">
        <v>800001881</v>
      </c>
      <c r="H3" s="350" t="s">
        <v>918</v>
      </c>
      <c r="I3" s="350">
        <v>38</v>
      </c>
      <c r="J3" s="350">
        <v>38</v>
      </c>
      <c r="K3" s="351">
        <v>42185</v>
      </c>
      <c r="L3" s="459" t="s">
        <v>920</v>
      </c>
      <c r="M3" s="460">
        <v>51867</v>
      </c>
      <c r="N3" s="352" t="s">
        <v>940</v>
      </c>
      <c r="O3" s="349" t="s">
        <v>375</v>
      </c>
      <c r="P3" s="352"/>
      <c r="Q3" s="352"/>
      <c r="R3" s="353"/>
      <c r="S3" s="353"/>
      <c r="T3" s="353" t="s">
        <v>1047</v>
      </c>
      <c r="U3" s="353" t="s">
        <v>1048</v>
      </c>
      <c r="V3" s="353" t="s">
        <v>928</v>
      </c>
      <c r="W3" s="353" t="s">
        <v>1049</v>
      </c>
      <c r="X3" s="353" t="s">
        <v>1050</v>
      </c>
    </row>
    <row r="4" spans="1:24">
      <c r="A4" s="346" t="s">
        <v>683</v>
      </c>
      <c r="B4" s="343" t="s">
        <v>878</v>
      </c>
      <c r="C4" s="343" t="s">
        <v>906</v>
      </c>
      <c r="D4" s="343" t="s">
        <v>1046</v>
      </c>
      <c r="E4" s="343" t="s">
        <v>879</v>
      </c>
      <c r="F4" s="343" t="s">
        <v>917</v>
      </c>
      <c r="G4" s="343">
        <v>800002610</v>
      </c>
      <c r="H4" s="344" t="s">
        <v>918</v>
      </c>
      <c r="I4" s="344">
        <v>125</v>
      </c>
      <c r="J4" s="344">
        <v>164</v>
      </c>
      <c r="K4" s="345">
        <v>42674</v>
      </c>
      <c r="L4" s="461" t="s">
        <v>921</v>
      </c>
      <c r="M4" s="345"/>
      <c r="N4" s="343"/>
      <c r="O4" s="343" t="s">
        <v>374</v>
      </c>
      <c r="P4" s="44" t="s">
        <v>927</v>
      </c>
      <c r="Q4" s="44"/>
      <c r="R4" s="347"/>
      <c r="S4" s="347"/>
      <c r="T4" s="347" t="s">
        <v>1051</v>
      </c>
      <c r="U4" s="347" t="s">
        <v>1052</v>
      </c>
      <c r="V4" s="347" t="s">
        <v>929</v>
      </c>
      <c r="W4" s="347" t="s">
        <v>1053</v>
      </c>
      <c r="X4" s="347" t="s">
        <v>1054</v>
      </c>
    </row>
    <row r="5" spans="1:24">
      <c r="A5" s="346" t="s">
        <v>683</v>
      </c>
      <c r="B5" s="343" t="s">
        <v>882</v>
      </c>
      <c r="C5" s="343" t="s">
        <v>907</v>
      </c>
      <c r="D5" s="343" t="s">
        <v>1046</v>
      </c>
      <c r="E5" s="343" t="s">
        <v>877</v>
      </c>
      <c r="F5" s="343" t="s">
        <v>917</v>
      </c>
      <c r="G5" s="343">
        <v>800002624</v>
      </c>
      <c r="H5" s="344" t="s">
        <v>918</v>
      </c>
      <c r="I5" s="344">
        <v>24</v>
      </c>
      <c r="J5" s="344">
        <v>24</v>
      </c>
      <c r="K5" s="345">
        <v>41710</v>
      </c>
      <c r="L5" s="461" t="s">
        <v>922</v>
      </c>
      <c r="M5" s="345"/>
      <c r="N5" s="343"/>
      <c r="O5" s="343" t="s">
        <v>375</v>
      </c>
      <c r="Q5" s="44"/>
      <c r="R5" s="347"/>
      <c r="S5" s="347"/>
      <c r="T5" s="347" t="s">
        <v>1055</v>
      </c>
      <c r="U5" s="347" t="s">
        <v>1048</v>
      </c>
      <c r="V5" s="347" t="s">
        <v>930</v>
      </c>
      <c r="W5" s="347" t="s">
        <v>1056</v>
      </c>
      <c r="X5" s="347" t="s">
        <v>1057</v>
      </c>
    </row>
    <row r="6" spans="1:24">
      <c r="A6" s="346" t="s">
        <v>683</v>
      </c>
      <c r="B6" s="343" t="s">
        <v>881</v>
      </c>
      <c r="C6" s="343" t="s">
        <v>908</v>
      </c>
      <c r="D6" s="343" t="s">
        <v>1046</v>
      </c>
      <c r="E6" s="343" t="s">
        <v>879</v>
      </c>
      <c r="F6" s="343" t="s">
        <v>917</v>
      </c>
      <c r="G6" s="343">
        <v>800002716</v>
      </c>
      <c r="H6" s="344" t="s">
        <v>918</v>
      </c>
      <c r="I6" s="344">
        <v>52</v>
      </c>
      <c r="J6" s="462">
        <v>59</v>
      </c>
      <c r="K6" s="345">
        <v>41729</v>
      </c>
      <c r="L6" s="461" t="s">
        <v>923</v>
      </c>
      <c r="M6" s="463"/>
      <c r="N6" s="44"/>
      <c r="O6" s="343" t="s">
        <v>374</v>
      </c>
      <c r="P6" s="44"/>
      <c r="Q6" s="44"/>
      <c r="R6" s="347"/>
      <c r="S6" s="347"/>
      <c r="T6" s="347" t="s">
        <v>1058</v>
      </c>
      <c r="U6" s="347" t="s">
        <v>1059</v>
      </c>
      <c r="V6" s="347" t="s">
        <v>931</v>
      </c>
      <c r="W6" s="347" t="s">
        <v>1060</v>
      </c>
      <c r="X6" s="347" t="s">
        <v>1061</v>
      </c>
    </row>
    <row r="7" spans="1:24">
      <c r="A7" s="346" t="s">
        <v>683</v>
      </c>
      <c r="B7" s="343" t="s">
        <v>884</v>
      </c>
      <c r="C7" s="343" t="s">
        <v>909</v>
      </c>
      <c r="D7" s="343" t="s">
        <v>1046</v>
      </c>
      <c r="E7" s="343" t="s">
        <v>877</v>
      </c>
      <c r="F7" s="343" t="s">
        <v>917</v>
      </c>
      <c r="G7" s="343">
        <v>800001619</v>
      </c>
      <c r="H7" s="344" t="s">
        <v>241</v>
      </c>
      <c r="I7" s="344">
        <v>20</v>
      </c>
      <c r="J7" s="344">
        <v>20</v>
      </c>
      <c r="K7" s="345">
        <v>42855</v>
      </c>
      <c r="L7" s="461" t="s">
        <v>924</v>
      </c>
      <c r="M7" s="463"/>
      <c r="N7" s="44" t="s">
        <v>941</v>
      </c>
      <c r="O7" s="343" t="s">
        <v>375</v>
      </c>
      <c r="P7" s="44"/>
      <c r="Q7" s="44"/>
      <c r="R7" s="347"/>
      <c r="S7" s="347"/>
      <c r="T7" s="347" t="s">
        <v>1062</v>
      </c>
      <c r="U7" s="347" t="s">
        <v>1062</v>
      </c>
      <c r="V7" s="347" t="s">
        <v>932</v>
      </c>
      <c r="W7" s="347" t="s">
        <v>1063</v>
      </c>
      <c r="X7" s="347" t="s">
        <v>1064</v>
      </c>
    </row>
    <row r="8" spans="1:24">
      <c r="A8" s="346" t="s">
        <v>683</v>
      </c>
      <c r="B8" s="343" t="s">
        <v>903</v>
      </c>
      <c r="C8" s="343" t="s">
        <v>910</v>
      </c>
      <c r="D8" s="343" t="s">
        <v>433</v>
      </c>
      <c r="E8" s="343" t="s">
        <v>877</v>
      </c>
      <c r="F8" s="343" t="s">
        <v>917</v>
      </c>
      <c r="G8" s="343">
        <v>800221614</v>
      </c>
      <c r="H8" s="344" t="s">
        <v>241</v>
      </c>
      <c r="I8" s="344">
        <v>49</v>
      </c>
      <c r="J8" s="344">
        <v>50</v>
      </c>
      <c r="K8" s="345">
        <v>41578</v>
      </c>
      <c r="L8" s="461" t="s">
        <v>925</v>
      </c>
      <c r="M8" s="463"/>
      <c r="N8" s="44" t="s">
        <v>942</v>
      </c>
      <c r="O8" s="343" t="s">
        <v>375</v>
      </c>
      <c r="P8" s="44"/>
      <c r="Q8" s="44"/>
      <c r="R8" s="347"/>
      <c r="S8" s="347"/>
      <c r="T8" s="347" t="s">
        <v>1065</v>
      </c>
      <c r="U8" s="347" t="s">
        <v>1065</v>
      </c>
      <c r="V8" s="347" t="s">
        <v>933</v>
      </c>
      <c r="W8" s="347"/>
      <c r="X8" s="347" t="s">
        <v>1066</v>
      </c>
    </row>
    <row r="9" spans="1:24">
      <c r="A9" s="346" t="s">
        <v>683</v>
      </c>
      <c r="B9" s="343" t="s">
        <v>904</v>
      </c>
      <c r="C9" s="343" t="s">
        <v>911</v>
      </c>
      <c r="D9" s="343" t="s">
        <v>433</v>
      </c>
      <c r="E9" s="343" t="s">
        <v>879</v>
      </c>
      <c r="F9" s="343" t="s">
        <v>917</v>
      </c>
      <c r="G9" s="343">
        <v>800224933</v>
      </c>
      <c r="H9" s="344" t="s">
        <v>241</v>
      </c>
      <c r="I9" s="344">
        <v>9</v>
      </c>
      <c r="J9" s="344">
        <v>10</v>
      </c>
      <c r="K9" s="345">
        <v>41790</v>
      </c>
      <c r="L9" s="461" t="s">
        <v>924</v>
      </c>
      <c r="M9" s="345"/>
      <c r="N9" s="343" t="s">
        <v>941</v>
      </c>
      <c r="O9" s="343" t="s">
        <v>375</v>
      </c>
      <c r="P9" s="44"/>
      <c r="Q9" s="44"/>
      <c r="R9" s="347"/>
      <c r="S9" s="347"/>
      <c r="T9" s="347" t="s">
        <v>1067</v>
      </c>
      <c r="U9" s="347" t="s">
        <v>1068</v>
      </c>
      <c r="V9" s="347" t="s">
        <v>934</v>
      </c>
      <c r="W9" s="347"/>
      <c r="X9" s="347" t="s">
        <v>1066</v>
      </c>
    </row>
    <row r="10" spans="1:24">
      <c r="A10" s="346" t="s">
        <v>683</v>
      </c>
      <c r="B10" s="343" t="s">
        <v>880</v>
      </c>
      <c r="C10" s="343" t="s">
        <v>912</v>
      </c>
      <c r="D10" s="343" t="s">
        <v>1046</v>
      </c>
      <c r="E10" s="343" t="s">
        <v>879</v>
      </c>
      <c r="F10" s="343" t="s">
        <v>917</v>
      </c>
      <c r="G10" s="343">
        <v>800001244</v>
      </c>
      <c r="H10" s="344" t="s">
        <v>242</v>
      </c>
      <c r="I10" s="344">
        <v>116</v>
      </c>
      <c r="J10" s="344">
        <v>116</v>
      </c>
      <c r="K10" s="345">
        <v>44081</v>
      </c>
      <c r="L10" s="461" t="s">
        <v>922</v>
      </c>
      <c r="M10" s="463"/>
      <c r="N10" s="44"/>
      <c r="O10" s="343" t="s">
        <v>374</v>
      </c>
      <c r="P10" s="44"/>
      <c r="Q10" s="44"/>
      <c r="R10" s="347"/>
      <c r="S10" s="347"/>
      <c r="T10" s="347" t="s">
        <v>1069</v>
      </c>
      <c r="U10" s="347" t="s">
        <v>1070</v>
      </c>
      <c r="V10" s="347" t="s">
        <v>935</v>
      </c>
      <c r="W10" s="347" t="s">
        <v>1071</v>
      </c>
      <c r="X10" s="347" t="s">
        <v>1072</v>
      </c>
    </row>
    <row r="11" spans="1:24">
      <c r="A11" s="346" t="s">
        <v>683</v>
      </c>
      <c r="B11" s="343" t="s">
        <v>883</v>
      </c>
      <c r="C11" s="343" t="s">
        <v>913</v>
      </c>
      <c r="D11" s="343" t="s">
        <v>1046</v>
      </c>
      <c r="E11" s="343" t="s">
        <v>877</v>
      </c>
      <c r="F11" s="343" t="s">
        <v>917</v>
      </c>
      <c r="G11" s="343">
        <v>800001279</v>
      </c>
      <c r="H11" s="344" t="s">
        <v>242</v>
      </c>
      <c r="I11" s="344">
        <v>80</v>
      </c>
      <c r="J11" s="344">
        <v>80</v>
      </c>
      <c r="K11" s="345">
        <v>44033</v>
      </c>
      <c r="L11" s="461" t="s">
        <v>922</v>
      </c>
      <c r="M11" s="345"/>
      <c r="N11" s="343"/>
      <c r="O11" s="343" t="s">
        <v>374</v>
      </c>
      <c r="P11" s="44"/>
      <c r="Q11" s="44"/>
      <c r="R11" s="347"/>
      <c r="S11" s="347"/>
      <c r="T11" s="347" t="s">
        <v>1073</v>
      </c>
      <c r="U11" s="347" t="s">
        <v>1074</v>
      </c>
      <c r="V11" s="347" t="s">
        <v>936</v>
      </c>
      <c r="W11" s="347" t="s">
        <v>1075</v>
      </c>
      <c r="X11" s="347" t="s">
        <v>1076</v>
      </c>
    </row>
    <row r="12" spans="1:24">
      <c r="A12" s="346" t="s">
        <v>683</v>
      </c>
      <c r="B12" s="343" t="s">
        <v>887</v>
      </c>
      <c r="C12" s="343" t="s">
        <v>914</v>
      </c>
      <c r="D12" s="343" t="s">
        <v>1010</v>
      </c>
      <c r="E12" s="343" t="s">
        <v>888</v>
      </c>
      <c r="F12" s="343" t="s">
        <v>917</v>
      </c>
      <c r="G12" s="343">
        <v>800002104</v>
      </c>
      <c r="H12" s="344" t="s">
        <v>242</v>
      </c>
      <c r="I12" s="344">
        <v>49</v>
      </c>
      <c r="J12" s="344">
        <v>62</v>
      </c>
      <c r="K12" s="345">
        <v>43830</v>
      </c>
      <c r="L12" s="461" t="s">
        <v>926</v>
      </c>
      <c r="M12" s="463"/>
      <c r="N12" s="343"/>
      <c r="O12" s="343" t="s">
        <v>374</v>
      </c>
      <c r="P12" s="44"/>
      <c r="Q12" s="44"/>
      <c r="R12" s="347"/>
      <c r="S12" s="347"/>
      <c r="T12" s="347" t="s">
        <v>1077</v>
      </c>
      <c r="U12" s="347" t="s">
        <v>1074</v>
      </c>
      <c r="V12" s="347" t="s">
        <v>937</v>
      </c>
      <c r="W12" s="347" t="s">
        <v>1078</v>
      </c>
      <c r="X12" s="347" t="s">
        <v>1079</v>
      </c>
    </row>
    <row r="13" spans="1:24">
      <c r="A13" s="346" t="s">
        <v>683</v>
      </c>
      <c r="B13" s="343" t="s">
        <v>876</v>
      </c>
      <c r="C13" s="343" t="s">
        <v>915</v>
      </c>
      <c r="D13" s="343" t="s">
        <v>1046</v>
      </c>
      <c r="E13" s="343" t="s">
        <v>877</v>
      </c>
      <c r="F13" s="343" t="s">
        <v>917</v>
      </c>
      <c r="G13" s="343">
        <v>800001861</v>
      </c>
      <c r="H13" s="344" t="s">
        <v>919</v>
      </c>
      <c r="I13" s="344">
        <v>18</v>
      </c>
      <c r="J13" s="344">
        <v>92</v>
      </c>
      <c r="K13" s="345">
        <v>41547</v>
      </c>
      <c r="L13" s="461" t="s">
        <v>923</v>
      </c>
      <c r="M13" s="463"/>
      <c r="N13" s="343"/>
      <c r="O13" s="343" t="s">
        <v>377</v>
      </c>
      <c r="P13" s="44"/>
      <c r="Q13" s="44"/>
      <c r="R13" s="347"/>
      <c r="S13" s="347"/>
      <c r="T13" s="347" t="s">
        <v>1080</v>
      </c>
      <c r="U13" s="347" t="s">
        <v>1081</v>
      </c>
      <c r="V13" s="347" t="s">
        <v>938</v>
      </c>
      <c r="W13" s="347" t="s">
        <v>1082</v>
      </c>
      <c r="X13" s="347" t="s">
        <v>1083</v>
      </c>
    </row>
    <row r="14" spans="1:24">
      <c r="A14" s="346" t="s">
        <v>683</v>
      </c>
      <c r="B14" s="343" t="s">
        <v>885</v>
      </c>
      <c r="C14" s="343" t="s">
        <v>916</v>
      </c>
      <c r="D14" s="343" t="s">
        <v>1023</v>
      </c>
      <c r="E14" s="343" t="s">
        <v>886</v>
      </c>
      <c r="F14" s="343" t="s">
        <v>917</v>
      </c>
      <c r="G14" s="343">
        <v>800002141</v>
      </c>
      <c r="H14" s="344" t="s">
        <v>919</v>
      </c>
      <c r="I14" s="344">
        <v>48</v>
      </c>
      <c r="J14" s="344">
        <v>48</v>
      </c>
      <c r="K14" s="345">
        <v>41639</v>
      </c>
      <c r="L14" s="461" t="s">
        <v>926</v>
      </c>
      <c r="M14" s="463"/>
      <c r="N14" s="343"/>
      <c r="O14" s="343" t="s">
        <v>374</v>
      </c>
      <c r="P14" s="44"/>
      <c r="Q14" s="44"/>
      <c r="R14" s="347"/>
      <c r="S14" s="347"/>
      <c r="T14" s="347" t="s">
        <v>1084</v>
      </c>
      <c r="U14" s="347" t="s">
        <v>1084</v>
      </c>
      <c r="V14" s="347" t="s">
        <v>939</v>
      </c>
      <c r="W14" s="347" t="s">
        <v>1085</v>
      </c>
      <c r="X14" s="347" t="s">
        <v>1086</v>
      </c>
    </row>
    <row r="15" spans="1:24" ht="15.75" thickBot="1">
      <c r="A15" s="715" t="s">
        <v>48</v>
      </c>
      <c r="B15" s="716"/>
      <c r="C15" s="716"/>
      <c r="D15" s="716"/>
      <c r="E15" s="716"/>
      <c r="F15" s="716"/>
      <c r="G15" s="716"/>
      <c r="H15" s="716"/>
      <c r="I15" s="716"/>
      <c r="J15" s="717"/>
    </row>
    <row r="17" spans="1:17" ht="19.5" thickBot="1">
      <c r="A17" s="802" t="s">
        <v>402</v>
      </c>
      <c r="B17" s="802"/>
    </row>
    <row r="18" spans="1:17" ht="45">
      <c r="A18" s="358" t="s">
        <v>47</v>
      </c>
      <c r="B18" s="359" t="s">
        <v>383</v>
      </c>
      <c r="C18" s="359" t="s">
        <v>379</v>
      </c>
      <c r="D18" s="359" t="s">
        <v>380</v>
      </c>
      <c r="E18" s="359" t="s">
        <v>381</v>
      </c>
      <c r="F18" s="359" t="s">
        <v>382</v>
      </c>
      <c r="G18" s="359" t="s">
        <v>391</v>
      </c>
      <c r="H18" s="359" t="s">
        <v>392</v>
      </c>
      <c r="I18" s="359" t="s">
        <v>385</v>
      </c>
      <c r="J18" s="359" t="s">
        <v>386</v>
      </c>
      <c r="K18" s="359" t="s">
        <v>390</v>
      </c>
      <c r="L18" s="359" t="s">
        <v>387</v>
      </c>
      <c r="M18" s="359" t="s">
        <v>371</v>
      </c>
      <c r="N18" s="359" t="s">
        <v>388</v>
      </c>
      <c r="O18" s="359" t="s">
        <v>389</v>
      </c>
      <c r="P18" s="359" t="s">
        <v>390</v>
      </c>
      <c r="Q18" s="359" t="s">
        <v>391</v>
      </c>
    </row>
    <row r="19" spans="1:17">
      <c r="A19" s="346" t="s">
        <v>943</v>
      </c>
      <c r="B19" s="461">
        <v>33844</v>
      </c>
      <c r="C19" s="343" t="s">
        <v>962</v>
      </c>
      <c r="D19" s="343" t="s">
        <v>433</v>
      </c>
      <c r="E19" s="343" t="s">
        <v>683</v>
      </c>
      <c r="F19" s="345" t="s">
        <v>981</v>
      </c>
      <c r="G19" s="345" t="s">
        <v>395</v>
      </c>
      <c r="H19" s="343" t="s">
        <v>1087</v>
      </c>
      <c r="I19" s="344">
        <v>76</v>
      </c>
      <c r="J19" s="343">
        <v>76</v>
      </c>
      <c r="K19" s="344" t="s">
        <v>394</v>
      </c>
      <c r="L19" s="344">
        <v>39322</v>
      </c>
      <c r="M19" s="345" t="s">
        <v>393</v>
      </c>
      <c r="N19" s="344"/>
      <c r="O19" s="343"/>
      <c r="P19" s="343" t="s">
        <v>394</v>
      </c>
      <c r="Q19" s="343" t="s">
        <v>395</v>
      </c>
    </row>
    <row r="20" spans="1:17" s="410" customFormat="1">
      <c r="A20" s="346" t="s">
        <v>944</v>
      </c>
      <c r="B20" s="461">
        <v>34544</v>
      </c>
      <c r="C20" s="343" t="s">
        <v>963</v>
      </c>
      <c r="D20" s="343" t="s">
        <v>433</v>
      </c>
      <c r="E20" s="343" t="s">
        <v>683</v>
      </c>
      <c r="F20" s="345" t="s">
        <v>879</v>
      </c>
      <c r="G20" s="345" t="s">
        <v>395</v>
      </c>
      <c r="H20" s="343" t="s">
        <v>1087</v>
      </c>
      <c r="I20" s="344">
        <v>72</v>
      </c>
      <c r="J20" s="343">
        <v>72</v>
      </c>
      <c r="K20" s="344" t="s">
        <v>394</v>
      </c>
      <c r="L20" s="344">
        <v>40023</v>
      </c>
      <c r="M20" s="345" t="s">
        <v>393</v>
      </c>
      <c r="N20" s="344"/>
      <c r="O20" s="343"/>
      <c r="P20" s="343" t="s">
        <v>394</v>
      </c>
      <c r="Q20" s="343" t="s">
        <v>395</v>
      </c>
    </row>
    <row r="21" spans="1:17">
      <c r="A21" s="346" t="s">
        <v>945</v>
      </c>
      <c r="B21" s="461">
        <v>34850</v>
      </c>
      <c r="C21" s="343" t="s">
        <v>964</v>
      </c>
      <c r="D21" s="343" t="s">
        <v>433</v>
      </c>
      <c r="E21" s="343" t="s">
        <v>683</v>
      </c>
      <c r="F21" s="345" t="s">
        <v>877</v>
      </c>
      <c r="G21" s="357" t="s">
        <v>988</v>
      </c>
      <c r="H21" s="343" t="s">
        <v>1087</v>
      </c>
      <c r="I21" s="344">
        <v>55</v>
      </c>
      <c r="J21" s="343">
        <v>56</v>
      </c>
      <c r="K21" s="344" t="s">
        <v>396</v>
      </c>
      <c r="L21" s="344">
        <v>40329</v>
      </c>
      <c r="M21" s="345" t="s">
        <v>393</v>
      </c>
      <c r="N21" s="344"/>
      <c r="O21" s="343"/>
      <c r="P21" s="343" t="s">
        <v>396</v>
      </c>
      <c r="Q21" s="343" t="s">
        <v>988</v>
      </c>
    </row>
    <row r="22" spans="1:17" s="410" customFormat="1">
      <c r="A22" s="346" t="s">
        <v>946</v>
      </c>
      <c r="B22" s="461">
        <v>35400</v>
      </c>
      <c r="C22" s="343" t="s">
        <v>965</v>
      </c>
      <c r="D22" s="343" t="s">
        <v>433</v>
      </c>
      <c r="E22" s="343" t="s">
        <v>683</v>
      </c>
      <c r="F22" s="345" t="s">
        <v>879</v>
      </c>
      <c r="G22" s="357" t="s">
        <v>399</v>
      </c>
      <c r="H22" s="343" t="s">
        <v>1087</v>
      </c>
      <c r="I22" s="344">
        <v>56</v>
      </c>
      <c r="J22" s="343">
        <v>57</v>
      </c>
      <c r="K22" s="344" t="s">
        <v>396</v>
      </c>
      <c r="L22" s="344">
        <v>40878</v>
      </c>
      <c r="M22" s="345" t="s">
        <v>987</v>
      </c>
      <c r="N22" s="344"/>
      <c r="O22" s="343"/>
      <c r="P22" s="343" t="s">
        <v>396</v>
      </c>
      <c r="Q22" s="343" t="s">
        <v>399</v>
      </c>
    </row>
    <row r="23" spans="1:17" s="410" customFormat="1">
      <c r="A23" s="346" t="s">
        <v>947</v>
      </c>
      <c r="B23" s="461">
        <v>36892</v>
      </c>
      <c r="C23" s="343" t="s">
        <v>966</v>
      </c>
      <c r="D23" s="343" t="s">
        <v>433</v>
      </c>
      <c r="E23" s="343" t="s">
        <v>683</v>
      </c>
      <c r="F23" s="345" t="s">
        <v>982</v>
      </c>
      <c r="G23" s="357" t="s">
        <v>397</v>
      </c>
      <c r="H23" s="343" t="s">
        <v>1088</v>
      </c>
      <c r="I23" s="344">
        <v>91</v>
      </c>
      <c r="J23" s="343">
        <v>92</v>
      </c>
      <c r="K23" s="344" t="s">
        <v>396</v>
      </c>
      <c r="L23" s="344">
        <v>42370</v>
      </c>
      <c r="M23" s="345" t="s">
        <v>987</v>
      </c>
      <c r="N23" s="344"/>
      <c r="O23" s="343"/>
      <c r="P23" s="343" t="s">
        <v>396</v>
      </c>
      <c r="Q23" s="343" t="s">
        <v>397</v>
      </c>
    </row>
    <row r="24" spans="1:17" s="410" customFormat="1">
      <c r="A24" s="346" t="s">
        <v>948</v>
      </c>
      <c r="B24" s="461">
        <v>38929</v>
      </c>
      <c r="C24" s="343" t="s">
        <v>967</v>
      </c>
      <c r="D24" s="343" t="s">
        <v>433</v>
      </c>
      <c r="E24" s="343" t="s">
        <v>683</v>
      </c>
      <c r="F24" s="345" t="s">
        <v>877</v>
      </c>
      <c r="G24" s="357" t="s">
        <v>399</v>
      </c>
      <c r="H24" s="343" t="s">
        <v>1087</v>
      </c>
      <c r="I24" s="344">
        <v>106</v>
      </c>
      <c r="J24" s="343">
        <v>107</v>
      </c>
      <c r="K24" s="344" t="s">
        <v>396</v>
      </c>
      <c r="L24" s="344">
        <v>44408</v>
      </c>
      <c r="M24" s="345" t="s">
        <v>398</v>
      </c>
      <c r="N24" s="344"/>
      <c r="O24" s="343"/>
      <c r="P24" s="343" t="s">
        <v>396</v>
      </c>
      <c r="Q24" s="343" t="s">
        <v>399</v>
      </c>
    </row>
    <row r="25" spans="1:17" s="410" customFormat="1">
      <c r="A25" s="346" t="s">
        <v>949</v>
      </c>
      <c r="B25" s="461">
        <v>39295</v>
      </c>
      <c r="C25" s="343" t="s">
        <v>968</v>
      </c>
      <c r="D25" s="343" t="s">
        <v>433</v>
      </c>
      <c r="E25" s="343" t="s">
        <v>683</v>
      </c>
      <c r="F25" s="345" t="s">
        <v>877</v>
      </c>
      <c r="G25" s="357" t="s">
        <v>395</v>
      </c>
      <c r="H25" s="343" t="s">
        <v>1087</v>
      </c>
      <c r="I25" s="344">
        <v>85</v>
      </c>
      <c r="J25" s="343">
        <v>86</v>
      </c>
      <c r="K25" s="344" t="s">
        <v>396</v>
      </c>
      <c r="L25" s="344">
        <v>44774</v>
      </c>
      <c r="M25" s="345" t="s">
        <v>398</v>
      </c>
      <c r="N25" s="344"/>
      <c r="O25" s="343"/>
      <c r="P25" s="343" t="s">
        <v>396</v>
      </c>
      <c r="Q25" s="343" t="s">
        <v>395</v>
      </c>
    </row>
    <row r="26" spans="1:17" s="410" customFormat="1">
      <c r="A26" s="346" t="s">
        <v>950</v>
      </c>
      <c r="B26" s="461">
        <v>39569</v>
      </c>
      <c r="C26" s="343" t="s">
        <v>969</v>
      </c>
      <c r="D26" s="343" t="s">
        <v>433</v>
      </c>
      <c r="E26" s="343" t="s">
        <v>683</v>
      </c>
      <c r="F26" s="345" t="s">
        <v>879</v>
      </c>
      <c r="G26" s="357" t="s">
        <v>395</v>
      </c>
      <c r="H26" s="343" t="s">
        <v>1087</v>
      </c>
      <c r="I26" s="344">
        <v>75</v>
      </c>
      <c r="J26" s="343">
        <v>76</v>
      </c>
      <c r="K26" s="344" t="s">
        <v>396</v>
      </c>
      <c r="L26" s="344">
        <v>45047</v>
      </c>
      <c r="M26" s="345" t="s">
        <v>398</v>
      </c>
      <c r="N26" s="344"/>
      <c r="O26" s="343"/>
      <c r="P26" s="343" t="s">
        <v>396</v>
      </c>
      <c r="Q26" s="343" t="s">
        <v>395</v>
      </c>
    </row>
    <row r="27" spans="1:17" s="410" customFormat="1">
      <c r="A27" s="346" t="s">
        <v>951</v>
      </c>
      <c r="B27" s="461"/>
      <c r="C27" s="343" t="s">
        <v>970</v>
      </c>
      <c r="D27" s="343" t="s">
        <v>433</v>
      </c>
      <c r="E27" s="343" t="s">
        <v>683</v>
      </c>
      <c r="F27" s="345" t="s">
        <v>981</v>
      </c>
      <c r="G27" s="357" t="s">
        <v>395</v>
      </c>
      <c r="H27" s="343" t="s">
        <v>1087</v>
      </c>
      <c r="I27" s="344">
        <v>89</v>
      </c>
      <c r="J27" s="343">
        <v>90</v>
      </c>
      <c r="K27" s="344" t="s">
        <v>401</v>
      </c>
      <c r="L27" s="344"/>
      <c r="M27" s="345" t="s">
        <v>400</v>
      </c>
      <c r="N27" s="344"/>
      <c r="O27" s="343"/>
      <c r="P27" s="343" t="s">
        <v>401</v>
      </c>
      <c r="Q27" s="343" t="s">
        <v>395</v>
      </c>
    </row>
    <row r="28" spans="1:17" s="410" customFormat="1">
      <c r="A28" s="346" t="s">
        <v>952</v>
      </c>
      <c r="B28" s="461">
        <v>32659</v>
      </c>
      <c r="C28" s="343" t="s">
        <v>971</v>
      </c>
      <c r="D28" s="343" t="s">
        <v>434</v>
      </c>
      <c r="E28" s="343" t="s">
        <v>683</v>
      </c>
      <c r="F28" s="345" t="s">
        <v>983</v>
      </c>
      <c r="G28" s="357" t="s">
        <v>395</v>
      </c>
      <c r="H28" s="343"/>
      <c r="I28" s="344">
        <v>32</v>
      </c>
      <c r="J28" s="343">
        <v>32</v>
      </c>
      <c r="K28" s="344" t="s">
        <v>394</v>
      </c>
      <c r="L28" s="344">
        <v>38138</v>
      </c>
      <c r="M28" s="345" t="s">
        <v>393</v>
      </c>
      <c r="N28" s="344"/>
      <c r="O28" s="343"/>
      <c r="P28" s="343" t="s">
        <v>394</v>
      </c>
      <c r="Q28" s="343" t="s">
        <v>395</v>
      </c>
    </row>
    <row r="29" spans="1:17" s="410" customFormat="1">
      <c r="A29" s="346" t="s">
        <v>953</v>
      </c>
      <c r="B29" s="461">
        <v>34012</v>
      </c>
      <c r="C29" s="343" t="s">
        <v>972</v>
      </c>
      <c r="D29" s="343" t="s">
        <v>434</v>
      </c>
      <c r="E29" s="343" t="s">
        <v>683</v>
      </c>
      <c r="F29" s="345" t="s">
        <v>983</v>
      </c>
      <c r="G29" s="357" t="s">
        <v>395</v>
      </c>
      <c r="H29" s="343" t="s">
        <v>1087</v>
      </c>
      <c r="I29" s="344">
        <v>24</v>
      </c>
      <c r="J29" s="343">
        <v>24</v>
      </c>
      <c r="K29" s="344" t="s">
        <v>394</v>
      </c>
      <c r="L29" s="344">
        <v>39490</v>
      </c>
      <c r="M29" s="345" t="s">
        <v>393</v>
      </c>
      <c r="N29" s="344"/>
      <c r="O29" s="343"/>
      <c r="P29" s="343" t="s">
        <v>394</v>
      </c>
      <c r="Q29" s="343" t="s">
        <v>395</v>
      </c>
    </row>
    <row r="30" spans="1:17" s="410" customFormat="1">
      <c r="A30" s="346" t="s">
        <v>954</v>
      </c>
      <c r="B30" s="461">
        <v>36732</v>
      </c>
      <c r="C30" s="343" t="s">
        <v>973</v>
      </c>
      <c r="D30" s="343" t="s">
        <v>434</v>
      </c>
      <c r="E30" s="343" t="s">
        <v>683</v>
      </c>
      <c r="F30" s="345" t="s">
        <v>983</v>
      </c>
      <c r="G30" s="357" t="s">
        <v>399</v>
      </c>
      <c r="H30" s="343" t="s">
        <v>1088</v>
      </c>
      <c r="I30" s="344">
        <v>12</v>
      </c>
      <c r="J30" s="343">
        <v>13</v>
      </c>
      <c r="K30" s="344" t="s">
        <v>396</v>
      </c>
      <c r="L30" s="344">
        <v>42210</v>
      </c>
      <c r="M30" s="345" t="s">
        <v>987</v>
      </c>
      <c r="N30" s="344"/>
      <c r="O30" s="343"/>
      <c r="P30" s="343" t="s">
        <v>396</v>
      </c>
      <c r="Q30" s="343" t="s">
        <v>399</v>
      </c>
    </row>
    <row r="31" spans="1:17" s="410" customFormat="1">
      <c r="A31" s="346" t="s">
        <v>955</v>
      </c>
      <c r="B31" s="461"/>
      <c r="C31" s="343" t="s">
        <v>974</v>
      </c>
      <c r="D31" s="343" t="s">
        <v>434</v>
      </c>
      <c r="E31" s="343" t="s">
        <v>683</v>
      </c>
      <c r="F31" s="345" t="s">
        <v>983</v>
      </c>
      <c r="G31" s="357" t="s">
        <v>399</v>
      </c>
      <c r="H31" s="343"/>
      <c r="I31" s="344">
        <v>55</v>
      </c>
      <c r="J31" s="343">
        <v>56</v>
      </c>
      <c r="K31" s="344" t="s">
        <v>401</v>
      </c>
      <c r="L31" s="344"/>
      <c r="M31" s="345" t="s">
        <v>400</v>
      </c>
      <c r="N31" s="344"/>
      <c r="O31" s="343"/>
      <c r="P31" s="343" t="s">
        <v>401</v>
      </c>
      <c r="Q31" s="343" t="s">
        <v>399</v>
      </c>
    </row>
    <row r="32" spans="1:17" s="410" customFormat="1">
      <c r="A32" s="346" t="s">
        <v>956</v>
      </c>
      <c r="B32" s="461">
        <v>34667</v>
      </c>
      <c r="C32" s="343" t="s">
        <v>975</v>
      </c>
      <c r="D32" s="343" t="s">
        <v>435</v>
      </c>
      <c r="E32" s="343" t="s">
        <v>683</v>
      </c>
      <c r="F32" s="345" t="s">
        <v>888</v>
      </c>
      <c r="G32" s="357" t="s">
        <v>395</v>
      </c>
      <c r="H32" s="343" t="s">
        <v>1087</v>
      </c>
      <c r="I32" s="344">
        <v>156</v>
      </c>
      <c r="J32" s="343">
        <v>156</v>
      </c>
      <c r="K32" s="344" t="s">
        <v>396</v>
      </c>
      <c r="L32" s="344">
        <v>40146</v>
      </c>
      <c r="M32" s="345" t="s">
        <v>393</v>
      </c>
      <c r="N32" s="344"/>
      <c r="O32" s="343"/>
      <c r="P32" s="343" t="s">
        <v>396</v>
      </c>
      <c r="Q32" s="343" t="s">
        <v>395</v>
      </c>
    </row>
    <row r="33" spans="1:32" s="410" customFormat="1">
      <c r="A33" s="346" t="s">
        <v>957</v>
      </c>
      <c r="B33" s="461">
        <v>38701</v>
      </c>
      <c r="C33" s="343" t="s">
        <v>976</v>
      </c>
      <c r="D33" s="343" t="s">
        <v>435</v>
      </c>
      <c r="E33" s="343" t="s">
        <v>683</v>
      </c>
      <c r="F33" s="345" t="s">
        <v>888</v>
      </c>
      <c r="G33" s="357" t="s">
        <v>395</v>
      </c>
      <c r="H33" s="343" t="s">
        <v>1087</v>
      </c>
      <c r="I33" s="344">
        <v>60</v>
      </c>
      <c r="J33" s="343">
        <v>61</v>
      </c>
      <c r="K33" s="344" t="s">
        <v>396</v>
      </c>
      <c r="L33" s="344">
        <v>44180</v>
      </c>
      <c r="M33" s="345" t="s">
        <v>398</v>
      </c>
      <c r="N33" s="344"/>
      <c r="O33" s="343"/>
      <c r="P33" s="343" t="s">
        <v>396</v>
      </c>
      <c r="Q33" s="343" t="s">
        <v>395</v>
      </c>
    </row>
    <row r="34" spans="1:32" s="410" customFormat="1">
      <c r="A34" s="346" t="s">
        <v>958</v>
      </c>
      <c r="B34" s="461">
        <v>37895</v>
      </c>
      <c r="C34" s="343" t="s">
        <v>977</v>
      </c>
      <c r="D34" s="343" t="s">
        <v>435</v>
      </c>
      <c r="E34" s="343" t="s">
        <v>683</v>
      </c>
      <c r="F34" s="345" t="s">
        <v>984</v>
      </c>
      <c r="G34" s="357" t="s">
        <v>395</v>
      </c>
      <c r="H34" s="343" t="s">
        <v>1089</v>
      </c>
      <c r="I34" s="344">
        <v>61</v>
      </c>
      <c r="J34" s="343">
        <v>62</v>
      </c>
      <c r="K34" s="344" t="s">
        <v>396</v>
      </c>
      <c r="L34" s="344">
        <v>43374</v>
      </c>
      <c r="M34" s="345" t="s">
        <v>398</v>
      </c>
      <c r="N34" s="344"/>
      <c r="O34" s="343"/>
      <c r="P34" s="343" t="s">
        <v>396</v>
      </c>
      <c r="Q34" s="343" t="s">
        <v>395</v>
      </c>
    </row>
    <row r="35" spans="1:32" s="410" customFormat="1">
      <c r="A35" s="346" t="s">
        <v>959</v>
      </c>
      <c r="B35" s="461">
        <v>38408</v>
      </c>
      <c r="C35" s="343" t="s">
        <v>978</v>
      </c>
      <c r="D35" s="343" t="s">
        <v>435</v>
      </c>
      <c r="E35" s="343" t="s">
        <v>683</v>
      </c>
      <c r="F35" s="345" t="s">
        <v>985</v>
      </c>
      <c r="G35" s="357" t="s">
        <v>399</v>
      </c>
      <c r="H35" s="343" t="s">
        <v>1089</v>
      </c>
      <c r="I35" s="344">
        <v>71</v>
      </c>
      <c r="J35" s="343">
        <v>72</v>
      </c>
      <c r="K35" s="344" t="s">
        <v>396</v>
      </c>
      <c r="L35" s="344">
        <v>43886</v>
      </c>
      <c r="M35" s="345" t="s">
        <v>398</v>
      </c>
      <c r="N35" s="344"/>
      <c r="O35" s="343"/>
      <c r="P35" s="343" t="s">
        <v>396</v>
      </c>
      <c r="Q35" s="343" t="s">
        <v>399</v>
      </c>
    </row>
    <row r="36" spans="1:32" s="410" customFormat="1">
      <c r="A36" s="346" t="s">
        <v>960</v>
      </c>
      <c r="B36" s="461">
        <v>39778</v>
      </c>
      <c r="C36" s="343" t="s">
        <v>979</v>
      </c>
      <c r="D36" s="343" t="s">
        <v>435</v>
      </c>
      <c r="E36" s="343" t="s">
        <v>683</v>
      </c>
      <c r="F36" s="345" t="s">
        <v>986</v>
      </c>
      <c r="G36" s="357" t="s">
        <v>395</v>
      </c>
      <c r="H36" s="343" t="s">
        <v>1087</v>
      </c>
      <c r="I36" s="344">
        <v>71</v>
      </c>
      <c r="J36" s="343">
        <v>72</v>
      </c>
      <c r="K36" s="344" t="s">
        <v>396</v>
      </c>
      <c r="L36" s="344">
        <v>45256</v>
      </c>
      <c r="M36" s="345" t="s">
        <v>398</v>
      </c>
      <c r="N36" s="344"/>
      <c r="O36" s="343"/>
      <c r="P36" s="343" t="s">
        <v>396</v>
      </c>
      <c r="Q36" s="343" t="s">
        <v>395</v>
      </c>
    </row>
    <row r="37" spans="1:32" s="130" customFormat="1">
      <c r="A37" s="346" t="s">
        <v>961</v>
      </c>
      <c r="B37" s="461">
        <v>39325</v>
      </c>
      <c r="C37" s="343" t="s">
        <v>980</v>
      </c>
      <c r="D37" s="343" t="s">
        <v>435</v>
      </c>
      <c r="E37" s="343" t="s">
        <v>683</v>
      </c>
      <c r="F37" s="345" t="s">
        <v>888</v>
      </c>
      <c r="G37" s="345" t="s">
        <v>397</v>
      </c>
      <c r="H37" s="343" t="s">
        <v>1089</v>
      </c>
      <c r="I37" s="344">
        <v>86</v>
      </c>
      <c r="J37" s="343">
        <v>88</v>
      </c>
      <c r="K37" s="344" t="s">
        <v>396</v>
      </c>
      <c r="L37" s="344">
        <v>44804</v>
      </c>
      <c r="M37" s="345" t="s">
        <v>398</v>
      </c>
      <c r="N37" s="344"/>
      <c r="O37" s="343"/>
      <c r="P37" s="343" t="s">
        <v>396</v>
      </c>
      <c r="Q37" s="343" t="s">
        <v>397</v>
      </c>
    </row>
    <row r="38" spans="1:32" ht="15.75" thickBot="1">
      <c r="A38" s="715" t="s">
        <v>48</v>
      </c>
      <c r="B38" s="716"/>
      <c r="C38" s="716"/>
      <c r="D38" s="716"/>
      <c r="E38" s="716"/>
      <c r="F38" s="716"/>
      <c r="G38" s="716"/>
      <c r="H38" s="716"/>
      <c r="I38" s="716"/>
      <c r="J38" s="717"/>
    </row>
    <row r="39" spans="1:32">
      <c r="A39" s="534"/>
      <c r="B39" s="534"/>
      <c r="C39" s="534"/>
      <c r="D39" s="534"/>
      <c r="E39" s="534"/>
      <c r="F39" s="534"/>
      <c r="G39" s="534"/>
      <c r="H39" s="534"/>
      <c r="I39" s="534"/>
      <c r="J39" s="534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</row>
    <row r="40" spans="1:32">
      <c r="A40" s="534"/>
      <c r="B40" s="534"/>
      <c r="C40" s="534"/>
      <c r="D40" s="534"/>
      <c r="E40" s="534"/>
      <c r="F40" s="534"/>
      <c r="G40" s="534"/>
      <c r="H40" s="534"/>
      <c r="I40" s="534"/>
      <c r="J40" s="534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</row>
    <row r="41" spans="1:32">
      <c r="A41" s="534"/>
      <c r="B41" s="534"/>
      <c r="C41" s="534"/>
      <c r="D41" s="534"/>
      <c r="E41" s="534"/>
      <c r="F41" s="534"/>
      <c r="G41" s="534"/>
      <c r="H41" s="534"/>
      <c r="I41" s="534"/>
      <c r="J41" s="534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</row>
    <row r="42" spans="1:32" s="410" customFormat="1" ht="19.5" thickBot="1">
      <c r="A42" s="802" t="s">
        <v>989</v>
      </c>
      <c r="B42" s="802"/>
      <c r="C42" s="534"/>
      <c r="D42" s="534"/>
      <c r="E42" s="534"/>
      <c r="F42" s="534"/>
      <c r="G42" s="534"/>
      <c r="H42" s="534"/>
      <c r="I42" s="534"/>
      <c r="J42" s="534"/>
    </row>
    <row r="43" spans="1:32" s="410" customFormat="1" ht="60">
      <c r="A43" s="358" t="s">
        <v>990</v>
      </c>
      <c r="B43" s="359" t="s">
        <v>991</v>
      </c>
      <c r="C43" s="359" t="s">
        <v>992</v>
      </c>
      <c r="D43" s="359" t="s">
        <v>345</v>
      </c>
      <c r="E43" s="359" t="s">
        <v>993</v>
      </c>
      <c r="F43" s="359" t="s">
        <v>994</v>
      </c>
      <c r="G43" s="359" t="s">
        <v>995</v>
      </c>
      <c r="H43" s="359" t="s">
        <v>386</v>
      </c>
      <c r="I43" s="359" t="s">
        <v>996</v>
      </c>
      <c r="J43" s="359" t="s">
        <v>997</v>
      </c>
      <c r="K43" s="359" t="s">
        <v>998</v>
      </c>
    </row>
    <row r="44" spans="1:32" s="410" customFormat="1">
      <c r="A44" s="346" t="s">
        <v>999</v>
      </c>
      <c r="B44" s="461" t="s">
        <v>1000</v>
      </c>
      <c r="C44" s="343" t="s">
        <v>1001</v>
      </c>
      <c r="D44" s="343" t="s">
        <v>1002</v>
      </c>
      <c r="E44" s="343">
        <v>95948</v>
      </c>
      <c r="F44" s="345">
        <v>55</v>
      </c>
      <c r="G44" s="345">
        <v>0</v>
      </c>
      <c r="H44" s="343">
        <v>56</v>
      </c>
      <c r="I44" s="344">
        <v>29397</v>
      </c>
      <c r="J44" s="343" t="s">
        <v>1003</v>
      </c>
      <c r="K44" s="344"/>
    </row>
    <row r="45" spans="1:32" s="410" customFormat="1" ht="15.75" customHeight="1">
      <c r="A45" s="346" t="s">
        <v>1004</v>
      </c>
      <c r="B45" s="461" t="s">
        <v>1005</v>
      </c>
      <c r="C45" s="343" t="s">
        <v>1001</v>
      </c>
      <c r="D45" s="343" t="s">
        <v>1002</v>
      </c>
      <c r="E45" s="343">
        <v>95948</v>
      </c>
      <c r="F45" s="345">
        <v>26</v>
      </c>
      <c r="G45" s="345">
        <v>0</v>
      </c>
      <c r="H45" s="343">
        <v>32</v>
      </c>
      <c r="I45" s="344">
        <v>32666</v>
      </c>
      <c r="J45" s="343" t="s">
        <v>1006</v>
      </c>
      <c r="K45" s="344" t="s">
        <v>1007</v>
      </c>
    </row>
    <row r="46" spans="1:32" s="410" customFormat="1" ht="15.75" customHeight="1">
      <c r="A46" s="346" t="s">
        <v>1008</v>
      </c>
      <c r="B46" s="461" t="s">
        <v>1009</v>
      </c>
      <c r="C46" s="343" t="s">
        <v>1010</v>
      </c>
      <c r="D46" s="343" t="s">
        <v>1002</v>
      </c>
      <c r="E46" s="343">
        <v>95965</v>
      </c>
      <c r="F46" s="345">
        <v>12</v>
      </c>
      <c r="G46" s="357">
        <v>0</v>
      </c>
      <c r="H46" s="343">
        <v>62</v>
      </c>
      <c r="I46" s="344">
        <v>29466</v>
      </c>
      <c r="J46" s="343" t="s">
        <v>1011</v>
      </c>
      <c r="K46" s="344" t="s">
        <v>1012</v>
      </c>
    </row>
    <row r="47" spans="1:32" s="410" customFormat="1" ht="30">
      <c r="A47" s="346" t="s">
        <v>1013</v>
      </c>
      <c r="B47" s="461" t="s">
        <v>1014</v>
      </c>
      <c r="C47" s="343" t="s">
        <v>1010</v>
      </c>
      <c r="D47" s="343" t="s">
        <v>1002</v>
      </c>
      <c r="E47" s="343">
        <v>95966</v>
      </c>
      <c r="F47" s="345">
        <v>71</v>
      </c>
      <c r="G47" s="357">
        <v>0</v>
      </c>
      <c r="H47" s="343">
        <v>72</v>
      </c>
      <c r="I47" s="344">
        <v>29767</v>
      </c>
      <c r="J47" s="343" t="s">
        <v>1015</v>
      </c>
      <c r="K47" s="344" t="s">
        <v>1016</v>
      </c>
    </row>
    <row r="48" spans="1:32" s="410" customFormat="1" ht="30">
      <c r="A48" s="346" t="s">
        <v>1017</v>
      </c>
      <c r="B48" s="461" t="s">
        <v>1018</v>
      </c>
      <c r="C48" s="343" t="s">
        <v>1010</v>
      </c>
      <c r="D48" s="343" t="s">
        <v>1002</v>
      </c>
      <c r="E48" s="343">
        <v>95965</v>
      </c>
      <c r="F48" s="345">
        <v>82</v>
      </c>
      <c r="G48" s="357">
        <v>0</v>
      </c>
      <c r="H48" s="343">
        <v>88</v>
      </c>
      <c r="I48" s="344">
        <v>29166</v>
      </c>
      <c r="J48" s="343" t="s">
        <v>1019</v>
      </c>
      <c r="K48" s="344" t="s">
        <v>1020</v>
      </c>
    </row>
    <row r="49" spans="1:32" s="410" customFormat="1">
      <c r="A49" s="346" t="s">
        <v>1021</v>
      </c>
      <c r="B49" s="461" t="s">
        <v>1022</v>
      </c>
      <c r="C49" s="343" t="s">
        <v>1023</v>
      </c>
      <c r="D49" s="343" t="s">
        <v>1002</v>
      </c>
      <c r="E49" s="343">
        <v>95969</v>
      </c>
      <c r="F49" s="345">
        <v>0</v>
      </c>
      <c r="G49" s="357">
        <v>0</v>
      </c>
      <c r="H49" s="343">
        <v>48</v>
      </c>
      <c r="I49" s="344">
        <v>29021</v>
      </c>
      <c r="J49" s="343" t="s">
        <v>1024</v>
      </c>
      <c r="K49" s="344"/>
    </row>
    <row r="50" spans="1:32" s="410" customFormat="1" ht="15.75" customHeight="1" thickBot="1">
      <c r="A50" s="715" t="s">
        <v>1025</v>
      </c>
      <c r="B50" s="716"/>
      <c r="C50" s="716"/>
      <c r="D50" s="716"/>
      <c r="E50" s="716"/>
      <c r="F50" s="716"/>
      <c r="G50" s="716"/>
      <c r="H50" s="716"/>
      <c r="I50" s="716"/>
      <c r="J50" s="717"/>
    </row>
    <row r="51" spans="1:32" s="410" customForma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1:32" s="410" customFormat="1">
      <c r="A52" s="57" t="s">
        <v>404</v>
      </c>
      <c r="B52" s="57" t="s">
        <v>405</v>
      </c>
      <c r="C52" s="116"/>
      <c r="D52" s="116"/>
      <c r="E52" s="116"/>
      <c r="F52" s="116"/>
      <c r="G52" s="116"/>
      <c r="H52" s="116"/>
      <c r="I52" s="116"/>
      <c r="J52" s="116"/>
      <c r="K52" s="116"/>
    </row>
    <row r="53" spans="1:32" s="410" customFormat="1">
      <c r="A53" s="360" t="s">
        <v>373</v>
      </c>
      <c r="B53" s="116" t="s">
        <v>406</v>
      </c>
      <c r="C53" s="116"/>
      <c r="D53" s="116"/>
      <c r="E53" s="116"/>
      <c r="F53" s="116"/>
      <c r="G53" s="116"/>
      <c r="H53" s="116"/>
      <c r="I53" s="116"/>
      <c r="J53" s="116"/>
      <c r="K53" s="116"/>
    </row>
    <row r="54" spans="1:32" s="410" customFormat="1">
      <c r="A54" s="360" t="s">
        <v>376</v>
      </c>
      <c r="B54" s="116" t="s">
        <v>407</v>
      </c>
      <c r="C54" s="116"/>
      <c r="D54" s="116"/>
      <c r="E54" s="116"/>
      <c r="F54" s="116"/>
      <c r="G54" s="116"/>
      <c r="H54" s="116"/>
      <c r="I54" s="116"/>
      <c r="J54" s="116"/>
      <c r="K54" s="116"/>
    </row>
    <row r="55" spans="1:32" s="410" customFormat="1">
      <c r="A55" s="360" t="s">
        <v>408</v>
      </c>
      <c r="B55" s="116" t="s">
        <v>409</v>
      </c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32" s="410" customFormat="1">
      <c r="A56" s="360" t="s">
        <v>378</v>
      </c>
      <c r="B56" s="116" t="s">
        <v>410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</row>
    <row r="57" spans="1:32" s="410" customFormat="1">
      <c r="A57" s="360" t="s">
        <v>411</v>
      </c>
      <c r="B57" s="116" t="s">
        <v>412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</row>
    <row r="58" spans="1:32" s="410" customForma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</row>
  </sheetData>
  <mergeCells count="6">
    <mergeCell ref="A50:J50"/>
    <mergeCell ref="A15:J15"/>
    <mergeCell ref="A38:J38"/>
    <mergeCell ref="A17:B17"/>
    <mergeCell ref="A1:B1"/>
    <mergeCell ref="A42:B42"/>
  </mergeCells>
  <hyperlinks>
    <hyperlink ref="A15" r:id="rId1" display="http://www.chpc.net/preservation/MappingWidget.html"/>
    <hyperlink ref="A38" r:id="rId2" display="http://www.chpc.net/preservation/MappingWidget.html"/>
  </hyperlinks>
  <pageMargins left="0.7" right="0.7" top="0.75" bottom="0.75" header="0.3" footer="0.3"/>
  <pageSetup scale="61" pageOrder="overThenDown" orientation="landscape" horizontalDpi="4294967292" verticalDpi="4294967292" r:id="rId3"/>
  <headerFooter>
    <oddHeader>&amp;L5th Cycle Housing Element Data Package&amp;CButte County and the Cities Within</oddHeader>
    <oddFooter>&amp;L&amp;A&amp;C&amp;"-,Bold"HCD-Housing Policy&amp;RPage &amp;P</oddFooter>
  </headerFooter>
  <rowBreaks count="1" manualBreakCount="1">
    <brk id="18" max="16383" man="1"/>
  </rowBreaks>
  <colBreaks count="2" manualBreakCount="2">
    <brk id="14" max="1048575" man="1"/>
    <brk id="1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selection activeCell="J14" sqref="J14"/>
    </sheetView>
  </sheetViews>
  <sheetFormatPr defaultRowHeight="15"/>
  <cols>
    <col min="1" max="1" width="26.85546875" customWidth="1"/>
    <col min="2" max="2" width="15.85546875" customWidth="1"/>
    <col min="3" max="3" width="15.140625" customWidth="1"/>
    <col min="4" max="4" width="17.85546875" customWidth="1"/>
    <col min="5" max="5" width="13.140625" customWidth="1"/>
    <col min="6" max="6" width="13.85546875" customWidth="1"/>
    <col min="7" max="7" width="11.85546875" customWidth="1"/>
  </cols>
  <sheetData>
    <row r="1" spans="1:7" ht="21.75" customHeight="1" thickBot="1">
      <c r="A1" s="35" t="s">
        <v>369</v>
      </c>
    </row>
    <row r="2" spans="1:7" ht="39" customHeight="1" thickBot="1">
      <c r="A2" s="814" t="s">
        <v>341</v>
      </c>
      <c r="B2" s="815"/>
      <c r="C2" s="816"/>
      <c r="D2" s="816"/>
      <c r="E2" s="816"/>
      <c r="F2" s="816"/>
      <c r="G2" s="817"/>
    </row>
    <row r="3" spans="1:7" ht="15.75">
      <c r="A3" s="280"/>
      <c r="B3" s="820" t="s">
        <v>338</v>
      </c>
      <c r="C3" s="283"/>
      <c r="D3" s="283"/>
      <c r="E3" s="820" t="s">
        <v>339</v>
      </c>
      <c r="F3" s="823"/>
      <c r="G3" s="824"/>
    </row>
    <row r="4" spans="1:7" ht="15.75">
      <c r="A4" s="281" t="s">
        <v>337</v>
      </c>
      <c r="B4" s="821"/>
      <c r="C4" s="284" t="s">
        <v>241</v>
      </c>
      <c r="D4" s="284" t="s">
        <v>242</v>
      </c>
      <c r="E4" s="821"/>
      <c r="F4" s="825" t="s">
        <v>9</v>
      </c>
      <c r="G4" s="826"/>
    </row>
    <row r="5" spans="1:7" ht="16.5" thickBot="1">
      <c r="A5" s="282"/>
      <c r="B5" s="822"/>
      <c r="C5" s="285"/>
      <c r="D5" s="286"/>
      <c r="E5" s="822"/>
      <c r="F5" s="827"/>
      <c r="G5" s="828"/>
    </row>
    <row r="6" spans="1:7" ht="30" customHeight="1" thickBot="1">
      <c r="A6" s="290" t="s">
        <v>432</v>
      </c>
      <c r="B6" s="528">
        <v>48</v>
      </c>
      <c r="C6" s="528">
        <v>30</v>
      </c>
      <c r="D6" s="528">
        <v>24</v>
      </c>
      <c r="E6" s="528">
        <v>82</v>
      </c>
      <c r="F6" s="805">
        <v>184</v>
      </c>
      <c r="G6" s="806"/>
    </row>
    <row r="7" spans="1:7" ht="36" customHeight="1" thickBot="1">
      <c r="A7" s="288" t="s">
        <v>340</v>
      </c>
      <c r="B7" s="289">
        <v>0.26</v>
      </c>
      <c r="C7" s="289">
        <v>0.16</v>
      </c>
      <c r="D7" s="289">
        <v>0.13</v>
      </c>
      <c r="E7" s="289">
        <v>0.45</v>
      </c>
      <c r="F7" s="812">
        <v>1</v>
      </c>
      <c r="G7" s="813"/>
    </row>
    <row r="8" spans="1:7" ht="27" customHeight="1" thickBot="1">
      <c r="A8" s="290" t="s">
        <v>433</v>
      </c>
      <c r="B8" s="529">
        <v>974</v>
      </c>
      <c r="C8" s="529">
        <v>643</v>
      </c>
      <c r="D8" s="529">
        <v>708</v>
      </c>
      <c r="E8" s="529">
        <v>1638</v>
      </c>
      <c r="F8" s="830">
        <v>3963</v>
      </c>
      <c r="G8" s="831"/>
    </row>
    <row r="9" spans="1:7" ht="34.5" customHeight="1" thickBot="1">
      <c r="A9" s="288" t="s">
        <v>340</v>
      </c>
      <c r="B9" s="289">
        <v>0.25</v>
      </c>
      <c r="C9" s="289">
        <v>0.16</v>
      </c>
      <c r="D9" s="289">
        <v>0.18</v>
      </c>
      <c r="E9" s="289">
        <v>0.41</v>
      </c>
      <c r="F9" s="812">
        <v>1</v>
      </c>
      <c r="G9" s="813"/>
    </row>
    <row r="10" spans="1:7" ht="27" customHeight="1" thickBot="1">
      <c r="A10" s="287" t="s">
        <v>434</v>
      </c>
      <c r="B10" s="530">
        <v>231</v>
      </c>
      <c r="C10" s="530">
        <v>118</v>
      </c>
      <c r="D10" s="530">
        <v>99</v>
      </c>
      <c r="E10" s="530">
        <v>321</v>
      </c>
      <c r="F10" s="805">
        <v>769</v>
      </c>
      <c r="G10" s="806"/>
    </row>
    <row r="11" spans="1:7" ht="35.25" customHeight="1" thickBot="1">
      <c r="A11" s="288" t="s">
        <v>340</v>
      </c>
      <c r="B11" s="289">
        <v>0.3</v>
      </c>
      <c r="C11" s="289">
        <v>0.15</v>
      </c>
      <c r="D11" s="289">
        <v>0.13</v>
      </c>
      <c r="E11" s="289">
        <v>0.42</v>
      </c>
      <c r="F11" s="812">
        <v>1</v>
      </c>
      <c r="G11" s="813"/>
    </row>
    <row r="12" spans="1:7" ht="35.25" customHeight="1" thickBot="1">
      <c r="A12" s="287" t="s">
        <v>435</v>
      </c>
      <c r="B12" s="530">
        <v>419</v>
      </c>
      <c r="C12" s="530">
        <v>284</v>
      </c>
      <c r="D12" s="530">
        <v>306</v>
      </c>
      <c r="E12" s="530">
        <v>784</v>
      </c>
      <c r="F12" s="805">
        <v>1793</v>
      </c>
      <c r="G12" s="806"/>
    </row>
    <row r="13" spans="1:7" ht="24.75" customHeight="1" thickBot="1">
      <c r="A13" s="288" t="s">
        <v>340</v>
      </c>
      <c r="B13" s="289">
        <v>0.23</v>
      </c>
      <c r="C13" s="289">
        <v>0.16</v>
      </c>
      <c r="D13" s="289">
        <v>0.17</v>
      </c>
      <c r="E13" s="289">
        <v>0.44</v>
      </c>
      <c r="F13" s="812">
        <v>1</v>
      </c>
      <c r="G13" s="813"/>
    </row>
    <row r="14" spans="1:7" ht="33.75" customHeight="1" thickBot="1">
      <c r="A14" s="287" t="s">
        <v>436</v>
      </c>
      <c r="B14" s="530">
        <v>141</v>
      </c>
      <c r="C14" s="530">
        <v>100</v>
      </c>
      <c r="D14" s="530">
        <v>93</v>
      </c>
      <c r="E14" s="530">
        <v>303</v>
      </c>
      <c r="F14" s="805">
        <v>637</v>
      </c>
      <c r="G14" s="806"/>
    </row>
    <row r="15" spans="1:7" ht="24.75" customHeight="1" thickBot="1">
      <c r="A15" s="288" t="s">
        <v>340</v>
      </c>
      <c r="B15" s="448">
        <v>0.254</v>
      </c>
      <c r="C15" s="448">
        <v>0.158</v>
      </c>
      <c r="D15" s="448">
        <v>0.16300000000000001</v>
      </c>
      <c r="E15" s="448">
        <v>0.42399999999999999</v>
      </c>
      <c r="F15" s="829">
        <v>1</v>
      </c>
      <c r="G15" s="703"/>
    </row>
    <row r="16" spans="1:7" s="410" customFormat="1" ht="24.75" customHeight="1" thickBot="1">
      <c r="A16" s="447" t="s">
        <v>684</v>
      </c>
      <c r="B16" s="531">
        <v>682</v>
      </c>
      <c r="C16" s="531">
        <v>545</v>
      </c>
      <c r="D16" s="531">
        <v>480</v>
      </c>
      <c r="E16" s="531">
        <v>1267</v>
      </c>
      <c r="F16" s="807">
        <f>SUM(B16:E16)</f>
        <v>2974</v>
      </c>
      <c r="G16" s="808"/>
    </row>
    <row r="17" spans="1:13" s="410" customFormat="1" ht="24.75" customHeight="1" thickBot="1">
      <c r="A17" s="449" t="s">
        <v>340</v>
      </c>
      <c r="B17" s="450">
        <v>0.23</v>
      </c>
      <c r="C17" s="450">
        <v>0.18</v>
      </c>
      <c r="D17" s="450">
        <v>0.16</v>
      </c>
      <c r="E17" s="450">
        <v>0.43</v>
      </c>
      <c r="F17" s="809">
        <v>1</v>
      </c>
      <c r="G17" s="810"/>
    </row>
    <row r="18" spans="1:13" s="410" customFormat="1" ht="24.75" customHeight="1" thickBot="1">
      <c r="A18" s="451" t="s">
        <v>901</v>
      </c>
      <c r="B18" s="532">
        <f>B6+B8+B10+B12+B14+B16</f>
        <v>2495</v>
      </c>
      <c r="C18" s="532">
        <f>C6+C8+C10+C12+C14+C16</f>
        <v>1720</v>
      </c>
      <c r="D18" s="532">
        <f>D6+D8+D10+D12+D14+D16</f>
        <v>1710</v>
      </c>
      <c r="E18" s="532">
        <f>E6+E8+E10+E12+E14+E16</f>
        <v>4395</v>
      </c>
      <c r="F18" s="811">
        <f>SUM(B18:E18)</f>
        <v>10320</v>
      </c>
      <c r="G18" s="806"/>
      <c r="M18" s="533"/>
    </row>
    <row r="19" spans="1:13" s="410" customFormat="1" ht="24.75" customHeight="1" thickBot="1">
      <c r="A19" s="449" t="s">
        <v>340</v>
      </c>
      <c r="B19" s="450">
        <v>0.24</v>
      </c>
      <c r="C19" s="450">
        <v>0.17</v>
      </c>
      <c r="D19" s="450">
        <v>0.17</v>
      </c>
      <c r="E19" s="450">
        <v>0.43</v>
      </c>
      <c r="F19" s="812">
        <v>1</v>
      </c>
      <c r="G19" s="813"/>
    </row>
    <row r="20" spans="1:13" ht="34.5" customHeight="1">
      <c r="A20" s="89" t="s">
        <v>740</v>
      </c>
    </row>
    <row r="21" spans="1:13" ht="24.75" customHeight="1">
      <c r="A21" s="818" t="s">
        <v>370</v>
      </c>
      <c r="B21" s="819"/>
      <c r="C21" s="761"/>
      <c r="D21" s="761"/>
      <c r="E21" s="761"/>
      <c r="F21" s="761"/>
      <c r="G21" s="761"/>
    </row>
    <row r="22" spans="1:13" ht="27" customHeight="1"/>
    <row r="23" spans="1:13" ht="29.25" customHeight="1"/>
    <row r="24" spans="1:13" ht="25.5" customHeight="1"/>
    <row r="25" spans="1:13" ht="23.25" customHeight="1"/>
    <row r="26" spans="1:13" ht="31.5" customHeight="1"/>
    <row r="27" spans="1:13" ht="24.75" customHeight="1"/>
    <row r="28" spans="1:13" ht="36" customHeight="1"/>
    <row r="29" spans="1:13" ht="23.25" customHeight="1"/>
    <row r="31" spans="1:13" ht="33" customHeight="1"/>
  </sheetData>
  <mergeCells count="21">
    <mergeCell ref="A2:G2"/>
    <mergeCell ref="A21:G21"/>
    <mergeCell ref="B3:B5"/>
    <mergeCell ref="E3:E5"/>
    <mergeCell ref="F3:G3"/>
    <mergeCell ref="F4:G4"/>
    <mergeCell ref="F5:G5"/>
    <mergeCell ref="F7:G7"/>
    <mergeCell ref="F9:G9"/>
    <mergeCell ref="F11:G11"/>
    <mergeCell ref="F13:G13"/>
    <mergeCell ref="F15:G15"/>
    <mergeCell ref="F6:G6"/>
    <mergeCell ref="F8:G8"/>
    <mergeCell ref="F10:G10"/>
    <mergeCell ref="F12:G12"/>
    <mergeCell ref="F14:G14"/>
    <mergeCell ref="F16:G16"/>
    <mergeCell ref="F17:G17"/>
    <mergeCell ref="F18:G18"/>
    <mergeCell ref="F19:G19"/>
  </mergeCells>
  <hyperlinks>
    <hyperlink ref="A20" r:id="rId1"/>
  </hyperlinks>
  <pageMargins left="0.7" right="0.7" top="0.75" bottom="0.75" header="0.3" footer="0.3"/>
  <pageSetup scale="61" orientation="portrait" r:id="rId2"/>
  <headerFooter>
    <oddHeader>&amp;L5th Cycle Housing Element Data Package&amp;CButte County and the Cities Within</oddHeader>
    <oddFooter>&amp;L&amp;A&amp;C&amp;"-,Bold"HCD-Housing Policy&amp;RPage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4" workbookViewId="0">
      <selection activeCell="P19" sqref="P19"/>
    </sheetView>
  </sheetViews>
  <sheetFormatPr defaultRowHeight="15"/>
  <cols>
    <col min="1" max="1" width="25.7109375" style="81" customWidth="1"/>
    <col min="2" max="2" width="15.140625" style="81" customWidth="1"/>
    <col min="3" max="3" width="13.7109375" style="81" customWidth="1"/>
    <col min="4" max="4" width="9.140625" style="81"/>
    <col min="5" max="5" width="11.28515625" style="81" customWidth="1"/>
    <col min="6" max="16384" width="9.140625" style="81"/>
  </cols>
  <sheetData>
    <row r="1" spans="1:15">
      <c r="A1" s="81" t="s">
        <v>203</v>
      </c>
      <c r="B1" s="89" t="s">
        <v>204</v>
      </c>
    </row>
    <row r="2" spans="1:15" s="116" customFormat="1">
      <c r="A2" s="116" t="s">
        <v>205</v>
      </c>
    </row>
    <row r="3" spans="1:15" s="116" customFormat="1">
      <c r="A3" s="116" t="s">
        <v>206</v>
      </c>
    </row>
    <row r="4" spans="1:15" s="116" customFormat="1">
      <c r="A4" s="116" t="s">
        <v>207</v>
      </c>
    </row>
    <row r="5" spans="1:15" s="116" customFormat="1">
      <c r="A5" s="116" t="s">
        <v>208</v>
      </c>
    </row>
    <row r="6" spans="1:15" s="85" customFormat="1">
      <c r="A6" s="97"/>
      <c r="B6" s="832" t="s">
        <v>181</v>
      </c>
      <c r="C6" s="833"/>
      <c r="D6" s="833"/>
      <c r="E6" s="834" t="s">
        <v>182</v>
      </c>
      <c r="F6" s="835"/>
      <c r="G6" s="835"/>
      <c r="H6" s="835"/>
      <c r="I6" s="835"/>
      <c r="J6" s="835"/>
      <c r="K6" s="836"/>
      <c r="L6" s="99"/>
      <c r="M6" s="101"/>
      <c r="N6" s="91"/>
      <c r="O6" s="91"/>
    </row>
    <row r="7" spans="1:15" ht="51.75">
      <c r="A7" s="98" t="s">
        <v>183</v>
      </c>
      <c r="B7" s="96" t="s">
        <v>9</v>
      </c>
      <c r="C7" s="95" t="s">
        <v>184</v>
      </c>
      <c r="D7" s="95" t="s">
        <v>185</v>
      </c>
      <c r="E7" s="94" t="s">
        <v>9</v>
      </c>
      <c r="F7" s="92" t="s">
        <v>186</v>
      </c>
      <c r="G7" s="92" t="s">
        <v>187</v>
      </c>
      <c r="H7" s="92" t="s">
        <v>188</v>
      </c>
      <c r="I7" s="92" t="s">
        <v>189</v>
      </c>
      <c r="J7" s="92" t="s">
        <v>190</v>
      </c>
      <c r="K7" s="93" t="s">
        <v>191</v>
      </c>
      <c r="L7" s="100" t="s">
        <v>192</v>
      </c>
      <c r="M7" s="102" t="s">
        <v>193</v>
      </c>
      <c r="N7" s="91"/>
      <c r="O7" s="91"/>
    </row>
    <row r="8" spans="1:15">
      <c r="A8" s="106" t="s">
        <v>51</v>
      </c>
      <c r="B8" s="90">
        <v>2010</v>
      </c>
      <c r="C8" s="104"/>
      <c r="D8" s="104"/>
      <c r="E8" s="104"/>
      <c r="F8" s="104"/>
      <c r="G8" s="104"/>
      <c r="H8" s="104"/>
      <c r="I8" s="104"/>
      <c r="J8" s="104"/>
      <c r="K8" s="104"/>
      <c r="L8" s="109" t="s">
        <v>194</v>
      </c>
      <c r="M8" s="113"/>
      <c r="N8" s="115"/>
      <c r="O8" s="105"/>
    </row>
    <row r="9" spans="1:15">
      <c r="A9" s="107" t="s">
        <v>52</v>
      </c>
      <c r="B9" s="104">
        <v>185</v>
      </c>
      <c r="C9" s="104">
        <v>185</v>
      </c>
      <c r="D9" s="104">
        <v>0</v>
      </c>
      <c r="E9" s="104">
        <v>108</v>
      </c>
      <c r="F9" s="104">
        <v>90</v>
      </c>
      <c r="G9" s="104">
        <v>12</v>
      </c>
      <c r="H9" s="104">
        <v>6</v>
      </c>
      <c r="I9" s="104">
        <v>0</v>
      </c>
      <c r="J9" s="104">
        <v>0</v>
      </c>
      <c r="K9" s="104">
        <v>85</v>
      </c>
      <c r="L9" s="110">
        <v>0.21296296296296291</v>
      </c>
      <c r="M9" s="113">
        <v>2.1760000000000002</v>
      </c>
      <c r="N9" s="115"/>
      <c r="O9" s="105"/>
    </row>
    <row r="10" spans="1:15">
      <c r="A10" s="107" t="s">
        <v>53</v>
      </c>
      <c r="B10" s="104">
        <v>7918</v>
      </c>
      <c r="C10" s="104">
        <v>3746</v>
      </c>
      <c r="D10" s="104">
        <v>4172</v>
      </c>
      <c r="E10" s="104">
        <v>1635</v>
      </c>
      <c r="F10" s="104">
        <v>1447</v>
      </c>
      <c r="G10" s="104">
        <v>31</v>
      </c>
      <c r="H10" s="104">
        <v>0</v>
      </c>
      <c r="I10" s="104">
        <v>104</v>
      </c>
      <c r="J10" s="104">
        <v>53</v>
      </c>
      <c r="K10" s="104">
        <v>1466</v>
      </c>
      <c r="L10" s="110">
        <v>0.10336391437308867</v>
      </c>
      <c r="M10" s="113">
        <v>2.5550000000000002</v>
      </c>
      <c r="N10" s="115"/>
      <c r="O10" s="105"/>
    </row>
    <row r="11" spans="1:15">
      <c r="A11" s="107" t="s">
        <v>54</v>
      </c>
      <c r="B11" s="104">
        <v>4651</v>
      </c>
      <c r="C11" s="104">
        <v>4423</v>
      </c>
      <c r="D11" s="104">
        <v>228</v>
      </c>
      <c r="E11" s="104">
        <v>2309</v>
      </c>
      <c r="F11" s="104">
        <v>1427</v>
      </c>
      <c r="G11" s="104">
        <v>134</v>
      </c>
      <c r="H11" s="104">
        <v>288</v>
      </c>
      <c r="I11" s="104">
        <v>252</v>
      </c>
      <c r="J11" s="104">
        <v>208</v>
      </c>
      <c r="K11" s="104">
        <v>2065</v>
      </c>
      <c r="L11" s="110">
        <v>0.10567345171069731</v>
      </c>
      <c r="M11" s="113">
        <v>2.1419999999999999</v>
      </c>
      <c r="N11" s="115"/>
      <c r="O11" s="105"/>
    </row>
    <row r="12" spans="1:15">
      <c r="A12" s="107" t="s">
        <v>55</v>
      </c>
      <c r="B12" s="104">
        <v>1005</v>
      </c>
      <c r="C12" s="104">
        <v>996</v>
      </c>
      <c r="D12" s="104">
        <v>9</v>
      </c>
      <c r="E12" s="104">
        <v>493</v>
      </c>
      <c r="F12" s="104">
        <v>275</v>
      </c>
      <c r="G12" s="104">
        <v>30</v>
      </c>
      <c r="H12" s="104">
        <v>23</v>
      </c>
      <c r="I12" s="104">
        <v>25</v>
      </c>
      <c r="J12" s="104">
        <v>140</v>
      </c>
      <c r="K12" s="104">
        <v>403</v>
      </c>
      <c r="L12" s="110">
        <v>0.18255578093306291</v>
      </c>
      <c r="M12" s="113">
        <v>2.4710000000000001</v>
      </c>
      <c r="N12" s="115"/>
      <c r="O12" s="105"/>
    </row>
    <row r="13" spans="1:15">
      <c r="A13" s="108" t="s">
        <v>56</v>
      </c>
      <c r="B13" s="103">
        <v>2501</v>
      </c>
      <c r="C13" s="103">
        <v>2500</v>
      </c>
      <c r="D13" s="103">
        <v>1</v>
      </c>
      <c r="E13" s="103">
        <v>1367</v>
      </c>
      <c r="F13" s="103">
        <v>796</v>
      </c>
      <c r="G13" s="103">
        <v>81</v>
      </c>
      <c r="H13" s="103">
        <v>136</v>
      </c>
      <c r="I13" s="103">
        <v>243</v>
      </c>
      <c r="J13" s="103">
        <v>111</v>
      </c>
      <c r="K13" s="103">
        <v>1168</v>
      </c>
      <c r="L13" s="111">
        <v>0.14557425018288217</v>
      </c>
      <c r="M13" s="114">
        <v>2.14</v>
      </c>
      <c r="N13" s="115"/>
      <c r="O13" s="105"/>
    </row>
    <row r="14" spans="1:15">
      <c r="A14" s="107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9" t="s">
        <v>194</v>
      </c>
      <c r="M14" s="113"/>
      <c r="N14" s="115"/>
      <c r="O14" s="105"/>
    </row>
    <row r="15" spans="1:15">
      <c r="A15" s="107" t="s">
        <v>57</v>
      </c>
      <c r="B15" s="104">
        <v>21831</v>
      </c>
      <c r="C15" s="104">
        <v>21690</v>
      </c>
      <c r="D15" s="104">
        <v>141</v>
      </c>
      <c r="E15" s="104">
        <v>12120</v>
      </c>
      <c r="F15" s="104">
        <v>10720</v>
      </c>
      <c r="G15" s="104">
        <v>270</v>
      </c>
      <c r="H15" s="104">
        <v>159</v>
      </c>
      <c r="I15" s="104">
        <v>66</v>
      </c>
      <c r="J15" s="104">
        <v>905</v>
      </c>
      <c r="K15" s="104">
        <v>9382</v>
      </c>
      <c r="L15" s="110">
        <v>0.22590759075907596</v>
      </c>
      <c r="M15" s="113">
        <v>2.3119999999999998</v>
      </c>
      <c r="N15" s="115"/>
      <c r="O15" s="105"/>
    </row>
    <row r="16" spans="1:15">
      <c r="A16" s="107" t="s">
        <v>58</v>
      </c>
      <c r="B16" s="104">
        <v>16260</v>
      </c>
      <c r="C16" s="104">
        <v>11850</v>
      </c>
      <c r="D16" s="104">
        <v>4410</v>
      </c>
      <c r="E16" s="104">
        <v>5912</v>
      </c>
      <c r="F16" s="104">
        <v>4035</v>
      </c>
      <c r="G16" s="104">
        <v>288</v>
      </c>
      <c r="H16" s="104">
        <v>453</v>
      </c>
      <c r="I16" s="104">
        <v>624</v>
      </c>
      <c r="J16" s="104">
        <v>512</v>
      </c>
      <c r="K16" s="104">
        <v>5187</v>
      </c>
      <c r="L16" s="110">
        <v>0.12263193504736125</v>
      </c>
      <c r="M16" s="113">
        <v>2.2845575477154423</v>
      </c>
      <c r="N16" s="115"/>
      <c r="O16" s="105"/>
    </row>
    <row r="17" spans="1:15">
      <c r="A17" s="108" t="s">
        <v>194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12" t="s">
        <v>194</v>
      </c>
      <c r="M17" s="114"/>
      <c r="N17" s="115"/>
      <c r="O17" s="105"/>
    </row>
    <row r="18" spans="1:15">
      <c r="A18" s="107" t="s">
        <v>50</v>
      </c>
      <c r="B18" s="104">
        <v>38091</v>
      </c>
      <c r="C18" s="104">
        <v>33540</v>
      </c>
      <c r="D18" s="104">
        <v>4551</v>
      </c>
      <c r="E18" s="104">
        <v>18032</v>
      </c>
      <c r="F18" s="104">
        <v>14755</v>
      </c>
      <c r="G18" s="104">
        <v>558</v>
      </c>
      <c r="H18" s="104">
        <v>612</v>
      </c>
      <c r="I18" s="104">
        <v>690</v>
      </c>
      <c r="J18" s="104">
        <v>1417</v>
      </c>
      <c r="K18" s="104">
        <v>14569</v>
      </c>
      <c r="L18" s="110">
        <v>0.19204747116237797</v>
      </c>
      <c r="M18" s="113">
        <v>2.3021483972819001</v>
      </c>
      <c r="N18" s="115"/>
      <c r="O18" s="105"/>
    </row>
    <row r="19" spans="1:15">
      <c r="A19" s="120" t="s">
        <v>51</v>
      </c>
      <c r="B19" s="90">
        <v>2013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23" t="s">
        <v>194</v>
      </c>
      <c r="M19" s="127"/>
      <c r="N19" s="129"/>
      <c r="O19" s="119"/>
    </row>
    <row r="20" spans="1:15">
      <c r="A20" s="121" t="s">
        <v>52</v>
      </c>
      <c r="B20" s="118">
        <v>182</v>
      </c>
      <c r="C20" s="118">
        <v>182</v>
      </c>
      <c r="D20" s="118">
        <v>0</v>
      </c>
      <c r="E20" s="118">
        <v>108</v>
      </c>
      <c r="F20" s="118">
        <v>90</v>
      </c>
      <c r="G20" s="118">
        <v>12</v>
      </c>
      <c r="H20" s="118">
        <v>6</v>
      </c>
      <c r="I20" s="118">
        <v>0</v>
      </c>
      <c r="J20" s="118">
        <v>0</v>
      </c>
      <c r="K20" s="118">
        <v>85</v>
      </c>
      <c r="L20" s="124">
        <v>0.21296296296296291</v>
      </c>
      <c r="M20" s="127">
        <v>2.141</v>
      </c>
      <c r="N20" s="129"/>
      <c r="O20" s="119"/>
    </row>
    <row r="21" spans="1:15">
      <c r="A21" s="121" t="s">
        <v>53</v>
      </c>
      <c r="B21" s="118">
        <v>6829</v>
      </c>
      <c r="C21" s="118">
        <v>3952</v>
      </c>
      <c r="D21" s="118">
        <v>2877</v>
      </c>
      <c r="E21" s="118">
        <v>1744</v>
      </c>
      <c r="F21" s="118">
        <v>1556</v>
      </c>
      <c r="G21" s="118">
        <v>31</v>
      </c>
      <c r="H21" s="118">
        <v>0</v>
      </c>
      <c r="I21" s="118">
        <v>104</v>
      </c>
      <c r="J21" s="118">
        <v>53</v>
      </c>
      <c r="K21" s="118">
        <v>1564</v>
      </c>
      <c r="L21" s="124">
        <v>0.10321100917431192</v>
      </c>
      <c r="M21" s="127">
        <v>2.5270000000000001</v>
      </c>
      <c r="N21" s="129"/>
      <c r="O21" s="119"/>
    </row>
    <row r="22" spans="1:15">
      <c r="A22" s="121" t="s">
        <v>54</v>
      </c>
      <c r="B22" s="118">
        <v>4613</v>
      </c>
      <c r="C22" s="118">
        <v>4381</v>
      </c>
      <c r="D22" s="118">
        <v>232</v>
      </c>
      <c r="E22" s="118">
        <v>2312</v>
      </c>
      <c r="F22" s="118">
        <v>1430</v>
      </c>
      <c r="G22" s="118">
        <v>134</v>
      </c>
      <c r="H22" s="118">
        <v>288</v>
      </c>
      <c r="I22" s="118">
        <v>252</v>
      </c>
      <c r="J22" s="118">
        <v>208</v>
      </c>
      <c r="K22" s="118">
        <v>2068</v>
      </c>
      <c r="L22" s="124">
        <v>0.10553633217993075</v>
      </c>
      <c r="M22" s="127">
        <v>2.1179999999999999</v>
      </c>
      <c r="N22" s="129"/>
      <c r="O22" s="119"/>
    </row>
    <row r="23" spans="1:15">
      <c r="A23" s="121" t="s">
        <v>55</v>
      </c>
      <c r="B23" s="118">
        <v>993</v>
      </c>
      <c r="C23" s="118">
        <v>984</v>
      </c>
      <c r="D23" s="118">
        <v>9</v>
      </c>
      <c r="E23" s="118">
        <v>492</v>
      </c>
      <c r="F23" s="118">
        <v>275</v>
      </c>
      <c r="G23" s="118">
        <v>30</v>
      </c>
      <c r="H23" s="118">
        <v>23</v>
      </c>
      <c r="I23" s="118">
        <v>25</v>
      </c>
      <c r="J23" s="118">
        <v>139</v>
      </c>
      <c r="K23" s="118">
        <v>402</v>
      </c>
      <c r="L23" s="124">
        <v>0.18292682926829273</v>
      </c>
      <c r="M23" s="127">
        <v>2.448</v>
      </c>
      <c r="N23" s="129"/>
      <c r="O23" s="119"/>
    </row>
    <row r="24" spans="1:15">
      <c r="A24" s="122" t="s">
        <v>56</v>
      </c>
      <c r="B24" s="117">
        <v>2484</v>
      </c>
      <c r="C24" s="117">
        <v>2483</v>
      </c>
      <c r="D24" s="117">
        <v>1</v>
      </c>
      <c r="E24" s="117">
        <v>1373</v>
      </c>
      <c r="F24" s="117">
        <v>802</v>
      </c>
      <c r="G24" s="117">
        <v>82</v>
      </c>
      <c r="H24" s="117">
        <v>136</v>
      </c>
      <c r="I24" s="117">
        <v>243</v>
      </c>
      <c r="J24" s="117">
        <v>110</v>
      </c>
      <c r="K24" s="117">
        <v>1173</v>
      </c>
      <c r="L24" s="125">
        <v>0.14566642388929352</v>
      </c>
      <c r="M24" s="128">
        <v>2.117</v>
      </c>
      <c r="N24" s="129"/>
      <c r="O24" s="119"/>
    </row>
    <row r="25" spans="1:15">
      <c r="A25" s="121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23" t="s">
        <v>194</v>
      </c>
      <c r="M25" s="127"/>
      <c r="N25" s="129"/>
      <c r="O25" s="119"/>
    </row>
    <row r="26" spans="1:15">
      <c r="A26" s="121" t="s">
        <v>57</v>
      </c>
      <c r="B26" s="118">
        <v>21640</v>
      </c>
      <c r="C26" s="118">
        <v>21498</v>
      </c>
      <c r="D26" s="118">
        <v>142</v>
      </c>
      <c r="E26" s="118">
        <v>12145</v>
      </c>
      <c r="F26" s="118">
        <v>10742</v>
      </c>
      <c r="G26" s="118">
        <v>270</v>
      </c>
      <c r="H26" s="118">
        <v>159</v>
      </c>
      <c r="I26" s="118">
        <v>66</v>
      </c>
      <c r="J26" s="118">
        <v>908</v>
      </c>
      <c r="K26" s="118">
        <v>9401</v>
      </c>
      <c r="L26" s="124">
        <v>0.22593659942363109</v>
      </c>
      <c r="M26" s="127">
        <v>2.2869999999999999</v>
      </c>
      <c r="N26" s="129"/>
      <c r="O26" s="119"/>
    </row>
    <row r="27" spans="1:15">
      <c r="A27" s="121" t="s">
        <v>58</v>
      </c>
      <c r="B27" s="118">
        <v>15101</v>
      </c>
      <c r="C27" s="118">
        <v>11982</v>
      </c>
      <c r="D27" s="118">
        <v>3119</v>
      </c>
      <c r="E27" s="118">
        <v>6029</v>
      </c>
      <c r="F27" s="118">
        <v>4153</v>
      </c>
      <c r="G27" s="118">
        <v>289</v>
      </c>
      <c r="H27" s="118">
        <v>453</v>
      </c>
      <c r="I27" s="118">
        <v>624</v>
      </c>
      <c r="J27" s="118">
        <v>510</v>
      </c>
      <c r="K27" s="118">
        <v>5292</v>
      </c>
      <c r="L27" s="124">
        <v>0.12224249460938796</v>
      </c>
      <c r="M27" s="127">
        <v>2.2641723356009069</v>
      </c>
      <c r="N27" s="129"/>
      <c r="O27" s="119"/>
    </row>
    <row r="28" spans="1:15">
      <c r="A28" s="122" t="s">
        <v>194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26" t="s">
        <v>194</v>
      </c>
      <c r="M28" s="128"/>
      <c r="N28" s="129"/>
      <c r="O28" s="119"/>
    </row>
    <row r="29" spans="1:15">
      <c r="A29" s="121" t="s">
        <v>50</v>
      </c>
      <c r="B29" s="118">
        <v>36741</v>
      </c>
      <c r="C29" s="118">
        <v>33480</v>
      </c>
      <c r="D29" s="118">
        <v>3261</v>
      </c>
      <c r="E29" s="118">
        <v>18174</v>
      </c>
      <c r="F29" s="118">
        <v>14895</v>
      </c>
      <c r="G29" s="118">
        <v>559</v>
      </c>
      <c r="H29" s="118">
        <v>612</v>
      </c>
      <c r="I29" s="118">
        <v>690</v>
      </c>
      <c r="J29" s="118">
        <v>1418</v>
      </c>
      <c r="K29" s="118">
        <v>14693</v>
      </c>
      <c r="L29" s="124">
        <v>0.19153736106525809</v>
      </c>
      <c r="M29" s="127">
        <v>2.2786360852106444</v>
      </c>
      <c r="N29" s="129"/>
      <c r="O29" s="119"/>
    </row>
  </sheetData>
  <mergeCells count="2">
    <mergeCell ref="B6:D6"/>
    <mergeCell ref="E6:K6"/>
  </mergeCells>
  <hyperlinks>
    <hyperlink ref="B1" r:id="rId1"/>
  </hyperlinks>
  <pageMargins left="0.7" right="0.7" top="0.75" bottom="0.75" header="0.3" footer="0.3"/>
  <pageSetup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9" sqref="M29"/>
    </sheetView>
  </sheetViews>
  <sheetFormatPr defaultRowHeight="15"/>
  <sheetData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zoomScaleNormal="100" workbookViewId="0">
      <selection activeCell="C26" sqref="C26"/>
    </sheetView>
  </sheetViews>
  <sheetFormatPr defaultRowHeight="15"/>
  <cols>
    <col min="1" max="1" width="50.140625" customWidth="1"/>
    <col min="2" max="2" width="12" customWidth="1"/>
    <col min="3" max="3" width="12.7109375" customWidth="1"/>
    <col min="15" max="15" width="11.5703125" bestFit="1" customWidth="1"/>
    <col min="16" max="16" width="12" customWidth="1"/>
    <col min="17" max="17" width="13.7109375" customWidth="1"/>
    <col min="21" max="21" width="10.28515625" customWidth="1"/>
    <col min="23" max="23" width="14.42578125" customWidth="1"/>
  </cols>
  <sheetData>
    <row r="1" spans="1:22">
      <c r="A1" s="43"/>
      <c r="B1" s="43"/>
      <c r="C1" s="116"/>
      <c r="N1" s="43"/>
    </row>
    <row r="2" spans="1:22" ht="19.5" thickBot="1">
      <c r="A2" s="35" t="s">
        <v>64</v>
      </c>
      <c r="B2" s="410"/>
      <c r="C2" s="410"/>
      <c r="D2" s="410"/>
      <c r="E2" s="410"/>
      <c r="F2" s="410"/>
      <c r="G2" s="410"/>
    </row>
    <row r="3" spans="1:22" ht="12" customHeight="1">
      <c r="A3" s="614" t="s">
        <v>4</v>
      </c>
      <c r="B3" s="628" t="s">
        <v>438</v>
      </c>
      <c r="C3" s="629"/>
      <c r="D3" s="630" t="s">
        <v>439</v>
      </c>
      <c r="E3" s="631"/>
      <c r="F3" s="628" t="s">
        <v>440</v>
      </c>
      <c r="G3" s="629"/>
      <c r="H3" s="630" t="s">
        <v>441</v>
      </c>
      <c r="I3" s="631"/>
      <c r="J3" s="628" t="s">
        <v>442</v>
      </c>
      <c r="K3" s="629"/>
      <c r="L3" s="630" t="s">
        <v>443</v>
      </c>
      <c r="M3" s="631"/>
      <c r="N3" s="628" t="s">
        <v>332</v>
      </c>
      <c r="O3" s="629"/>
    </row>
    <row r="4" spans="1:22" ht="12" customHeight="1" thickBot="1">
      <c r="A4" s="627"/>
      <c r="B4" s="38" t="s">
        <v>91</v>
      </c>
      <c r="C4" s="39" t="s">
        <v>3</v>
      </c>
      <c r="D4" s="36" t="s">
        <v>91</v>
      </c>
      <c r="E4" s="37" t="s">
        <v>3</v>
      </c>
      <c r="F4" s="38" t="s">
        <v>91</v>
      </c>
      <c r="G4" s="39" t="s">
        <v>3</v>
      </c>
      <c r="H4" s="36" t="s">
        <v>91</v>
      </c>
      <c r="I4" s="37" t="s">
        <v>3</v>
      </c>
      <c r="J4" s="38" t="s">
        <v>91</v>
      </c>
      <c r="K4" s="39" t="s">
        <v>3</v>
      </c>
      <c r="L4" s="36" t="s">
        <v>91</v>
      </c>
      <c r="M4" s="37" t="s">
        <v>3</v>
      </c>
      <c r="N4" s="38" t="s">
        <v>91</v>
      </c>
      <c r="O4" s="39" t="s">
        <v>3</v>
      </c>
    </row>
    <row r="5" spans="1:22" ht="12" customHeight="1">
      <c r="A5" s="375" t="s">
        <v>65</v>
      </c>
      <c r="B5" s="452" t="s">
        <v>741</v>
      </c>
      <c r="C5" s="168" t="s">
        <v>741</v>
      </c>
      <c r="D5" s="374" t="s">
        <v>444</v>
      </c>
      <c r="E5" s="374" t="s">
        <v>444</v>
      </c>
      <c r="F5" s="170" t="s">
        <v>458</v>
      </c>
      <c r="G5" s="170" t="s">
        <v>458</v>
      </c>
      <c r="H5" s="374" t="s">
        <v>483</v>
      </c>
      <c r="I5" s="374" t="s">
        <v>483</v>
      </c>
      <c r="J5" s="170" t="s">
        <v>501</v>
      </c>
      <c r="K5" s="170" t="s">
        <v>501</v>
      </c>
      <c r="L5" s="155" t="s">
        <v>520</v>
      </c>
      <c r="M5" s="155" t="s">
        <v>520</v>
      </c>
      <c r="N5" s="168">
        <f>B5-D5-F5-H5-J5-L5</f>
        <v>29896</v>
      </c>
      <c r="O5" s="171">
        <f>C5-E5-G5-I5-K5-M5</f>
        <v>29896</v>
      </c>
    </row>
    <row r="6" spans="1:22" ht="12" customHeight="1">
      <c r="A6" s="375" t="s">
        <v>66</v>
      </c>
      <c r="B6" s="452" t="s">
        <v>742</v>
      </c>
      <c r="C6" s="167" t="s">
        <v>518</v>
      </c>
      <c r="D6" s="374" t="s">
        <v>90</v>
      </c>
      <c r="E6" s="374" t="s">
        <v>447</v>
      </c>
      <c r="F6" s="170" t="s">
        <v>459</v>
      </c>
      <c r="G6" s="170" t="s">
        <v>472</v>
      </c>
      <c r="H6" s="374" t="s">
        <v>484</v>
      </c>
      <c r="I6" s="374" t="s">
        <v>489</v>
      </c>
      <c r="J6" s="170" t="s">
        <v>502</v>
      </c>
      <c r="K6" s="170" t="s">
        <v>509</v>
      </c>
      <c r="L6" s="155" t="s">
        <v>521</v>
      </c>
      <c r="M6" s="155" t="s">
        <v>532</v>
      </c>
      <c r="N6" s="38">
        <f t="shared" ref="N6:N18" si="0">B6-D6-F6-H6-J6-L6</f>
        <v>1809</v>
      </c>
      <c r="O6" s="40">
        <f t="shared" ref="O6:O18" si="1">N6/$O$5</f>
        <v>6.0509767192935507E-2</v>
      </c>
    </row>
    <row r="7" spans="1:22" ht="12" customHeight="1">
      <c r="A7" s="375" t="s">
        <v>67</v>
      </c>
      <c r="B7" s="452" t="s">
        <v>743</v>
      </c>
      <c r="C7" s="39" t="s">
        <v>755</v>
      </c>
      <c r="D7" s="374" t="s">
        <v>171</v>
      </c>
      <c r="E7" s="374" t="s">
        <v>448</v>
      </c>
      <c r="F7" s="170" t="s">
        <v>460</v>
      </c>
      <c r="G7" s="170" t="s">
        <v>457</v>
      </c>
      <c r="H7" s="374" t="s">
        <v>298</v>
      </c>
      <c r="I7" s="374" t="s">
        <v>490</v>
      </c>
      <c r="J7" s="170" t="s">
        <v>503</v>
      </c>
      <c r="K7" s="170" t="s">
        <v>457</v>
      </c>
      <c r="L7" s="155" t="s">
        <v>522</v>
      </c>
      <c r="M7" s="155" t="s">
        <v>533</v>
      </c>
      <c r="N7" s="38">
        <f t="shared" si="0"/>
        <v>2440</v>
      </c>
      <c r="O7" s="40">
        <f t="shared" si="1"/>
        <v>8.1616269735081612E-2</v>
      </c>
    </row>
    <row r="8" spans="1:22" ht="12" customHeight="1">
      <c r="A8" s="375" t="s">
        <v>68</v>
      </c>
      <c r="B8" s="452" t="s">
        <v>744</v>
      </c>
      <c r="C8" s="39" t="s">
        <v>755</v>
      </c>
      <c r="D8" s="374" t="s">
        <v>89</v>
      </c>
      <c r="E8" s="374" t="s">
        <v>449</v>
      </c>
      <c r="F8" s="170" t="s">
        <v>461</v>
      </c>
      <c r="G8" s="170" t="s">
        <v>473</v>
      </c>
      <c r="H8" s="374" t="s">
        <v>485</v>
      </c>
      <c r="I8" s="374" t="s">
        <v>491</v>
      </c>
      <c r="J8" s="170" t="s">
        <v>303</v>
      </c>
      <c r="K8" s="170" t="s">
        <v>510</v>
      </c>
      <c r="L8" s="155" t="s">
        <v>523</v>
      </c>
      <c r="M8" s="155" t="s">
        <v>534</v>
      </c>
      <c r="N8" s="168">
        <f t="shared" si="0"/>
        <v>1951</v>
      </c>
      <c r="O8" s="40">
        <f t="shared" si="1"/>
        <v>6.5259566497190266E-2</v>
      </c>
      <c r="P8" s="116"/>
      <c r="Q8" s="116"/>
      <c r="R8" s="116"/>
      <c r="S8" s="116"/>
      <c r="T8" s="116"/>
      <c r="U8" s="116"/>
      <c r="V8" s="116"/>
    </row>
    <row r="9" spans="1:22" ht="12" customHeight="1">
      <c r="A9" s="375" t="s">
        <v>69</v>
      </c>
      <c r="B9" s="452" t="s">
        <v>745</v>
      </c>
      <c r="C9" s="169" t="s">
        <v>474</v>
      </c>
      <c r="D9" s="374" t="s">
        <v>85</v>
      </c>
      <c r="E9" s="374" t="s">
        <v>450</v>
      </c>
      <c r="F9" s="170" t="s">
        <v>462</v>
      </c>
      <c r="G9" s="170" t="s">
        <v>474</v>
      </c>
      <c r="H9" s="374" t="s">
        <v>300</v>
      </c>
      <c r="I9" s="374" t="s">
        <v>492</v>
      </c>
      <c r="J9" s="170" t="s">
        <v>266</v>
      </c>
      <c r="K9" s="170" t="s">
        <v>511</v>
      </c>
      <c r="L9" s="155" t="s">
        <v>299</v>
      </c>
      <c r="M9" s="155" t="s">
        <v>535</v>
      </c>
      <c r="N9" s="168">
        <f t="shared" si="0"/>
        <v>684</v>
      </c>
      <c r="O9" s="40">
        <f t="shared" si="1"/>
        <v>2.287931495852288E-2</v>
      </c>
      <c r="P9" s="116"/>
      <c r="Q9" s="116"/>
      <c r="R9" s="116"/>
      <c r="S9" s="116"/>
      <c r="T9" s="116"/>
      <c r="U9" s="116"/>
      <c r="V9" s="116"/>
    </row>
    <row r="10" spans="1:22" ht="12" customHeight="1">
      <c r="A10" s="375" t="s">
        <v>70</v>
      </c>
      <c r="B10" s="452" t="s">
        <v>746</v>
      </c>
      <c r="C10" s="169" t="s">
        <v>756</v>
      </c>
      <c r="D10" s="374" t="s">
        <v>445</v>
      </c>
      <c r="E10" s="374" t="s">
        <v>451</v>
      </c>
      <c r="F10" s="170" t="s">
        <v>463</v>
      </c>
      <c r="G10" s="170" t="s">
        <v>475</v>
      </c>
      <c r="H10" s="374" t="s">
        <v>316</v>
      </c>
      <c r="I10" s="374" t="s">
        <v>493</v>
      </c>
      <c r="J10" s="170" t="s">
        <v>305</v>
      </c>
      <c r="K10" s="170" t="s">
        <v>512</v>
      </c>
      <c r="L10" s="155" t="s">
        <v>524</v>
      </c>
      <c r="M10" s="155" t="s">
        <v>536</v>
      </c>
      <c r="N10" s="168">
        <f t="shared" si="0"/>
        <v>3287</v>
      </c>
      <c r="O10" s="40">
        <f t="shared" si="1"/>
        <v>0.10994781910623495</v>
      </c>
      <c r="P10" s="116"/>
      <c r="Q10" s="116"/>
      <c r="R10" s="116"/>
      <c r="S10" s="116"/>
      <c r="T10" s="116"/>
      <c r="U10" s="116"/>
      <c r="V10" s="116"/>
    </row>
    <row r="11" spans="1:22" ht="12" customHeight="1">
      <c r="A11" s="375" t="s">
        <v>71</v>
      </c>
      <c r="B11" s="452" t="s">
        <v>747</v>
      </c>
      <c r="C11" s="169" t="s">
        <v>541</v>
      </c>
      <c r="D11" s="374" t="s">
        <v>81</v>
      </c>
      <c r="E11" s="374" t="s">
        <v>87</v>
      </c>
      <c r="F11" s="170" t="s">
        <v>464</v>
      </c>
      <c r="G11" s="170" t="s">
        <v>476</v>
      </c>
      <c r="H11" s="374" t="s">
        <v>486</v>
      </c>
      <c r="I11" s="374" t="s">
        <v>494</v>
      </c>
      <c r="J11" s="170" t="s">
        <v>504</v>
      </c>
      <c r="K11" s="170" t="s">
        <v>453</v>
      </c>
      <c r="L11" s="155" t="s">
        <v>525</v>
      </c>
      <c r="M11" s="155" t="s">
        <v>534</v>
      </c>
      <c r="N11" s="168">
        <f t="shared" si="0"/>
        <v>1409</v>
      </c>
      <c r="O11" s="40">
        <f t="shared" si="1"/>
        <v>4.7130050842922128E-2</v>
      </c>
      <c r="P11" s="116"/>
      <c r="Q11" s="116"/>
      <c r="R11" s="116"/>
      <c r="S11" s="116"/>
      <c r="T11" s="116"/>
      <c r="U11" s="116"/>
      <c r="V11" s="116"/>
    </row>
    <row r="12" spans="1:22" ht="12" customHeight="1">
      <c r="A12" s="375" t="s">
        <v>72</v>
      </c>
      <c r="B12" s="452" t="s">
        <v>748</v>
      </c>
      <c r="C12" s="169" t="s">
        <v>757</v>
      </c>
      <c r="D12" s="374" t="s">
        <v>79</v>
      </c>
      <c r="E12" s="374" t="s">
        <v>452</v>
      </c>
      <c r="F12" s="170" t="s">
        <v>465</v>
      </c>
      <c r="G12" s="170" t="s">
        <v>267</v>
      </c>
      <c r="H12" s="374" t="s">
        <v>94</v>
      </c>
      <c r="I12" s="374" t="s">
        <v>495</v>
      </c>
      <c r="J12" s="170" t="s">
        <v>505</v>
      </c>
      <c r="K12" s="170" t="s">
        <v>513</v>
      </c>
      <c r="L12" s="155" t="s">
        <v>304</v>
      </c>
      <c r="M12" s="155" t="s">
        <v>476</v>
      </c>
      <c r="N12" s="168">
        <f t="shared" si="0"/>
        <v>416</v>
      </c>
      <c r="O12" s="40">
        <f t="shared" si="1"/>
        <v>1.3914905004013914E-2</v>
      </c>
      <c r="P12" s="116"/>
      <c r="Q12" s="116"/>
      <c r="R12" s="116"/>
      <c r="S12" s="116"/>
      <c r="T12" s="116"/>
      <c r="U12" s="116"/>
      <c r="V12" s="116"/>
    </row>
    <row r="13" spans="1:22" ht="12" customHeight="1">
      <c r="A13" s="375" t="s">
        <v>73</v>
      </c>
      <c r="B13" s="452" t="s">
        <v>749</v>
      </c>
      <c r="C13" s="169" t="s">
        <v>453</v>
      </c>
      <c r="D13" s="374" t="s">
        <v>84</v>
      </c>
      <c r="E13" s="374" t="s">
        <v>453</v>
      </c>
      <c r="F13" s="170" t="s">
        <v>466</v>
      </c>
      <c r="G13" s="170" t="s">
        <v>477</v>
      </c>
      <c r="H13" s="374" t="s">
        <v>487</v>
      </c>
      <c r="I13" s="374" t="s">
        <v>496</v>
      </c>
      <c r="J13" s="170" t="s">
        <v>506</v>
      </c>
      <c r="K13" s="170" t="s">
        <v>514</v>
      </c>
      <c r="L13" s="155" t="s">
        <v>526</v>
      </c>
      <c r="M13" s="155" t="s">
        <v>481</v>
      </c>
      <c r="N13" s="168">
        <f t="shared" si="0"/>
        <v>1400</v>
      </c>
      <c r="O13" s="40">
        <f t="shared" si="1"/>
        <v>4.6829007225046827E-2</v>
      </c>
      <c r="P13" s="116"/>
      <c r="Q13" s="116"/>
      <c r="R13" s="116"/>
      <c r="S13" s="116"/>
      <c r="T13" s="116"/>
      <c r="U13" s="116"/>
      <c r="V13" s="116"/>
    </row>
    <row r="14" spans="1:22" ht="12" customHeight="1">
      <c r="A14" s="375" t="s">
        <v>74</v>
      </c>
      <c r="B14" s="452" t="s">
        <v>750</v>
      </c>
      <c r="C14" s="169" t="s">
        <v>451</v>
      </c>
      <c r="D14" s="374" t="s">
        <v>275</v>
      </c>
      <c r="E14" s="374" t="s">
        <v>437</v>
      </c>
      <c r="F14" s="170" t="s">
        <v>467</v>
      </c>
      <c r="G14" s="170" t="s">
        <v>478</v>
      </c>
      <c r="H14" s="374" t="s">
        <v>315</v>
      </c>
      <c r="I14" s="374" t="s">
        <v>497</v>
      </c>
      <c r="J14" s="170" t="s">
        <v>268</v>
      </c>
      <c r="K14" s="170" t="s">
        <v>515</v>
      </c>
      <c r="L14" s="155" t="s">
        <v>527</v>
      </c>
      <c r="M14" s="155" t="s">
        <v>537</v>
      </c>
      <c r="N14" s="168">
        <f t="shared" si="0"/>
        <v>2890</v>
      </c>
      <c r="O14" s="40">
        <f t="shared" si="1"/>
        <v>9.6668450628846672E-2</v>
      </c>
      <c r="P14" s="116"/>
      <c r="Q14" s="116"/>
      <c r="R14" s="116"/>
      <c r="S14" s="116"/>
      <c r="T14" s="116"/>
      <c r="U14" s="116"/>
      <c r="V14" s="116"/>
    </row>
    <row r="15" spans="1:22" ht="12" customHeight="1">
      <c r="A15" s="375" t="s">
        <v>75</v>
      </c>
      <c r="B15" s="452" t="s">
        <v>751</v>
      </c>
      <c r="C15" s="169" t="s">
        <v>758</v>
      </c>
      <c r="D15" s="374" t="s">
        <v>446</v>
      </c>
      <c r="E15" s="374" t="s">
        <v>454</v>
      </c>
      <c r="F15" s="170" t="s">
        <v>468</v>
      </c>
      <c r="G15" s="170" t="s">
        <v>479</v>
      </c>
      <c r="H15" s="374" t="s">
        <v>277</v>
      </c>
      <c r="I15" s="374" t="s">
        <v>498</v>
      </c>
      <c r="J15" s="170" t="s">
        <v>507</v>
      </c>
      <c r="K15" s="170" t="s">
        <v>516</v>
      </c>
      <c r="L15" s="155" t="s">
        <v>528</v>
      </c>
      <c r="M15" s="155" t="s">
        <v>538</v>
      </c>
      <c r="N15" s="168">
        <f t="shared" si="0"/>
        <v>8241</v>
      </c>
      <c r="O15" s="40">
        <f t="shared" si="1"/>
        <v>0.27565560610115064</v>
      </c>
      <c r="P15" s="116"/>
      <c r="Q15" s="116"/>
      <c r="R15" s="116"/>
      <c r="S15" s="116"/>
      <c r="T15" s="116"/>
      <c r="U15" s="116"/>
      <c r="V15" s="116"/>
    </row>
    <row r="16" spans="1:22" ht="12" customHeight="1">
      <c r="A16" s="375" t="s">
        <v>76</v>
      </c>
      <c r="B16" s="452" t="s">
        <v>752</v>
      </c>
      <c r="C16" s="169" t="s">
        <v>759</v>
      </c>
      <c r="D16" s="374" t="s">
        <v>164</v>
      </c>
      <c r="E16" s="374" t="s">
        <v>455</v>
      </c>
      <c r="F16" s="170" t="s">
        <v>469</v>
      </c>
      <c r="G16" s="170" t="s">
        <v>480</v>
      </c>
      <c r="H16" s="374" t="s">
        <v>484</v>
      </c>
      <c r="I16" s="374" t="s">
        <v>489</v>
      </c>
      <c r="J16" s="170" t="s">
        <v>508</v>
      </c>
      <c r="K16" s="170" t="s">
        <v>517</v>
      </c>
      <c r="L16" s="155" t="s">
        <v>529</v>
      </c>
      <c r="M16" s="155" t="s">
        <v>539</v>
      </c>
      <c r="N16" s="168">
        <f t="shared" si="0"/>
        <v>2570</v>
      </c>
      <c r="O16" s="40">
        <f t="shared" si="1"/>
        <v>8.5964677548835966E-2</v>
      </c>
      <c r="P16" s="116"/>
      <c r="Q16" s="116"/>
      <c r="R16" s="116"/>
      <c r="S16" s="116"/>
      <c r="T16" s="116"/>
      <c r="U16" s="116"/>
      <c r="V16" s="116"/>
    </row>
    <row r="17" spans="1:23" ht="12" customHeight="1">
      <c r="A17" s="375" t="s">
        <v>77</v>
      </c>
      <c r="B17" s="452" t="s">
        <v>753</v>
      </c>
      <c r="C17" s="169" t="s">
        <v>453</v>
      </c>
      <c r="D17" s="374" t="s">
        <v>173</v>
      </c>
      <c r="E17" s="374" t="s">
        <v>456</v>
      </c>
      <c r="F17" s="170" t="s">
        <v>470</v>
      </c>
      <c r="G17" s="170" t="s">
        <v>481</v>
      </c>
      <c r="H17" s="374" t="s">
        <v>156</v>
      </c>
      <c r="I17" s="374" t="s">
        <v>499</v>
      </c>
      <c r="J17" s="170" t="s">
        <v>484</v>
      </c>
      <c r="K17" s="170" t="s">
        <v>518</v>
      </c>
      <c r="L17" s="155" t="s">
        <v>530</v>
      </c>
      <c r="M17" s="155" t="s">
        <v>540</v>
      </c>
      <c r="N17" s="168">
        <f t="shared" si="0"/>
        <v>1665</v>
      </c>
      <c r="O17" s="40">
        <f t="shared" si="1"/>
        <v>5.5693069306930694E-2</v>
      </c>
      <c r="P17" s="116"/>
      <c r="Q17" s="116"/>
      <c r="R17" s="116"/>
      <c r="S17" s="116"/>
      <c r="T17" s="116"/>
      <c r="U17" s="116"/>
      <c r="V17" s="116"/>
    </row>
    <row r="18" spans="1:23" ht="12" customHeight="1" thickBot="1">
      <c r="A18" s="375" t="s">
        <v>78</v>
      </c>
      <c r="B18" s="452" t="s">
        <v>754</v>
      </c>
      <c r="C18" s="169" t="s">
        <v>457</v>
      </c>
      <c r="D18" s="374" t="s">
        <v>86</v>
      </c>
      <c r="E18" s="374" t="s">
        <v>457</v>
      </c>
      <c r="F18" s="170" t="s">
        <v>471</v>
      </c>
      <c r="G18" s="170" t="s">
        <v>482</v>
      </c>
      <c r="H18" s="374" t="s">
        <v>488</v>
      </c>
      <c r="I18" s="374" t="s">
        <v>500</v>
      </c>
      <c r="J18" s="170" t="s">
        <v>295</v>
      </c>
      <c r="K18" s="170" t="s">
        <v>519</v>
      </c>
      <c r="L18" s="155" t="s">
        <v>531</v>
      </c>
      <c r="M18" s="155" t="s">
        <v>541</v>
      </c>
      <c r="N18" s="168">
        <f t="shared" si="0"/>
        <v>1134</v>
      </c>
      <c r="O18" s="41">
        <f t="shared" si="1"/>
        <v>3.793149585228793E-2</v>
      </c>
      <c r="P18" s="116"/>
      <c r="Q18" s="116"/>
      <c r="R18" s="116"/>
      <c r="S18" s="116"/>
      <c r="T18" s="116"/>
      <c r="U18" s="116"/>
      <c r="V18" s="116"/>
    </row>
    <row r="19" spans="1:23" ht="15.75" thickBot="1">
      <c r="A19" s="42" t="s">
        <v>92</v>
      </c>
      <c r="C19" s="200"/>
      <c r="W19" s="172"/>
    </row>
    <row r="21" spans="1:23">
      <c r="A21" s="56"/>
      <c r="B21" s="116"/>
      <c r="C21" s="116"/>
      <c r="D21" s="116"/>
    </row>
    <row r="22" spans="1:23">
      <c r="A22" s="56" t="s">
        <v>416</v>
      </c>
      <c r="C22" s="116"/>
      <c r="D22" s="116"/>
    </row>
    <row r="23" spans="1:23">
      <c r="A23" s="89" t="s">
        <v>417</v>
      </c>
    </row>
  </sheetData>
  <mergeCells count="8">
    <mergeCell ref="A3:A4"/>
    <mergeCell ref="N3:O3"/>
    <mergeCell ref="B3:C3"/>
    <mergeCell ref="D3:E3"/>
    <mergeCell ref="F3:G3"/>
    <mergeCell ref="H3:I3"/>
    <mergeCell ref="J3:K3"/>
    <mergeCell ref="L3:M3"/>
  </mergeCells>
  <hyperlinks>
    <hyperlink ref="A23" r:id="rId1"/>
  </hyperlinks>
  <pageMargins left="0.7" right="0.7" top="0.75" bottom="0.75" header="0.3" footer="0.3"/>
  <pageSetup scale="97" fitToHeight="0" pageOrder="overThenDown" orientation="landscape" horizontalDpi="300" verticalDpi="300" r:id="rId2"/>
  <headerFooter>
    <oddHeader>&amp;L5th Cycle Housing Element Data Package&amp;CButte County and the Cities Within</oddHeader>
    <oddFooter>&amp;L&amp;A&amp;C&amp;"-,Bold"HCD-Housing Policy&amp;RPage &amp;P</oddFooter>
  </headerFooter>
  <colBreaks count="1" manualBreakCount="1">
    <brk id="7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B1" zoomScaleNormal="100" workbookViewId="0">
      <selection activeCell="L1" sqref="K1:L1"/>
    </sheetView>
  </sheetViews>
  <sheetFormatPr defaultRowHeight="15"/>
  <cols>
    <col min="1" max="1" width="15.7109375" customWidth="1"/>
    <col min="2" max="2" width="39.140625" customWidth="1"/>
    <col min="3" max="3" width="19" customWidth="1"/>
    <col min="4" max="4" width="20.85546875" customWidth="1"/>
    <col min="5" max="5" width="19.7109375" hidden="1" customWidth="1"/>
    <col min="6" max="6" width="10" customWidth="1"/>
    <col min="7" max="7" width="13.28515625" customWidth="1"/>
    <col min="8" max="8" width="10.7109375" customWidth="1"/>
    <col min="9" max="9" width="14" customWidth="1"/>
    <col min="10" max="10" width="15.5703125" customWidth="1"/>
    <col min="11" max="11" width="22.42578125" customWidth="1"/>
    <col min="12" max="12" width="12.140625" customWidth="1"/>
    <col min="13" max="14" width="10.140625" customWidth="1"/>
    <col min="15" max="15" width="23.42578125" customWidth="1"/>
  </cols>
  <sheetData>
    <row r="1" spans="1:15" ht="19.5" thickBot="1">
      <c r="A1" s="35" t="s">
        <v>93</v>
      </c>
    </row>
    <row r="2" spans="1:15" ht="35.25" customHeight="1" thickBot="1">
      <c r="A2" s="643" t="s">
        <v>111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441"/>
      <c r="M2" s="441"/>
      <c r="N2" s="441"/>
      <c r="O2" s="441"/>
    </row>
    <row r="3" spans="1:15" ht="12" customHeight="1">
      <c r="A3" s="645" t="s">
        <v>95</v>
      </c>
      <c r="B3" s="646"/>
      <c r="C3" s="646"/>
      <c r="D3" s="291" t="s">
        <v>438</v>
      </c>
      <c r="E3" s="291" t="s">
        <v>265</v>
      </c>
      <c r="F3" s="339" t="s">
        <v>439</v>
      </c>
      <c r="G3" s="291" t="s">
        <v>440</v>
      </c>
      <c r="H3" s="291" t="s">
        <v>441</v>
      </c>
      <c r="I3" s="291" t="s">
        <v>442</v>
      </c>
      <c r="J3" s="291" t="s">
        <v>443</v>
      </c>
      <c r="K3" s="340" t="s">
        <v>414</v>
      </c>
    </row>
    <row r="4" spans="1:15" ht="12" customHeight="1">
      <c r="A4" s="341"/>
      <c r="B4" s="51"/>
      <c r="C4" s="52"/>
      <c r="D4" s="647" t="s">
        <v>91</v>
      </c>
      <c r="E4" s="647"/>
      <c r="F4" s="292" t="s">
        <v>91</v>
      </c>
      <c r="G4" s="292" t="s">
        <v>91</v>
      </c>
      <c r="H4" s="292" t="s">
        <v>91</v>
      </c>
      <c r="I4" s="292" t="s">
        <v>91</v>
      </c>
      <c r="J4" s="173" t="s">
        <v>91</v>
      </c>
      <c r="K4" s="342" t="s">
        <v>110</v>
      </c>
    </row>
    <row r="5" spans="1:15" ht="12" customHeight="1">
      <c r="A5" s="632" t="s">
        <v>96</v>
      </c>
      <c r="B5" s="633"/>
      <c r="C5" s="633"/>
      <c r="D5" s="380">
        <v>85219</v>
      </c>
      <c r="E5" s="381"/>
      <c r="F5" s="382">
        <v>623</v>
      </c>
      <c r="G5" s="380">
        <v>33891</v>
      </c>
      <c r="H5" s="380">
        <v>1958</v>
      </c>
      <c r="I5" s="380">
        <v>5675</v>
      </c>
      <c r="J5" s="380">
        <v>11519</v>
      </c>
      <c r="K5" s="384">
        <f>D5-F5-G5-H5-I5-J5</f>
        <v>31553</v>
      </c>
    </row>
    <row r="6" spans="1:15" ht="12" customHeight="1">
      <c r="A6" s="632" t="s">
        <v>97</v>
      </c>
      <c r="B6" s="633"/>
      <c r="C6" s="633"/>
      <c r="D6" s="380">
        <v>51406</v>
      </c>
      <c r="E6" s="381"/>
      <c r="F6" s="382">
        <v>388</v>
      </c>
      <c r="G6" s="380">
        <v>15206</v>
      </c>
      <c r="H6" s="380">
        <v>1119</v>
      </c>
      <c r="I6" s="380">
        <v>2483</v>
      </c>
      <c r="J6" s="380">
        <v>8329</v>
      </c>
      <c r="K6" s="384">
        <f t="shared" ref="K6:K17" si="0">D6-F6-G6-H6-I6-J6</f>
        <v>23881</v>
      </c>
    </row>
    <row r="7" spans="1:15" ht="12" customHeight="1">
      <c r="A7" s="632" t="s">
        <v>98</v>
      </c>
      <c r="B7" s="633"/>
      <c r="C7" s="633"/>
      <c r="D7" s="380">
        <v>39131</v>
      </c>
      <c r="E7" s="381"/>
      <c r="F7" s="382">
        <v>240</v>
      </c>
      <c r="G7" s="380">
        <v>11821</v>
      </c>
      <c r="H7" s="224">
        <v>702</v>
      </c>
      <c r="I7" s="380">
        <v>1776</v>
      </c>
      <c r="J7" s="380">
        <v>6633</v>
      </c>
      <c r="K7" s="384">
        <f t="shared" si="0"/>
        <v>17959</v>
      </c>
    </row>
    <row r="8" spans="1:15" ht="12" customHeight="1">
      <c r="A8" s="632" t="s">
        <v>99</v>
      </c>
      <c r="B8" s="633"/>
      <c r="C8" s="633"/>
      <c r="D8" s="380">
        <v>11207</v>
      </c>
      <c r="E8" s="381"/>
      <c r="F8" s="382">
        <v>125</v>
      </c>
      <c r="G8" s="380">
        <v>3207</v>
      </c>
      <c r="H8" s="224">
        <v>352</v>
      </c>
      <c r="I8" s="224">
        <v>645</v>
      </c>
      <c r="J8" s="380">
        <v>1575</v>
      </c>
      <c r="K8" s="384">
        <f t="shared" si="0"/>
        <v>5303</v>
      </c>
    </row>
    <row r="9" spans="1:15" ht="12" customHeight="1">
      <c r="A9" s="632" t="s">
        <v>101</v>
      </c>
      <c r="B9" s="633"/>
      <c r="C9" s="633"/>
      <c r="D9" s="224">
        <v>835</v>
      </c>
      <c r="E9" s="381"/>
      <c r="F9" s="382">
        <v>23</v>
      </c>
      <c r="G9" s="224">
        <v>103</v>
      </c>
      <c r="H9" s="224">
        <v>18</v>
      </c>
      <c r="I9" s="224">
        <v>47</v>
      </c>
      <c r="J9" s="224">
        <v>121</v>
      </c>
      <c r="K9" s="384">
        <f t="shared" si="0"/>
        <v>523</v>
      </c>
    </row>
    <row r="10" spans="1:15" ht="12" customHeight="1">
      <c r="A10" s="632" t="s">
        <v>102</v>
      </c>
      <c r="B10" s="633"/>
      <c r="C10" s="633"/>
      <c r="D10" s="224">
        <v>158</v>
      </c>
      <c r="E10" s="381"/>
      <c r="F10" s="382">
        <v>0</v>
      </c>
      <c r="G10" s="224">
        <v>59</v>
      </c>
      <c r="H10" s="224">
        <v>33</v>
      </c>
      <c r="I10" s="224">
        <v>0</v>
      </c>
      <c r="J10" s="224">
        <v>0</v>
      </c>
      <c r="K10" s="384">
        <f t="shared" si="0"/>
        <v>66</v>
      </c>
    </row>
    <row r="11" spans="1:15" ht="12" customHeight="1">
      <c r="A11" s="632" t="s">
        <v>103</v>
      </c>
      <c r="B11" s="633"/>
      <c r="C11" s="633"/>
      <c r="D11" s="224">
        <v>75</v>
      </c>
      <c r="E11" s="381"/>
      <c r="F11" s="382">
        <v>0</v>
      </c>
      <c r="G11" s="224">
        <v>16</v>
      </c>
      <c r="H11" s="224">
        <v>14</v>
      </c>
      <c r="I11" s="224">
        <v>15</v>
      </c>
      <c r="J11" s="224">
        <v>0</v>
      </c>
      <c r="K11" s="384">
        <f t="shared" si="0"/>
        <v>30</v>
      </c>
    </row>
    <row r="12" spans="1:15" ht="12" customHeight="1">
      <c r="A12" s="632" t="s">
        <v>104</v>
      </c>
      <c r="B12" s="633"/>
      <c r="C12" s="633"/>
      <c r="D12" s="380">
        <v>33813</v>
      </c>
      <c r="E12" s="381"/>
      <c r="F12" s="382">
        <v>235</v>
      </c>
      <c r="G12" s="380">
        <v>18685</v>
      </c>
      <c r="H12" s="224">
        <v>839</v>
      </c>
      <c r="I12" s="380">
        <v>3192</v>
      </c>
      <c r="J12" s="380">
        <v>3190</v>
      </c>
      <c r="K12" s="384">
        <f t="shared" si="0"/>
        <v>7672</v>
      </c>
    </row>
    <row r="13" spans="1:15" ht="12" customHeight="1">
      <c r="A13" s="632" t="s">
        <v>98</v>
      </c>
      <c r="B13" s="633"/>
      <c r="C13" s="633"/>
      <c r="D13" s="380">
        <v>19771</v>
      </c>
      <c r="E13" s="381"/>
      <c r="F13" s="382">
        <v>100</v>
      </c>
      <c r="G13" s="380">
        <v>11182</v>
      </c>
      <c r="H13" s="224">
        <v>355</v>
      </c>
      <c r="I13" s="380">
        <v>2036</v>
      </c>
      <c r="J13" s="380">
        <v>1967</v>
      </c>
      <c r="K13" s="384">
        <f t="shared" si="0"/>
        <v>4131</v>
      </c>
    </row>
    <row r="14" spans="1:15" ht="12" customHeight="1">
      <c r="A14" s="632" t="s">
        <v>99</v>
      </c>
      <c r="B14" s="633"/>
      <c r="C14" s="633"/>
      <c r="D14" s="380">
        <v>12152</v>
      </c>
      <c r="E14" s="381"/>
      <c r="F14" s="382">
        <v>89</v>
      </c>
      <c r="G14" s="380">
        <v>6701</v>
      </c>
      <c r="H14" s="224">
        <v>448</v>
      </c>
      <c r="I14" s="224">
        <v>921</v>
      </c>
      <c r="J14" s="380">
        <v>1158</v>
      </c>
      <c r="K14" s="384">
        <f t="shared" si="0"/>
        <v>2835</v>
      </c>
    </row>
    <row r="15" spans="1:15" ht="12" customHeight="1">
      <c r="A15" s="632" t="s">
        <v>101</v>
      </c>
      <c r="B15" s="633"/>
      <c r="C15" s="633"/>
      <c r="D15" s="380">
        <v>1300</v>
      </c>
      <c r="E15" s="381"/>
      <c r="F15" s="382">
        <v>28</v>
      </c>
      <c r="G15" s="224">
        <v>595</v>
      </c>
      <c r="H15" s="224">
        <v>36</v>
      </c>
      <c r="I15" s="224">
        <v>102</v>
      </c>
      <c r="J15" s="224">
        <v>65</v>
      </c>
      <c r="K15" s="384">
        <f t="shared" si="0"/>
        <v>474</v>
      </c>
    </row>
    <row r="16" spans="1:15" ht="12" customHeight="1">
      <c r="A16" s="632" t="s">
        <v>102</v>
      </c>
      <c r="B16" s="633"/>
      <c r="C16" s="633"/>
      <c r="D16" s="224">
        <v>331</v>
      </c>
      <c r="E16" s="381"/>
      <c r="F16" s="382">
        <v>9</v>
      </c>
      <c r="G16" s="224">
        <v>78</v>
      </c>
      <c r="H16" s="224">
        <v>0</v>
      </c>
      <c r="I16" s="224">
        <v>38</v>
      </c>
      <c r="J16" s="224">
        <v>0</v>
      </c>
      <c r="K16" s="384">
        <f t="shared" si="0"/>
        <v>206</v>
      </c>
    </row>
    <row r="17" spans="1:15" ht="12" customHeight="1" thickBot="1">
      <c r="A17" s="641" t="s">
        <v>103</v>
      </c>
      <c r="B17" s="642"/>
      <c r="C17" s="642"/>
      <c r="D17" s="224">
        <v>259</v>
      </c>
      <c r="E17" s="381"/>
      <c r="F17" s="382">
        <v>9</v>
      </c>
      <c r="G17" s="224">
        <v>129</v>
      </c>
      <c r="H17" s="224">
        <v>0</v>
      </c>
      <c r="I17" s="224">
        <v>95</v>
      </c>
      <c r="J17" s="224">
        <v>0</v>
      </c>
      <c r="K17" s="384">
        <f t="shared" si="0"/>
        <v>26</v>
      </c>
    </row>
    <row r="18" spans="1:15">
      <c r="A18" s="46" t="s">
        <v>105</v>
      </c>
      <c r="B18" s="47" t="s">
        <v>106</v>
      </c>
      <c r="C18" s="47" t="s">
        <v>114</v>
      </c>
      <c r="D18" s="383">
        <f>(D9+D10+D11)</f>
        <v>1068</v>
      </c>
      <c r="E18" s="226">
        <f t="shared" ref="E18:I18" si="1">(E9+E10+E11)</f>
        <v>0</v>
      </c>
      <c r="F18" s="226">
        <f t="shared" si="1"/>
        <v>23</v>
      </c>
      <c r="G18" s="226">
        <f t="shared" si="1"/>
        <v>178</v>
      </c>
      <c r="H18" s="226">
        <f t="shared" si="1"/>
        <v>65</v>
      </c>
      <c r="I18" s="226">
        <f t="shared" si="1"/>
        <v>62</v>
      </c>
      <c r="J18" s="226">
        <f t="shared" ref="J18" si="2">(J9+J10+J11)</f>
        <v>121</v>
      </c>
      <c r="K18" s="227">
        <f>(K9+K10+K11)</f>
        <v>619</v>
      </c>
    </row>
    <row r="19" spans="1:15">
      <c r="A19" s="48" t="s">
        <v>107</v>
      </c>
      <c r="B19" s="293" t="s">
        <v>106</v>
      </c>
      <c r="C19" s="293" t="s">
        <v>114</v>
      </c>
      <c r="D19" s="225">
        <f>(D15+D16+D17)</f>
        <v>1890</v>
      </c>
      <c r="E19" s="225">
        <f t="shared" ref="E19:I19" si="3">(E15+E16+E17)</f>
        <v>0</v>
      </c>
      <c r="F19" s="225">
        <f t="shared" si="3"/>
        <v>46</v>
      </c>
      <c r="G19" s="225">
        <f t="shared" si="3"/>
        <v>802</v>
      </c>
      <c r="H19" s="225">
        <f t="shared" si="3"/>
        <v>36</v>
      </c>
      <c r="I19" s="225">
        <f t="shared" si="3"/>
        <v>235</v>
      </c>
      <c r="J19" s="225">
        <f t="shared" ref="J19" si="4">(J15+J16+J17)</f>
        <v>65</v>
      </c>
      <c r="K19" s="228">
        <f>(K15+K16+K17)</f>
        <v>706</v>
      </c>
    </row>
    <row r="20" spans="1:15" ht="15.75" thickBot="1">
      <c r="A20" s="637" t="s">
        <v>108</v>
      </c>
      <c r="B20" s="638"/>
      <c r="C20" s="49" t="s">
        <v>114</v>
      </c>
      <c r="D20" s="229">
        <f>D18+D19</f>
        <v>2958</v>
      </c>
      <c r="E20" s="229">
        <f t="shared" ref="E20:I20" si="5">E18+E19</f>
        <v>0</v>
      </c>
      <c r="F20" s="229">
        <f t="shared" si="5"/>
        <v>69</v>
      </c>
      <c r="G20" s="229">
        <f t="shared" si="5"/>
        <v>980</v>
      </c>
      <c r="H20" s="229">
        <f t="shared" si="5"/>
        <v>101</v>
      </c>
      <c r="I20" s="229">
        <f t="shared" si="5"/>
        <v>297</v>
      </c>
      <c r="J20" s="229">
        <f t="shared" ref="J20" si="6">J18+J19</f>
        <v>186</v>
      </c>
      <c r="K20" s="230">
        <f>K18+K19</f>
        <v>1325</v>
      </c>
    </row>
    <row r="21" spans="1:15">
      <c r="A21" s="46" t="s">
        <v>105</v>
      </c>
      <c r="B21" s="47" t="s">
        <v>112</v>
      </c>
      <c r="C21" s="47" t="s">
        <v>113</v>
      </c>
      <c r="D21" s="226">
        <f>(D10+D11)</f>
        <v>233</v>
      </c>
      <c r="E21" s="226">
        <f t="shared" ref="E21:I21" si="7">(E10+E11)</f>
        <v>0</v>
      </c>
      <c r="F21" s="226">
        <f t="shared" si="7"/>
        <v>0</v>
      </c>
      <c r="G21" s="226">
        <f t="shared" si="7"/>
        <v>75</v>
      </c>
      <c r="H21" s="226">
        <f t="shared" si="7"/>
        <v>47</v>
      </c>
      <c r="I21" s="226">
        <f t="shared" si="7"/>
        <v>15</v>
      </c>
      <c r="J21" s="226">
        <f t="shared" ref="J21" si="8">(J10+J11)</f>
        <v>0</v>
      </c>
      <c r="K21" s="227">
        <f>(K10+K11)</f>
        <v>96</v>
      </c>
    </row>
    <row r="22" spans="1:15">
      <c r="A22" s="48" t="s">
        <v>107</v>
      </c>
      <c r="B22" s="293" t="s">
        <v>112</v>
      </c>
      <c r="C22" s="293" t="s">
        <v>113</v>
      </c>
      <c r="D22" s="225">
        <f>(D16+D17)</f>
        <v>590</v>
      </c>
      <c r="E22" s="225">
        <f t="shared" ref="E22:I22" si="9">(E16+E17)</f>
        <v>0</v>
      </c>
      <c r="F22" s="225">
        <f t="shared" si="9"/>
        <v>18</v>
      </c>
      <c r="G22" s="225">
        <f t="shared" si="9"/>
        <v>207</v>
      </c>
      <c r="H22" s="225">
        <f t="shared" si="9"/>
        <v>0</v>
      </c>
      <c r="I22" s="225">
        <f t="shared" si="9"/>
        <v>133</v>
      </c>
      <c r="J22" s="225">
        <f t="shared" ref="J22" si="10">(J16+J17)</f>
        <v>0</v>
      </c>
      <c r="K22" s="228">
        <f>(K16+K17)</f>
        <v>232</v>
      </c>
    </row>
    <row r="23" spans="1:15" ht="15.75" thickBot="1">
      <c r="A23" s="639" t="s">
        <v>115</v>
      </c>
      <c r="B23" s="640"/>
      <c r="C23" s="442" t="s">
        <v>113</v>
      </c>
      <c r="D23" s="229">
        <f>D21+D22</f>
        <v>823</v>
      </c>
      <c r="E23" s="229">
        <f t="shared" ref="E23" si="11">E21+E22</f>
        <v>0</v>
      </c>
      <c r="F23" s="229">
        <f t="shared" ref="F23" si="12">F21+F22</f>
        <v>18</v>
      </c>
      <c r="G23" s="229">
        <f t="shared" ref="G23" si="13">G21+G22</f>
        <v>282</v>
      </c>
      <c r="H23" s="229">
        <f t="shared" ref="H23:J23" si="14">H21+H22</f>
        <v>47</v>
      </c>
      <c r="I23" s="229">
        <f t="shared" ref="I23" si="15">I21+I22</f>
        <v>148</v>
      </c>
      <c r="J23" s="229">
        <f t="shared" si="14"/>
        <v>0</v>
      </c>
      <c r="K23" s="443">
        <f t="shared" ref="K23" si="16">K21+K22</f>
        <v>328</v>
      </c>
      <c r="L23" s="163"/>
      <c r="M23" s="163"/>
      <c r="N23" s="163"/>
      <c r="O23" s="163"/>
    </row>
    <row r="24" spans="1:15" s="50" customFormat="1" ht="16.5" thickTop="1" thickBot="1">
      <c r="A24" s="634" t="s">
        <v>109</v>
      </c>
      <c r="B24" s="635"/>
      <c r="C24" s="635"/>
      <c r="D24" s="635"/>
      <c r="E24" s="635"/>
      <c r="F24" s="635"/>
      <c r="G24" s="635"/>
      <c r="H24" s="635"/>
      <c r="I24" s="635"/>
      <c r="J24" s="635"/>
      <c r="K24" s="636"/>
      <c r="L24" s="444"/>
      <c r="M24" s="444"/>
      <c r="N24" s="444"/>
      <c r="O24" s="444"/>
    </row>
    <row r="25" spans="1:15" ht="15.75" thickTop="1"/>
  </sheetData>
  <mergeCells count="19">
    <mergeCell ref="A2:K2"/>
    <mergeCell ref="A3:C3"/>
    <mergeCell ref="A7:C7"/>
    <mergeCell ref="D4:E4"/>
    <mergeCell ref="A5:C5"/>
    <mergeCell ref="A6:C6"/>
    <mergeCell ref="A13:C13"/>
    <mergeCell ref="A24:K24"/>
    <mergeCell ref="A20:B20"/>
    <mergeCell ref="A23:B23"/>
    <mergeCell ref="A17:C17"/>
    <mergeCell ref="A14:C14"/>
    <mergeCell ref="A15:C15"/>
    <mergeCell ref="A16:C16"/>
    <mergeCell ref="A8:C8"/>
    <mergeCell ref="A9:C9"/>
    <mergeCell ref="A10:C10"/>
    <mergeCell ref="A11:C11"/>
    <mergeCell ref="A12:C12"/>
  </mergeCells>
  <hyperlinks>
    <hyperlink ref="A24" r:id="rId1"/>
  </hyperlinks>
  <pageMargins left="0.7" right="0.7" top="0.75" bottom="0.75" header="0.3" footer="0.3"/>
  <pageSetup scale="61" fitToHeight="0" orientation="landscape" horizontalDpi="300" verticalDpi="300" r:id="rId2"/>
  <headerFooter>
    <oddHeader>&amp;L5th Cycle Housing Element Data Package&amp;CButte County and the Cities Within</oddHeader>
    <oddFooter>&amp;L&amp;A&amp;C&amp;"-,Bold"HCD-Housing Policy&amp;RPage &amp;P</oddFooter>
  </headerFooter>
  <colBreaks count="1" manualBreakCount="1">
    <brk id="8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6"/>
  <sheetViews>
    <sheetView showGridLines="0" zoomScaleNormal="100" zoomScaleSheetLayoutView="55" workbookViewId="0"/>
  </sheetViews>
  <sheetFormatPr defaultRowHeight="15" customHeight="1"/>
  <cols>
    <col min="1" max="1" width="31.140625" style="605" customWidth="1"/>
    <col min="2" max="2" width="9.85546875" style="536" customWidth="1"/>
    <col min="3" max="3" width="10.42578125" style="537" customWidth="1"/>
    <col min="4" max="4" width="8.28515625" style="537" customWidth="1"/>
    <col min="5" max="5" width="11.42578125" style="538" customWidth="1"/>
    <col min="6" max="7" width="10.85546875" style="538" customWidth="1"/>
    <col min="8" max="8" width="16" style="538" customWidth="1"/>
    <col min="9" max="9" width="10.5703125" style="538" customWidth="1"/>
    <col min="10" max="11" width="9.140625" style="538"/>
    <col min="12" max="12" width="11.140625" style="538" customWidth="1"/>
    <col min="13" max="13" width="10.85546875" style="538" customWidth="1"/>
    <col min="14" max="14" width="9.140625" style="538"/>
    <col min="15" max="15" width="16.42578125" style="538" customWidth="1"/>
    <col min="16" max="16" width="10.140625" style="538" customWidth="1"/>
    <col min="17" max="18" width="9.140625" style="538"/>
    <col min="19" max="19" width="10.85546875" style="538" customWidth="1"/>
    <col min="20" max="20" width="11.42578125" style="538" customWidth="1"/>
    <col min="21" max="21" width="9.140625" style="538"/>
    <col min="22" max="22" width="15.7109375" style="538" customWidth="1"/>
    <col min="23" max="23" width="10.140625" style="538" customWidth="1"/>
    <col min="24" max="24" width="9.85546875" style="538" customWidth="1"/>
    <col min="25" max="25" width="9.140625" style="538"/>
    <col min="26" max="26" width="11.140625" style="538" customWidth="1"/>
    <col min="27" max="27" width="11.28515625" style="538" customWidth="1"/>
    <col min="28" max="28" width="9.140625" style="538"/>
    <col min="29" max="29" width="16.7109375" style="538" customWidth="1"/>
    <col min="30" max="35" width="9.140625" style="538"/>
    <col min="36" max="36" width="16.85546875" style="538" customWidth="1"/>
    <col min="37" max="37" width="10.85546875" style="538" customWidth="1"/>
    <col min="38" max="39" width="9.140625" style="538"/>
    <col min="40" max="40" width="11.140625" style="538" customWidth="1"/>
    <col min="41" max="41" width="11" style="538" customWidth="1"/>
    <col min="42" max="42" width="9.140625" style="538"/>
    <col min="43" max="43" width="15.7109375" style="538" customWidth="1"/>
    <col min="44" max="44" width="10.140625" style="538" customWidth="1"/>
    <col min="45" max="46" width="9.140625" style="538"/>
    <col min="47" max="47" width="12.42578125" style="538" customWidth="1"/>
    <col min="48" max="48" width="10.85546875" style="538" customWidth="1"/>
    <col min="49" max="49" width="9.140625" style="538"/>
    <col min="50" max="50" width="15.85546875" style="538" customWidth="1"/>
    <col min="51" max="16384" width="9.140625" style="538"/>
  </cols>
  <sheetData>
    <row r="1" spans="1:50" ht="19.5" thickBot="1">
      <c r="A1" s="535" t="s">
        <v>116</v>
      </c>
    </row>
    <row r="2" spans="1:50" s="540" customFormat="1" ht="36" customHeight="1" thickBot="1">
      <c r="A2" s="539" t="s">
        <v>893</v>
      </c>
      <c r="B2" s="648" t="s">
        <v>336</v>
      </c>
      <c r="C2" s="649"/>
      <c r="D2" s="649"/>
      <c r="E2" s="649"/>
      <c r="F2" s="649"/>
      <c r="G2" s="649"/>
      <c r="H2" s="650"/>
      <c r="I2" s="648" t="s">
        <v>336</v>
      </c>
      <c r="J2" s="649"/>
      <c r="K2" s="649"/>
      <c r="L2" s="649"/>
      <c r="M2" s="649"/>
      <c r="N2" s="649"/>
      <c r="O2" s="650"/>
      <c r="P2" s="648" t="s">
        <v>336</v>
      </c>
      <c r="Q2" s="649"/>
      <c r="R2" s="649"/>
      <c r="S2" s="649"/>
      <c r="T2" s="649"/>
      <c r="U2" s="649"/>
      <c r="V2" s="650"/>
      <c r="W2" s="648" t="s">
        <v>336</v>
      </c>
      <c r="X2" s="649"/>
      <c r="Y2" s="649"/>
      <c r="Z2" s="649"/>
      <c r="AA2" s="649"/>
      <c r="AB2" s="649"/>
      <c r="AC2" s="650"/>
      <c r="AD2" s="648" t="s">
        <v>336</v>
      </c>
      <c r="AE2" s="649"/>
      <c r="AF2" s="649"/>
      <c r="AG2" s="649"/>
      <c r="AH2" s="649"/>
      <c r="AI2" s="649"/>
      <c r="AJ2" s="650"/>
      <c r="AK2" s="648" t="s">
        <v>336</v>
      </c>
      <c r="AL2" s="649"/>
      <c r="AM2" s="649"/>
      <c r="AN2" s="649"/>
      <c r="AO2" s="649"/>
      <c r="AP2" s="649"/>
      <c r="AQ2" s="650"/>
      <c r="AR2" s="648" t="s">
        <v>336</v>
      </c>
      <c r="AS2" s="649"/>
      <c r="AT2" s="649"/>
      <c r="AU2" s="649"/>
      <c r="AV2" s="649"/>
      <c r="AW2" s="649"/>
      <c r="AX2" s="650"/>
    </row>
    <row r="3" spans="1:50" s="542" customFormat="1" ht="18.75" customHeight="1" thickBot="1">
      <c r="A3" s="541">
        <v>58700</v>
      </c>
      <c r="B3" s="657" t="s">
        <v>1090</v>
      </c>
      <c r="C3" s="658"/>
      <c r="D3" s="658"/>
      <c r="E3" s="658"/>
      <c r="F3" s="658"/>
      <c r="G3" s="658"/>
      <c r="H3" s="659"/>
      <c r="I3" s="651" t="s">
        <v>432</v>
      </c>
      <c r="J3" s="653"/>
      <c r="K3" s="653"/>
      <c r="L3" s="653"/>
      <c r="M3" s="653"/>
      <c r="N3" s="653"/>
      <c r="O3" s="654"/>
      <c r="P3" s="651" t="s">
        <v>433</v>
      </c>
      <c r="Q3" s="651"/>
      <c r="R3" s="651"/>
      <c r="S3" s="651"/>
      <c r="T3" s="651"/>
      <c r="U3" s="651"/>
      <c r="V3" s="652"/>
      <c r="W3" s="655" t="s">
        <v>434</v>
      </c>
      <c r="X3" s="653"/>
      <c r="Y3" s="653"/>
      <c r="Z3" s="653"/>
      <c r="AA3" s="653"/>
      <c r="AB3" s="653"/>
      <c r="AC3" s="654"/>
      <c r="AD3" s="651" t="s">
        <v>435</v>
      </c>
      <c r="AE3" s="651"/>
      <c r="AF3" s="651"/>
      <c r="AG3" s="651"/>
      <c r="AH3" s="651"/>
      <c r="AI3" s="651"/>
      <c r="AJ3" s="652"/>
      <c r="AK3" s="651" t="s">
        <v>436</v>
      </c>
      <c r="AL3" s="653"/>
      <c r="AM3" s="653"/>
      <c r="AN3" s="653"/>
      <c r="AO3" s="653"/>
      <c r="AP3" s="653"/>
      <c r="AQ3" s="654"/>
      <c r="AR3" s="655" t="s">
        <v>414</v>
      </c>
      <c r="AS3" s="653"/>
      <c r="AT3" s="653"/>
      <c r="AU3" s="653"/>
      <c r="AV3" s="653"/>
      <c r="AW3" s="653"/>
      <c r="AX3" s="656"/>
    </row>
    <row r="4" spans="1:50" ht="38.25" customHeight="1" thickBot="1">
      <c r="A4" s="543" t="s">
        <v>238</v>
      </c>
      <c r="B4" s="544" t="s">
        <v>239</v>
      </c>
      <c r="C4" s="545" t="s">
        <v>240</v>
      </c>
      <c r="D4" s="546" t="s">
        <v>241</v>
      </c>
      <c r="E4" s="546" t="s">
        <v>242</v>
      </c>
      <c r="F4" s="547" t="s">
        <v>243</v>
      </c>
      <c r="G4" s="548" t="s">
        <v>9</v>
      </c>
      <c r="H4" s="549" t="s">
        <v>244</v>
      </c>
      <c r="I4" s="550" t="s">
        <v>239</v>
      </c>
      <c r="J4" s="551" t="s">
        <v>240</v>
      </c>
      <c r="K4" s="552" t="s">
        <v>241</v>
      </c>
      <c r="L4" s="552" t="s">
        <v>242</v>
      </c>
      <c r="M4" s="553" t="s">
        <v>243</v>
      </c>
      <c r="N4" s="554" t="s">
        <v>9</v>
      </c>
      <c r="O4" s="555" t="s">
        <v>244</v>
      </c>
      <c r="P4" s="550" t="s">
        <v>239</v>
      </c>
      <c r="Q4" s="551" t="s">
        <v>240</v>
      </c>
      <c r="R4" s="552" t="s">
        <v>241</v>
      </c>
      <c r="S4" s="552" t="s">
        <v>242</v>
      </c>
      <c r="T4" s="553" t="s">
        <v>243</v>
      </c>
      <c r="U4" s="554" t="s">
        <v>9</v>
      </c>
      <c r="V4" s="555" t="s">
        <v>244</v>
      </c>
      <c r="W4" s="550" t="s">
        <v>239</v>
      </c>
      <c r="X4" s="551" t="s">
        <v>240</v>
      </c>
      <c r="Y4" s="552" t="s">
        <v>241</v>
      </c>
      <c r="Z4" s="552" t="s">
        <v>242</v>
      </c>
      <c r="AA4" s="556" t="s">
        <v>243</v>
      </c>
      <c r="AB4" s="554" t="s">
        <v>9</v>
      </c>
      <c r="AC4" s="555" t="s">
        <v>244</v>
      </c>
      <c r="AD4" s="550" t="s">
        <v>239</v>
      </c>
      <c r="AE4" s="551" t="s">
        <v>240</v>
      </c>
      <c r="AF4" s="552" t="s">
        <v>241</v>
      </c>
      <c r="AG4" s="552" t="s">
        <v>242</v>
      </c>
      <c r="AH4" s="553" t="s">
        <v>243</v>
      </c>
      <c r="AI4" s="557" t="s">
        <v>9</v>
      </c>
      <c r="AJ4" s="555" t="s">
        <v>244</v>
      </c>
      <c r="AK4" s="550" t="s">
        <v>239</v>
      </c>
      <c r="AL4" s="551" t="s">
        <v>240</v>
      </c>
      <c r="AM4" s="552" t="s">
        <v>241</v>
      </c>
      <c r="AN4" s="552" t="s">
        <v>242</v>
      </c>
      <c r="AO4" s="553" t="s">
        <v>243</v>
      </c>
      <c r="AP4" s="554" t="s">
        <v>9</v>
      </c>
      <c r="AQ4" s="555" t="s">
        <v>244</v>
      </c>
      <c r="AR4" s="550" t="s">
        <v>239</v>
      </c>
      <c r="AS4" s="551" t="s">
        <v>240</v>
      </c>
      <c r="AT4" s="552" t="s">
        <v>241</v>
      </c>
      <c r="AU4" s="552" t="s">
        <v>242</v>
      </c>
      <c r="AV4" s="553" t="s">
        <v>243</v>
      </c>
      <c r="AW4" s="554" t="s">
        <v>9</v>
      </c>
      <c r="AX4" s="558" t="s">
        <v>244</v>
      </c>
    </row>
    <row r="5" spans="1:50" ht="26.25" customHeight="1">
      <c r="A5" s="559" t="s">
        <v>245</v>
      </c>
      <c r="B5" s="560">
        <v>5646.6464999999998</v>
      </c>
      <c r="C5" s="560">
        <v>6035.11808430562</v>
      </c>
      <c r="D5" s="560">
        <v>8949.1371424761655</v>
      </c>
      <c r="E5" s="560">
        <v>8478.0335213408525</v>
      </c>
      <c r="F5" s="561">
        <v>18586</v>
      </c>
      <c r="G5" s="562">
        <v>47694.935248122638</v>
      </c>
      <c r="H5" s="563">
        <v>20630.901726781784</v>
      </c>
      <c r="I5" s="564">
        <v>47.546999999999997</v>
      </c>
      <c r="J5" s="565">
        <v>39.491869257950533</v>
      </c>
      <c r="K5" s="565">
        <v>76.575571704780316</v>
      </c>
      <c r="L5" s="565">
        <v>94.84539381575263</v>
      </c>
      <c r="M5" s="560">
        <v>94</v>
      </c>
      <c r="N5" s="566">
        <v>352.45983477848347</v>
      </c>
      <c r="O5" s="567">
        <v>163.61444096273084</v>
      </c>
      <c r="P5" s="564">
        <v>1337.4794999999999</v>
      </c>
      <c r="Q5" s="565">
        <v>1390.8677898193214</v>
      </c>
      <c r="R5" s="565">
        <v>2256.0530702046804</v>
      </c>
      <c r="S5" s="565">
        <v>2462.7097083883355</v>
      </c>
      <c r="T5" s="560">
        <v>6763</v>
      </c>
      <c r="U5" s="566">
        <v>14210.110068412338</v>
      </c>
      <c r="V5" s="567">
        <v>4984.4003600240012</v>
      </c>
      <c r="W5" s="564">
        <v>157.6095</v>
      </c>
      <c r="X5" s="565">
        <v>145.44210344022935</v>
      </c>
      <c r="Y5" s="565">
        <v>251.96819787985868</v>
      </c>
      <c r="Z5" s="565">
        <v>168.43233729349174</v>
      </c>
      <c r="AA5" s="560">
        <v>313</v>
      </c>
      <c r="AB5" s="566">
        <v>1036.4521386135798</v>
      </c>
      <c r="AC5" s="567">
        <v>555.01980132008794</v>
      </c>
      <c r="AD5" s="564">
        <v>228.92999999999998</v>
      </c>
      <c r="AE5" s="565">
        <v>292.26407960530707</v>
      </c>
      <c r="AF5" s="565">
        <v>511.84552303486902</v>
      </c>
      <c r="AG5" s="565">
        <v>517.56150246009838</v>
      </c>
      <c r="AH5" s="560">
        <v>698</v>
      </c>
      <c r="AI5" s="566">
        <v>2248.6011051002743</v>
      </c>
      <c r="AJ5" s="567">
        <v>1033.0396026401761</v>
      </c>
      <c r="AK5" s="564">
        <v>1009.9335</v>
      </c>
      <c r="AL5" s="565">
        <v>992.96022624841657</v>
      </c>
      <c r="AM5" s="565">
        <v>1513.8393892926197</v>
      </c>
      <c r="AN5" s="565">
        <v>1519.9791991679667</v>
      </c>
      <c r="AO5" s="560">
        <v>2582</v>
      </c>
      <c r="AP5" s="566">
        <v>7618.7123147090024</v>
      </c>
      <c r="AQ5" s="567">
        <v>3516.7331155410361</v>
      </c>
      <c r="AR5" s="564">
        <f>B5-I5-W5-AD5-AK5-P5</f>
        <v>2865.1470000000004</v>
      </c>
      <c r="AS5" s="564">
        <f t="shared" ref="AS5:AX6" si="0">C5-J5-X5-AE5-AL5-Q5</f>
        <v>3174.0920159343946</v>
      </c>
      <c r="AT5" s="564">
        <f t="shared" si="0"/>
        <v>4338.8553903593584</v>
      </c>
      <c r="AU5" s="564">
        <f t="shared" si="0"/>
        <v>3714.505380215207</v>
      </c>
      <c r="AV5" s="564">
        <f t="shared" si="0"/>
        <v>8136</v>
      </c>
      <c r="AW5" s="564">
        <f t="shared" si="0"/>
        <v>22228.599786508959</v>
      </c>
      <c r="AX5" s="564">
        <f t="shared" si="0"/>
        <v>10378.094406293754</v>
      </c>
    </row>
    <row r="6" spans="1:50" ht="25.5" customHeight="1">
      <c r="A6" s="568" t="s">
        <v>246</v>
      </c>
      <c r="B6" s="569">
        <v>3887.4074999999998</v>
      </c>
      <c r="C6" s="570">
        <v>3117.7151748449896</v>
      </c>
      <c r="D6" s="570">
        <v>3870.1216747783187</v>
      </c>
      <c r="E6" s="570">
        <v>4403.7556503766918</v>
      </c>
      <c r="F6" s="571">
        <v>3438</v>
      </c>
      <c r="G6" s="572">
        <v>18717</v>
      </c>
      <c r="H6" s="573">
        <v>10875.244349623308</v>
      </c>
      <c r="I6" s="574">
        <v>44.024999999999999</v>
      </c>
      <c r="J6" s="570">
        <v>24.676246749783321</v>
      </c>
      <c r="K6" s="570">
        <v>40.802053470231357</v>
      </c>
      <c r="L6" s="570">
        <v>64.496699779985335</v>
      </c>
      <c r="M6" s="575">
        <v>4</v>
      </c>
      <c r="N6" s="576">
        <v>178</v>
      </c>
      <c r="O6" s="577">
        <v>109.50330022001468</v>
      </c>
      <c r="P6" s="574">
        <v>1009.053</v>
      </c>
      <c r="Q6" s="570">
        <v>734.1401462097474</v>
      </c>
      <c r="R6" s="570">
        <v>1195.6705113674243</v>
      </c>
      <c r="S6" s="570">
        <v>1428.1363424228282</v>
      </c>
      <c r="T6" s="575">
        <v>1234</v>
      </c>
      <c r="U6" s="576">
        <v>5601</v>
      </c>
      <c r="V6" s="577">
        <v>2938.8636575771716</v>
      </c>
      <c r="W6" s="574">
        <v>125.9115</v>
      </c>
      <c r="X6" s="570">
        <v>85.036363190879385</v>
      </c>
      <c r="Y6" s="570">
        <v>72.947596506433769</v>
      </c>
      <c r="Z6" s="570">
        <v>84.104540302686843</v>
      </c>
      <c r="AA6" s="575">
        <v>38</v>
      </c>
      <c r="AB6" s="576">
        <v>406</v>
      </c>
      <c r="AC6" s="577">
        <v>283.89545969731319</v>
      </c>
      <c r="AD6" s="574">
        <v>176.09999999999997</v>
      </c>
      <c r="AE6" s="570">
        <v>186.6008467231149</v>
      </c>
      <c r="AF6" s="570">
        <v>253.78951930128679</v>
      </c>
      <c r="AG6" s="570">
        <v>211.50963397559835</v>
      </c>
      <c r="AH6" s="575">
        <v>94</v>
      </c>
      <c r="AI6" s="576">
        <v>922</v>
      </c>
      <c r="AJ6" s="577">
        <v>616.49036602440162</v>
      </c>
      <c r="AK6" s="574">
        <v>616.34999999999991</v>
      </c>
      <c r="AL6" s="570">
        <v>511.90855057003813</v>
      </c>
      <c r="AM6" s="570">
        <v>624.74184945663046</v>
      </c>
      <c r="AN6" s="570">
        <v>829.99959997333156</v>
      </c>
      <c r="AO6" s="575">
        <v>339</v>
      </c>
      <c r="AP6" s="576">
        <v>2922</v>
      </c>
      <c r="AQ6" s="577">
        <v>1753.0004000266686</v>
      </c>
      <c r="AR6" s="578">
        <f>B6-I6-W6-AD6-AK6-P6</f>
        <v>1915.9679999999998</v>
      </c>
      <c r="AS6" s="578">
        <f t="shared" si="0"/>
        <v>1575.3530214014263</v>
      </c>
      <c r="AT6" s="578">
        <f t="shared" si="0"/>
        <v>1682.1701446763118</v>
      </c>
      <c r="AU6" s="578">
        <f t="shared" si="0"/>
        <v>1785.5088339222618</v>
      </c>
      <c r="AV6" s="578">
        <f t="shared" si="0"/>
        <v>1729</v>
      </c>
      <c r="AW6" s="578">
        <f t="shared" si="0"/>
        <v>8688</v>
      </c>
      <c r="AX6" s="578">
        <f t="shared" si="0"/>
        <v>5173.4911660777389</v>
      </c>
    </row>
    <row r="7" spans="1:50" ht="25.5" customHeight="1">
      <c r="A7" s="568" t="s">
        <v>247</v>
      </c>
      <c r="B7" s="579">
        <v>0.68844534539217217</v>
      </c>
      <c r="C7" s="579">
        <v>0.51659555476679675</v>
      </c>
      <c r="D7" s="579">
        <v>0.43245752223520872</v>
      </c>
      <c r="E7" s="579">
        <v>0.51943126189482336</v>
      </c>
      <c r="F7" s="579">
        <v>0.18497794038523621</v>
      </c>
      <c r="G7" s="580">
        <v>0.39243160521403025</v>
      </c>
      <c r="H7" s="581">
        <v>0.52713373819747911</v>
      </c>
      <c r="I7" s="582">
        <v>0.92592592592592593</v>
      </c>
      <c r="J7" s="579">
        <v>0.62484372640364394</v>
      </c>
      <c r="K7" s="579">
        <v>0.53283380798689151</v>
      </c>
      <c r="L7" s="579">
        <v>0.68001931549018713</v>
      </c>
      <c r="M7" s="579">
        <v>4.2553191489361701E-2</v>
      </c>
      <c r="N7" s="583">
        <v>0.50502208318820418</v>
      </c>
      <c r="O7" s="584">
        <v>0.66927649891832008</v>
      </c>
      <c r="P7" s="582">
        <v>0.75444371296905866</v>
      </c>
      <c r="Q7" s="579">
        <v>0.52782885014909631</v>
      </c>
      <c r="R7" s="579">
        <v>0.52998332670381154</v>
      </c>
      <c r="S7" s="579">
        <v>0.57990445953024627</v>
      </c>
      <c r="T7" s="579">
        <v>0.18246340381487505</v>
      </c>
      <c r="U7" s="583">
        <v>0.39415598985756389</v>
      </c>
      <c r="V7" s="584">
        <v>0.5896122793721611</v>
      </c>
      <c r="W7" s="582">
        <v>0.7988826815642458</v>
      </c>
      <c r="X7" s="579">
        <v>0.58467500936429861</v>
      </c>
      <c r="Y7" s="579">
        <v>0.28951112529374051</v>
      </c>
      <c r="Z7" s="579">
        <v>0.49933725111310118</v>
      </c>
      <c r="AA7" s="579">
        <v>0.12140575079872204</v>
      </c>
      <c r="AB7" s="583">
        <v>0.39172093420839466</v>
      </c>
      <c r="AC7" s="584">
        <v>0.51150510129923554</v>
      </c>
      <c r="AD7" s="582">
        <v>0.76923076923076916</v>
      </c>
      <c r="AE7" s="579">
        <v>0.63846657781248084</v>
      </c>
      <c r="AF7" s="579">
        <v>0.49583225383412721</v>
      </c>
      <c r="AG7" s="579">
        <v>0.40866570054040052</v>
      </c>
      <c r="AH7" s="579">
        <v>0.1346704871060172</v>
      </c>
      <c r="AI7" s="583">
        <v>0.41003270785054796</v>
      </c>
      <c r="AJ7" s="584">
        <v>0.59677321609821665</v>
      </c>
      <c r="AK7" s="582">
        <v>0.6102877070619005</v>
      </c>
      <c r="AL7" s="579">
        <v>0.51553782018452166</v>
      </c>
      <c r="AM7" s="579">
        <v>0.41268700885670384</v>
      </c>
      <c r="AN7" s="579">
        <v>0.54605984110024108</v>
      </c>
      <c r="AO7" s="579">
        <v>0.13129357087529048</v>
      </c>
      <c r="AP7" s="583">
        <v>0.38352937862723407</v>
      </c>
      <c r="AQ7" s="584">
        <v>0.49847410719905483</v>
      </c>
      <c r="AR7" s="582">
        <f>AR6/AR5</f>
        <v>0.66871542716656407</v>
      </c>
      <c r="AS7" s="582">
        <f t="shared" ref="AS7:AX7" si="1">AS6/AS5</f>
        <v>0.49631611607128256</v>
      </c>
      <c r="AT7" s="582">
        <f t="shared" si="1"/>
        <v>0.38769905731681664</v>
      </c>
      <c r="AU7" s="582">
        <f t="shared" si="1"/>
        <v>0.48068548868781419</v>
      </c>
      <c r="AV7" s="582">
        <f t="shared" si="1"/>
        <v>0.21251229105211406</v>
      </c>
      <c r="AW7" s="582">
        <f t="shared" si="1"/>
        <v>0.39084783042758026</v>
      </c>
      <c r="AX7" s="582">
        <f t="shared" si="1"/>
        <v>0.4985010699980042</v>
      </c>
    </row>
    <row r="8" spans="1:50" ht="25.5" customHeight="1">
      <c r="A8" s="585" t="s">
        <v>248</v>
      </c>
      <c r="B8" s="586">
        <v>9407.2619999999988</v>
      </c>
      <c r="C8" s="586">
        <v>6251.2696354423633</v>
      </c>
      <c r="D8" s="586">
        <v>6903.093539569305</v>
      </c>
      <c r="E8" s="586">
        <v>3762.745709828393</v>
      </c>
      <c r="F8" s="587">
        <v>3307</v>
      </c>
      <c r="G8" s="588">
        <v>29631.37088484006</v>
      </c>
      <c r="H8" s="589">
        <v>22561.625175011668</v>
      </c>
      <c r="I8" s="590">
        <v>61.634999999999998</v>
      </c>
      <c r="J8" s="586">
        <v>32.053245883058871</v>
      </c>
      <c r="K8" s="586">
        <v>43.017667844522975</v>
      </c>
      <c r="L8" s="586">
        <v>22.076083043321731</v>
      </c>
      <c r="M8" s="586">
        <v>30</v>
      </c>
      <c r="N8" s="591">
        <v>188.78199677090356</v>
      </c>
      <c r="O8" s="592">
        <v>136.70591372758184</v>
      </c>
      <c r="P8" s="590">
        <v>5170.2959999999994</v>
      </c>
      <c r="Q8" s="586">
        <v>3309.9045467031142</v>
      </c>
      <c r="R8" s="586">
        <v>3963.1746116407762</v>
      </c>
      <c r="S8" s="586">
        <v>2138.9271570862834</v>
      </c>
      <c r="T8" s="586">
        <v>2005</v>
      </c>
      <c r="U8" s="591">
        <v>16587.302315430174</v>
      </c>
      <c r="V8" s="592">
        <v>12443.37515834389</v>
      </c>
      <c r="W8" s="590">
        <v>236.85449999999997</v>
      </c>
      <c r="X8" s="586">
        <v>195.46972161477433</v>
      </c>
      <c r="Y8" s="586">
        <v>225.46023068204551</v>
      </c>
      <c r="Z8" s="586">
        <v>43.334533381335255</v>
      </c>
      <c r="AA8" s="586">
        <v>10</v>
      </c>
      <c r="AB8" s="591">
        <v>711.11898567815513</v>
      </c>
      <c r="AC8" s="592">
        <v>657.78445229681984</v>
      </c>
      <c r="AD8" s="590">
        <v>1083.0149999999999</v>
      </c>
      <c r="AE8" s="586">
        <v>605.16554536969147</v>
      </c>
      <c r="AF8" s="586">
        <v>600.55837055803727</v>
      </c>
      <c r="AG8" s="586">
        <v>344.22336893475739</v>
      </c>
      <c r="AH8" s="586">
        <v>251</v>
      </c>
      <c r="AI8" s="591">
        <v>2883.9622848624858</v>
      </c>
      <c r="AJ8" s="592">
        <v>2288.7389159277286</v>
      </c>
      <c r="AK8" s="590">
        <v>954.46199999999999</v>
      </c>
      <c r="AL8" s="586">
        <v>824.60100420028004</v>
      </c>
      <c r="AM8" s="586">
        <v>626.4600973398226</v>
      </c>
      <c r="AN8" s="586">
        <v>227.30189207568301</v>
      </c>
      <c r="AO8" s="586">
        <v>286</v>
      </c>
      <c r="AP8" s="591">
        <v>2918.8249936157854</v>
      </c>
      <c r="AQ8" s="592">
        <v>2405.5231015401023</v>
      </c>
      <c r="AR8" s="564">
        <f>B8-I8-W8-AD8-AK8-P8</f>
        <v>1900.9995000000008</v>
      </c>
      <c r="AS8" s="564">
        <f t="shared" ref="AS8:AX9" si="2">C8-J8-X8-AE8-AL8-Q8</f>
        <v>1284.0755716714452</v>
      </c>
      <c r="AT8" s="564">
        <f t="shared" si="2"/>
        <v>1444.4225615041</v>
      </c>
      <c r="AU8" s="564">
        <f t="shared" si="2"/>
        <v>986.88267530701205</v>
      </c>
      <c r="AV8" s="564">
        <f t="shared" si="2"/>
        <v>725</v>
      </c>
      <c r="AW8" s="564">
        <f t="shared" si="2"/>
        <v>6341.3803084825558</v>
      </c>
      <c r="AX8" s="564">
        <f t="shared" si="2"/>
        <v>4629.4976331755424</v>
      </c>
    </row>
    <row r="9" spans="1:50" ht="24" customHeight="1">
      <c r="A9" s="593" t="s">
        <v>249</v>
      </c>
      <c r="B9" s="569">
        <v>8847.2639999999992</v>
      </c>
      <c r="C9" s="570">
        <v>4902.336106673778</v>
      </c>
      <c r="D9" s="570">
        <v>3858.2840189345961</v>
      </c>
      <c r="E9" s="570">
        <v>1552.115874391626</v>
      </c>
      <c r="F9" s="571">
        <v>100</v>
      </c>
      <c r="G9" s="572">
        <v>19260</v>
      </c>
      <c r="H9" s="573">
        <v>17607.884125608372</v>
      </c>
      <c r="I9" s="574">
        <v>54.591000000000001</v>
      </c>
      <c r="J9" s="570">
        <v>22.369997399826651</v>
      </c>
      <c r="K9" s="570">
        <v>28.973664910994067</v>
      </c>
      <c r="L9" s="570">
        <v>5.0653376891792767</v>
      </c>
      <c r="M9" s="575">
        <v>0</v>
      </c>
      <c r="N9" s="576">
        <v>111</v>
      </c>
      <c r="O9" s="577">
        <v>105.93466231082073</v>
      </c>
      <c r="P9" s="574">
        <v>4916.7119999999995</v>
      </c>
      <c r="Q9" s="570">
        <v>2675.1785260350698</v>
      </c>
      <c r="R9" s="570">
        <v>2303.9341956130411</v>
      </c>
      <c r="S9" s="570">
        <v>1104.17527835189</v>
      </c>
      <c r="T9" s="575">
        <v>78</v>
      </c>
      <c r="U9" s="576">
        <v>11078</v>
      </c>
      <c r="V9" s="577">
        <v>9895.8247216481104</v>
      </c>
      <c r="W9" s="574">
        <v>179.62199999999996</v>
      </c>
      <c r="X9" s="570">
        <v>144.68935409027273</v>
      </c>
      <c r="Y9" s="570">
        <v>91.028535235682398</v>
      </c>
      <c r="Z9" s="570">
        <v>23.660110674044937</v>
      </c>
      <c r="AA9" s="575">
        <v>10</v>
      </c>
      <c r="AB9" s="576">
        <v>449</v>
      </c>
      <c r="AC9" s="577">
        <v>415.33988932595508</v>
      </c>
      <c r="AD9" s="574">
        <v>940.3739999999998</v>
      </c>
      <c r="AE9" s="570">
        <v>439.31344582972218</v>
      </c>
      <c r="AF9" s="570">
        <v>211.43676245083006</v>
      </c>
      <c r="AG9" s="570">
        <v>58.87579171944796</v>
      </c>
      <c r="AH9" s="575">
        <v>0</v>
      </c>
      <c r="AI9" s="576">
        <v>1650</v>
      </c>
      <c r="AJ9" s="577">
        <v>1591.124208280552</v>
      </c>
      <c r="AK9" s="574">
        <v>910.43700000000001</v>
      </c>
      <c r="AL9" s="570">
        <v>627.24991246083073</v>
      </c>
      <c r="AM9" s="570">
        <v>387.24128275218345</v>
      </c>
      <c r="AN9" s="570">
        <v>48.071804786985794</v>
      </c>
      <c r="AO9" s="575">
        <v>0</v>
      </c>
      <c r="AP9" s="576">
        <v>1972.9999999999998</v>
      </c>
      <c r="AQ9" s="577">
        <v>1924.9281952130141</v>
      </c>
      <c r="AR9" s="578">
        <f>B9-I9-W9-AD9-AK9-P9</f>
        <v>1845.5280000000002</v>
      </c>
      <c r="AS9" s="578">
        <f t="shared" si="2"/>
        <v>993.53487085805637</v>
      </c>
      <c r="AT9" s="578">
        <f t="shared" si="2"/>
        <v>835.66957797186524</v>
      </c>
      <c r="AU9" s="578">
        <f t="shared" si="2"/>
        <v>312.26755117007792</v>
      </c>
      <c r="AV9" s="578">
        <f t="shared" si="2"/>
        <v>12</v>
      </c>
      <c r="AW9" s="578">
        <f t="shared" si="2"/>
        <v>3999</v>
      </c>
      <c r="AX9" s="578">
        <f t="shared" si="2"/>
        <v>3674.73244882992</v>
      </c>
    </row>
    <row r="10" spans="1:50" ht="24" customHeight="1">
      <c r="A10" s="593" t="s">
        <v>250</v>
      </c>
      <c r="B10" s="579">
        <v>0.94047173343317114</v>
      </c>
      <c r="C10" s="579">
        <v>0.7842144704300329</v>
      </c>
      <c r="D10" s="579">
        <v>0.55892101082195689</v>
      </c>
      <c r="E10" s="579">
        <v>0.41249555353620032</v>
      </c>
      <c r="F10" s="579">
        <v>3.023888720895071E-2</v>
      </c>
      <c r="G10" s="580">
        <v>0.64998680198943348</v>
      </c>
      <c r="H10" s="581">
        <v>0.78043509671945721</v>
      </c>
      <c r="I10" s="582">
        <v>0.88571428571428579</v>
      </c>
      <c r="J10" s="579">
        <v>0.69790115738792879</v>
      </c>
      <c r="K10" s="579">
        <v>0.67352942088149492</v>
      </c>
      <c r="L10" s="579">
        <v>0.22944911374174232</v>
      </c>
      <c r="M10" s="579">
        <v>0</v>
      </c>
      <c r="N10" s="583">
        <v>0.58797979626576402</v>
      </c>
      <c r="O10" s="584">
        <v>0.77490914198430394</v>
      </c>
      <c r="P10" s="582">
        <v>0.95095367847411449</v>
      </c>
      <c r="Q10" s="579">
        <v>0.80823434279992334</v>
      </c>
      <c r="R10" s="579">
        <v>0.5813355255268956</v>
      </c>
      <c r="S10" s="579">
        <v>0.51622855630859055</v>
      </c>
      <c r="T10" s="579">
        <v>3.890274314214464E-2</v>
      </c>
      <c r="U10" s="583">
        <v>0.66786025776444669</v>
      </c>
      <c r="V10" s="584">
        <v>0.79526853411732723</v>
      </c>
      <c r="W10" s="582">
        <v>0.75836431226765788</v>
      </c>
      <c r="X10" s="579">
        <v>0.74021363971358201</v>
      </c>
      <c r="Y10" s="579">
        <v>0.40374541869450614</v>
      </c>
      <c r="Z10" s="579">
        <v>0.54598743375959946</v>
      </c>
      <c r="AA10" s="579">
        <v>1</v>
      </c>
      <c r="AB10" s="583">
        <v>0.63139925813092079</v>
      </c>
      <c r="AC10" s="584">
        <v>0.63142247870969193</v>
      </c>
      <c r="AD10" s="582">
        <v>0.86829268292682915</v>
      </c>
      <c r="AE10" s="579">
        <v>0.72593928915987549</v>
      </c>
      <c r="AF10" s="579">
        <v>0.35206696437244489</v>
      </c>
      <c r="AG10" s="579">
        <v>0.17103949653867639</v>
      </c>
      <c r="AH10" s="579">
        <v>0</v>
      </c>
      <c r="AI10" s="583">
        <v>0.57212953465467242</v>
      </c>
      <c r="AJ10" s="584">
        <v>0.69519690394026357</v>
      </c>
      <c r="AK10" s="582">
        <v>0.95387453874538752</v>
      </c>
      <c r="AL10" s="579">
        <v>0.76067080838587431</v>
      </c>
      <c r="AM10" s="579">
        <v>0.61814197647472002</v>
      </c>
      <c r="AN10" s="579">
        <v>0.21148880173412585</v>
      </c>
      <c r="AO10" s="579">
        <v>0</v>
      </c>
      <c r="AP10" s="583">
        <v>0.67595693620393615</v>
      </c>
      <c r="AQ10" s="584">
        <v>0.80021189319720354</v>
      </c>
      <c r="AR10" s="582">
        <f>AR9/AR8</f>
        <v>0.97081982399258893</v>
      </c>
      <c r="AS10" s="582">
        <f t="shared" ref="AS10:AX10" si="3">AS9/AS8</f>
        <v>0.77373551275085772</v>
      </c>
      <c r="AT10" s="582">
        <f t="shared" si="3"/>
        <v>0.57854924192105484</v>
      </c>
      <c r="AU10" s="582">
        <f t="shared" si="3"/>
        <v>0.3164181102611146</v>
      </c>
      <c r="AV10" s="582">
        <f t="shared" si="3"/>
        <v>1.6551724137931035E-2</v>
      </c>
      <c r="AW10" s="582">
        <f t="shared" si="3"/>
        <v>0.63061980286070085</v>
      </c>
      <c r="AX10" s="582">
        <f t="shared" si="3"/>
        <v>0.79376484016242732</v>
      </c>
    </row>
    <row r="11" spans="1:50" ht="25.5" customHeight="1">
      <c r="A11" s="585" t="s">
        <v>251</v>
      </c>
      <c r="B11" s="586">
        <v>15053.908499999998</v>
      </c>
      <c r="C11" s="586">
        <v>12286.387719747983</v>
      </c>
      <c r="D11" s="586">
        <v>15852.230682045471</v>
      </c>
      <c r="E11" s="586">
        <v>12240.779231169246</v>
      </c>
      <c r="F11" s="586">
        <v>21893</v>
      </c>
      <c r="G11" s="588">
        <v>77326.306132962694</v>
      </c>
      <c r="H11" s="589">
        <v>43192.526901793448</v>
      </c>
      <c r="I11" s="590">
        <v>109.18199999999999</v>
      </c>
      <c r="J11" s="586">
        <v>71.545115141009404</v>
      </c>
      <c r="K11" s="586">
        <v>119.59323954930329</v>
      </c>
      <c r="L11" s="586">
        <v>116.92147685907436</v>
      </c>
      <c r="M11" s="586">
        <v>124</v>
      </c>
      <c r="N11" s="591">
        <v>541.24183154938703</v>
      </c>
      <c r="O11" s="592">
        <v>300.32035469031268</v>
      </c>
      <c r="P11" s="590">
        <v>6507.7754999999997</v>
      </c>
      <c r="Q11" s="586">
        <v>4700.7723365224356</v>
      </c>
      <c r="R11" s="586">
        <v>6219.2276818454566</v>
      </c>
      <c r="S11" s="586">
        <v>4601.6368654746184</v>
      </c>
      <c r="T11" s="586">
        <v>8768</v>
      </c>
      <c r="U11" s="591">
        <v>30797.412383842511</v>
      </c>
      <c r="V11" s="592">
        <v>17427.775518367893</v>
      </c>
      <c r="W11" s="590">
        <v>394.46399999999994</v>
      </c>
      <c r="X11" s="586">
        <v>340.91182505500365</v>
      </c>
      <c r="Y11" s="586">
        <v>477.42842856190418</v>
      </c>
      <c r="Z11" s="586">
        <v>211.766870674827</v>
      </c>
      <c r="AA11" s="586">
        <v>323</v>
      </c>
      <c r="AB11" s="591">
        <v>1747.5711242917348</v>
      </c>
      <c r="AC11" s="592">
        <v>1212.8042536169078</v>
      </c>
      <c r="AD11" s="590">
        <v>1311.9449999999999</v>
      </c>
      <c r="AE11" s="586">
        <v>897.42962497499855</v>
      </c>
      <c r="AF11" s="586">
        <v>1112.4038935929063</v>
      </c>
      <c r="AG11" s="586">
        <v>861.78487139485583</v>
      </c>
      <c r="AH11" s="586">
        <v>949</v>
      </c>
      <c r="AI11" s="591">
        <v>5132.563389962761</v>
      </c>
      <c r="AJ11" s="592">
        <v>3321.7785185679049</v>
      </c>
      <c r="AK11" s="590">
        <v>1964.3955000000001</v>
      </c>
      <c r="AL11" s="586">
        <v>1817.5612304486967</v>
      </c>
      <c r="AM11" s="586">
        <v>2140.2994866324425</v>
      </c>
      <c r="AN11" s="586">
        <v>1747.2810912436498</v>
      </c>
      <c r="AO11" s="586">
        <v>2868</v>
      </c>
      <c r="AP11" s="591">
        <v>10537.537308324791</v>
      </c>
      <c r="AQ11" s="592">
        <v>5922.2562170811398</v>
      </c>
      <c r="AR11" s="564">
        <f>B11-I11-W11-AD11-AK11-P11</f>
        <v>4766.1464999999971</v>
      </c>
      <c r="AS11" s="564">
        <f t="shared" ref="AS11:AX12" si="4">C11-J11-X11-AE11-AL11-Q11</f>
        <v>4458.1675876058398</v>
      </c>
      <c r="AT11" s="564">
        <f t="shared" si="4"/>
        <v>5783.277951863457</v>
      </c>
      <c r="AU11" s="564">
        <f t="shared" si="4"/>
        <v>4701.388055522224</v>
      </c>
      <c r="AV11" s="564">
        <f t="shared" si="4"/>
        <v>8861</v>
      </c>
      <c r="AW11" s="564">
        <f t="shared" si="4"/>
        <v>28569.980094991519</v>
      </c>
      <c r="AX11" s="564">
        <f t="shared" si="4"/>
        <v>15007.592039469295</v>
      </c>
    </row>
    <row r="12" spans="1:50" ht="24" customHeight="1">
      <c r="A12" s="593" t="s">
        <v>894</v>
      </c>
      <c r="B12" s="569">
        <v>12734.671499999999</v>
      </c>
      <c r="C12" s="569">
        <v>8020.0512815187676</v>
      </c>
      <c r="D12" s="569">
        <v>7728.4056937129153</v>
      </c>
      <c r="E12" s="569">
        <v>5955.8715247683176</v>
      </c>
      <c r="F12" s="569">
        <v>3538</v>
      </c>
      <c r="G12" s="572">
        <v>37977</v>
      </c>
      <c r="H12" s="573">
        <v>28483.128475231679</v>
      </c>
      <c r="I12" s="574">
        <v>98.616</v>
      </c>
      <c r="J12" s="569">
        <v>47.046244149609976</v>
      </c>
      <c r="K12" s="569">
        <v>69.775718381225431</v>
      </c>
      <c r="L12" s="569">
        <v>69.562037469164608</v>
      </c>
      <c r="M12" s="569">
        <v>4</v>
      </c>
      <c r="N12" s="576">
        <v>289</v>
      </c>
      <c r="O12" s="577">
        <v>215.43796253083542</v>
      </c>
      <c r="P12" s="574">
        <v>5925.7649999999994</v>
      </c>
      <c r="Q12" s="569">
        <v>3409.3186722448172</v>
      </c>
      <c r="R12" s="569">
        <v>3499.6047069804654</v>
      </c>
      <c r="S12" s="569">
        <v>2532.311620774718</v>
      </c>
      <c r="T12" s="569">
        <v>1312</v>
      </c>
      <c r="U12" s="576">
        <v>16679</v>
      </c>
      <c r="V12" s="577">
        <v>12834.688379225281</v>
      </c>
      <c r="W12" s="574">
        <v>305.53349999999995</v>
      </c>
      <c r="X12" s="569">
        <v>229.72571728115213</v>
      </c>
      <c r="Y12" s="569">
        <v>163.97613174211617</v>
      </c>
      <c r="Z12" s="569">
        <v>107.76465097673179</v>
      </c>
      <c r="AA12" s="569">
        <v>48</v>
      </c>
      <c r="AB12" s="576">
        <v>855.00000000000011</v>
      </c>
      <c r="AC12" s="577">
        <v>699.23534902326833</v>
      </c>
      <c r="AD12" s="574">
        <v>1116.4739999999997</v>
      </c>
      <c r="AE12" s="569">
        <v>625.91429255283708</v>
      </c>
      <c r="AF12" s="569">
        <v>465.22628175211685</v>
      </c>
      <c r="AG12" s="569">
        <v>270.38542569504631</v>
      </c>
      <c r="AH12" s="569">
        <v>94</v>
      </c>
      <c r="AI12" s="576">
        <v>2572</v>
      </c>
      <c r="AJ12" s="577">
        <v>2207.6145743049537</v>
      </c>
      <c r="AK12" s="574">
        <v>1526.7869999999998</v>
      </c>
      <c r="AL12" s="569">
        <v>1139.1584630308689</v>
      </c>
      <c r="AM12" s="569">
        <v>1011.9831322088139</v>
      </c>
      <c r="AN12" s="569">
        <v>878.07140476031736</v>
      </c>
      <c r="AO12" s="569">
        <v>339</v>
      </c>
      <c r="AP12" s="576">
        <v>4895</v>
      </c>
      <c r="AQ12" s="577">
        <v>3677.9285952396826</v>
      </c>
      <c r="AR12" s="578">
        <f>B12-I12-W12-AD12-AK12-P12</f>
        <v>3761.4959999999992</v>
      </c>
      <c r="AS12" s="578">
        <f t="shared" si="4"/>
        <v>2568.8878922594822</v>
      </c>
      <c r="AT12" s="578">
        <f t="shared" si="4"/>
        <v>2517.8397226481775</v>
      </c>
      <c r="AU12" s="578">
        <f t="shared" si="4"/>
        <v>2097.7763850923393</v>
      </c>
      <c r="AV12" s="578">
        <f t="shared" si="4"/>
        <v>1741</v>
      </c>
      <c r="AW12" s="578">
        <f t="shared" si="4"/>
        <v>12687</v>
      </c>
      <c r="AX12" s="578">
        <f t="shared" si="4"/>
        <v>8848.2236149076598</v>
      </c>
    </row>
    <row r="13" spans="1:50" ht="24" customHeight="1" thickBot="1">
      <c r="A13" s="594" t="s">
        <v>252</v>
      </c>
      <c r="B13" s="595">
        <v>0.84593788383927004</v>
      </c>
      <c r="C13" s="595">
        <v>0.65275909115484709</v>
      </c>
      <c r="D13" s="595">
        <v>0.48752796049493846</v>
      </c>
      <c r="E13" s="595">
        <v>0.48655983514534878</v>
      </c>
      <c r="F13" s="595">
        <v>0.16160416571506875</v>
      </c>
      <c r="G13" s="596">
        <v>0.49112652471331675</v>
      </c>
      <c r="H13" s="597">
        <v>0.65944575412301232</v>
      </c>
      <c r="I13" s="598">
        <v>0.90322580645161299</v>
      </c>
      <c r="J13" s="599">
        <v>0.65757451164745195</v>
      </c>
      <c r="K13" s="599">
        <v>0.58344199592034485</v>
      </c>
      <c r="L13" s="599">
        <v>0.59494662005516608</v>
      </c>
      <c r="M13" s="599">
        <v>3.2258064516129031E-2</v>
      </c>
      <c r="N13" s="600">
        <v>0.53395725007561512</v>
      </c>
      <c r="O13" s="601">
        <v>0.7173605090903441</v>
      </c>
      <c r="P13" s="598">
        <v>0.91056690569611687</v>
      </c>
      <c r="Q13" s="599">
        <v>0.72526777052278657</v>
      </c>
      <c r="R13" s="599">
        <v>0.56270728231998313</v>
      </c>
      <c r="S13" s="599">
        <v>0.55030670494107581</v>
      </c>
      <c r="T13" s="599">
        <v>0.14963503649635038</v>
      </c>
      <c r="U13" s="600">
        <v>0.54157147334723599</v>
      </c>
      <c r="V13" s="601">
        <v>0.73645017780371591</v>
      </c>
      <c r="W13" s="598">
        <v>0.7745535714285714</v>
      </c>
      <c r="X13" s="599">
        <v>0.67385669958525951</v>
      </c>
      <c r="Y13" s="599">
        <v>0.34345699152444742</v>
      </c>
      <c r="Z13" s="599">
        <v>0.50888342748477844</v>
      </c>
      <c r="AA13" s="599">
        <v>0.14860681114551083</v>
      </c>
      <c r="AB13" s="600">
        <v>0.48925047348016765</v>
      </c>
      <c r="AC13" s="601">
        <v>0.57654427492149773</v>
      </c>
      <c r="AD13" s="598">
        <v>0.85100671140939577</v>
      </c>
      <c r="AE13" s="599">
        <v>0.6974522292712082</v>
      </c>
      <c r="AF13" s="599">
        <v>0.41821705626137473</v>
      </c>
      <c r="AG13" s="599">
        <v>0.3137504900235828</v>
      </c>
      <c r="AH13" s="599">
        <v>9.9051633298208638E-2</v>
      </c>
      <c r="AI13" s="600">
        <v>0.5011141226292114</v>
      </c>
      <c r="AJ13" s="601">
        <v>0.66458813011311391</v>
      </c>
      <c r="AK13" s="598">
        <v>0.77722994173016569</v>
      </c>
      <c r="AL13" s="599">
        <v>0.62675107938435048</v>
      </c>
      <c r="AM13" s="599">
        <v>0.47282314392415853</v>
      </c>
      <c r="AN13" s="599">
        <v>0.50253585937643197</v>
      </c>
      <c r="AO13" s="599">
        <v>0.11820083682008369</v>
      </c>
      <c r="AP13" s="600">
        <v>0.46452979066872552</v>
      </c>
      <c r="AQ13" s="601">
        <v>0.62103503469365218</v>
      </c>
      <c r="AR13" s="598">
        <f>AR12/AR11</f>
        <v>0.78921115832255717</v>
      </c>
      <c r="AS13" s="598">
        <f t="shared" ref="AS13:AX13" si="5">AS12/AS11</f>
        <v>0.5762205753326215</v>
      </c>
      <c r="AT13" s="598">
        <f t="shared" si="5"/>
        <v>0.43536550440860144</v>
      </c>
      <c r="AU13" s="598">
        <f t="shared" si="5"/>
        <v>0.4462036233380699</v>
      </c>
      <c r="AV13" s="598">
        <f t="shared" si="5"/>
        <v>0.19647895271414062</v>
      </c>
      <c r="AW13" s="598">
        <f t="shared" si="5"/>
        <v>0.44406751274650358</v>
      </c>
      <c r="AX13" s="598">
        <f t="shared" si="5"/>
        <v>0.58958316508319442</v>
      </c>
    </row>
    <row r="14" spans="1:50" ht="15.75" thickBot="1">
      <c r="A14" s="602" t="s">
        <v>253</v>
      </c>
      <c r="C14" s="603"/>
      <c r="D14" s="603"/>
      <c r="E14" s="604"/>
      <c r="F14" s="604"/>
      <c r="G14" s="604"/>
      <c r="H14" s="604"/>
      <c r="P14" s="536"/>
      <c r="Q14" s="603"/>
      <c r="R14" s="603"/>
      <c r="S14" s="604"/>
      <c r="T14" s="604"/>
      <c r="U14" s="604"/>
      <c r="V14" s="604"/>
      <c r="W14" s="536"/>
      <c r="X14" s="603"/>
      <c r="Y14" s="603"/>
      <c r="Z14" s="604"/>
      <c r="AA14" s="604"/>
      <c r="AB14" s="604"/>
      <c r="AC14" s="604"/>
    </row>
    <row r="15" spans="1:50" ht="12.75"/>
    <row r="17" spans="1:8" ht="15" customHeight="1">
      <c r="A17" s="537"/>
      <c r="B17" s="538"/>
      <c r="C17" s="538"/>
    </row>
    <row r="18" spans="1:8" ht="15" customHeight="1">
      <c r="A18" s="537"/>
      <c r="B18" s="538"/>
      <c r="C18" s="538"/>
    </row>
    <row r="19" spans="1:8" ht="15" customHeight="1">
      <c r="A19" s="537"/>
      <c r="B19" s="538"/>
      <c r="C19" s="538"/>
    </row>
    <row r="20" spans="1:8" ht="15" customHeight="1">
      <c r="A20" s="537"/>
      <c r="B20" s="538"/>
      <c r="C20" s="538"/>
    </row>
    <row r="21" spans="1:8" ht="15" customHeight="1">
      <c r="A21" s="537"/>
      <c r="B21" s="538"/>
      <c r="C21" s="538"/>
    </row>
    <row r="22" spans="1:8" ht="15" customHeight="1">
      <c r="A22" s="537"/>
      <c r="B22" s="538"/>
      <c r="C22" s="538"/>
    </row>
    <row r="23" spans="1:8" ht="15" customHeight="1">
      <c r="A23" s="537"/>
      <c r="B23" s="538"/>
      <c r="C23" s="538"/>
    </row>
    <row r="24" spans="1:8" ht="15" customHeight="1">
      <c r="A24" s="537"/>
      <c r="B24" s="538"/>
      <c r="C24" s="538"/>
    </row>
    <row r="25" spans="1:8" ht="15" customHeight="1">
      <c r="A25" s="537"/>
      <c r="B25" s="538"/>
      <c r="C25" s="538"/>
    </row>
    <row r="26" spans="1:8" ht="15" customHeight="1">
      <c r="A26" s="537"/>
      <c r="B26" s="538"/>
      <c r="C26" s="538"/>
    </row>
    <row r="27" spans="1:8" ht="15" customHeight="1">
      <c r="A27" s="603"/>
      <c r="B27" s="604"/>
      <c r="C27" s="604"/>
    </row>
    <row r="28" spans="1:8" ht="15" customHeight="1">
      <c r="A28" s="537"/>
      <c r="B28" s="538"/>
      <c r="C28" s="538"/>
      <c r="H28" s="604"/>
    </row>
    <row r="29" spans="1:8" ht="15" customHeight="1">
      <c r="A29" s="537"/>
      <c r="B29" s="538"/>
      <c r="C29" s="538"/>
    </row>
    <row r="30" spans="1:8" ht="15" customHeight="1">
      <c r="A30" s="537"/>
      <c r="B30" s="538"/>
      <c r="C30" s="538"/>
    </row>
    <row r="31" spans="1:8" ht="15" customHeight="1">
      <c r="A31" s="537"/>
      <c r="B31" s="538"/>
      <c r="C31" s="538"/>
    </row>
    <row r="32" spans="1:8" ht="15" customHeight="1">
      <c r="A32" s="537"/>
      <c r="B32" s="538"/>
      <c r="C32" s="538"/>
    </row>
    <row r="33" spans="1:3" s="538" customFormat="1" ht="15" customHeight="1">
      <c r="A33" s="537"/>
    </row>
    <row r="34" spans="1:3" s="538" customFormat="1" ht="15" customHeight="1">
      <c r="A34" s="537"/>
    </row>
    <row r="35" spans="1:3" s="538" customFormat="1" ht="15" customHeight="1">
      <c r="A35" s="537"/>
    </row>
    <row r="36" spans="1:3" s="538" customFormat="1" ht="15" customHeight="1">
      <c r="A36" s="537"/>
    </row>
    <row r="37" spans="1:3" s="538" customFormat="1" ht="15" customHeight="1">
      <c r="A37" s="537"/>
    </row>
    <row r="38" spans="1:3" s="538" customFormat="1" ht="15" customHeight="1">
      <c r="A38" s="537"/>
    </row>
    <row r="39" spans="1:3" s="538" customFormat="1" ht="15" customHeight="1">
      <c r="A39" s="537"/>
    </row>
    <row r="40" spans="1:3" s="538" customFormat="1" ht="15" customHeight="1">
      <c r="A40" s="537"/>
    </row>
    <row r="41" spans="1:3" s="538" customFormat="1" ht="15" customHeight="1">
      <c r="A41" s="537"/>
    </row>
    <row r="42" spans="1:3" s="538" customFormat="1" ht="15" customHeight="1">
      <c r="A42" s="537"/>
    </row>
    <row r="43" spans="1:3" s="538" customFormat="1" ht="15" customHeight="1">
      <c r="A43" s="537"/>
    </row>
    <row r="44" spans="1:3" s="538" customFormat="1" ht="15" customHeight="1">
      <c r="A44" s="537"/>
    </row>
    <row r="45" spans="1:3" s="538" customFormat="1" ht="15" customHeight="1">
      <c r="A45" s="537"/>
    </row>
    <row r="46" spans="1:3" s="538" customFormat="1" ht="15" customHeight="1">
      <c r="A46" s="537"/>
    </row>
    <row r="47" spans="1:3" s="538" customFormat="1" ht="15" customHeight="1">
      <c r="C47" s="537"/>
    </row>
    <row r="48" spans="1:3" s="538" customFormat="1" ht="15" customHeight="1">
      <c r="C48" s="537"/>
    </row>
    <row r="49" spans="2:2" s="538" customFormat="1" ht="15" customHeight="1"/>
    <row r="50" spans="2:2" s="538" customFormat="1" ht="15" customHeight="1"/>
    <row r="51" spans="2:2" s="538" customFormat="1" ht="15" customHeight="1">
      <c r="B51" s="604"/>
    </row>
    <row r="52" spans="2:2" s="538" customFormat="1" ht="15" customHeight="1"/>
    <row r="53" spans="2:2" s="538" customFormat="1" ht="15" customHeight="1"/>
    <row r="54" spans="2:2" s="538" customFormat="1" ht="15" customHeight="1"/>
    <row r="55" spans="2:2" s="538" customFormat="1" ht="15" customHeight="1"/>
    <row r="56" spans="2:2" s="538" customFormat="1" ht="15" customHeight="1"/>
    <row r="57" spans="2:2" s="538" customFormat="1" ht="15" customHeight="1"/>
    <row r="58" spans="2:2" s="538" customFormat="1" ht="15" customHeight="1"/>
    <row r="59" spans="2:2" s="538" customFormat="1" ht="15" customHeight="1"/>
    <row r="60" spans="2:2" s="538" customFormat="1" ht="15" customHeight="1"/>
    <row r="61" spans="2:2" s="538" customFormat="1" ht="15" customHeight="1"/>
    <row r="62" spans="2:2" s="538" customFormat="1" ht="15" customHeight="1"/>
    <row r="63" spans="2:2" s="538" customFormat="1" ht="15" customHeight="1"/>
    <row r="64" spans="2:2" s="538" customFormat="1" ht="15" customHeight="1"/>
    <row r="65" spans="1:8" ht="15" customHeight="1">
      <c r="A65" s="538"/>
      <c r="B65" s="538"/>
    </row>
    <row r="66" spans="1:8" ht="15" customHeight="1">
      <c r="A66" s="538"/>
      <c r="B66" s="538"/>
    </row>
    <row r="67" spans="1:8" ht="15" customHeight="1">
      <c r="A67" s="538"/>
      <c r="B67" s="538"/>
      <c r="C67" s="603"/>
      <c r="D67" s="603"/>
      <c r="E67" s="604"/>
      <c r="H67" s="604"/>
    </row>
    <row r="68" spans="1:8" ht="15" customHeight="1">
      <c r="A68" s="538"/>
      <c r="B68" s="538"/>
    </row>
    <row r="69" spans="1:8" ht="15" customHeight="1">
      <c r="A69" s="538"/>
      <c r="B69" s="538"/>
    </row>
    <row r="70" spans="1:8" ht="15" customHeight="1">
      <c r="A70" s="538"/>
      <c r="B70" s="538"/>
    </row>
    <row r="71" spans="1:8" ht="15" customHeight="1">
      <c r="A71" s="538"/>
      <c r="B71" s="538"/>
    </row>
    <row r="72" spans="1:8" ht="15" customHeight="1">
      <c r="A72" s="538"/>
      <c r="B72" s="538"/>
    </row>
    <row r="73" spans="1:8" ht="15" customHeight="1">
      <c r="A73" s="538"/>
      <c r="B73" s="538"/>
    </row>
    <row r="74" spans="1:8" ht="15" customHeight="1">
      <c r="A74" s="538"/>
      <c r="B74" s="538"/>
    </row>
    <row r="75" spans="1:8" ht="15" customHeight="1">
      <c r="A75" s="538"/>
      <c r="B75" s="538"/>
    </row>
    <row r="76" spans="1:8" ht="15" customHeight="1">
      <c r="A76" s="538"/>
      <c r="B76" s="538"/>
    </row>
    <row r="77" spans="1:8" ht="15" customHeight="1">
      <c r="A77" s="538"/>
      <c r="B77" s="538"/>
    </row>
    <row r="78" spans="1:8" ht="15" customHeight="1">
      <c r="A78" s="538"/>
      <c r="B78" s="538"/>
    </row>
    <row r="79" spans="1:8" ht="15" customHeight="1">
      <c r="A79" s="538"/>
      <c r="B79" s="538"/>
    </row>
    <row r="80" spans="1:8" ht="15" customHeight="1">
      <c r="A80" s="538"/>
      <c r="B80" s="538"/>
      <c r="C80" s="603"/>
      <c r="D80" s="603"/>
      <c r="E80" s="604"/>
      <c r="H80" s="604"/>
    </row>
    <row r="81" spans="1:4" ht="15" customHeight="1">
      <c r="A81" s="538"/>
      <c r="B81" s="538"/>
      <c r="C81" s="538"/>
      <c r="D81" s="538"/>
    </row>
    <row r="82" spans="1:4" ht="15" customHeight="1">
      <c r="A82" s="538"/>
      <c r="B82" s="538"/>
      <c r="C82" s="538"/>
      <c r="D82" s="538"/>
    </row>
    <row r="83" spans="1:4" ht="15" customHeight="1">
      <c r="A83" s="538"/>
      <c r="B83" s="538"/>
      <c r="C83" s="538"/>
      <c r="D83" s="538"/>
    </row>
    <row r="84" spans="1:4" ht="15" customHeight="1">
      <c r="A84" s="538"/>
      <c r="B84" s="538"/>
      <c r="C84" s="538"/>
      <c r="D84" s="538"/>
    </row>
    <row r="85" spans="1:4" ht="15" customHeight="1">
      <c r="A85" s="538"/>
      <c r="B85" s="538"/>
      <c r="C85" s="538"/>
      <c r="D85" s="538"/>
    </row>
    <row r="86" spans="1:4" ht="15" customHeight="1">
      <c r="A86" s="538"/>
      <c r="B86" s="538"/>
      <c r="C86" s="538"/>
      <c r="D86" s="538"/>
    </row>
    <row r="87" spans="1:4" ht="15" customHeight="1">
      <c r="A87" s="604"/>
      <c r="B87" s="604"/>
      <c r="C87" s="538"/>
      <c r="D87" s="538"/>
    </row>
    <row r="88" spans="1:4" ht="15" customHeight="1">
      <c r="A88" s="538"/>
      <c r="B88" s="538"/>
      <c r="C88" s="538"/>
      <c r="D88" s="538"/>
    </row>
    <row r="89" spans="1:4" ht="15" customHeight="1">
      <c r="A89" s="538"/>
      <c r="B89" s="538"/>
      <c r="C89" s="538"/>
      <c r="D89" s="538"/>
    </row>
    <row r="90" spans="1:4" ht="15" customHeight="1">
      <c r="A90" s="538"/>
      <c r="B90" s="538"/>
      <c r="C90" s="538"/>
      <c r="D90" s="538"/>
    </row>
    <row r="91" spans="1:4" ht="15" customHeight="1">
      <c r="A91" s="538"/>
      <c r="B91" s="538"/>
      <c r="C91" s="538"/>
      <c r="D91" s="538"/>
    </row>
    <row r="92" spans="1:4" ht="15" customHeight="1">
      <c r="A92" s="538"/>
      <c r="B92" s="538"/>
      <c r="C92" s="538"/>
      <c r="D92" s="538"/>
    </row>
    <row r="93" spans="1:4" ht="15" customHeight="1">
      <c r="A93" s="538"/>
      <c r="B93" s="538"/>
      <c r="C93" s="538"/>
      <c r="D93" s="538"/>
    </row>
    <row r="94" spans="1:4" ht="15" customHeight="1">
      <c r="A94" s="538"/>
      <c r="B94" s="538"/>
      <c r="C94" s="538"/>
      <c r="D94" s="538"/>
    </row>
    <row r="95" spans="1:4" ht="15" customHeight="1">
      <c r="A95" s="538"/>
      <c r="B95" s="538"/>
      <c r="C95" s="538"/>
      <c r="D95" s="538"/>
    </row>
    <row r="96" spans="1:4" ht="15" customHeight="1">
      <c r="A96" s="538"/>
      <c r="B96" s="538"/>
      <c r="C96" s="538"/>
      <c r="D96" s="538"/>
    </row>
    <row r="97" spans="1:2" s="538" customFormat="1" ht="15" customHeight="1"/>
    <row r="98" spans="1:2" s="538" customFormat="1" ht="15" customHeight="1"/>
    <row r="99" spans="1:2" s="538" customFormat="1" ht="15" customHeight="1"/>
    <row r="100" spans="1:2" s="538" customFormat="1" ht="15" customHeight="1">
      <c r="A100" s="604"/>
      <c r="B100" s="604"/>
    </row>
    <row r="101" spans="1:2" s="538" customFormat="1" ht="15" customHeight="1"/>
    <row r="102" spans="1:2" s="538" customFormat="1" ht="15" customHeight="1"/>
    <row r="103" spans="1:2" s="538" customFormat="1" ht="15" customHeight="1"/>
    <row r="104" spans="1:2" s="538" customFormat="1" ht="15" customHeight="1"/>
    <row r="105" spans="1:2" s="538" customFormat="1" ht="15" customHeight="1"/>
    <row r="106" spans="1:2" s="538" customFormat="1" ht="15" customHeight="1">
      <c r="A106" s="605"/>
      <c r="B106" s="536"/>
    </row>
  </sheetData>
  <mergeCells count="14">
    <mergeCell ref="W3:AC3"/>
    <mergeCell ref="B2:H2"/>
    <mergeCell ref="I2:O2"/>
    <mergeCell ref="P2:V2"/>
    <mergeCell ref="W2:AC2"/>
    <mergeCell ref="B3:H3"/>
    <mergeCell ref="I3:O3"/>
    <mergeCell ref="P3:V3"/>
    <mergeCell ref="AD2:AJ2"/>
    <mergeCell ref="AK2:AQ2"/>
    <mergeCell ref="AR2:AX2"/>
    <mergeCell ref="AD3:AJ3"/>
    <mergeCell ref="AK3:AQ3"/>
    <mergeCell ref="AR3:AX3"/>
  </mergeCells>
  <hyperlinks>
    <hyperlink ref="A14" r:id="rId1"/>
  </hyperlinks>
  <printOptions horizontalCentered="1" verticalCentered="1" headings="1" gridLines="1"/>
  <pageMargins left="0.7" right="0.7" top="0.75" bottom="0.75" header="0.3" footer="0.3"/>
  <pageSetup scale="61" fitToHeight="0" orientation="landscape" r:id="rId2"/>
  <headerFooter>
    <oddHeader>&amp;L5th Cycle Housing Element Data Package&amp;CButte County and the Cities Within</oddHeader>
    <oddFooter>&amp;L&amp;A&amp;C&amp;"-,Bold"HCD-Housing Policy&amp;RPage &amp;P</oddFooter>
  </headerFooter>
  <colBreaks count="3" manualBreakCount="3">
    <brk id="8" max="14" man="1"/>
    <brk id="15" max="14" man="1"/>
    <brk id="22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zoomScaleNormal="100" workbookViewId="0">
      <selection activeCell="W80" sqref="W80"/>
    </sheetView>
  </sheetViews>
  <sheetFormatPr defaultRowHeight="15"/>
  <cols>
    <col min="1" max="1" width="41.5703125" customWidth="1"/>
    <col min="2" max="2" width="12.42578125" customWidth="1"/>
    <col min="3" max="3" width="11.140625" customWidth="1"/>
    <col min="4" max="4" width="10.42578125" customWidth="1"/>
    <col min="5" max="5" width="11.85546875" customWidth="1"/>
    <col min="6" max="6" width="11.28515625" bestFit="1" customWidth="1"/>
    <col min="8" max="8" width="11.28515625" customWidth="1"/>
    <col min="9" max="9" width="10.140625" bestFit="1" customWidth="1"/>
    <col min="10" max="10" width="11" bestFit="1" customWidth="1"/>
    <col min="11" max="11" width="12.28515625" customWidth="1"/>
    <col min="12" max="12" width="11" bestFit="1" customWidth="1"/>
    <col min="14" max="14" width="11.140625" customWidth="1"/>
    <col min="15" max="15" width="9.140625" customWidth="1"/>
    <col min="17" max="17" width="11.140625" customWidth="1"/>
    <col min="20" max="20" width="11.5703125" customWidth="1"/>
  </cols>
  <sheetData>
    <row r="1" spans="1:22" ht="18.75">
      <c r="A1" s="35" t="s">
        <v>117</v>
      </c>
    </row>
    <row r="2" spans="1:22" ht="15" customHeight="1" thickBot="1">
      <c r="A2" s="222" t="s">
        <v>6</v>
      </c>
      <c r="B2" s="696" t="s">
        <v>426</v>
      </c>
      <c r="C2" s="696"/>
      <c r="D2" s="697"/>
      <c r="E2" s="704" t="s">
        <v>542</v>
      </c>
      <c r="F2" s="696"/>
      <c r="G2" s="697"/>
      <c r="H2" s="696" t="s">
        <v>543</v>
      </c>
      <c r="I2" s="696"/>
      <c r="J2" s="697"/>
      <c r="K2" s="704" t="s">
        <v>544</v>
      </c>
      <c r="L2" s="696"/>
      <c r="M2" s="697"/>
      <c r="N2" s="696" t="s">
        <v>545</v>
      </c>
      <c r="O2" s="696"/>
      <c r="P2" s="697"/>
      <c r="Q2" s="696" t="s">
        <v>546</v>
      </c>
      <c r="R2" s="696"/>
      <c r="S2" s="697"/>
      <c r="T2" s="696" t="s">
        <v>334</v>
      </c>
      <c r="U2" s="696"/>
      <c r="V2" s="697"/>
    </row>
    <row r="3" spans="1:22" s="130" customFormat="1" ht="48.75" customHeight="1" thickTop="1" thickBot="1">
      <c r="A3" s="223" t="s">
        <v>0</v>
      </c>
      <c r="B3" s="206" t="s">
        <v>333</v>
      </c>
      <c r="C3" s="203" t="s">
        <v>7</v>
      </c>
      <c r="D3" s="204" t="s">
        <v>8</v>
      </c>
      <c r="E3" s="202" t="s">
        <v>209</v>
      </c>
      <c r="F3" s="203" t="s">
        <v>7</v>
      </c>
      <c r="G3" s="204" t="s">
        <v>8</v>
      </c>
      <c r="H3" s="269" t="s">
        <v>209</v>
      </c>
      <c r="I3" s="270" t="s">
        <v>7</v>
      </c>
      <c r="J3" s="271" t="s">
        <v>8</v>
      </c>
      <c r="K3" s="202" t="s">
        <v>209</v>
      </c>
      <c r="L3" s="203" t="s">
        <v>7</v>
      </c>
      <c r="M3" s="208" t="s">
        <v>8</v>
      </c>
      <c r="N3" s="206" t="s">
        <v>209</v>
      </c>
      <c r="O3" s="203" t="s">
        <v>7</v>
      </c>
      <c r="P3" s="208" t="s">
        <v>8</v>
      </c>
      <c r="Q3" s="206" t="s">
        <v>209</v>
      </c>
      <c r="R3" s="203" t="s">
        <v>7</v>
      </c>
      <c r="S3" s="208" t="s">
        <v>8</v>
      </c>
      <c r="T3" s="206" t="s">
        <v>209</v>
      </c>
      <c r="U3" s="203" t="s">
        <v>7</v>
      </c>
      <c r="V3" s="204" t="s">
        <v>8</v>
      </c>
    </row>
    <row r="4" spans="1:22" s="367" customFormat="1" ht="16.5" customHeight="1" thickBot="1">
      <c r="A4" s="368">
        <v>2000</v>
      </c>
      <c r="B4" s="386">
        <v>79566</v>
      </c>
      <c r="C4" s="387">
        <v>48336</v>
      </c>
      <c r="D4" s="388">
        <v>31230</v>
      </c>
      <c r="E4" s="389">
        <v>571</v>
      </c>
      <c r="F4" s="387">
        <v>425</v>
      </c>
      <c r="G4" s="388">
        <v>146</v>
      </c>
      <c r="H4" s="390">
        <v>23476</v>
      </c>
      <c r="I4" s="391">
        <v>9486</v>
      </c>
      <c r="J4" s="392">
        <v>13990</v>
      </c>
      <c r="K4" s="389">
        <v>1841</v>
      </c>
      <c r="L4" s="387">
        <v>1051</v>
      </c>
      <c r="M4" s="393">
        <v>790</v>
      </c>
      <c r="N4" s="386">
        <v>4881</v>
      </c>
      <c r="O4" s="387">
        <v>2082</v>
      </c>
      <c r="P4" s="393">
        <v>2799</v>
      </c>
      <c r="Q4" s="386">
        <v>11591</v>
      </c>
      <c r="R4" s="387">
        <v>8215</v>
      </c>
      <c r="S4" s="393">
        <v>3376</v>
      </c>
      <c r="T4" s="207">
        <f t="shared" ref="T4:V4" si="0">B4-E4-H4-K4-N4-Q4</f>
        <v>37206</v>
      </c>
      <c r="U4" s="207">
        <f t="shared" si="0"/>
        <v>27077</v>
      </c>
      <c r="V4" s="207">
        <f t="shared" si="0"/>
        <v>10129</v>
      </c>
    </row>
    <row r="5" spans="1:22" s="178" customFormat="1" ht="15.75" thickBot="1">
      <c r="A5" s="205">
        <v>2010</v>
      </c>
      <c r="B5" s="220">
        <v>87618</v>
      </c>
      <c r="C5" s="177">
        <v>50991</v>
      </c>
      <c r="D5" s="201">
        <v>36627</v>
      </c>
      <c r="E5" s="220">
        <v>565</v>
      </c>
      <c r="F5" s="177">
        <v>392</v>
      </c>
      <c r="G5" s="201">
        <v>173</v>
      </c>
      <c r="H5" s="220">
        <v>34805</v>
      </c>
      <c r="I5" s="221">
        <v>14878</v>
      </c>
      <c r="J5" s="209">
        <v>19927</v>
      </c>
      <c r="K5" s="220">
        <v>2183</v>
      </c>
      <c r="L5" s="177">
        <v>1262</v>
      </c>
      <c r="M5" s="209">
        <v>921</v>
      </c>
      <c r="N5" s="220">
        <v>5646</v>
      </c>
      <c r="O5" s="177">
        <v>2423</v>
      </c>
      <c r="P5" s="209">
        <v>3223</v>
      </c>
      <c r="Q5" s="220">
        <v>11893</v>
      </c>
      <c r="R5" s="177">
        <v>7975</v>
      </c>
      <c r="S5" s="209">
        <v>3918</v>
      </c>
      <c r="T5" s="207">
        <f>B5-E5-H5-K5-N5-Q5</f>
        <v>32526</v>
      </c>
      <c r="U5" s="207">
        <f t="shared" ref="U5:V5" si="1">C5-F5-I5-L5-O5-R5</f>
        <v>24061</v>
      </c>
      <c r="V5" s="207">
        <f t="shared" si="1"/>
        <v>8465</v>
      </c>
    </row>
    <row r="6" spans="1:22" s="178" customFormat="1">
      <c r="A6" s="364" t="s">
        <v>424</v>
      </c>
      <c r="B6" s="365"/>
      <c r="C6" s="366"/>
      <c r="D6" s="366"/>
      <c r="E6" s="365"/>
      <c r="F6" s="366"/>
      <c r="G6" s="366"/>
      <c r="H6" s="365"/>
      <c r="I6" s="366"/>
      <c r="J6" s="366"/>
      <c r="K6" s="365"/>
      <c r="L6" s="366"/>
      <c r="M6" s="366"/>
      <c r="N6" s="365"/>
      <c r="O6" s="366"/>
      <c r="P6" s="366"/>
      <c r="Q6" s="365"/>
      <c r="R6" s="366"/>
      <c r="S6" s="366"/>
      <c r="T6" s="365"/>
      <c r="U6" s="366"/>
      <c r="V6" s="366"/>
    </row>
    <row r="7" spans="1:22" s="82" customFormat="1">
      <c r="A7" s="363" t="s">
        <v>422</v>
      </c>
    </row>
    <row r="8" spans="1:22" ht="15.75" thickBot="1">
      <c r="A8" s="163"/>
      <c r="B8" s="163"/>
      <c r="C8" s="116"/>
      <c r="D8" s="116"/>
    </row>
    <row r="9" spans="1:22" ht="19.5" thickBot="1">
      <c r="A9" s="722" t="s">
        <v>224</v>
      </c>
      <c r="B9" s="723"/>
      <c r="C9" s="723"/>
      <c r="D9" s="724"/>
      <c r="O9" s="43"/>
    </row>
    <row r="10" spans="1:22" ht="33.75" customHeight="1" thickBot="1">
      <c r="A10" s="701" t="s">
        <v>180</v>
      </c>
      <c r="B10" s="702"/>
      <c r="C10" s="702"/>
      <c r="D10" s="702"/>
      <c r="E10" s="702"/>
      <c r="F10" s="702"/>
      <c r="G10" s="702"/>
      <c r="H10" s="702"/>
      <c r="I10" s="702"/>
      <c r="J10" s="702"/>
      <c r="K10" s="702"/>
      <c r="L10" s="702"/>
      <c r="M10" s="702"/>
      <c r="N10" s="702"/>
      <c r="O10" s="703"/>
      <c r="P10" s="464"/>
      <c r="Q10" s="441"/>
      <c r="R10" s="441"/>
      <c r="S10" s="441"/>
      <c r="T10" s="441"/>
      <c r="U10" s="441"/>
      <c r="V10" s="441"/>
    </row>
    <row r="11" spans="1:22" ht="15" customHeight="1">
      <c r="A11" s="705" t="s">
        <v>95</v>
      </c>
      <c r="B11" s="706"/>
      <c r="C11" s="698" t="s">
        <v>547</v>
      </c>
      <c r="D11" s="699"/>
      <c r="E11" s="698" t="s">
        <v>548</v>
      </c>
      <c r="F11" s="699"/>
      <c r="G11" s="698" t="s">
        <v>440</v>
      </c>
      <c r="H11" s="699"/>
      <c r="I11" s="698" t="s">
        <v>549</v>
      </c>
      <c r="J11" s="699"/>
      <c r="K11" s="698" t="s">
        <v>442</v>
      </c>
      <c r="L11" s="699"/>
      <c r="M11" s="698" t="s">
        <v>443</v>
      </c>
      <c r="N11" s="700"/>
      <c r="O11" s="503" t="s">
        <v>332</v>
      </c>
      <c r="P11" s="498"/>
    </row>
    <row r="12" spans="1:22" ht="15" customHeight="1">
      <c r="A12" s="504"/>
      <c r="B12" s="54"/>
      <c r="C12" s="55" t="s">
        <v>91</v>
      </c>
      <c r="D12" s="55" t="s">
        <v>128</v>
      </c>
      <c r="E12" s="55" t="s">
        <v>91</v>
      </c>
      <c r="F12" s="55" t="s">
        <v>128</v>
      </c>
      <c r="G12" s="55" t="s">
        <v>91</v>
      </c>
      <c r="H12" s="55" t="s">
        <v>128</v>
      </c>
      <c r="I12" s="55" t="s">
        <v>91</v>
      </c>
      <c r="J12" s="55" t="s">
        <v>128</v>
      </c>
      <c r="K12" s="55" t="s">
        <v>91</v>
      </c>
      <c r="L12" s="55" t="s">
        <v>128</v>
      </c>
      <c r="M12" s="55" t="s">
        <v>91</v>
      </c>
      <c r="N12" s="53" t="s">
        <v>128</v>
      </c>
      <c r="O12" s="301" t="s">
        <v>91</v>
      </c>
      <c r="P12" s="499"/>
    </row>
    <row r="13" spans="1:22" ht="16.5" thickBot="1">
      <c r="A13" s="660" t="s">
        <v>96</v>
      </c>
      <c r="B13" s="661"/>
      <c r="C13" s="394">
        <v>85219</v>
      </c>
      <c r="D13" s="194" t="s">
        <v>550</v>
      </c>
      <c r="E13" s="194">
        <v>623</v>
      </c>
      <c r="F13" s="194" t="s">
        <v>131</v>
      </c>
      <c r="G13" s="394">
        <v>33891</v>
      </c>
      <c r="H13" s="194" t="s">
        <v>551</v>
      </c>
      <c r="I13" s="394">
        <v>1958</v>
      </c>
      <c r="J13" s="194" t="s">
        <v>129</v>
      </c>
      <c r="K13" s="394">
        <v>5675</v>
      </c>
      <c r="L13" s="194" t="s">
        <v>552</v>
      </c>
      <c r="M13" s="394">
        <v>11519</v>
      </c>
      <c r="N13" s="501" t="s">
        <v>553</v>
      </c>
      <c r="O13" s="505">
        <f>C13-E13-G13-I13-K13-M13</f>
        <v>31553</v>
      </c>
      <c r="P13" s="500"/>
    </row>
    <row r="14" spans="1:22">
      <c r="A14" s="662" t="s">
        <v>97</v>
      </c>
      <c r="B14" s="663"/>
      <c r="C14" s="395">
        <v>51406</v>
      </c>
      <c r="D14" s="231" t="s">
        <v>554</v>
      </c>
      <c r="E14" s="231">
        <v>388</v>
      </c>
      <c r="F14" s="231" t="s">
        <v>312</v>
      </c>
      <c r="G14" s="395">
        <v>15206</v>
      </c>
      <c r="H14" s="231" t="s">
        <v>555</v>
      </c>
      <c r="I14" s="395">
        <v>1119</v>
      </c>
      <c r="J14" s="231" t="s">
        <v>556</v>
      </c>
      <c r="K14" s="395">
        <v>2483</v>
      </c>
      <c r="L14" s="231" t="s">
        <v>557</v>
      </c>
      <c r="M14" s="395">
        <v>8329</v>
      </c>
      <c r="N14" s="502" t="s">
        <v>558</v>
      </c>
      <c r="O14" s="506">
        <f t="shared" ref="O14:O33" si="2">C14-E14-G14-I14-K14-M14</f>
        <v>23881</v>
      </c>
      <c r="P14" s="500"/>
      <c r="U14" s="163"/>
    </row>
    <row r="15" spans="1:22">
      <c r="A15" s="632" t="s">
        <v>118</v>
      </c>
      <c r="B15" s="633"/>
      <c r="C15" s="194">
        <v>511</v>
      </c>
      <c r="D15" s="194" t="s">
        <v>604</v>
      </c>
      <c r="E15" s="194">
        <v>5</v>
      </c>
      <c r="F15" s="194" t="s">
        <v>136</v>
      </c>
      <c r="G15" s="194">
        <v>168</v>
      </c>
      <c r="H15" s="194" t="s">
        <v>287</v>
      </c>
      <c r="I15" s="194">
        <v>34</v>
      </c>
      <c r="J15" s="194" t="s">
        <v>146</v>
      </c>
      <c r="K15" s="194">
        <v>67</v>
      </c>
      <c r="L15" s="194" t="s">
        <v>307</v>
      </c>
      <c r="M15" s="194">
        <v>55</v>
      </c>
      <c r="N15" s="501" t="s">
        <v>271</v>
      </c>
      <c r="O15" s="505">
        <f t="shared" si="2"/>
        <v>182</v>
      </c>
      <c r="P15" s="500"/>
      <c r="U15" s="163"/>
    </row>
    <row r="16" spans="1:22">
      <c r="A16" s="632" t="s">
        <v>119</v>
      </c>
      <c r="B16" s="633"/>
      <c r="C16" s="394">
        <v>3506</v>
      </c>
      <c r="D16" s="194" t="s">
        <v>605</v>
      </c>
      <c r="E16" s="194">
        <v>47</v>
      </c>
      <c r="F16" s="194" t="s">
        <v>132</v>
      </c>
      <c r="G16" s="394">
        <v>1545</v>
      </c>
      <c r="H16" s="194" t="s">
        <v>606</v>
      </c>
      <c r="I16" s="194">
        <v>102</v>
      </c>
      <c r="J16" s="194" t="s">
        <v>576</v>
      </c>
      <c r="K16" s="194">
        <v>258</v>
      </c>
      <c r="L16" s="194" t="s">
        <v>287</v>
      </c>
      <c r="M16" s="194">
        <v>397</v>
      </c>
      <c r="N16" s="501" t="s">
        <v>607</v>
      </c>
      <c r="O16" s="505">
        <f t="shared" si="2"/>
        <v>1157</v>
      </c>
      <c r="P16" s="500"/>
      <c r="U16" s="163"/>
    </row>
    <row r="17" spans="1:16" ht="24" customHeight="1">
      <c r="A17" s="632" t="s">
        <v>120</v>
      </c>
      <c r="B17" s="633"/>
      <c r="C17" s="394">
        <v>6926</v>
      </c>
      <c r="D17" s="194" t="s">
        <v>608</v>
      </c>
      <c r="E17" s="194">
        <v>56</v>
      </c>
      <c r="F17" s="194" t="s">
        <v>148</v>
      </c>
      <c r="G17" s="394">
        <v>2689</v>
      </c>
      <c r="H17" s="194" t="s">
        <v>609</v>
      </c>
      <c r="I17" s="194">
        <v>139</v>
      </c>
      <c r="J17" s="194" t="s">
        <v>610</v>
      </c>
      <c r="K17" s="194">
        <v>374</v>
      </c>
      <c r="L17" s="194" t="s">
        <v>142</v>
      </c>
      <c r="M17" s="194">
        <v>674</v>
      </c>
      <c r="N17" s="501" t="s">
        <v>611</v>
      </c>
      <c r="O17" s="505">
        <f t="shared" si="2"/>
        <v>2994</v>
      </c>
      <c r="P17" s="500"/>
    </row>
    <row r="18" spans="1:16">
      <c r="A18" s="632" t="s">
        <v>121</v>
      </c>
      <c r="B18" s="633"/>
      <c r="C18" s="394">
        <v>10881</v>
      </c>
      <c r="D18" s="194" t="s">
        <v>612</v>
      </c>
      <c r="E18" s="194">
        <v>82</v>
      </c>
      <c r="F18" s="194" t="s">
        <v>170</v>
      </c>
      <c r="G18" s="394">
        <v>3457</v>
      </c>
      <c r="H18" s="194" t="s">
        <v>613</v>
      </c>
      <c r="I18" s="194">
        <v>249</v>
      </c>
      <c r="J18" s="194" t="s">
        <v>294</v>
      </c>
      <c r="K18" s="194">
        <v>348</v>
      </c>
      <c r="L18" s="194" t="s">
        <v>293</v>
      </c>
      <c r="M18" s="394">
        <v>1804</v>
      </c>
      <c r="N18" s="501" t="s">
        <v>614</v>
      </c>
      <c r="O18" s="505">
        <f t="shared" si="2"/>
        <v>4941</v>
      </c>
      <c r="P18" s="500"/>
    </row>
    <row r="19" spans="1:16">
      <c r="A19" s="632" t="s">
        <v>122</v>
      </c>
      <c r="B19" s="633"/>
      <c r="C19" s="394">
        <v>6243</v>
      </c>
      <c r="D19" s="194" t="s">
        <v>615</v>
      </c>
      <c r="E19" s="194">
        <v>50</v>
      </c>
      <c r="F19" s="194" t="s">
        <v>170</v>
      </c>
      <c r="G19" s="394">
        <v>1749</v>
      </c>
      <c r="H19" s="194" t="s">
        <v>616</v>
      </c>
      <c r="I19" s="194">
        <v>218</v>
      </c>
      <c r="J19" s="194" t="s">
        <v>157</v>
      </c>
      <c r="K19" s="194">
        <v>311</v>
      </c>
      <c r="L19" s="194" t="s">
        <v>617</v>
      </c>
      <c r="M19" s="194">
        <v>965</v>
      </c>
      <c r="N19" s="501" t="s">
        <v>618</v>
      </c>
      <c r="O19" s="505">
        <f t="shared" si="2"/>
        <v>2950</v>
      </c>
      <c r="P19" s="500"/>
    </row>
    <row r="20" spans="1:16">
      <c r="A20" s="632" t="s">
        <v>123</v>
      </c>
      <c r="B20" s="633"/>
      <c r="C20" s="394">
        <v>6071</v>
      </c>
      <c r="D20" s="194" t="s">
        <v>619</v>
      </c>
      <c r="E20" s="194">
        <v>36</v>
      </c>
      <c r="F20" s="194" t="s">
        <v>154</v>
      </c>
      <c r="G20" s="394">
        <v>1710</v>
      </c>
      <c r="H20" s="194" t="s">
        <v>620</v>
      </c>
      <c r="I20" s="194">
        <v>110</v>
      </c>
      <c r="J20" s="194" t="s">
        <v>280</v>
      </c>
      <c r="K20" s="194">
        <v>361</v>
      </c>
      <c r="L20" s="194" t="s">
        <v>621</v>
      </c>
      <c r="M20" s="394">
        <v>1036</v>
      </c>
      <c r="N20" s="501" t="s">
        <v>622</v>
      </c>
      <c r="O20" s="505">
        <f t="shared" si="2"/>
        <v>2818</v>
      </c>
      <c r="P20" s="500"/>
    </row>
    <row r="21" spans="1:16">
      <c r="A21" s="632" t="s">
        <v>124</v>
      </c>
      <c r="B21" s="633"/>
      <c r="C21" s="394">
        <v>8717</v>
      </c>
      <c r="D21" s="194" t="s">
        <v>623</v>
      </c>
      <c r="E21" s="194">
        <v>66</v>
      </c>
      <c r="F21" s="194" t="s">
        <v>306</v>
      </c>
      <c r="G21" s="394">
        <v>1721</v>
      </c>
      <c r="H21" s="194" t="s">
        <v>589</v>
      </c>
      <c r="I21" s="194">
        <v>119</v>
      </c>
      <c r="J21" s="194" t="s">
        <v>624</v>
      </c>
      <c r="K21" s="194">
        <v>363</v>
      </c>
      <c r="L21" s="194" t="s">
        <v>625</v>
      </c>
      <c r="M21" s="394">
        <v>1391</v>
      </c>
      <c r="N21" s="501" t="s">
        <v>626</v>
      </c>
      <c r="O21" s="505">
        <f t="shared" si="2"/>
        <v>5057</v>
      </c>
      <c r="P21" s="500"/>
    </row>
    <row r="22" spans="1:16">
      <c r="A22" s="632" t="s">
        <v>125</v>
      </c>
      <c r="B22" s="633"/>
      <c r="C22" s="394">
        <v>6105</v>
      </c>
      <c r="D22" s="194" t="s">
        <v>627</v>
      </c>
      <c r="E22" s="194">
        <v>20</v>
      </c>
      <c r="F22" s="194" t="s">
        <v>145</v>
      </c>
      <c r="G22" s="394">
        <v>1639</v>
      </c>
      <c r="H22" s="194" t="s">
        <v>129</v>
      </c>
      <c r="I22" s="194">
        <v>106</v>
      </c>
      <c r="J22" s="194" t="s">
        <v>140</v>
      </c>
      <c r="K22" s="194">
        <v>293</v>
      </c>
      <c r="L22" s="194" t="s">
        <v>309</v>
      </c>
      <c r="M22" s="394">
        <v>1274</v>
      </c>
      <c r="N22" s="501" t="s">
        <v>286</v>
      </c>
      <c r="O22" s="505">
        <f t="shared" si="2"/>
        <v>2773</v>
      </c>
      <c r="P22" s="500"/>
    </row>
    <row r="23" spans="1:16" ht="15.75" customHeight="1">
      <c r="A23" s="632" t="s">
        <v>126</v>
      </c>
      <c r="B23" s="633"/>
      <c r="C23" s="394">
        <v>2446</v>
      </c>
      <c r="D23" s="194" t="s">
        <v>628</v>
      </c>
      <c r="E23" s="194">
        <v>26</v>
      </c>
      <c r="F23" s="194" t="s">
        <v>143</v>
      </c>
      <c r="G23" s="194">
        <v>528</v>
      </c>
      <c r="H23" s="194" t="s">
        <v>629</v>
      </c>
      <c r="I23" s="194">
        <v>42</v>
      </c>
      <c r="J23" s="194" t="s">
        <v>278</v>
      </c>
      <c r="K23" s="194">
        <v>108</v>
      </c>
      <c r="L23" s="194" t="s">
        <v>159</v>
      </c>
      <c r="M23" s="194">
        <v>733</v>
      </c>
      <c r="N23" s="501" t="s">
        <v>630</v>
      </c>
      <c r="O23" s="505">
        <f t="shared" si="2"/>
        <v>1009</v>
      </c>
      <c r="P23" s="500"/>
    </row>
    <row r="24" spans="1:16" ht="15" customHeight="1">
      <c r="A24" s="662" t="s">
        <v>104</v>
      </c>
      <c r="B24" s="663"/>
      <c r="C24" s="395">
        <v>33813</v>
      </c>
      <c r="D24" s="231" t="s">
        <v>578</v>
      </c>
      <c r="E24" s="231">
        <v>235</v>
      </c>
      <c r="F24" s="231" t="s">
        <v>167</v>
      </c>
      <c r="G24" s="395">
        <v>18685</v>
      </c>
      <c r="H24" s="231" t="s">
        <v>579</v>
      </c>
      <c r="I24" s="231">
        <v>839</v>
      </c>
      <c r="J24" s="231" t="s">
        <v>272</v>
      </c>
      <c r="K24" s="395">
        <v>3192</v>
      </c>
      <c r="L24" s="231" t="s">
        <v>580</v>
      </c>
      <c r="M24" s="395">
        <v>3190</v>
      </c>
      <c r="N24" s="502" t="s">
        <v>581</v>
      </c>
      <c r="O24" s="506">
        <f t="shared" si="2"/>
        <v>7672</v>
      </c>
      <c r="P24" s="500"/>
    </row>
    <row r="25" spans="1:16" ht="15" customHeight="1">
      <c r="A25" s="632" t="s">
        <v>118</v>
      </c>
      <c r="B25" s="633"/>
      <c r="C25" s="394">
        <v>7305</v>
      </c>
      <c r="D25" s="194" t="s">
        <v>631</v>
      </c>
      <c r="E25" s="194">
        <v>38</v>
      </c>
      <c r="F25" s="194" t="s">
        <v>158</v>
      </c>
      <c r="G25" s="394">
        <v>5896</v>
      </c>
      <c r="H25" s="194" t="s">
        <v>632</v>
      </c>
      <c r="I25" s="194">
        <v>59</v>
      </c>
      <c r="J25" s="194" t="s">
        <v>159</v>
      </c>
      <c r="K25" s="194">
        <v>455</v>
      </c>
      <c r="L25" s="194" t="s">
        <v>604</v>
      </c>
      <c r="M25" s="194">
        <v>151</v>
      </c>
      <c r="N25" s="501" t="s">
        <v>302</v>
      </c>
      <c r="O25" s="505">
        <f t="shared" si="2"/>
        <v>706</v>
      </c>
      <c r="P25" s="500"/>
    </row>
    <row r="26" spans="1:16" ht="15.75" customHeight="1">
      <c r="A26" s="632" t="s">
        <v>119</v>
      </c>
      <c r="B26" s="633"/>
      <c r="C26" s="394">
        <v>8151</v>
      </c>
      <c r="D26" s="194" t="s">
        <v>633</v>
      </c>
      <c r="E26" s="194">
        <v>72</v>
      </c>
      <c r="F26" s="194" t="s">
        <v>634</v>
      </c>
      <c r="G26" s="394">
        <v>4647</v>
      </c>
      <c r="H26" s="194" t="s">
        <v>635</v>
      </c>
      <c r="I26" s="194">
        <v>193</v>
      </c>
      <c r="J26" s="194" t="s">
        <v>172</v>
      </c>
      <c r="K26" s="194">
        <v>650</v>
      </c>
      <c r="L26" s="194" t="s">
        <v>636</v>
      </c>
      <c r="M26" s="194">
        <v>579</v>
      </c>
      <c r="N26" s="501" t="s">
        <v>637</v>
      </c>
      <c r="O26" s="505">
        <f t="shared" si="2"/>
        <v>2010</v>
      </c>
      <c r="P26" s="500"/>
    </row>
    <row r="27" spans="1:16">
      <c r="A27" s="632" t="s">
        <v>120</v>
      </c>
      <c r="B27" s="633"/>
      <c r="C27" s="394">
        <v>4985</v>
      </c>
      <c r="D27" s="194" t="s">
        <v>638</v>
      </c>
      <c r="E27" s="194">
        <v>33</v>
      </c>
      <c r="F27" s="194" t="s">
        <v>144</v>
      </c>
      <c r="G27" s="394">
        <v>1975</v>
      </c>
      <c r="H27" s="194" t="s">
        <v>639</v>
      </c>
      <c r="I27" s="194">
        <v>320</v>
      </c>
      <c r="J27" s="194" t="s">
        <v>596</v>
      </c>
      <c r="K27" s="194">
        <v>468</v>
      </c>
      <c r="L27" s="194" t="s">
        <v>138</v>
      </c>
      <c r="M27" s="194">
        <v>521</v>
      </c>
      <c r="N27" s="501" t="s">
        <v>640</v>
      </c>
      <c r="O27" s="505">
        <f t="shared" si="2"/>
        <v>1668</v>
      </c>
      <c r="P27" s="500"/>
    </row>
    <row r="28" spans="1:16">
      <c r="A28" s="632" t="s">
        <v>121</v>
      </c>
      <c r="B28" s="633"/>
      <c r="C28" s="394">
        <v>4976</v>
      </c>
      <c r="D28" s="194" t="s">
        <v>641</v>
      </c>
      <c r="E28" s="194">
        <v>4</v>
      </c>
      <c r="F28" s="194" t="s">
        <v>135</v>
      </c>
      <c r="G28" s="394">
        <v>2646</v>
      </c>
      <c r="H28" s="194" t="s">
        <v>642</v>
      </c>
      <c r="I28" s="194">
        <v>83</v>
      </c>
      <c r="J28" s="194" t="s">
        <v>312</v>
      </c>
      <c r="K28" s="194">
        <v>542</v>
      </c>
      <c r="L28" s="194" t="s">
        <v>310</v>
      </c>
      <c r="M28" s="194">
        <v>392</v>
      </c>
      <c r="N28" s="501" t="s">
        <v>569</v>
      </c>
      <c r="O28" s="505">
        <f t="shared" si="2"/>
        <v>1309</v>
      </c>
      <c r="P28" s="500"/>
    </row>
    <row r="29" spans="1:16">
      <c r="A29" s="632" t="s">
        <v>122</v>
      </c>
      <c r="B29" s="633"/>
      <c r="C29" s="394">
        <v>2287</v>
      </c>
      <c r="D29" s="194" t="s">
        <v>643</v>
      </c>
      <c r="E29" s="194">
        <v>46</v>
      </c>
      <c r="F29" s="194" t="s">
        <v>153</v>
      </c>
      <c r="G29" s="394">
        <v>1039</v>
      </c>
      <c r="H29" s="194" t="s">
        <v>644</v>
      </c>
      <c r="I29" s="194">
        <v>17</v>
      </c>
      <c r="J29" s="194" t="s">
        <v>285</v>
      </c>
      <c r="K29" s="194">
        <v>182</v>
      </c>
      <c r="L29" s="194" t="s">
        <v>645</v>
      </c>
      <c r="M29" s="194">
        <v>321</v>
      </c>
      <c r="N29" s="501" t="s">
        <v>646</v>
      </c>
      <c r="O29" s="505">
        <f t="shared" si="2"/>
        <v>682</v>
      </c>
      <c r="P29" s="500"/>
    </row>
    <row r="30" spans="1:16">
      <c r="A30" s="632" t="s">
        <v>123</v>
      </c>
      <c r="B30" s="633"/>
      <c r="C30" s="394">
        <v>1989</v>
      </c>
      <c r="D30" s="194" t="s">
        <v>568</v>
      </c>
      <c r="E30" s="194">
        <v>20</v>
      </c>
      <c r="F30" s="194" t="s">
        <v>151</v>
      </c>
      <c r="G30" s="194">
        <v>862</v>
      </c>
      <c r="H30" s="194" t="s">
        <v>647</v>
      </c>
      <c r="I30" s="194">
        <v>12</v>
      </c>
      <c r="J30" s="194" t="s">
        <v>285</v>
      </c>
      <c r="K30" s="194">
        <v>374</v>
      </c>
      <c r="L30" s="194" t="s">
        <v>130</v>
      </c>
      <c r="M30" s="194">
        <v>367</v>
      </c>
      <c r="N30" s="501" t="s">
        <v>648</v>
      </c>
      <c r="O30" s="505">
        <f t="shared" si="2"/>
        <v>354</v>
      </c>
      <c r="P30" s="500"/>
    </row>
    <row r="31" spans="1:16" ht="15.75" customHeight="1">
      <c r="A31" s="632" t="s">
        <v>124</v>
      </c>
      <c r="B31" s="633"/>
      <c r="C31" s="394">
        <v>1970</v>
      </c>
      <c r="D31" s="194" t="s">
        <v>574</v>
      </c>
      <c r="E31" s="194">
        <v>9</v>
      </c>
      <c r="F31" s="194" t="s">
        <v>155</v>
      </c>
      <c r="G31" s="194">
        <v>715</v>
      </c>
      <c r="H31" s="194" t="s">
        <v>649</v>
      </c>
      <c r="I31" s="194">
        <v>122</v>
      </c>
      <c r="J31" s="194" t="s">
        <v>167</v>
      </c>
      <c r="K31" s="194">
        <v>265</v>
      </c>
      <c r="L31" s="194" t="s">
        <v>139</v>
      </c>
      <c r="M31" s="194">
        <v>255</v>
      </c>
      <c r="N31" s="501" t="s">
        <v>302</v>
      </c>
      <c r="O31" s="505">
        <f t="shared" si="2"/>
        <v>604</v>
      </c>
      <c r="P31" s="500"/>
    </row>
    <row r="32" spans="1:16">
      <c r="A32" s="632" t="s">
        <v>125</v>
      </c>
      <c r="B32" s="633"/>
      <c r="C32" s="394">
        <v>1084</v>
      </c>
      <c r="D32" s="194" t="s">
        <v>288</v>
      </c>
      <c r="E32" s="194">
        <v>13</v>
      </c>
      <c r="F32" s="194" t="s">
        <v>279</v>
      </c>
      <c r="G32" s="194">
        <v>399</v>
      </c>
      <c r="H32" s="194" t="s">
        <v>650</v>
      </c>
      <c r="I32" s="194">
        <v>33</v>
      </c>
      <c r="J32" s="194" t="s">
        <v>170</v>
      </c>
      <c r="K32" s="194">
        <v>163</v>
      </c>
      <c r="L32" s="194" t="s">
        <v>651</v>
      </c>
      <c r="M32" s="194">
        <v>244</v>
      </c>
      <c r="N32" s="501" t="s">
        <v>284</v>
      </c>
      <c r="O32" s="505">
        <f t="shared" si="2"/>
        <v>232</v>
      </c>
      <c r="P32" s="500"/>
    </row>
    <row r="33" spans="1:17" ht="15.75" thickBot="1">
      <c r="A33" s="718" t="s">
        <v>126</v>
      </c>
      <c r="B33" s="719"/>
      <c r="C33" s="507">
        <v>1066</v>
      </c>
      <c r="D33" s="508" t="s">
        <v>270</v>
      </c>
      <c r="E33" s="508">
        <v>0</v>
      </c>
      <c r="F33" s="508" t="s">
        <v>133</v>
      </c>
      <c r="G33" s="508">
        <v>506</v>
      </c>
      <c r="H33" s="508" t="s">
        <v>652</v>
      </c>
      <c r="I33" s="508">
        <v>0</v>
      </c>
      <c r="J33" s="508" t="s">
        <v>133</v>
      </c>
      <c r="K33" s="508">
        <v>93</v>
      </c>
      <c r="L33" s="508" t="s">
        <v>157</v>
      </c>
      <c r="M33" s="508">
        <v>360</v>
      </c>
      <c r="N33" s="509" t="s">
        <v>291</v>
      </c>
      <c r="O33" s="510">
        <f t="shared" si="2"/>
        <v>107</v>
      </c>
      <c r="P33" s="500"/>
    </row>
    <row r="34" spans="1:17" ht="15.75" thickBot="1">
      <c r="A34" s="715" t="s">
        <v>872</v>
      </c>
      <c r="B34" s="716"/>
      <c r="C34" s="716"/>
      <c r="D34" s="716"/>
      <c r="E34" s="717"/>
    </row>
    <row r="35" spans="1:17" s="72" customFormat="1" ht="15.75" thickBot="1">
      <c r="A35" s="80"/>
      <c r="B35" s="80"/>
      <c r="C35" s="80"/>
      <c r="D35" s="80"/>
      <c r="E35" s="80"/>
    </row>
    <row r="36" spans="1:17" ht="12" customHeight="1">
      <c r="A36" s="720" t="s">
        <v>335</v>
      </c>
      <c r="B36" s="721"/>
      <c r="C36" s="689" t="s">
        <v>438</v>
      </c>
      <c r="D36" s="690"/>
      <c r="E36" s="691" t="s">
        <v>548</v>
      </c>
      <c r="F36" s="691"/>
      <c r="G36" s="691" t="s">
        <v>601</v>
      </c>
      <c r="H36" s="691"/>
      <c r="I36" s="691" t="s">
        <v>549</v>
      </c>
      <c r="J36" s="691"/>
      <c r="K36" s="691" t="s">
        <v>602</v>
      </c>
      <c r="L36" s="691"/>
      <c r="M36" s="691" t="s">
        <v>603</v>
      </c>
      <c r="N36" s="691"/>
      <c r="O36" s="687" t="s">
        <v>332</v>
      </c>
      <c r="P36" s="688"/>
      <c r="Q36" s="273"/>
    </row>
    <row r="37" spans="1:17" ht="12" customHeight="1">
      <c r="A37" s="53"/>
      <c r="B37" s="54"/>
      <c r="C37" s="156" t="s">
        <v>91</v>
      </c>
      <c r="D37" s="156" t="s">
        <v>128</v>
      </c>
      <c r="E37" s="174" t="s">
        <v>91</v>
      </c>
      <c r="F37" s="174" t="s">
        <v>128</v>
      </c>
      <c r="G37" s="174" t="s">
        <v>91</v>
      </c>
      <c r="H37" s="174" t="s">
        <v>128</v>
      </c>
      <c r="I37" s="174" t="s">
        <v>91</v>
      </c>
      <c r="J37" s="174" t="s">
        <v>128</v>
      </c>
      <c r="K37" s="174" t="s">
        <v>91</v>
      </c>
      <c r="L37" s="174" t="s">
        <v>128</v>
      </c>
      <c r="M37" s="174" t="s">
        <v>91</v>
      </c>
      <c r="N37" s="174" t="s">
        <v>128</v>
      </c>
      <c r="O37" s="272" t="s">
        <v>91</v>
      </c>
      <c r="P37" s="272" t="s">
        <v>128</v>
      </c>
      <c r="Q37" s="274"/>
    </row>
    <row r="38" spans="1:17" ht="12" customHeight="1">
      <c r="A38" s="666" t="s">
        <v>96</v>
      </c>
      <c r="B38" s="667"/>
      <c r="C38" s="394">
        <v>85219</v>
      </c>
      <c r="D38" s="266" t="s">
        <v>550</v>
      </c>
      <c r="E38" s="396">
        <v>623</v>
      </c>
      <c r="F38" s="266" t="s">
        <v>131</v>
      </c>
      <c r="G38" s="397">
        <v>33891</v>
      </c>
      <c r="H38" s="266" t="s">
        <v>551</v>
      </c>
      <c r="I38" s="397">
        <v>1958</v>
      </c>
      <c r="J38" s="266" t="s">
        <v>129</v>
      </c>
      <c r="K38" s="397">
        <v>5675</v>
      </c>
      <c r="L38" s="266" t="s">
        <v>552</v>
      </c>
      <c r="M38" s="397">
        <v>11519</v>
      </c>
      <c r="N38" s="266" t="s">
        <v>553</v>
      </c>
      <c r="O38" s="398">
        <f>C38-E38-G38-I38-K38-M38</f>
        <v>31553</v>
      </c>
      <c r="P38" s="385"/>
    </row>
    <row r="39" spans="1:17" ht="12" customHeight="1">
      <c r="A39" s="666" t="s">
        <v>97</v>
      </c>
      <c r="B39" s="667"/>
      <c r="C39" s="394">
        <v>51406</v>
      </c>
      <c r="D39" s="266" t="s">
        <v>554</v>
      </c>
      <c r="E39" s="396">
        <v>388</v>
      </c>
      <c r="F39" s="266" t="s">
        <v>312</v>
      </c>
      <c r="G39" s="397">
        <v>15206</v>
      </c>
      <c r="H39" s="266" t="s">
        <v>555</v>
      </c>
      <c r="I39" s="397">
        <v>1119</v>
      </c>
      <c r="J39" s="266" t="s">
        <v>556</v>
      </c>
      <c r="K39" s="397">
        <v>2483</v>
      </c>
      <c r="L39" s="266" t="s">
        <v>557</v>
      </c>
      <c r="M39" s="397">
        <v>8329</v>
      </c>
      <c r="N39" s="266" t="s">
        <v>558</v>
      </c>
      <c r="O39" s="398">
        <f t="shared" ref="O39:O54" si="3">C39-E39-G39-I39-K39-M39</f>
        <v>23881</v>
      </c>
      <c r="P39" s="385"/>
    </row>
    <row r="40" spans="1:17" ht="12" customHeight="1">
      <c r="A40" s="666" t="s">
        <v>160</v>
      </c>
      <c r="B40" s="667"/>
      <c r="C40" s="394">
        <v>13219</v>
      </c>
      <c r="D40" s="266" t="s">
        <v>559</v>
      </c>
      <c r="E40" s="396">
        <v>83</v>
      </c>
      <c r="F40" s="266" t="s">
        <v>158</v>
      </c>
      <c r="G40" s="397">
        <v>4409</v>
      </c>
      <c r="H40" s="266" t="s">
        <v>560</v>
      </c>
      <c r="I40" s="266">
        <v>230</v>
      </c>
      <c r="J40" s="266" t="s">
        <v>561</v>
      </c>
      <c r="K40" s="266">
        <v>526</v>
      </c>
      <c r="L40" s="266" t="s">
        <v>272</v>
      </c>
      <c r="M40" s="397">
        <v>2349</v>
      </c>
      <c r="N40" s="266" t="s">
        <v>562</v>
      </c>
      <c r="O40" s="398">
        <f t="shared" si="3"/>
        <v>5622</v>
      </c>
      <c r="P40" s="385"/>
    </row>
    <row r="41" spans="1:17" ht="12" customHeight="1">
      <c r="A41" s="666" t="s">
        <v>161</v>
      </c>
      <c r="B41" s="667"/>
      <c r="C41" s="394">
        <v>21218</v>
      </c>
      <c r="D41" s="266" t="s">
        <v>563</v>
      </c>
      <c r="E41" s="396">
        <v>121</v>
      </c>
      <c r="F41" s="266" t="s">
        <v>283</v>
      </c>
      <c r="G41" s="397">
        <v>5575</v>
      </c>
      <c r="H41" s="266" t="s">
        <v>564</v>
      </c>
      <c r="I41" s="266">
        <v>395</v>
      </c>
      <c r="J41" s="266" t="s">
        <v>565</v>
      </c>
      <c r="K41" s="397">
        <v>1016</v>
      </c>
      <c r="L41" s="266" t="s">
        <v>292</v>
      </c>
      <c r="M41" s="397">
        <v>3710</v>
      </c>
      <c r="N41" s="266" t="s">
        <v>566</v>
      </c>
      <c r="O41" s="398">
        <f t="shared" si="3"/>
        <v>10401</v>
      </c>
      <c r="P41" s="385"/>
    </row>
    <row r="42" spans="1:17" ht="12" customHeight="1">
      <c r="A42" s="666" t="s">
        <v>162</v>
      </c>
      <c r="B42" s="667"/>
      <c r="C42" s="394">
        <v>7202</v>
      </c>
      <c r="D42" s="266" t="s">
        <v>567</v>
      </c>
      <c r="E42" s="396">
        <v>64</v>
      </c>
      <c r="F42" s="266" t="s">
        <v>151</v>
      </c>
      <c r="G42" s="397">
        <v>2338</v>
      </c>
      <c r="H42" s="266" t="s">
        <v>568</v>
      </c>
      <c r="I42" s="266">
        <v>72</v>
      </c>
      <c r="J42" s="266" t="s">
        <v>289</v>
      </c>
      <c r="K42" s="266">
        <v>408</v>
      </c>
      <c r="L42" s="266" t="s">
        <v>569</v>
      </c>
      <c r="M42" s="397">
        <v>1182</v>
      </c>
      <c r="N42" s="266" t="s">
        <v>270</v>
      </c>
      <c r="O42" s="398">
        <f t="shared" si="3"/>
        <v>3138</v>
      </c>
      <c r="P42" s="385"/>
    </row>
    <row r="43" spans="1:17" ht="12" customHeight="1">
      <c r="A43" s="666" t="s">
        <v>165</v>
      </c>
      <c r="B43" s="667"/>
      <c r="C43" s="394">
        <v>6022</v>
      </c>
      <c r="D43" s="266" t="s">
        <v>570</v>
      </c>
      <c r="E43" s="396">
        <v>65</v>
      </c>
      <c r="F43" s="266" t="s">
        <v>150</v>
      </c>
      <c r="G43" s="397">
        <v>2099</v>
      </c>
      <c r="H43" s="266" t="s">
        <v>571</v>
      </c>
      <c r="I43" s="266">
        <v>188</v>
      </c>
      <c r="J43" s="266" t="s">
        <v>572</v>
      </c>
      <c r="K43" s="266">
        <v>224</v>
      </c>
      <c r="L43" s="266" t="s">
        <v>172</v>
      </c>
      <c r="M43" s="266">
        <v>734</v>
      </c>
      <c r="N43" s="266" t="s">
        <v>573</v>
      </c>
      <c r="O43" s="398">
        <f t="shared" si="3"/>
        <v>2712</v>
      </c>
      <c r="P43" s="385"/>
    </row>
    <row r="44" spans="1:17" ht="12" customHeight="1">
      <c r="A44" s="666" t="s">
        <v>166</v>
      </c>
      <c r="B44" s="667"/>
      <c r="C44" s="394">
        <v>2317</v>
      </c>
      <c r="D44" s="266" t="s">
        <v>574</v>
      </c>
      <c r="E44" s="396">
        <v>25</v>
      </c>
      <c r="F44" s="266" t="s">
        <v>149</v>
      </c>
      <c r="G44" s="266">
        <v>590</v>
      </c>
      <c r="H44" s="266" t="s">
        <v>575</v>
      </c>
      <c r="I44" s="266">
        <v>143</v>
      </c>
      <c r="J44" s="266" t="s">
        <v>576</v>
      </c>
      <c r="K44" s="266">
        <v>163</v>
      </c>
      <c r="L44" s="266" t="s">
        <v>577</v>
      </c>
      <c r="M44" s="266">
        <v>214</v>
      </c>
      <c r="N44" s="266" t="s">
        <v>133</v>
      </c>
      <c r="O44" s="398">
        <f t="shared" si="3"/>
        <v>1182</v>
      </c>
      <c r="P44" s="385"/>
    </row>
    <row r="45" spans="1:17" ht="12" customHeight="1">
      <c r="A45" s="666" t="s">
        <v>168</v>
      </c>
      <c r="B45" s="667"/>
      <c r="C45" s="194">
        <v>847</v>
      </c>
      <c r="D45" s="266" t="s">
        <v>274</v>
      </c>
      <c r="E45" s="396">
        <v>14</v>
      </c>
      <c r="F45" s="266" t="s">
        <v>149</v>
      </c>
      <c r="G45" s="266">
        <v>127</v>
      </c>
      <c r="H45" s="266" t="s">
        <v>281</v>
      </c>
      <c r="I45" s="266">
        <v>29</v>
      </c>
      <c r="J45" s="266" t="s">
        <v>301</v>
      </c>
      <c r="K45" s="266">
        <v>67</v>
      </c>
      <c r="L45" s="266" t="s">
        <v>174</v>
      </c>
      <c r="M45" s="266">
        <v>101</v>
      </c>
      <c r="N45" s="266" t="s">
        <v>269</v>
      </c>
      <c r="O45" s="398">
        <f t="shared" si="3"/>
        <v>509</v>
      </c>
      <c r="P45" s="385"/>
    </row>
    <row r="46" spans="1:17" ht="12" customHeight="1">
      <c r="A46" s="666" t="s">
        <v>169</v>
      </c>
      <c r="B46" s="667"/>
      <c r="C46" s="194">
        <v>581</v>
      </c>
      <c r="D46" s="266" t="s">
        <v>272</v>
      </c>
      <c r="E46" s="396">
        <v>16</v>
      </c>
      <c r="F46" s="266" t="s">
        <v>141</v>
      </c>
      <c r="G46" s="266">
        <v>68</v>
      </c>
      <c r="H46" s="266" t="s">
        <v>140</v>
      </c>
      <c r="I46" s="266">
        <v>62</v>
      </c>
      <c r="J46" s="266" t="s">
        <v>308</v>
      </c>
      <c r="K46" s="266">
        <v>79</v>
      </c>
      <c r="L46" s="266" t="s">
        <v>140</v>
      </c>
      <c r="M46" s="266">
        <v>39</v>
      </c>
      <c r="N46" s="266" t="s">
        <v>301</v>
      </c>
      <c r="O46" s="398">
        <f t="shared" si="3"/>
        <v>317</v>
      </c>
      <c r="P46" s="385"/>
    </row>
    <row r="47" spans="1:17" ht="12" customHeight="1">
      <c r="A47" s="666" t="s">
        <v>104</v>
      </c>
      <c r="B47" s="667"/>
      <c r="C47" s="394">
        <v>33813</v>
      </c>
      <c r="D47" s="266" t="s">
        <v>578</v>
      </c>
      <c r="E47" s="396">
        <v>235</v>
      </c>
      <c r="F47" s="266" t="s">
        <v>167</v>
      </c>
      <c r="G47" s="397">
        <v>18685</v>
      </c>
      <c r="H47" s="266" t="s">
        <v>579</v>
      </c>
      <c r="I47" s="266">
        <v>839</v>
      </c>
      <c r="J47" s="266" t="s">
        <v>272</v>
      </c>
      <c r="K47" s="397">
        <v>3192</v>
      </c>
      <c r="L47" s="266" t="s">
        <v>580</v>
      </c>
      <c r="M47" s="397">
        <v>3190</v>
      </c>
      <c r="N47" s="266" t="s">
        <v>581</v>
      </c>
      <c r="O47" s="398">
        <f t="shared" si="3"/>
        <v>7672</v>
      </c>
      <c r="P47" s="385"/>
    </row>
    <row r="48" spans="1:17" ht="12" customHeight="1">
      <c r="A48" s="666" t="s">
        <v>160</v>
      </c>
      <c r="B48" s="667"/>
      <c r="C48" s="394">
        <v>11229</v>
      </c>
      <c r="D48" s="266" t="s">
        <v>582</v>
      </c>
      <c r="E48" s="396">
        <v>44</v>
      </c>
      <c r="F48" s="266" t="s">
        <v>154</v>
      </c>
      <c r="G48" s="397">
        <v>6408</v>
      </c>
      <c r="H48" s="266" t="s">
        <v>583</v>
      </c>
      <c r="I48" s="266">
        <v>224</v>
      </c>
      <c r="J48" s="266" t="s">
        <v>293</v>
      </c>
      <c r="K48" s="397">
        <v>1247</v>
      </c>
      <c r="L48" s="266" t="s">
        <v>584</v>
      </c>
      <c r="M48" s="397">
        <v>1457</v>
      </c>
      <c r="N48" s="266" t="s">
        <v>585</v>
      </c>
      <c r="O48" s="398">
        <f t="shared" si="3"/>
        <v>1849</v>
      </c>
      <c r="P48" s="385"/>
    </row>
    <row r="49" spans="1:22" ht="12" customHeight="1">
      <c r="A49" s="666" t="s">
        <v>161</v>
      </c>
      <c r="B49" s="667"/>
      <c r="C49" s="394">
        <v>9364</v>
      </c>
      <c r="D49" s="266" t="s">
        <v>586</v>
      </c>
      <c r="E49" s="396">
        <v>33</v>
      </c>
      <c r="F49" s="266" t="s">
        <v>132</v>
      </c>
      <c r="G49" s="397">
        <v>5699</v>
      </c>
      <c r="H49" s="266" t="s">
        <v>587</v>
      </c>
      <c r="I49" s="266">
        <v>91</v>
      </c>
      <c r="J49" s="266" t="s">
        <v>273</v>
      </c>
      <c r="K49" s="266">
        <v>811</v>
      </c>
      <c r="L49" s="266" t="s">
        <v>588</v>
      </c>
      <c r="M49" s="266">
        <v>707</v>
      </c>
      <c r="N49" s="266" t="s">
        <v>589</v>
      </c>
      <c r="O49" s="398">
        <f t="shared" si="3"/>
        <v>2023</v>
      </c>
      <c r="P49" s="385"/>
    </row>
    <row r="50" spans="1:22" ht="12" customHeight="1">
      <c r="A50" s="666" t="s">
        <v>162</v>
      </c>
      <c r="B50" s="667"/>
      <c r="C50" s="394">
        <v>6427</v>
      </c>
      <c r="D50" s="266" t="s">
        <v>590</v>
      </c>
      <c r="E50" s="396">
        <v>63</v>
      </c>
      <c r="F50" s="266" t="s">
        <v>146</v>
      </c>
      <c r="G50" s="397">
        <v>3362</v>
      </c>
      <c r="H50" s="266" t="s">
        <v>591</v>
      </c>
      <c r="I50" s="266">
        <v>141</v>
      </c>
      <c r="J50" s="266" t="s">
        <v>592</v>
      </c>
      <c r="K50" s="266">
        <v>560</v>
      </c>
      <c r="L50" s="266" t="s">
        <v>282</v>
      </c>
      <c r="M50" s="266">
        <v>687</v>
      </c>
      <c r="N50" s="266" t="s">
        <v>296</v>
      </c>
      <c r="O50" s="398">
        <f t="shared" si="3"/>
        <v>1614</v>
      </c>
      <c r="P50" s="385"/>
    </row>
    <row r="51" spans="1:22" ht="12" customHeight="1">
      <c r="A51" s="666" t="s">
        <v>165</v>
      </c>
      <c r="B51" s="667"/>
      <c r="C51" s="394">
        <v>3997</v>
      </c>
      <c r="D51" s="266" t="s">
        <v>593</v>
      </c>
      <c r="E51" s="396">
        <v>35</v>
      </c>
      <c r="F51" s="266" t="s">
        <v>151</v>
      </c>
      <c r="G51" s="397">
        <v>2188</v>
      </c>
      <c r="H51" s="266" t="s">
        <v>594</v>
      </c>
      <c r="I51" s="266">
        <v>241</v>
      </c>
      <c r="J51" s="266" t="s">
        <v>595</v>
      </c>
      <c r="K51" s="266">
        <v>297</v>
      </c>
      <c r="L51" s="266" t="s">
        <v>309</v>
      </c>
      <c r="M51" s="266">
        <v>182</v>
      </c>
      <c r="N51" s="266" t="s">
        <v>596</v>
      </c>
      <c r="O51" s="398">
        <f t="shared" si="3"/>
        <v>1054</v>
      </c>
      <c r="P51" s="385"/>
    </row>
    <row r="52" spans="1:22" ht="12" customHeight="1">
      <c r="A52" s="676" t="s">
        <v>166</v>
      </c>
      <c r="B52" s="677"/>
      <c r="C52" s="394">
        <v>1520</v>
      </c>
      <c r="D52" s="266" t="s">
        <v>597</v>
      </c>
      <c r="E52" s="396">
        <v>26</v>
      </c>
      <c r="F52" s="266" t="s">
        <v>154</v>
      </c>
      <c r="G52" s="266">
        <v>614</v>
      </c>
      <c r="H52" s="266" t="s">
        <v>575</v>
      </c>
      <c r="I52" s="266">
        <v>124</v>
      </c>
      <c r="J52" s="266" t="s">
        <v>284</v>
      </c>
      <c r="K52" s="266">
        <v>130</v>
      </c>
      <c r="L52" s="266" t="s">
        <v>592</v>
      </c>
      <c r="M52" s="266">
        <v>96</v>
      </c>
      <c r="N52" s="266" t="s">
        <v>592</v>
      </c>
      <c r="O52" s="398">
        <f t="shared" si="3"/>
        <v>530</v>
      </c>
      <c r="P52" s="385"/>
    </row>
    <row r="53" spans="1:22" ht="12" customHeight="1">
      <c r="A53" s="668" t="s">
        <v>168</v>
      </c>
      <c r="B53" s="669"/>
      <c r="C53" s="194">
        <v>669</v>
      </c>
      <c r="D53" s="266" t="s">
        <v>598</v>
      </c>
      <c r="E53" s="396">
        <v>9</v>
      </c>
      <c r="F53" s="266" t="s">
        <v>134</v>
      </c>
      <c r="G53" s="266">
        <v>221</v>
      </c>
      <c r="H53" s="266" t="s">
        <v>599</v>
      </c>
      <c r="I53" s="266">
        <v>18</v>
      </c>
      <c r="J53" s="266" t="s">
        <v>151</v>
      </c>
      <c r="K53" s="266">
        <v>15</v>
      </c>
      <c r="L53" s="266" t="s">
        <v>152</v>
      </c>
      <c r="M53" s="266">
        <v>49</v>
      </c>
      <c r="N53" s="266" t="s">
        <v>600</v>
      </c>
      <c r="O53" s="398">
        <f t="shared" si="3"/>
        <v>357</v>
      </c>
      <c r="P53" s="385"/>
    </row>
    <row r="54" spans="1:22" ht="12" customHeight="1">
      <c r="A54" s="668" t="s">
        <v>169</v>
      </c>
      <c r="B54" s="669"/>
      <c r="C54" s="194">
        <v>607</v>
      </c>
      <c r="D54" s="266" t="s">
        <v>147</v>
      </c>
      <c r="E54" s="396">
        <v>25</v>
      </c>
      <c r="F54" s="266" t="s">
        <v>154</v>
      </c>
      <c r="G54" s="266">
        <v>193</v>
      </c>
      <c r="H54" s="266" t="s">
        <v>311</v>
      </c>
      <c r="I54" s="266">
        <v>0</v>
      </c>
      <c r="J54" s="266" t="s">
        <v>133</v>
      </c>
      <c r="K54" s="266">
        <v>132</v>
      </c>
      <c r="L54" s="266" t="s">
        <v>577</v>
      </c>
      <c r="M54" s="266">
        <v>12</v>
      </c>
      <c r="N54" s="266" t="s">
        <v>141</v>
      </c>
      <c r="O54" s="398">
        <f t="shared" si="3"/>
        <v>245</v>
      </c>
      <c r="P54" s="385"/>
    </row>
    <row r="55" spans="1:22" ht="12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1:22" s="116" customFormat="1" ht="17.25" customHeight="1">
      <c r="A56" s="278" t="s">
        <v>225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</row>
    <row r="57" spans="1:22" ht="29.25" customHeight="1" thickBot="1">
      <c r="A57" s="692" t="s">
        <v>179</v>
      </c>
      <c r="B57" s="693"/>
      <c r="C57" s="693"/>
      <c r="D57" s="693"/>
      <c r="E57" s="693"/>
      <c r="F57" s="693"/>
      <c r="G57" s="693"/>
      <c r="H57" s="693"/>
      <c r="I57" s="693"/>
      <c r="J57" s="693"/>
      <c r="K57" s="693"/>
      <c r="L57" s="693"/>
      <c r="M57" s="693"/>
      <c r="N57" s="693"/>
      <c r="O57" s="693"/>
      <c r="P57" s="693"/>
      <c r="Q57" s="693"/>
      <c r="R57" s="693"/>
      <c r="S57" s="693"/>
      <c r="T57" s="693"/>
      <c r="U57" s="693"/>
      <c r="V57" s="693"/>
    </row>
    <row r="58" spans="1:22" ht="12" customHeight="1">
      <c r="A58" s="683" t="s">
        <v>95</v>
      </c>
      <c r="B58" s="684"/>
      <c r="C58" s="685" t="s">
        <v>426</v>
      </c>
      <c r="D58" s="685"/>
      <c r="E58" s="686" t="s">
        <v>439</v>
      </c>
      <c r="F58" s="686"/>
      <c r="G58" s="686" t="s">
        <v>601</v>
      </c>
      <c r="H58" s="686"/>
      <c r="I58" s="686" t="s">
        <v>549</v>
      </c>
      <c r="J58" s="686"/>
      <c r="K58" s="686" t="s">
        <v>602</v>
      </c>
      <c r="L58" s="686"/>
      <c r="M58" s="686" t="s">
        <v>603</v>
      </c>
      <c r="N58" s="686"/>
      <c r="O58" s="694" t="s">
        <v>332</v>
      </c>
      <c r="P58" s="695"/>
    </row>
    <row r="59" spans="1:22" ht="15.75" thickBot="1">
      <c r="A59" s="62"/>
      <c r="B59" s="63"/>
      <c r="C59" s="64" t="s">
        <v>60</v>
      </c>
      <c r="D59" s="64" t="s">
        <v>61</v>
      </c>
      <c r="E59" s="64" t="s">
        <v>60</v>
      </c>
      <c r="F59" s="64" t="s">
        <v>61</v>
      </c>
      <c r="G59" s="64" t="s">
        <v>60</v>
      </c>
      <c r="H59" s="64" t="s">
        <v>61</v>
      </c>
      <c r="I59" s="64" t="s">
        <v>60</v>
      </c>
      <c r="J59" s="64" t="s">
        <v>61</v>
      </c>
      <c r="K59" s="64" t="s">
        <v>60</v>
      </c>
      <c r="L59" s="64" t="s">
        <v>61</v>
      </c>
      <c r="M59" s="64" t="s">
        <v>60</v>
      </c>
      <c r="N59" s="64" t="s">
        <v>61</v>
      </c>
      <c r="O59" s="192" t="s">
        <v>60</v>
      </c>
      <c r="P59" s="193" t="s">
        <v>61</v>
      </c>
    </row>
    <row r="60" spans="1:22" s="57" customFormat="1" ht="29.25" customHeight="1">
      <c r="A60" s="672" t="s">
        <v>7</v>
      </c>
      <c r="B60" s="673"/>
      <c r="C60" s="65"/>
      <c r="D60" s="66"/>
      <c r="E60" s="65"/>
      <c r="F60" s="66"/>
      <c r="G60" s="65"/>
      <c r="H60" s="66"/>
      <c r="I60" s="65"/>
      <c r="J60" s="66"/>
      <c r="K60" s="275"/>
      <c r="L60" s="66"/>
      <c r="M60" s="65"/>
      <c r="N60" s="66"/>
      <c r="O60" s="67"/>
      <c r="P60" s="67"/>
    </row>
    <row r="61" spans="1:22">
      <c r="A61" s="670" t="s">
        <v>22</v>
      </c>
      <c r="B61" s="671"/>
      <c r="C61" s="194">
        <f>C40</f>
        <v>13219</v>
      </c>
      <c r="D61" s="60">
        <f>C61/C69</f>
        <v>0.54069862565445026</v>
      </c>
      <c r="E61" s="194">
        <f>E40</f>
        <v>83</v>
      </c>
      <c r="F61" s="60">
        <f>E61/E69</f>
        <v>0.65354330708661412</v>
      </c>
      <c r="G61" s="194">
        <f>G40</f>
        <v>4409</v>
      </c>
      <c r="H61" s="60">
        <f>G61/G69</f>
        <v>0.40759914948691872</v>
      </c>
      <c r="I61" s="194">
        <f>I40</f>
        <v>230</v>
      </c>
      <c r="J61" s="60">
        <f>I61/I69</f>
        <v>0.50660792951541855</v>
      </c>
      <c r="K61" s="194">
        <f>K40</f>
        <v>526</v>
      </c>
      <c r="L61" s="198">
        <f>K61/K69</f>
        <v>0.29667230682459111</v>
      </c>
      <c r="M61" s="194">
        <f>M40</f>
        <v>2349</v>
      </c>
      <c r="N61" s="198">
        <f>M61/M69</f>
        <v>0.61718339464004202</v>
      </c>
      <c r="O61" s="194">
        <f>O40</f>
        <v>5622</v>
      </c>
      <c r="P61" s="196">
        <f>O61/O69</f>
        <v>0.75250970418953289</v>
      </c>
    </row>
    <row r="62" spans="1:22">
      <c r="A62" s="670" t="s">
        <v>175</v>
      </c>
      <c r="B62" s="671"/>
      <c r="C62" s="59">
        <f>C41+C42+C43</f>
        <v>34442</v>
      </c>
      <c r="D62" s="60">
        <f>C62/C70</f>
        <v>0.68564489479027735</v>
      </c>
      <c r="E62" s="59">
        <f>E41+E42+E43</f>
        <v>250</v>
      </c>
      <c r="F62" s="60">
        <f>E62/E70</f>
        <v>0.7225433526011561</v>
      </c>
      <c r="G62" s="59">
        <f>G41+G42+G43</f>
        <v>10012</v>
      </c>
      <c r="H62" s="60">
        <f>G62/G70</f>
        <v>0.52493053006868351</v>
      </c>
      <c r="I62" s="59">
        <f>I41+I42+I43</f>
        <v>655</v>
      </c>
      <c r="J62" s="60">
        <f>I62/I70</f>
        <v>0.73844419391206317</v>
      </c>
      <c r="K62" s="59">
        <f>K41+K42+K43</f>
        <v>1648</v>
      </c>
      <c r="L62" s="198">
        <f>K62/K70</f>
        <v>0.54587611791984103</v>
      </c>
      <c r="M62" s="59">
        <f>M41+M42+M43</f>
        <v>5626</v>
      </c>
      <c r="N62" s="198">
        <f>M62/M70</f>
        <v>0.80142450142450139</v>
      </c>
      <c r="O62" s="59">
        <f>O41+O42+O43</f>
        <v>16251</v>
      </c>
      <c r="P62" s="196">
        <f>O62/O70</f>
        <v>0.8171259050683829</v>
      </c>
    </row>
    <row r="63" spans="1:22">
      <c r="A63" s="670" t="s">
        <v>176</v>
      </c>
      <c r="B63" s="671"/>
      <c r="C63" s="59">
        <f>C44+C45+C46</f>
        <v>3745</v>
      </c>
      <c r="D63" s="60">
        <f>C63/C71</f>
        <v>0.57254242470570249</v>
      </c>
      <c r="E63" s="59">
        <f>E44+E45+E46</f>
        <v>55</v>
      </c>
      <c r="F63" s="60">
        <f>E63/E71</f>
        <v>0.47826086956521741</v>
      </c>
      <c r="G63" s="59">
        <f>G44+G45+G46</f>
        <v>785</v>
      </c>
      <c r="H63" s="60">
        <f>G63/G71</f>
        <v>0.43298400441257584</v>
      </c>
      <c r="I63" s="59">
        <f>I44+I45+I46</f>
        <v>234</v>
      </c>
      <c r="J63" s="60">
        <f>I63/I71</f>
        <v>0.62234042553191493</v>
      </c>
      <c r="K63" s="59">
        <f>K44+K45+K46</f>
        <v>309</v>
      </c>
      <c r="L63" s="198">
        <f>K63/K71</f>
        <v>0.52730375426621157</v>
      </c>
      <c r="M63" s="59">
        <f>M44+M45+M46</f>
        <v>354</v>
      </c>
      <c r="N63" s="198">
        <f>M63/M71</f>
        <v>0.69275929549902149</v>
      </c>
      <c r="O63" s="59">
        <f>O44+O45+O46</f>
        <v>2008</v>
      </c>
      <c r="P63" s="196">
        <f>O63/O71</f>
        <v>0.63949044585987258</v>
      </c>
    </row>
    <row r="64" spans="1:22" s="57" customFormat="1" ht="27.75" customHeight="1">
      <c r="A64" s="674" t="s">
        <v>177</v>
      </c>
      <c r="B64" s="675"/>
      <c r="C64" s="68"/>
      <c r="D64" s="69"/>
      <c r="E64" s="68"/>
      <c r="F64" s="69"/>
      <c r="G64" s="68"/>
      <c r="H64" s="69"/>
      <c r="I64" s="68"/>
      <c r="J64" s="69"/>
      <c r="K64" s="68"/>
      <c r="L64" s="199"/>
      <c r="M64" s="68"/>
      <c r="N64" s="199"/>
      <c r="O64" s="68"/>
      <c r="P64" s="197"/>
    </row>
    <row r="65" spans="1:16">
      <c r="A65" s="670" t="s">
        <v>22</v>
      </c>
      <c r="B65" s="671"/>
      <c r="C65" s="194">
        <f>C48</f>
        <v>11229</v>
      </c>
      <c r="D65" s="60">
        <f>C65/C69</f>
        <v>0.45930137434554974</v>
      </c>
      <c r="E65" s="194">
        <f>E48</f>
        <v>44</v>
      </c>
      <c r="F65" s="60">
        <f>E65/E69</f>
        <v>0.34645669291338582</v>
      </c>
      <c r="G65" s="194">
        <f>G48</f>
        <v>6408</v>
      </c>
      <c r="H65" s="60">
        <f>G65/G69</f>
        <v>0.59240085051308122</v>
      </c>
      <c r="I65" s="194">
        <f>I48</f>
        <v>224</v>
      </c>
      <c r="J65" s="60">
        <f>I65/I69</f>
        <v>0.4933920704845815</v>
      </c>
      <c r="K65" s="194">
        <f>K48</f>
        <v>1247</v>
      </c>
      <c r="L65" s="198">
        <f>K65/K69</f>
        <v>0.70332769317540889</v>
      </c>
      <c r="M65" s="194">
        <f>M48</f>
        <v>1457</v>
      </c>
      <c r="N65" s="198">
        <f>M65/M69</f>
        <v>0.38281660535995798</v>
      </c>
      <c r="O65" s="194">
        <f>O48</f>
        <v>1849</v>
      </c>
      <c r="P65" s="196">
        <f>O65/O69</f>
        <v>0.24749029581046714</v>
      </c>
    </row>
    <row r="66" spans="1:16">
      <c r="A66" s="670" t="s">
        <v>175</v>
      </c>
      <c r="B66" s="671"/>
      <c r="C66" s="45">
        <f>C49+C50</f>
        <v>15791</v>
      </c>
      <c r="D66" s="60">
        <f>C66/C70</f>
        <v>0.31435510520972271</v>
      </c>
      <c r="E66" s="361">
        <f>E49+E50</f>
        <v>96</v>
      </c>
      <c r="F66" s="60">
        <f>E66/E70</f>
        <v>0.2774566473988439</v>
      </c>
      <c r="G66" s="361">
        <f>G49+G50</f>
        <v>9061</v>
      </c>
      <c r="H66" s="60">
        <f>G66/G70</f>
        <v>0.47506946993131655</v>
      </c>
      <c r="I66" s="361">
        <f>I49+I50</f>
        <v>232</v>
      </c>
      <c r="J66" s="60">
        <f>I66/I70</f>
        <v>0.26155580608793688</v>
      </c>
      <c r="K66" s="361">
        <f>K49+K50</f>
        <v>1371</v>
      </c>
      <c r="L66" s="198">
        <f>K66/K70</f>
        <v>0.45412388208015897</v>
      </c>
      <c r="M66" s="361">
        <f>M49+M50</f>
        <v>1394</v>
      </c>
      <c r="N66" s="198">
        <f>M66/M70</f>
        <v>0.19857549857549858</v>
      </c>
      <c r="O66" s="361">
        <f>O49+O50</f>
        <v>3637</v>
      </c>
      <c r="P66" s="196">
        <f>O66/O70</f>
        <v>0.18287409493161705</v>
      </c>
    </row>
    <row r="67" spans="1:16">
      <c r="A67" s="670" t="s">
        <v>176</v>
      </c>
      <c r="B67" s="671"/>
      <c r="C67" s="45">
        <f>C52+C53+C54</f>
        <v>2796</v>
      </c>
      <c r="D67" s="60">
        <f>C67/C71</f>
        <v>0.42745757529429751</v>
      </c>
      <c r="E67" s="361">
        <f>E52+E53+E54</f>
        <v>60</v>
      </c>
      <c r="F67" s="60">
        <f>E67/E71</f>
        <v>0.52173913043478259</v>
      </c>
      <c r="G67" s="361">
        <f>G52+G53+G54</f>
        <v>1028</v>
      </c>
      <c r="H67" s="60">
        <f>G67/G71</f>
        <v>0.5670159955874241</v>
      </c>
      <c r="I67" s="361">
        <f>I52+I53+I54</f>
        <v>142</v>
      </c>
      <c r="J67" s="60">
        <f>I67/I71</f>
        <v>0.37765957446808512</v>
      </c>
      <c r="K67" s="361">
        <f>K52+K53+K54</f>
        <v>277</v>
      </c>
      <c r="L67" s="198">
        <f>K67/K71</f>
        <v>0.47269624573378838</v>
      </c>
      <c r="M67" s="361">
        <f>M52+M53+M54</f>
        <v>157</v>
      </c>
      <c r="N67" s="198">
        <f>M67/M71</f>
        <v>0.30724070450097846</v>
      </c>
      <c r="O67" s="361">
        <f>O52+O53+O54</f>
        <v>1132</v>
      </c>
      <c r="P67" s="196">
        <f>O67/O71</f>
        <v>0.36050955414012736</v>
      </c>
    </row>
    <row r="68" spans="1:16" s="57" customFormat="1" ht="30.75" customHeight="1">
      <c r="A68" s="674" t="s">
        <v>96</v>
      </c>
      <c r="B68" s="675"/>
      <c r="C68" s="70"/>
      <c r="D68" s="67"/>
      <c r="E68" s="70"/>
      <c r="F68" s="67"/>
      <c r="G68" s="70"/>
      <c r="H68" s="67"/>
      <c r="I68" s="70"/>
      <c r="J68" s="67"/>
      <c r="K68" s="70"/>
      <c r="L68" s="68"/>
      <c r="M68" s="70"/>
      <c r="N68" s="68"/>
      <c r="O68" s="70"/>
      <c r="P68" s="195"/>
    </row>
    <row r="69" spans="1:16">
      <c r="A69" s="670" t="s">
        <v>178</v>
      </c>
      <c r="B69" s="671"/>
      <c r="C69" s="61">
        <f>C61+C65</f>
        <v>24448</v>
      </c>
      <c r="D69" s="60">
        <f>C69/C69</f>
        <v>1</v>
      </c>
      <c r="E69" s="61">
        <f>E61+E65</f>
        <v>127</v>
      </c>
      <c r="F69" s="60">
        <f>E69/E69</f>
        <v>1</v>
      </c>
      <c r="G69" s="61">
        <f>G61+G65</f>
        <v>10817</v>
      </c>
      <c r="H69" s="60">
        <f>G69/G69</f>
        <v>1</v>
      </c>
      <c r="I69" s="61">
        <f>I61+I65</f>
        <v>454</v>
      </c>
      <c r="J69" s="60">
        <f>I69/I69</f>
        <v>1</v>
      </c>
      <c r="K69" s="61">
        <f>K61+K65</f>
        <v>1773</v>
      </c>
      <c r="L69" s="198">
        <f>K69/K69</f>
        <v>1</v>
      </c>
      <c r="M69" s="61">
        <f>M61+M65</f>
        <v>3806</v>
      </c>
      <c r="N69" s="198">
        <f>M69/M69</f>
        <v>1</v>
      </c>
      <c r="O69" s="61">
        <f>O61+O65</f>
        <v>7471</v>
      </c>
      <c r="P69" s="196">
        <f>O69/O69</f>
        <v>1</v>
      </c>
    </row>
    <row r="70" spans="1:16">
      <c r="A70" s="670" t="s">
        <v>175</v>
      </c>
      <c r="B70" s="671"/>
      <c r="C70" s="61">
        <f>C62+C66</f>
        <v>50233</v>
      </c>
      <c r="D70" s="60">
        <f>C70/C70</f>
        <v>1</v>
      </c>
      <c r="E70" s="61">
        <f>E62+E66</f>
        <v>346</v>
      </c>
      <c r="F70" s="60">
        <f>E70/E70</f>
        <v>1</v>
      </c>
      <c r="G70" s="61">
        <f>G62+G66</f>
        <v>19073</v>
      </c>
      <c r="H70" s="60">
        <f>G70/G70</f>
        <v>1</v>
      </c>
      <c r="I70" s="61">
        <f>I62+I66</f>
        <v>887</v>
      </c>
      <c r="J70" s="60">
        <f>I70/I70</f>
        <v>1</v>
      </c>
      <c r="K70" s="61">
        <f>K62+K66</f>
        <v>3019</v>
      </c>
      <c r="L70" s="198">
        <f>K70/K70</f>
        <v>1</v>
      </c>
      <c r="M70" s="61">
        <f>M62+M66</f>
        <v>7020</v>
      </c>
      <c r="N70" s="198">
        <f>M70/M70</f>
        <v>1</v>
      </c>
      <c r="O70" s="61">
        <f>O62+O66</f>
        <v>19888</v>
      </c>
      <c r="P70" s="196">
        <f>O70/O70</f>
        <v>1</v>
      </c>
    </row>
    <row r="71" spans="1:16" ht="15.75" thickBot="1">
      <c r="A71" s="681" t="s">
        <v>176</v>
      </c>
      <c r="B71" s="682"/>
      <c r="C71" s="61">
        <f>C63+C67</f>
        <v>6541</v>
      </c>
      <c r="D71" s="60">
        <f>C71/C71</f>
        <v>1</v>
      </c>
      <c r="E71" s="61">
        <f>E63+E67</f>
        <v>115</v>
      </c>
      <c r="F71" s="60">
        <f>E71/E71</f>
        <v>1</v>
      </c>
      <c r="G71" s="61">
        <f>G63+G67</f>
        <v>1813</v>
      </c>
      <c r="H71" s="60">
        <f>G71/G71</f>
        <v>1</v>
      </c>
      <c r="I71" s="61">
        <f>I63+I67</f>
        <v>376</v>
      </c>
      <c r="J71" s="60">
        <f>I71/I71</f>
        <v>1</v>
      </c>
      <c r="K71" s="61">
        <f>K63+K67</f>
        <v>586</v>
      </c>
      <c r="L71" s="60">
        <f>K71/K71</f>
        <v>1</v>
      </c>
      <c r="M71" s="61">
        <f>M63+M67</f>
        <v>511</v>
      </c>
      <c r="N71" s="60">
        <f>M71/M71</f>
        <v>1</v>
      </c>
      <c r="O71" s="61">
        <f>O63+O67</f>
        <v>3140</v>
      </c>
      <c r="P71" s="60">
        <f>O71/O71</f>
        <v>1</v>
      </c>
    </row>
    <row r="72" spans="1:16">
      <c r="A72" s="89" t="s">
        <v>895</v>
      </c>
      <c r="G72" s="58"/>
    </row>
    <row r="74" spans="1:16" ht="19.5" thickBot="1">
      <c r="A74" s="35" t="s">
        <v>226</v>
      </c>
    </row>
    <row r="75" spans="1:16" ht="15.75" customHeight="1">
      <c r="A75" s="707" t="s">
        <v>419</v>
      </c>
      <c r="B75" s="708"/>
      <c r="C75" s="708"/>
      <c r="D75" s="709"/>
      <c r="E75" s="709"/>
      <c r="F75" s="709"/>
      <c r="G75" s="709"/>
      <c r="H75" s="709"/>
      <c r="I75" s="709"/>
      <c r="J75" s="709"/>
      <c r="K75" s="709"/>
      <c r="L75" s="709"/>
      <c r="M75" s="709"/>
      <c r="N75" s="709"/>
      <c r="O75" s="710"/>
    </row>
    <row r="76" spans="1:16" ht="15.75" thickBot="1">
      <c r="A76" s="711"/>
      <c r="B76" s="712"/>
      <c r="C76" s="712"/>
      <c r="D76" s="713"/>
      <c r="E76" s="713"/>
      <c r="F76" s="713"/>
      <c r="G76" s="713"/>
      <c r="H76" s="713"/>
      <c r="I76" s="713"/>
      <c r="J76" s="713"/>
      <c r="K76" s="713"/>
      <c r="L76" s="713"/>
      <c r="M76" s="713"/>
      <c r="N76" s="713"/>
      <c r="O76" s="714"/>
    </row>
    <row r="77" spans="1:16" ht="15" customHeight="1">
      <c r="A77" s="5"/>
      <c r="B77" s="664" t="s">
        <v>426</v>
      </c>
      <c r="C77" s="665"/>
      <c r="D77" s="664" t="s">
        <v>432</v>
      </c>
      <c r="E77" s="665"/>
      <c r="F77" s="664" t="s">
        <v>433</v>
      </c>
      <c r="G77" s="665"/>
      <c r="H77" s="664" t="s">
        <v>434</v>
      </c>
      <c r="I77" s="665"/>
      <c r="J77" s="664" t="s">
        <v>435</v>
      </c>
      <c r="K77" s="665"/>
      <c r="L77" s="664" t="s">
        <v>436</v>
      </c>
      <c r="M77" s="665"/>
      <c r="N77" s="664" t="s">
        <v>684</v>
      </c>
      <c r="O77" s="665"/>
    </row>
    <row r="78" spans="1:16" ht="15.75" thickBot="1">
      <c r="A78" s="465" t="s">
        <v>28</v>
      </c>
      <c r="B78" s="185" t="s">
        <v>5</v>
      </c>
      <c r="C78" s="185" t="s">
        <v>3</v>
      </c>
      <c r="D78" s="185" t="s">
        <v>5</v>
      </c>
      <c r="E78" s="185" t="s">
        <v>3</v>
      </c>
      <c r="F78" s="185" t="s">
        <v>5</v>
      </c>
      <c r="G78" s="185" t="s">
        <v>3</v>
      </c>
      <c r="H78" s="185" t="s">
        <v>5</v>
      </c>
      <c r="I78" s="185" t="s">
        <v>3</v>
      </c>
      <c r="J78" s="185" t="s">
        <v>5</v>
      </c>
      <c r="K78" s="185" t="s">
        <v>3</v>
      </c>
      <c r="L78" s="185" t="s">
        <v>5</v>
      </c>
      <c r="M78" s="185" t="s">
        <v>3</v>
      </c>
      <c r="N78" s="185" t="s">
        <v>5</v>
      </c>
      <c r="O78" s="185" t="s">
        <v>3</v>
      </c>
    </row>
    <row r="79" spans="1:16" ht="16.5" thickBot="1">
      <c r="A79" s="14" t="s">
        <v>29</v>
      </c>
      <c r="B79" s="511">
        <f>B80+B81</f>
        <v>9785</v>
      </c>
      <c r="C79" s="513">
        <f>B79/B82</f>
        <v>0.1862036156041865</v>
      </c>
      <c r="D79" s="511">
        <f>D80+D81</f>
        <v>77</v>
      </c>
      <c r="E79" s="513">
        <f>D79/D82</f>
        <v>0.15778688524590165</v>
      </c>
      <c r="F79" s="511">
        <f>F80+F81</f>
        <v>4008</v>
      </c>
      <c r="G79" s="513">
        <f>F79/F82</f>
        <v>0.22453781512605042</v>
      </c>
      <c r="H79" s="511">
        <f>H80+H81</f>
        <v>354</v>
      </c>
      <c r="I79" s="513">
        <f>H79/H82</f>
        <v>0.24114441416893734</v>
      </c>
      <c r="J79" s="511">
        <f>J80+J81</f>
        <v>1083</v>
      </c>
      <c r="K79" s="513">
        <f>J79/J82</f>
        <v>0.30987124463519311</v>
      </c>
      <c r="L79" s="511">
        <f>L80+L81</f>
        <v>1331</v>
      </c>
      <c r="M79" s="513">
        <f>L79/L82</f>
        <v>0.1843745671145588</v>
      </c>
      <c r="N79" s="511">
        <f>B79-D79-F79-H79-J79-L79</f>
        <v>2932</v>
      </c>
      <c r="O79" s="513">
        <f>N79/N82</f>
        <v>0.13309123921924648</v>
      </c>
    </row>
    <row r="80" spans="1:16" ht="48.75" customHeight="1" thickBot="1">
      <c r="A80" s="15" t="s">
        <v>30</v>
      </c>
      <c r="B80" s="512">
        <v>6518</v>
      </c>
      <c r="C80" s="267">
        <f>B80/B82</f>
        <v>0.12403425309229306</v>
      </c>
      <c r="D80" s="512">
        <v>45</v>
      </c>
      <c r="E80" s="267">
        <f>D80/D82</f>
        <v>9.2213114754098366E-2</v>
      </c>
      <c r="F80" s="512">
        <v>2753</v>
      </c>
      <c r="G80" s="267">
        <f>F80/F82</f>
        <v>0.1542296918767507</v>
      </c>
      <c r="H80" s="512">
        <v>154</v>
      </c>
      <c r="I80" s="267">
        <f>H80/H82</f>
        <v>0.10490463215258855</v>
      </c>
      <c r="J80" s="512">
        <v>779</v>
      </c>
      <c r="K80" s="267">
        <f>J80/J82</f>
        <v>0.22288984263233191</v>
      </c>
      <c r="L80" s="512">
        <v>811</v>
      </c>
      <c r="M80" s="267">
        <f>L80/L82</f>
        <v>0.11234242969940435</v>
      </c>
      <c r="N80" s="511">
        <f t="shared" ref="N80:N84" si="4">B80-D80-F80-H80-J80-L80</f>
        <v>1976</v>
      </c>
      <c r="O80" s="267">
        <f>N80/N82</f>
        <v>8.9695869269178399E-2</v>
      </c>
    </row>
    <row r="81" spans="1:15" ht="44.25" customHeight="1" thickBot="1">
      <c r="A81" s="15" t="s">
        <v>31</v>
      </c>
      <c r="B81" s="512">
        <v>3267</v>
      </c>
      <c r="C81" s="267">
        <f>B81/B82</f>
        <v>6.2169362511893436E-2</v>
      </c>
      <c r="D81" s="512">
        <v>32</v>
      </c>
      <c r="E81" s="267">
        <f>D81/D82</f>
        <v>6.5573770491803282E-2</v>
      </c>
      <c r="F81" s="512">
        <v>1255</v>
      </c>
      <c r="G81" s="267">
        <f>F81/F82</f>
        <v>7.030812324929972E-2</v>
      </c>
      <c r="H81" s="512">
        <v>200</v>
      </c>
      <c r="I81" s="268">
        <f>H81/H82</f>
        <v>0.13623978201634879</v>
      </c>
      <c r="J81" s="512">
        <v>304</v>
      </c>
      <c r="K81" s="267">
        <f>J81/J82</f>
        <v>8.6981402002861224E-2</v>
      </c>
      <c r="L81" s="512">
        <v>520</v>
      </c>
      <c r="M81" s="267">
        <f>L81/L82</f>
        <v>7.2032137415154449E-2</v>
      </c>
      <c r="N81" s="511">
        <f t="shared" si="4"/>
        <v>956</v>
      </c>
      <c r="O81" s="267">
        <f>N81/N82</f>
        <v>4.339536995006809E-2</v>
      </c>
    </row>
    <row r="82" spans="1:15" ht="33" customHeight="1" thickBot="1">
      <c r="A82" s="16" t="s">
        <v>32</v>
      </c>
      <c r="B82" s="515">
        <v>52550</v>
      </c>
      <c r="C82" s="516">
        <v>1</v>
      </c>
      <c r="D82" s="515">
        <v>488</v>
      </c>
      <c r="E82" s="516">
        <v>1</v>
      </c>
      <c r="F82" s="515">
        <v>17850</v>
      </c>
      <c r="G82" s="516">
        <v>1</v>
      </c>
      <c r="H82" s="515">
        <v>1468</v>
      </c>
      <c r="I82" s="516">
        <v>1</v>
      </c>
      <c r="J82" s="515">
        <v>3495</v>
      </c>
      <c r="K82" s="516">
        <v>1</v>
      </c>
      <c r="L82" s="515">
        <v>7219</v>
      </c>
      <c r="M82" s="516">
        <v>1</v>
      </c>
      <c r="N82" s="517">
        <f t="shared" si="4"/>
        <v>22030</v>
      </c>
      <c r="O82" s="516">
        <v>1</v>
      </c>
    </row>
    <row r="83" spans="1:15" ht="84.75" customHeight="1" thickTop="1" thickBot="1">
      <c r="A83" s="11" t="s">
        <v>33</v>
      </c>
      <c r="B83" s="512">
        <v>3035</v>
      </c>
      <c r="C83" s="514">
        <f>B83/B84</f>
        <v>0.46463563992651563</v>
      </c>
      <c r="D83" s="512">
        <v>24</v>
      </c>
      <c r="E83" s="514">
        <f>D83/D84</f>
        <v>0.26373626373626374</v>
      </c>
      <c r="F83" s="512">
        <v>1276</v>
      </c>
      <c r="G83" s="514">
        <f>F83/F84</f>
        <v>0.56812110418521822</v>
      </c>
      <c r="H83" s="512">
        <v>61</v>
      </c>
      <c r="I83" s="514">
        <f>H83/H84</f>
        <v>0.25630252100840334</v>
      </c>
      <c r="J83" s="512">
        <v>452</v>
      </c>
      <c r="K83" s="514">
        <f>J83/J84</f>
        <v>0.58701298701298699</v>
      </c>
      <c r="L83" s="512">
        <v>348</v>
      </c>
      <c r="M83" s="514">
        <f>L83/L84</f>
        <v>0.48066298342541436</v>
      </c>
      <c r="N83" s="511">
        <f t="shared" si="4"/>
        <v>874</v>
      </c>
      <c r="O83" s="514">
        <f>N83/N84</f>
        <v>0.35485180673974825</v>
      </c>
    </row>
    <row r="84" spans="1:15" ht="54" customHeight="1" thickBot="1">
      <c r="A84" s="11" t="s">
        <v>34</v>
      </c>
      <c r="B84" s="512">
        <v>6532</v>
      </c>
      <c r="C84" s="267">
        <v>1</v>
      </c>
      <c r="D84" s="512">
        <v>91</v>
      </c>
      <c r="E84" s="267">
        <v>1</v>
      </c>
      <c r="F84" s="512">
        <v>2246</v>
      </c>
      <c r="G84" s="267">
        <v>1</v>
      </c>
      <c r="H84" s="512">
        <v>238</v>
      </c>
      <c r="I84" s="267">
        <v>1</v>
      </c>
      <c r="J84" s="512">
        <v>770</v>
      </c>
      <c r="K84" s="267">
        <v>1</v>
      </c>
      <c r="L84" s="512">
        <v>724</v>
      </c>
      <c r="M84" s="267">
        <v>1</v>
      </c>
      <c r="N84" s="511">
        <f t="shared" si="4"/>
        <v>2463</v>
      </c>
      <c r="O84" s="267">
        <v>1</v>
      </c>
    </row>
    <row r="85" spans="1:15" ht="30" customHeight="1" thickBot="1">
      <c r="A85" s="678" t="s">
        <v>418</v>
      </c>
      <c r="B85" s="679"/>
      <c r="C85" s="680"/>
    </row>
    <row r="87" spans="1:15">
      <c r="B87" s="116"/>
    </row>
    <row r="88" spans="1:15">
      <c r="B88" s="116"/>
    </row>
  </sheetData>
  <mergeCells count="93">
    <mergeCell ref="N77:O77"/>
    <mergeCell ref="A75:O76"/>
    <mergeCell ref="A39:B39"/>
    <mergeCell ref="A40:B40"/>
    <mergeCell ref="E2:G2"/>
    <mergeCell ref="A34:E34"/>
    <mergeCell ref="A30:B30"/>
    <mergeCell ref="A31:B31"/>
    <mergeCell ref="A32:B32"/>
    <mergeCell ref="A33:B33"/>
    <mergeCell ref="B2:D2"/>
    <mergeCell ref="A20:B20"/>
    <mergeCell ref="A17:B17"/>
    <mergeCell ref="A38:B38"/>
    <mergeCell ref="A36:B36"/>
    <mergeCell ref="A9:D9"/>
    <mergeCell ref="A19:B19"/>
    <mergeCell ref="A21:B21"/>
    <mergeCell ref="T2:V2"/>
    <mergeCell ref="E11:F11"/>
    <mergeCell ref="G11:H11"/>
    <mergeCell ref="I11:J11"/>
    <mergeCell ref="K11:L11"/>
    <mergeCell ref="M11:N11"/>
    <mergeCell ref="A10:O10"/>
    <mergeCell ref="K2:M2"/>
    <mergeCell ref="H2:J2"/>
    <mergeCell ref="N2:P2"/>
    <mergeCell ref="Q2:S2"/>
    <mergeCell ref="A11:B11"/>
    <mergeCell ref="C11:D11"/>
    <mergeCell ref="O36:P36"/>
    <mergeCell ref="I58:J58"/>
    <mergeCell ref="K58:L58"/>
    <mergeCell ref="C36:D36"/>
    <mergeCell ref="E36:F36"/>
    <mergeCell ref="G36:H36"/>
    <mergeCell ref="I36:J36"/>
    <mergeCell ref="K36:L36"/>
    <mergeCell ref="M36:N36"/>
    <mergeCell ref="M58:N58"/>
    <mergeCell ref="A57:V57"/>
    <mergeCell ref="A43:B43"/>
    <mergeCell ref="A44:B44"/>
    <mergeCell ref="O58:P58"/>
    <mergeCell ref="A85:C85"/>
    <mergeCell ref="A71:B71"/>
    <mergeCell ref="A58:B58"/>
    <mergeCell ref="C58:D58"/>
    <mergeCell ref="A65:B65"/>
    <mergeCell ref="A66:B66"/>
    <mergeCell ref="A67:B67"/>
    <mergeCell ref="A69:B69"/>
    <mergeCell ref="A70:B70"/>
    <mergeCell ref="B77:C77"/>
    <mergeCell ref="D77:E77"/>
    <mergeCell ref="E58:F58"/>
    <mergeCell ref="F77:G77"/>
    <mergeCell ref="A64:B64"/>
    <mergeCell ref="G58:H58"/>
    <mergeCell ref="A62:B62"/>
    <mergeCell ref="J77:K77"/>
    <mergeCell ref="L77:M77"/>
    <mergeCell ref="A29:B29"/>
    <mergeCell ref="A22:B22"/>
    <mergeCell ref="A23:B23"/>
    <mergeCell ref="A26:B26"/>
    <mergeCell ref="A27:B27"/>
    <mergeCell ref="A28:B28"/>
    <mergeCell ref="A68:B68"/>
    <mergeCell ref="A45:B45"/>
    <mergeCell ref="A46:B46"/>
    <mergeCell ref="A47:B47"/>
    <mergeCell ref="A51:B51"/>
    <mergeCell ref="A52:B52"/>
    <mergeCell ref="A48:B48"/>
    <mergeCell ref="A49:B49"/>
    <mergeCell ref="A13:B13"/>
    <mergeCell ref="A24:B24"/>
    <mergeCell ref="H77:I77"/>
    <mergeCell ref="A50:B50"/>
    <mergeCell ref="A54:B54"/>
    <mergeCell ref="A63:B63"/>
    <mergeCell ref="A42:B42"/>
    <mergeCell ref="A61:B61"/>
    <mergeCell ref="A60:B60"/>
    <mergeCell ref="A41:B41"/>
    <mergeCell ref="A53:B53"/>
    <mergeCell ref="A25:B25"/>
    <mergeCell ref="A18:B18"/>
    <mergeCell ref="A14:B14"/>
    <mergeCell ref="A15:B15"/>
    <mergeCell ref="A16:B16"/>
  </mergeCells>
  <hyperlinks>
    <hyperlink ref="A34:E34" r:id="rId1" display="Source: ACS 2011, 5 Year (B25007)"/>
    <hyperlink ref="A72" r:id="rId2" display="Source ACS B25007"/>
    <hyperlink ref="A85:C85" r:id="rId3" display="Source: 2010 Census H18,B17010,B17012, DP-1"/>
    <hyperlink ref="A7" r:id="rId4" display="http://www.dof.ca.gov/research/demographic/state_census_data_center/census_2010/documents/2010Census_DemoProfile5.xls"/>
  </hyperlinks>
  <pageMargins left="0.7" right="0.7" top="0.75" bottom="0.75" header="0.3" footer="0.3"/>
  <pageSetup scale="40" fitToHeight="0" pageOrder="overThenDown" orientation="landscape" horizontalDpi="300" verticalDpi="300" r:id="rId5"/>
  <headerFooter>
    <oddHeader>&amp;L5th Cycle Housing Element Data Package&amp;CButte County and the Cities Within</oddHeader>
    <oddFooter>&amp;L&amp;A&amp;C&amp;"-,Bold"HCD-Housing Policy&amp;RPage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zoomScaleNormal="100" workbookViewId="0">
      <selection activeCell="S22" sqref="S22"/>
    </sheetView>
  </sheetViews>
  <sheetFormatPr defaultRowHeight="15"/>
  <cols>
    <col min="1" max="1" width="25.42578125" style="82" customWidth="1"/>
    <col min="2" max="2" width="11" style="82" customWidth="1"/>
    <col min="3" max="3" width="10.7109375" style="82" customWidth="1"/>
    <col min="4" max="4" width="11.42578125" style="82" customWidth="1"/>
    <col min="5" max="5" width="9.7109375" style="82" customWidth="1"/>
    <col min="6" max="6" width="13" style="82" customWidth="1"/>
    <col min="7" max="7" width="9" style="82" customWidth="1"/>
    <col min="8" max="8" width="13.42578125" style="82" customWidth="1"/>
    <col min="9" max="9" width="17" style="82" customWidth="1"/>
    <col min="10" max="10" width="13.140625" style="82" customWidth="1"/>
    <col min="11" max="11" width="12.140625" style="82" customWidth="1"/>
    <col min="12" max="12" width="17" style="82" customWidth="1"/>
    <col min="13" max="13" width="15.140625" style="82" customWidth="1"/>
    <col min="14" max="14" width="9.140625" style="82"/>
    <col min="15" max="15" width="10.5703125" style="82" customWidth="1"/>
    <col min="16" max="16384" width="9.140625" style="82"/>
  </cols>
  <sheetData>
    <row r="1" spans="1:20" ht="19.5" thickBot="1">
      <c r="A1" s="725" t="s">
        <v>227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</row>
    <row r="2" spans="1:20" s="57" customFormat="1" ht="24.75" customHeight="1" thickBot="1">
      <c r="A2" s="133"/>
      <c r="B2" s="727" t="s">
        <v>202</v>
      </c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134"/>
      <c r="S2" s="135"/>
    </row>
    <row r="3" spans="1:20" s="57" customFormat="1" ht="30" customHeight="1" thickBot="1">
      <c r="A3" s="136" t="s">
        <v>183</v>
      </c>
      <c r="B3" s="729" t="s">
        <v>9</v>
      </c>
      <c r="C3" s="730"/>
      <c r="D3" s="731"/>
      <c r="E3" s="732" t="s">
        <v>186</v>
      </c>
      <c r="F3" s="730"/>
      <c r="G3" s="731"/>
      <c r="H3" s="732" t="s">
        <v>187</v>
      </c>
      <c r="I3" s="733"/>
      <c r="J3" s="731"/>
      <c r="K3" s="732" t="s">
        <v>188</v>
      </c>
      <c r="L3" s="733"/>
      <c r="M3" s="734"/>
      <c r="N3" s="732" t="s">
        <v>189</v>
      </c>
      <c r="O3" s="733"/>
      <c r="P3" s="731"/>
      <c r="Q3" s="732" t="s">
        <v>190</v>
      </c>
      <c r="R3" s="735"/>
      <c r="S3" s="736"/>
    </row>
    <row r="4" spans="1:20" s="85" customFormat="1">
      <c r="A4" s="86" t="s">
        <v>426</v>
      </c>
      <c r="B4" s="86">
        <v>2010</v>
      </c>
      <c r="C4" s="86">
        <v>2013</v>
      </c>
      <c r="D4" s="87" t="s">
        <v>61</v>
      </c>
      <c r="E4" s="87">
        <v>2010</v>
      </c>
      <c r="F4" s="88">
        <v>2013</v>
      </c>
      <c r="G4" s="87" t="s">
        <v>61</v>
      </c>
      <c r="H4" s="87">
        <v>2010</v>
      </c>
      <c r="I4" s="87">
        <v>2013</v>
      </c>
      <c r="J4" s="87" t="s">
        <v>61</v>
      </c>
      <c r="K4" s="87">
        <v>2010</v>
      </c>
      <c r="L4" s="87">
        <v>2013</v>
      </c>
      <c r="M4" s="214" t="s">
        <v>61</v>
      </c>
      <c r="N4" s="213">
        <v>2010</v>
      </c>
      <c r="O4" s="87">
        <v>2013</v>
      </c>
      <c r="P4" s="87" t="s">
        <v>61</v>
      </c>
      <c r="Q4" s="87">
        <v>2010</v>
      </c>
      <c r="R4" s="87">
        <v>2013</v>
      </c>
      <c r="S4" s="87" t="s">
        <v>61</v>
      </c>
      <c r="T4" s="84"/>
    </row>
    <row r="5" spans="1:20">
      <c r="A5" s="210" t="s">
        <v>542</v>
      </c>
      <c r="B5" s="234">
        <f>Population!C25</f>
        <v>617</v>
      </c>
      <c r="C5" s="408">
        <v>615</v>
      </c>
      <c r="D5" s="407">
        <f t="shared" ref="D5:D11" si="0">(C5-B5)/B5</f>
        <v>-3.2414910858995136E-3</v>
      </c>
      <c r="E5" s="235">
        <v>559</v>
      </c>
      <c r="F5" s="408">
        <v>559</v>
      </c>
      <c r="G5" s="407">
        <f t="shared" ref="G5:G11" si="1">(F5-E5)/E5</f>
        <v>0</v>
      </c>
      <c r="H5" s="235">
        <v>35</v>
      </c>
      <c r="I5" s="408">
        <v>35</v>
      </c>
      <c r="J5" s="407">
        <f t="shared" ref="J5:J11" si="2">(I5-H5)/H5</f>
        <v>0</v>
      </c>
      <c r="K5" s="235">
        <v>0</v>
      </c>
      <c r="L5" s="408">
        <v>0</v>
      </c>
      <c r="M5" s="407" t="s">
        <v>896</v>
      </c>
      <c r="N5" s="235">
        <v>4</v>
      </c>
      <c r="O5" s="408">
        <v>4</v>
      </c>
      <c r="P5" s="407">
        <f t="shared" ref="P5:P11" si="3">(O5-N5)/N5</f>
        <v>0</v>
      </c>
      <c r="Q5" s="235">
        <v>19</v>
      </c>
      <c r="R5" s="408">
        <v>17</v>
      </c>
      <c r="S5" s="236">
        <f t="shared" ref="S5:S11" si="4">(R5-Q5)/Q5</f>
        <v>-0.10526315789473684</v>
      </c>
      <c r="T5" s="83"/>
    </row>
    <row r="6" spans="1:20">
      <c r="A6" s="210" t="s">
        <v>543</v>
      </c>
      <c r="B6" s="234">
        <f>Population!C28</f>
        <v>37050</v>
      </c>
      <c r="C6" s="409">
        <v>37772</v>
      </c>
      <c r="D6" s="407">
        <f t="shared" si="0"/>
        <v>1.9487179487179488E-2</v>
      </c>
      <c r="E6" s="235">
        <v>19822</v>
      </c>
      <c r="F6" s="409">
        <v>20094</v>
      </c>
      <c r="G6" s="407">
        <f t="shared" si="1"/>
        <v>1.3722126929674099E-2</v>
      </c>
      <c r="H6" s="235">
        <v>1648</v>
      </c>
      <c r="I6" s="409">
        <v>1648</v>
      </c>
      <c r="J6" s="407">
        <f t="shared" si="2"/>
        <v>0</v>
      </c>
      <c r="K6" s="235">
        <v>5886</v>
      </c>
      <c r="L6" s="409">
        <v>5960</v>
      </c>
      <c r="M6" s="407">
        <f t="shared" ref="M6:M11" si="5">(L6-K6)/K6</f>
        <v>1.2572205232755691E-2</v>
      </c>
      <c r="N6" s="235">
        <v>7739</v>
      </c>
      <c r="O6" s="409">
        <v>8117</v>
      </c>
      <c r="P6" s="407">
        <f t="shared" si="3"/>
        <v>4.8843519834603957E-2</v>
      </c>
      <c r="Q6" s="235">
        <v>1955</v>
      </c>
      <c r="R6" s="409">
        <v>1953</v>
      </c>
      <c r="S6" s="236">
        <f t="shared" si="4"/>
        <v>-1.0230179028132991E-3</v>
      </c>
      <c r="T6" s="83"/>
    </row>
    <row r="7" spans="1:20">
      <c r="A7" s="210" t="s">
        <v>544</v>
      </c>
      <c r="B7" s="234">
        <f>Population!C31</f>
        <v>2406</v>
      </c>
      <c r="C7" s="235">
        <v>2473</v>
      </c>
      <c r="D7" s="236">
        <f t="shared" si="0"/>
        <v>2.7847049044056525E-2</v>
      </c>
      <c r="E7" s="234">
        <v>1982</v>
      </c>
      <c r="F7" s="235">
        <v>1992</v>
      </c>
      <c r="G7" s="236">
        <f t="shared" si="1"/>
        <v>5.0454086781029266E-3</v>
      </c>
      <c r="H7" s="234">
        <v>133</v>
      </c>
      <c r="I7" s="235">
        <v>133</v>
      </c>
      <c r="J7" s="236">
        <f t="shared" si="2"/>
        <v>0</v>
      </c>
      <c r="K7" s="234">
        <v>171</v>
      </c>
      <c r="L7" s="235">
        <v>171</v>
      </c>
      <c r="M7" s="236">
        <f t="shared" si="5"/>
        <v>0</v>
      </c>
      <c r="N7" s="234">
        <v>42</v>
      </c>
      <c r="O7" s="235">
        <v>99</v>
      </c>
      <c r="P7" s="236">
        <f t="shared" si="3"/>
        <v>1.3571428571428572</v>
      </c>
      <c r="Q7" s="234">
        <v>78</v>
      </c>
      <c r="R7" s="235">
        <v>78</v>
      </c>
      <c r="S7" s="236">
        <f t="shared" si="4"/>
        <v>0</v>
      </c>
      <c r="T7" s="83"/>
    </row>
    <row r="8" spans="1:20">
      <c r="A8" s="210" t="s">
        <v>545</v>
      </c>
      <c r="B8" s="234">
        <f>Population!C34</f>
        <v>6194</v>
      </c>
      <c r="C8" s="235">
        <v>6405</v>
      </c>
      <c r="D8" s="236">
        <f t="shared" si="0"/>
        <v>3.4065224410720053E-2</v>
      </c>
      <c r="E8" s="234">
        <v>3655</v>
      </c>
      <c r="F8" s="235">
        <v>3786</v>
      </c>
      <c r="G8" s="236">
        <f t="shared" si="1"/>
        <v>3.5841313269493844E-2</v>
      </c>
      <c r="H8" s="234">
        <v>221</v>
      </c>
      <c r="I8" s="235">
        <v>221</v>
      </c>
      <c r="J8" s="236">
        <f t="shared" si="2"/>
        <v>0</v>
      </c>
      <c r="K8" s="234">
        <v>782</v>
      </c>
      <c r="L8" s="235">
        <v>790</v>
      </c>
      <c r="M8" s="236">
        <f t="shared" si="5"/>
        <v>1.0230179028132993E-2</v>
      </c>
      <c r="N8" s="234">
        <v>1187</v>
      </c>
      <c r="O8" s="235">
        <v>1227</v>
      </c>
      <c r="P8" s="236">
        <f t="shared" si="3"/>
        <v>3.3698399326032011E-2</v>
      </c>
      <c r="Q8" s="234">
        <v>379</v>
      </c>
      <c r="R8" s="235">
        <v>381</v>
      </c>
      <c r="S8" s="236">
        <f t="shared" si="4"/>
        <v>5.2770448548812663E-3</v>
      </c>
      <c r="T8" s="83"/>
    </row>
    <row r="9" spans="1:20">
      <c r="A9" s="210" t="s">
        <v>546</v>
      </c>
      <c r="B9" s="234">
        <f>Population!C37</f>
        <v>12981</v>
      </c>
      <c r="C9" s="235">
        <v>12983</v>
      </c>
      <c r="D9" s="236">
        <f t="shared" si="0"/>
        <v>1.5407133502811802E-4</v>
      </c>
      <c r="E9" s="234">
        <v>9002</v>
      </c>
      <c r="F9" s="235">
        <v>9005</v>
      </c>
      <c r="G9" s="236">
        <f t="shared" si="1"/>
        <v>3.3325927571650743E-4</v>
      </c>
      <c r="H9" s="234">
        <v>339</v>
      </c>
      <c r="I9" s="235">
        <v>341</v>
      </c>
      <c r="J9" s="236">
        <f t="shared" si="2"/>
        <v>5.8997050147492625E-3</v>
      </c>
      <c r="K9" s="234">
        <v>1114</v>
      </c>
      <c r="L9" s="235">
        <v>1114</v>
      </c>
      <c r="M9" s="236">
        <f t="shared" si="5"/>
        <v>0</v>
      </c>
      <c r="N9" s="234">
        <v>286</v>
      </c>
      <c r="O9" s="235">
        <v>386</v>
      </c>
      <c r="P9" s="236">
        <f t="shared" si="3"/>
        <v>0.34965034965034963</v>
      </c>
      <c r="Q9" s="234">
        <v>2140</v>
      </c>
      <c r="R9" s="235">
        <v>2137</v>
      </c>
      <c r="S9" s="236">
        <f t="shared" si="4"/>
        <v>-1.4018691588785046E-3</v>
      </c>
      <c r="T9" s="83"/>
    </row>
    <row r="10" spans="1:20" ht="15.75" thickBot="1">
      <c r="A10" s="211" t="s">
        <v>414</v>
      </c>
      <c r="B10" s="401">
        <f>Population!C40</f>
        <v>36587</v>
      </c>
      <c r="C10" s="405">
        <v>36636</v>
      </c>
      <c r="D10" s="406">
        <f t="shared" si="0"/>
        <v>1.3392735124497773E-3</v>
      </c>
      <c r="E10" s="405">
        <v>25065</v>
      </c>
      <c r="F10" s="405">
        <v>25006</v>
      </c>
      <c r="G10" s="406">
        <f t="shared" si="1"/>
        <v>-2.3538799122282067E-3</v>
      </c>
      <c r="H10" s="405">
        <v>689</v>
      </c>
      <c r="I10" s="405">
        <v>689</v>
      </c>
      <c r="J10" s="406">
        <f t="shared" si="2"/>
        <v>0</v>
      </c>
      <c r="K10" s="405">
        <v>880</v>
      </c>
      <c r="L10" s="405">
        <v>872</v>
      </c>
      <c r="M10" s="406">
        <f t="shared" si="5"/>
        <v>-9.0909090909090905E-3</v>
      </c>
      <c r="N10" s="405">
        <v>444</v>
      </c>
      <c r="O10" s="405">
        <v>444</v>
      </c>
      <c r="P10" s="406">
        <f t="shared" si="3"/>
        <v>0</v>
      </c>
      <c r="Q10" s="405">
        <v>9509</v>
      </c>
      <c r="R10" s="405">
        <v>9625</v>
      </c>
      <c r="S10" s="237">
        <f t="shared" si="4"/>
        <v>1.2198969397412978E-2</v>
      </c>
      <c r="T10" s="83"/>
    </row>
    <row r="11" spans="1:20" ht="15.75" thickBot="1">
      <c r="A11" s="212" t="s">
        <v>9</v>
      </c>
      <c r="B11" s="400">
        <f>SUM(B5:B10)</f>
        <v>95835</v>
      </c>
      <c r="C11" s="402">
        <f>SUM(C5:C10)</f>
        <v>96884</v>
      </c>
      <c r="D11" s="403">
        <f t="shared" si="0"/>
        <v>1.0945896593102728E-2</v>
      </c>
      <c r="E11" s="400">
        <f>SUM(E5:E10)</f>
        <v>60085</v>
      </c>
      <c r="F11" s="402">
        <f>SUM(F5:F10)</f>
        <v>60442</v>
      </c>
      <c r="G11" s="403">
        <f t="shared" si="1"/>
        <v>5.9415827577598401E-3</v>
      </c>
      <c r="H11" s="400">
        <f>SUM(H5:H10)</f>
        <v>3065</v>
      </c>
      <c r="I11" s="402">
        <f>SUM(I5:I10)</f>
        <v>3067</v>
      </c>
      <c r="J11" s="403">
        <f t="shared" si="2"/>
        <v>6.5252854812398043E-4</v>
      </c>
      <c r="K11" s="400">
        <f>SUM(K5:K10)</f>
        <v>8833</v>
      </c>
      <c r="L11" s="402">
        <f>SUM(L5:L10)</f>
        <v>8907</v>
      </c>
      <c r="M11" s="403">
        <f t="shared" si="5"/>
        <v>8.377674629231292E-3</v>
      </c>
      <c r="N11" s="400">
        <f>SUM(N5:N10)</f>
        <v>9702</v>
      </c>
      <c r="O11" s="402">
        <f>SUM(O5:O10)</f>
        <v>10277</v>
      </c>
      <c r="P11" s="403">
        <f t="shared" si="3"/>
        <v>5.9266130694702122E-2</v>
      </c>
      <c r="Q11" s="400">
        <f>SUM(Q5:Q10)</f>
        <v>14080</v>
      </c>
      <c r="R11" s="404">
        <f>SUM(R5:R10)</f>
        <v>14191</v>
      </c>
      <c r="S11" s="238">
        <f t="shared" si="4"/>
        <v>7.8835227272727269E-3</v>
      </c>
      <c r="T11" s="83"/>
    </row>
    <row r="12" spans="1:20">
      <c r="A12" s="737" t="s">
        <v>201</v>
      </c>
      <c r="B12" s="738"/>
      <c r="C12" s="738"/>
      <c r="D12" s="738"/>
      <c r="E12" s="738"/>
      <c r="F12" s="738"/>
      <c r="G12" s="738"/>
      <c r="H12" s="738"/>
      <c r="I12" s="738"/>
      <c r="J12" s="738"/>
      <c r="K12" s="738"/>
      <c r="L12" s="738"/>
      <c r="M12" s="738"/>
      <c r="N12" s="738"/>
      <c r="O12" s="738"/>
      <c r="P12" s="265"/>
      <c r="R12" s="116"/>
      <c r="S12" s="116"/>
    </row>
    <row r="13" spans="1:20" s="116" customFormat="1" ht="21.75" customHeight="1"/>
    <row r="14" spans="1:20" s="116" customFormat="1" ht="19.5" thickBot="1">
      <c r="A14" s="518" t="s">
        <v>228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131"/>
      <c r="O14" s="132"/>
    </row>
    <row r="15" spans="1:20" s="116" customFormat="1" ht="26.25" customHeight="1" thickBot="1">
      <c r="A15" s="138"/>
      <c r="B15" s="139"/>
      <c r="C15" s="139"/>
      <c r="D15" s="139"/>
      <c r="E15" s="140" t="s">
        <v>223</v>
      </c>
      <c r="F15" s="141"/>
      <c r="G15" s="141"/>
      <c r="H15" s="139"/>
      <c r="I15" s="139"/>
      <c r="J15" s="139"/>
      <c r="K15" s="139"/>
      <c r="L15" s="139"/>
      <c r="M15" s="142"/>
      <c r="N15" s="131"/>
      <c r="O15" s="132"/>
    </row>
    <row r="16" spans="1:20" s="116" customFormat="1" ht="45.75" thickBot="1">
      <c r="A16" s="215" t="s">
        <v>210</v>
      </c>
      <c r="B16" s="216" t="s">
        <v>211</v>
      </c>
      <c r="C16" s="217" t="s">
        <v>212</v>
      </c>
      <c r="D16" s="218" t="s">
        <v>213</v>
      </c>
      <c r="E16" s="217" t="s">
        <v>214</v>
      </c>
      <c r="F16" s="217" t="s">
        <v>215</v>
      </c>
      <c r="G16" s="217" t="s">
        <v>216</v>
      </c>
      <c r="H16" s="217" t="s">
        <v>217</v>
      </c>
      <c r="I16" s="217" t="s">
        <v>218</v>
      </c>
      <c r="J16" s="219" t="s">
        <v>219</v>
      </c>
      <c r="K16" s="217" t="s">
        <v>220</v>
      </c>
      <c r="L16" s="217" t="s">
        <v>221</v>
      </c>
      <c r="M16" s="219" t="s">
        <v>222</v>
      </c>
      <c r="N16" s="131"/>
      <c r="O16" s="132"/>
    </row>
    <row r="17" spans="1:19" s="116" customFormat="1" ht="35.25" customHeight="1" thickBot="1">
      <c r="A17" s="522" t="s">
        <v>426</v>
      </c>
      <c r="B17" s="519">
        <v>95835</v>
      </c>
      <c r="C17" s="175">
        <v>87618</v>
      </c>
      <c r="D17" s="175">
        <v>8217</v>
      </c>
      <c r="E17" s="175">
        <v>2498</v>
      </c>
      <c r="F17" s="175">
        <v>125</v>
      </c>
      <c r="G17" s="175">
        <v>1256</v>
      </c>
      <c r="H17" s="175">
        <v>341</v>
      </c>
      <c r="I17" s="175">
        <v>1831</v>
      </c>
      <c r="J17" s="175">
        <v>2166</v>
      </c>
      <c r="K17" s="411">
        <v>8.5741117545781814E-2</v>
      </c>
      <c r="L17" s="411">
        <v>2.4E-2</v>
      </c>
      <c r="M17" s="411">
        <v>6.4000000000000001E-2</v>
      </c>
      <c r="N17" s="131"/>
      <c r="O17" s="132"/>
    </row>
    <row r="18" spans="1:19" s="410" customFormat="1" ht="35.25" customHeight="1" thickBot="1">
      <c r="A18" s="522" t="s">
        <v>684</v>
      </c>
      <c r="B18" s="519">
        <f>B17-B21-B26-B33-B38-B41</f>
        <v>36587</v>
      </c>
      <c r="C18" s="175">
        <f t="shared" ref="C18:J18" si="6">C17-C21-C26-C33-C38-C41</f>
        <v>32526</v>
      </c>
      <c r="D18" s="175">
        <f t="shared" si="6"/>
        <v>4061</v>
      </c>
      <c r="E18" s="175">
        <f t="shared" si="6"/>
        <v>639</v>
      </c>
      <c r="F18" s="175">
        <f t="shared" si="6"/>
        <v>40</v>
      </c>
      <c r="G18" s="175">
        <f t="shared" si="6"/>
        <v>575</v>
      </c>
      <c r="H18" s="175">
        <f t="shared" si="6"/>
        <v>189</v>
      </c>
      <c r="I18" s="175">
        <f t="shared" si="6"/>
        <v>1484</v>
      </c>
      <c r="J18" s="175">
        <f t="shared" si="6"/>
        <v>1134</v>
      </c>
      <c r="K18" s="525">
        <f>D18/B18</f>
        <v>0.11099570885833766</v>
      </c>
      <c r="L18" s="525">
        <f>(G18+H18)/B18</f>
        <v>2.0881733949216934E-2</v>
      </c>
      <c r="M18" s="525">
        <f>(E18+F18)/B18</f>
        <v>1.8558504386804058E-2</v>
      </c>
      <c r="N18" s="131"/>
      <c r="O18" s="132"/>
    </row>
    <row r="19" spans="1:19" s="116" customFormat="1" ht="30" customHeight="1" thickBot="1">
      <c r="A19" s="523" t="s">
        <v>653</v>
      </c>
      <c r="B19" s="520">
        <v>280</v>
      </c>
      <c r="C19" s="412">
        <v>234</v>
      </c>
      <c r="D19" s="412">
        <v>46</v>
      </c>
      <c r="E19" s="412">
        <v>2</v>
      </c>
      <c r="F19" s="412">
        <v>1</v>
      </c>
      <c r="G19" s="412">
        <v>5</v>
      </c>
      <c r="H19" s="412">
        <v>4</v>
      </c>
      <c r="I19" s="412">
        <v>9</v>
      </c>
      <c r="J19" s="412">
        <v>25</v>
      </c>
      <c r="K19" s="526">
        <v>0.16428571428571428</v>
      </c>
      <c r="L19" s="413">
        <v>2.6000000000000002E-2</v>
      </c>
      <c r="M19" s="413">
        <v>3.7999999999999999E-2</v>
      </c>
      <c r="N19" s="131"/>
      <c r="O19" s="132"/>
      <c r="S19" s="82"/>
    </row>
    <row r="20" spans="1:19" s="116" customFormat="1" ht="21.75" customHeight="1" thickBot="1">
      <c r="A20" s="523" t="s">
        <v>654</v>
      </c>
      <c r="B20" s="519">
        <v>983</v>
      </c>
      <c r="C20" s="175">
        <v>652</v>
      </c>
      <c r="D20" s="175">
        <v>331</v>
      </c>
      <c r="E20" s="175">
        <v>10</v>
      </c>
      <c r="F20" s="175">
        <v>3</v>
      </c>
      <c r="G20" s="175">
        <v>25</v>
      </c>
      <c r="H20" s="175">
        <v>10</v>
      </c>
      <c r="I20" s="175">
        <v>255</v>
      </c>
      <c r="J20" s="175">
        <v>28</v>
      </c>
      <c r="K20" s="411">
        <v>0.33672431332655139</v>
      </c>
      <c r="L20" s="411">
        <v>4.4999999999999998E-2</v>
      </c>
      <c r="M20" s="411">
        <v>7.0999999999999994E-2</v>
      </c>
      <c r="N20" s="131"/>
      <c r="O20" s="132"/>
      <c r="S20" s="82"/>
    </row>
    <row r="21" spans="1:19" s="418" customFormat="1" ht="26.25" customHeight="1" thickBot="1">
      <c r="A21" s="524" t="s">
        <v>655</v>
      </c>
      <c r="B21" s="521">
        <v>617</v>
      </c>
      <c r="C21" s="414">
        <v>565</v>
      </c>
      <c r="D21" s="414">
        <v>52</v>
      </c>
      <c r="E21" s="414">
        <v>12</v>
      </c>
      <c r="F21" s="414">
        <v>0</v>
      </c>
      <c r="G21" s="414">
        <v>13</v>
      </c>
      <c r="H21" s="414">
        <v>1</v>
      </c>
      <c r="I21" s="414">
        <v>3</v>
      </c>
      <c r="J21" s="414">
        <v>23</v>
      </c>
      <c r="K21" s="415">
        <v>8.4278768233387355E-2</v>
      </c>
      <c r="L21" s="415">
        <v>3.2000000000000001E-2</v>
      </c>
      <c r="M21" s="415">
        <v>6.5000000000000002E-2</v>
      </c>
      <c r="N21" s="416"/>
      <c r="O21" s="417"/>
    </row>
    <row r="22" spans="1:19" s="116" customFormat="1" ht="21" customHeight="1" thickBot="1">
      <c r="A22" s="523" t="s">
        <v>656</v>
      </c>
      <c r="B22" s="519">
        <v>522</v>
      </c>
      <c r="C22" s="175">
        <v>468</v>
      </c>
      <c r="D22" s="175">
        <v>54</v>
      </c>
      <c r="E22" s="175">
        <v>6</v>
      </c>
      <c r="F22" s="175">
        <v>1</v>
      </c>
      <c r="G22" s="175">
        <v>5</v>
      </c>
      <c r="H22" s="175">
        <v>4</v>
      </c>
      <c r="I22" s="175">
        <v>15</v>
      </c>
      <c r="J22" s="175">
        <v>23</v>
      </c>
      <c r="K22" s="411">
        <v>0.10344827586206896</v>
      </c>
      <c r="L22" s="411">
        <v>1.2E-2</v>
      </c>
      <c r="M22" s="411">
        <v>7.400000000000001E-2</v>
      </c>
      <c r="N22" s="131"/>
      <c r="O22" s="132"/>
      <c r="S22" s="82"/>
    </row>
    <row r="23" spans="1:19" ht="15.75" thickBot="1">
      <c r="A23" s="523" t="s">
        <v>657</v>
      </c>
      <c r="B23" s="519">
        <v>242</v>
      </c>
      <c r="C23" s="175">
        <v>25</v>
      </c>
      <c r="D23" s="175">
        <v>217</v>
      </c>
      <c r="E23" s="175">
        <v>26</v>
      </c>
      <c r="F23" s="175">
        <v>0</v>
      </c>
      <c r="G23" s="175">
        <v>2</v>
      </c>
      <c r="H23" s="175">
        <v>6</v>
      </c>
      <c r="I23" s="175">
        <v>180</v>
      </c>
      <c r="J23" s="175">
        <v>3</v>
      </c>
      <c r="K23" s="411">
        <v>0.89669421487603307</v>
      </c>
      <c r="L23" s="411">
        <v>7.6999999999999999E-2</v>
      </c>
      <c r="M23" s="411">
        <v>0.78799999999999992</v>
      </c>
      <c r="N23" s="131"/>
      <c r="O23" s="132"/>
      <c r="P23" s="116"/>
      <c r="Q23" s="116"/>
      <c r="R23" s="116"/>
    </row>
    <row r="24" spans="1:19" ht="15.75" thickBot="1">
      <c r="A24" s="523" t="s">
        <v>658</v>
      </c>
      <c r="B24" s="519">
        <v>371</v>
      </c>
      <c r="C24" s="175">
        <v>339</v>
      </c>
      <c r="D24" s="175">
        <v>32</v>
      </c>
      <c r="E24" s="175">
        <v>9</v>
      </c>
      <c r="F24" s="175">
        <v>0</v>
      </c>
      <c r="G24" s="175">
        <v>2</v>
      </c>
      <c r="H24" s="175">
        <v>1</v>
      </c>
      <c r="I24" s="175">
        <v>13</v>
      </c>
      <c r="J24" s="175">
        <v>7</v>
      </c>
      <c r="K24" s="411">
        <v>8.6253369272237201E-2</v>
      </c>
      <c r="L24" s="411">
        <v>6.9999999999999993E-3</v>
      </c>
      <c r="M24" s="411">
        <v>0.153</v>
      </c>
      <c r="N24" s="131"/>
      <c r="O24" s="132"/>
      <c r="P24" s="116"/>
      <c r="Q24" s="116"/>
      <c r="R24" s="116"/>
    </row>
    <row r="25" spans="1:19" ht="15.75" thickBot="1">
      <c r="A25" s="523" t="s">
        <v>659</v>
      </c>
      <c r="B25" s="519">
        <v>30</v>
      </c>
      <c r="C25" s="175">
        <v>26</v>
      </c>
      <c r="D25" s="175">
        <v>4</v>
      </c>
      <c r="E25" s="175">
        <v>0</v>
      </c>
      <c r="F25" s="175">
        <v>0</v>
      </c>
      <c r="G25" s="175">
        <v>0</v>
      </c>
      <c r="H25" s="175">
        <v>0</v>
      </c>
      <c r="I25" s="175">
        <v>1</v>
      </c>
      <c r="J25" s="175">
        <v>3</v>
      </c>
      <c r="K25" s="411">
        <v>0.13333333333333333</v>
      </c>
      <c r="L25" s="411">
        <v>0</v>
      </c>
      <c r="M25" s="411">
        <v>0</v>
      </c>
      <c r="N25" s="131"/>
      <c r="O25" s="132"/>
      <c r="P25" s="116"/>
      <c r="Q25" s="116"/>
      <c r="R25" s="116"/>
    </row>
    <row r="26" spans="1:19" s="418" customFormat="1" ht="23.25" customHeight="1" thickBot="1">
      <c r="A26" s="524" t="s">
        <v>660</v>
      </c>
      <c r="B26" s="521">
        <v>37050</v>
      </c>
      <c r="C26" s="414">
        <v>34805</v>
      </c>
      <c r="D26" s="414">
        <v>2245</v>
      </c>
      <c r="E26" s="414">
        <v>1237</v>
      </c>
      <c r="F26" s="414">
        <v>59</v>
      </c>
      <c r="G26" s="414">
        <v>308</v>
      </c>
      <c r="H26" s="414">
        <v>79</v>
      </c>
      <c r="I26" s="414">
        <v>147</v>
      </c>
      <c r="J26" s="414">
        <v>415</v>
      </c>
      <c r="K26" s="415">
        <v>6.0593792172739538E-2</v>
      </c>
      <c r="L26" s="415">
        <v>0.02</v>
      </c>
      <c r="M26" s="415">
        <v>5.7999999999999996E-2</v>
      </c>
      <c r="N26" s="416"/>
      <c r="O26" s="417"/>
    </row>
    <row r="27" spans="1:19" ht="21" customHeight="1" thickBot="1">
      <c r="A27" s="523" t="s">
        <v>661</v>
      </c>
      <c r="B27" s="519">
        <v>148</v>
      </c>
      <c r="C27" s="175">
        <v>77</v>
      </c>
      <c r="D27" s="175">
        <v>71</v>
      </c>
      <c r="E27" s="175">
        <v>4</v>
      </c>
      <c r="F27" s="175">
        <v>0</v>
      </c>
      <c r="G27" s="175">
        <v>0</v>
      </c>
      <c r="H27" s="175">
        <v>0</v>
      </c>
      <c r="I27" s="175">
        <v>62</v>
      </c>
      <c r="J27" s="175">
        <v>5</v>
      </c>
      <c r="K27" s="411">
        <v>0.47972972972972971</v>
      </c>
      <c r="L27" s="411">
        <v>0</v>
      </c>
      <c r="M27" s="411">
        <v>0.222</v>
      </c>
      <c r="N27" s="131"/>
      <c r="O27" s="132"/>
      <c r="P27" s="116"/>
      <c r="Q27" s="116"/>
      <c r="R27" s="116"/>
    </row>
    <row r="28" spans="1:19" s="410" customFormat="1" ht="21" customHeight="1" thickBot="1">
      <c r="A28" s="523" t="s">
        <v>662</v>
      </c>
      <c r="B28" s="519">
        <v>408</v>
      </c>
      <c r="C28" s="175">
        <v>355</v>
      </c>
      <c r="D28" s="175">
        <v>53</v>
      </c>
      <c r="E28" s="175">
        <v>3</v>
      </c>
      <c r="F28" s="175">
        <v>0</v>
      </c>
      <c r="G28" s="175">
        <v>2</v>
      </c>
      <c r="H28" s="175">
        <v>10</v>
      </c>
      <c r="I28" s="175">
        <v>25</v>
      </c>
      <c r="J28" s="175">
        <v>13</v>
      </c>
      <c r="K28" s="411">
        <v>0.12990196078431374</v>
      </c>
      <c r="L28" s="411">
        <v>6.9999999999999993E-3</v>
      </c>
      <c r="M28" s="411">
        <v>4.4999999999999998E-2</v>
      </c>
      <c r="N28" s="131"/>
      <c r="O28" s="132"/>
    </row>
    <row r="29" spans="1:19" s="410" customFormat="1" ht="21" customHeight="1" thickBot="1">
      <c r="A29" s="523" t="s">
        <v>663</v>
      </c>
      <c r="B29" s="519">
        <v>360</v>
      </c>
      <c r="C29" s="175">
        <v>302</v>
      </c>
      <c r="D29" s="175">
        <v>58</v>
      </c>
      <c r="E29" s="175">
        <v>2</v>
      </c>
      <c r="F29" s="175">
        <v>1</v>
      </c>
      <c r="G29" s="175">
        <v>12</v>
      </c>
      <c r="H29" s="175">
        <v>5</v>
      </c>
      <c r="I29" s="175">
        <v>25</v>
      </c>
      <c r="J29" s="175">
        <v>13</v>
      </c>
      <c r="K29" s="411">
        <v>0.16111111111111112</v>
      </c>
      <c r="L29" s="411">
        <v>4.4999999999999998E-2</v>
      </c>
      <c r="M29" s="411">
        <v>3.7000000000000005E-2</v>
      </c>
      <c r="N29" s="131"/>
      <c r="O29" s="132"/>
    </row>
    <row r="30" spans="1:19" s="410" customFormat="1" ht="21" customHeight="1" thickBot="1">
      <c r="A30" s="523" t="s">
        <v>664</v>
      </c>
      <c r="B30" s="519">
        <v>2242</v>
      </c>
      <c r="C30" s="175">
        <v>2113</v>
      </c>
      <c r="D30" s="175">
        <v>129</v>
      </c>
      <c r="E30" s="175">
        <v>20</v>
      </c>
      <c r="F30" s="175">
        <v>1</v>
      </c>
      <c r="G30" s="175">
        <v>23</v>
      </c>
      <c r="H30" s="175">
        <v>4</v>
      </c>
      <c r="I30" s="175">
        <v>18</v>
      </c>
      <c r="J30" s="175">
        <v>63</v>
      </c>
      <c r="K30" s="411">
        <v>5.7537912578055309E-2</v>
      </c>
      <c r="L30" s="411">
        <v>1.3999999999999999E-2</v>
      </c>
      <c r="M30" s="411">
        <v>3.5000000000000003E-2</v>
      </c>
      <c r="N30" s="131"/>
      <c r="O30" s="132"/>
    </row>
    <row r="31" spans="1:19" s="410" customFormat="1" ht="21" customHeight="1" thickBot="1">
      <c r="A31" s="523" t="s">
        <v>665</v>
      </c>
      <c r="B31" s="519">
        <v>167</v>
      </c>
      <c r="C31" s="175">
        <v>138</v>
      </c>
      <c r="D31" s="175">
        <v>29</v>
      </c>
      <c r="E31" s="175">
        <v>0</v>
      </c>
      <c r="F31" s="175">
        <v>0</v>
      </c>
      <c r="G31" s="175">
        <v>6</v>
      </c>
      <c r="H31" s="175">
        <v>1</v>
      </c>
      <c r="I31" s="175">
        <v>13</v>
      </c>
      <c r="J31" s="175">
        <v>9</v>
      </c>
      <c r="K31" s="411">
        <v>0.17365269461077845</v>
      </c>
      <c r="L31" s="411">
        <v>5.2000000000000005E-2</v>
      </c>
      <c r="M31" s="411">
        <v>0</v>
      </c>
      <c r="N31" s="131"/>
      <c r="O31" s="132"/>
    </row>
    <row r="32" spans="1:19" s="410" customFormat="1" ht="21" customHeight="1" thickBot="1">
      <c r="A32" s="523" t="s">
        <v>666</v>
      </c>
      <c r="B32" s="519">
        <v>598</v>
      </c>
      <c r="C32" s="175">
        <v>520</v>
      </c>
      <c r="D32" s="175">
        <v>78</v>
      </c>
      <c r="E32" s="175">
        <v>17</v>
      </c>
      <c r="F32" s="175">
        <v>0</v>
      </c>
      <c r="G32" s="175">
        <v>11</v>
      </c>
      <c r="H32" s="175">
        <v>13</v>
      </c>
      <c r="I32" s="175">
        <v>28</v>
      </c>
      <c r="J32" s="175">
        <v>9</v>
      </c>
      <c r="K32" s="411">
        <v>0.13043478260869565</v>
      </c>
      <c r="L32" s="411">
        <v>2.3E-2</v>
      </c>
      <c r="M32" s="411">
        <v>0.18899999999999997</v>
      </c>
      <c r="N32" s="131"/>
      <c r="O32" s="132"/>
    </row>
    <row r="33" spans="1:19" s="418" customFormat="1" ht="32.25" customHeight="1" thickBot="1">
      <c r="A33" s="524" t="s">
        <v>667</v>
      </c>
      <c r="B33" s="521">
        <v>2406</v>
      </c>
      <c r="C33" s="414">
        <v>2183</v>
      </c>
      <c r="D33" s="414">
        <v>223</v>
      </c>
      <c r="E33" s="414">
        <v>64</v>
      </c>
      <c r="F33" s="414">
        <v>0</v>
      </c>
      <c r="G33" s="414">
        <v>34</v>
      </c>
      <c r="H33" s="414">
        <v>8</v>
      </c>
      <c r="I33" s="414">
        <v>8</v>
      </c>
      <c r="J33" s="414">
        <v>109</v>
      </c>
      <c r="K33" s="415">
        <v>9.2684954280964252E-2</v>
      </c>
      <c r="L33" s="415">
        <v>2.6000000000000002E-2</v>
      </c>
      <c r="M33" s="415">
        <v>6.5000000000000002E-2</v>
      </c>
      <c r="N33" s="416"/>
      <c r="O33" s="417"/>
    </row>
    <row r="34" spans="1:19" s="410" customFormat="1" ht="21" customHeight="1" thickBot="1">
      <c r="A34" s="523" t="s">
        <v>668</v>
      </c>
      <c r="B34" s="519">
        <v>115</v>
      </c>
      <c r="C34" s="175">
        <v>106</v>
      </c>
      <c r="D34" s="175">
        <v>9</v>
      </c>
      <c r="E34" s="175">
        <v>0</v>
      </c>
      <c r="F34" s="175">
        <v>0</v>
      </c>
      <c r="G34" s="175">
        <v>0</v>
      </c>
      <c r="H34" s="175">
        <v>0</v>
      </c>
      <c r="I34" s="175">
        <v>3</v>
      </c>
      <c r="J34" s="175">
        <v>6</v>
      </c>
      <c r="K34" s="411">
        <v>7.8260869565217397E-2</v>
      </c>
      <c r="L34" s="411">
        <v>0</v>
      </c>
      <c r="M34" s="411">
        <v>0</v>
      </c>
      <c r="N34" s="131"/>
      <c r="O34" s="132"/>
    </row>
    <row r="35" spans="1:19" s="410" customFormat="1" ht="21" customHeight="1" thickBot="1">
      <c r="A35" s="523" t="s">
        <v>669</v>
      </c>
      <c r="B35" s="519">
        <v>1430</v>
      </c>
      <c r="C35" s="175">
        <v>1224</v>
      </c>
      <c r="D35" s="175">
        <v>206</v>
      </c>
      <c r="E35" s="175">
        <v>20</v>
      </c>
      <c r="F35" s="175">
        <v>1</v>
      </c>
      <c r="G35" s="175">
        <v>40</v>
      </c>
      <c r="H35" s="175">
        <v>4</v>
      </c>
      <c r="I35" s="175">
        <v>92</v>
      </c>
      <c r="J35" s="175">
        <v>49</v>
      </c>
      <c r="K35" s="411">
        <v>0.14405594405594405</v>
      </c>
      <c r="L35" s="411">
        <v>3.9E-2</v>
      </c>
      <c r="M35" s="411">
        <v>7.9000000000000001E-2</v>
      </c>
      <c r="N35" s="131"/>
      <c r="O35" s="132"/>
    </row>
    <row r="36" spans="1:19" ht="15.75" thickBot="1">
      <c r="A36" s="523" t="s">
        <v>670</v>
      </c>
      <c r="B36" s="519">
        <v>5355</v>
      </c>
      <c r="C36" s="175">
        <v>4825</v>
      </c>
      <c r="D36" s="175">
        <v>530</v>
      </c>
      <c r="E36" s="175">
        <v>86</v>
      </c>
      <c r="F36" s="175">
        <v>9</v>
      </c>
      <c r="G36" s="175">
        <v>103</v>
      </c>
      <c r="H36" s="175">
        <v>24</v>
      </c>
      <c r="I36" s="175">
        <v>137</v>
      </c>
      <c r="J36" s="175">
        <v>171</v>
      </c>
      <c r="K36" s="411">
        <v>9.8972922502334262E-2</v>
      </c>
      <c r="L36" s="411">
        <v>2.7000000000000003E-2</v>
      </c>
      <c r="M36" s="411">
        <v>7.0999999999999994E-2</v>
      </c>
    </row>
    <row r="37" spans="1:19" ht="15.75" thickBot="1">
      <c r="A37" s="523" t="s">
        <v>671</v>
      </c>
      <c r="B37" s="519">
        <v>108</v>
      </c>
      <c r="C37" s="175">
        <v>104</v>
      </c>
      <c r="D37" s="175">
        <v>4</v>
      </c>
      <c r="E37" s="175">
        <v>1</v>
      </c>
      <c r="F37" s="175">
        <v>0</v>
      </c>
      <c r="G37" s="175">
        <v>0</v>
      </c>
      <c r="H37" s="175">
        <v>0</v>
      </c>
      <c r="I37" s="175">
        <v>1</v>
      </c>
      <c r="J37" s="175">
        <v>2</v>
      </c>
      <c r="K37" s="411">
        <v>3.7037037037037035E-2</v>
      </c>
      <c r="L37" s="411">
        <v>0</v>
      </c>
      <c r="M37" s="411">
        <v>4.2000000000000003E-2</v>
      </c>
    </row>
    <row r="38" spans="1:19" s="418" customFormat="1" ht="24.75" customHeight="1" thickBot="1">
      <c r="A38" s="524" t="s">
        <v>672</v>
      </c>
      <c r="B38" s="521">
        <v>6194</v>
      </c>
      <c r="C38" s="414">
        <v>5646</v>
      </c>
      <c r="D38" s="414">
        <v>548</v>
      </c>
      <c r="E38" s="414">
        <v>298</v>
      </c>
      <c r="F38" s="414">
        <v>10</v>
      </c>
      <c r="G38" s="414">
        <v>91</v>
      </c>
      <c r="H38" s="414">
        <v>9</v>
      </c>
      <c r="I38" s="414">
        <v>27</v>
      </c>
      <c r="J38" s="414">
        <v>113</v>
      </c>
      <c r="K38" s="415">
        <v>8.847271553115918E-2</v>
      </c>
      <c r="L38" s="415">
        <v>3.6000000000000004E-2</v>
      </c>
      <c r="M38" s="415">
        <v>8.4000000000000005E-2</v>
      </c>
      <c r="N38" s="419"/>
      <c r="O38" s="419"/>
      <c r="P38" s="419"/>
      <c r="Q38" s="419"/>
      <c r="R38" s="419"/>
      <c r="S38" s="419"/>
    </row>
    <row r="39" spans="1:19" ht="15.75" thickBot="1">
      <c r="A39" s="523" t="s">
        <v>673</v>
      </c>
      <c r="B39" s="519">
        <v>3674</v>
      </c>
      <c r="C39" s="175">
        <v>3349</v>
      </c>
      <c r="D39" s="175">
        <v>325</v>
      </c>
      <c r="E39" s="175">
        <v>65</v>
      </c>
      <c r="F39" s="175">
        <v>6</v>
      </c>
      <c r="G39" s="175">
        <v>89</v>
      </c>
      <c r="H39" s="175">
        <v>15</v>
      </c>
      <c r="I39" s="175">
        <v>57</v>
      </c>
      <c r="J39" s="175">
        <v>93</v>
      </c>
      <c r="K39" s="411">
        <v>8.8459444746869897E-2</v>
      </c>
      <c r="L39" s="411">
        <v>3.2000000000000001E-2</v>
      </c>
      <c r="M39" s="411">
        <v>0.09</v>
      </c>
    </row>
    <row r="40" spans="1:19" ht="25.5" customHeight="1" thickBot="1">
      <c r="A40" s="523" t="s">
        <v>674</v>
      </c>
      <c r="B40" s="519">
        <v>2102</v>
      </c>
      <c r="C40" s="175">
        <v>1940</v>
      </c>
      <c r="D40" s="175">
        <v>162</v>
      </c>
      <c r="E40" s="175">
        <v>40</v>
      </c>
      <c r="F40" s="175">
        <v>2</v>
      </c>
      <c r="G40" s="175">
        <v>26</v>
      </c>
      <c r="H40" s="175">
        <v>12</v>
      </c>
      <c r="I40" s="175">
        <v>33</v>
      </c>
      <c r="J40" s="175">
        <v>49</v>
      </c>
      <c r="K40" s="411">
        <v>7.7069457659372023E-2</v>
      </c>
      <c r="L40" s="411">
        <v>1.7000000000000001E-2</v>
      </c>
      <c r="M40" s="411">
        <v>0.08</v>
      </c>
    </row>
    <row r="41" spans="1:19" s="418" customFormat="1" ht="26.25" customHeight="1" thickBot="1">
      <c r="A41" s="524" t="s">
        <v>675</v>
      </c>
      <c r="B41" s="521">
        <v>12981</v>
      </c>
      <c r="C41" s="414">
        <v>11893</v>
      </c>
      <c r="D41" s="414">
        <v>1088</v>
      </c>
      <c r="E41" s="414">
        <v>248</v>
      </c>
      <c r="F41" s="414">
        <v>16</v>
      </c>
      <c r="G41" s="414">
        <v>235</v>
      </c>
      <c r="H41" s="414">
        <v>55</v>
      </c>
      <c r="I41" s="414">
        <v>162</v>
      </c>
      <c r="J41" s="414">
        <v>372</v>
      </c>
      <c r="K41" s="415">
        <v>8.3814806255296206E-2</v>
      </c>
      <c r="L41" s="415">
        <v>2.7999999999999997E-2</v>
      </c>
      <c r="M41" s="415">
        <v>5.9000000000000004E-2</v>
      </c>
    </row>
    <row r="42" spans="1:19" s="137" customFormat="1" ht="15.75" thickBot="1">
      <c r="A42" s="523" t="s">
        <v>676</v>
      </c>
      <c r="B42" s="519">
        <v>106</v>
      </c>
      <c r="C42" s="175">
        <v>86</v>
      </c>
      <c r="D42" s="175">
        <v>20</v>
      </c>
      <c r="E42" s="175">
        <v>5</v>
      </c>
      <c r="F42" s="175">
        <v>0</v>
      </c>
      <c r="G42" s="175">
        <v>1</v>
      </c>
      <c r="H42" s="175">
        <v>3</v>
      </c>
      <c r="I42" s="175">
        <v>8</v>
      </c>
      <c r="J42" s="175">
        <v>3</v>
      </c>
      <c r="K42" s="411">
        <v>0.18867924528301888</v>
      </c>
      <c r="L42" s="411">
        <v>1.4999999999999999E-2</v>
      </c>
      <c r="M42" s="411">
        <v>0.17899999999999999</v>
      </c>
      <c r="N42" s="82"/>
      <c r="O42" s="82"/>
      <c r="P42" s="82"/>
      <c r="Q42" s="82"/>
      <c r="R42" s="82"/>
      <c r="S42" s="82"/>
    </row>
    <row r="43" spans="1:19" ht="15.75" thickBot="1">
      <c r="A43" s="523" t="s">
        <v>677</v>
      </c>
      <c r="B43" s="519">
        <v>101</v>
      </c>
      <c r="C43" s="175">
        <v>89</v>
      </c>
      <c r="D43" s="175">
        <v>12</v>
      </c>
      <c r="E43" s="175">
        <v>0</v>
      </c>
      <c r="F43" s="175">
        <v>0</v>
      </c>
      <c r="G43" s="175">
        <v>1</v>
      </c>
      <c r="H43" s="175">
        <v>2</v>
      </c>
      <c r="I43" s="175">
        <v>3</v>
      </c>
      <c r="J43" s="175">
        <v>6</v>
      </c>
      <c r="K43" s="411">
        <v>0.11881188118811881</v>
      </c>
      <c r="L43" s="411">
        <v>1.3999999999999999E-2</v>
      </c>
      <c r="M43" s="411">
        <v>0</v>
      </c>
    </row>
    <row r="44" spans="1:19" ht="15.75" thickBot="1">
      <c r="A44" s="523" t="s">
        <v>678</v>
      </c>
      <c r="B44" s="519">
        <v>45</v>
      </c>
      <c r="C44" s="175">
        <v>37</v>
      </c>
      <c r="D44" s="175">
        <v>8</v>
      </c>
      <c r="E44" s="175">
        <v>1</v>
      </c>
      <c r="F44" s="175">
        <v>0</v>
      </c>
      <c r="G44" s="175">
        <v>0</v>
      </c>
      <c r="H44" s="175">
        <v>0</v>
      </c>
      <c r="I44" s="175">
        <v>7</v>
      </c>
      <c r="J44" s="175">
        <v>0</v>
      </c>
      <c r="K44" s="411">
        <v>0.17777777777777778</v>
      </c>
      <c r="L44" s="411">
        <v>0</v>
      </c>
      <c r="M44" s="411">
        <v>0.16699999999999998</v>
      </c>
    </row>
    <row r="45" spans="1:19" ht="15.75" thickBot="1">
      <c r="A45" s="523" t="s">
        <v>679</v>
      </c>
      <c r="B45" s="519">
        <v>1933</v>
      </c>
      <c r="C45" s="175">
        <v>1745</v>
      </c>
      <c r="D45" s="175">
        <v>188</v>
      </c>
      <c r="E45" s="175">
        <v>78</v>
      </c>
      <c r="F45" s="175">
        <v>0</v>
      </c>
      <c r="G45" s="175">
        <v>28</v>
      </c>
      <c r="H45" s="175">
        <v>3</v>
      </c>
      <c r="I45" s="175">
        <v>6</v>
      </c>
      <c r="J45" s="175">
        <v>73</v>
      </c>
      <c r="K45" s="411">
        <v>9.7258147956544236E-2</v>
      </c>
      <c r="L45" s="411">
        <v>3.1E-2</v>
      </c>
      <c r="M45" s="411">
        <v>8.1000000000000003E-2</v>
      </c>
    </row>
    <row r="46" spans="1:19" s="410" customFormat="1" ht="15.75" thickBot="1">
      <c r="A46" s="523" t="s">
        <v>680</v>
      </c>
      <c r="B46" s="519">
        <v>151</v>
      </c>
      <c r="C46" s="175">
        <v>117</v>
      </c>
      <c r="D46" s="175">
        <v>34</v>
      </c>
      <c r="E46" s="175">
        <v>3</v>
      </c>
      <c r="F46" s="175">
        <v>0</v>
      </c>
      <c r="G46" s="175">
        <v>2</v>
      </c>
      <c r="H46" s="175">
        <v>2</v>
      </c>
      <c r="I46" s="175">
        <v>11</v>
      </c>
      <c r="J46" s="175">
        <v>16</v>
      </c>
      <c r="K46" s="411">
        <v>0.2251655629139073</v>
      </c>
      <c r="L46" s="411">
        <v>2.7000000000000003E-2</v>
      </c>
      <c r="M46" s="411">
        <v>6.0999999999999999E-2</v>
      </c>
    </row>
    <row r="47" spans="1:19" s="410" customFormat="1" ht="15.75" thickBot="1">
      <c r="A47" s="523" t="s">
        <v>681</v>
      </c>
      <c r="B47" s="519">
        <v>2447</v>
      </c>
      <c r="C47" s="175">
        <v>2263</v>
      </c>
      <c r="D47" s="175">
        <v>184</v>
      </c>
      <c r="E47" s="175">
        <v>45</v>
      </c>
      <c r="F47" s="175">
        <v>4</v>
      </c>
      <c r="G47" s="175">
        <v>51</v>
      </c>
      <c r="H47" s="175">
        <v>4</v>
      </c>
      <c r="I47" s="175">
        <v>12</v>
      </c>
      <c r="J47" s="175">
        <v>68</v>
      </c>
      <c r="K47" s="411">
        <v>7.5194115243154877E-2</v>
      </c>
      <c r="L47" s="411">
        <v>3.2000000000000001E-2</v>
      </c>
      <c r="M47" s="411">
        <v>5.7000000000000002E-2</v>
      </c>
    </row>
    <row r="48" spans="1:19" ht="15.75" thickBot="1">
      <c r="A48" s="523" t="s">
        <v>682</v>
      </c>
      <c r="B48" s="519">
        <v>182</v>
      </c>
      <c r="C48" s="175">
        <v>155</v>
      </c>
      <c r="D48" s="175">
        <v>27</v>
      </c>
      <c r="E48" s="175">
        <v>3</v>
      </c>
      <c r="F48" s="175">
        <v>1</v>
      </c>
      <c r="G48" s="175">
        <v>2</v>
      </c>
      <c r="H48" s="175">
        <v>0</v>
      </c>
      <c r="I48" s="175">
        <v>10</v>
      </c>
      <c r="J48" s="175">
        <v>11</v>
      </c>
      <c r="K48" s="411">
        <v>0.14835164835164835</v>
      </c>
      <c r="L48" s="411">
        <v>1.6E-2</v>
      </c>
      <c r="M48" s="411">
        <v>8.8000000000000009E-2</v>
      </c>
    </row>
    <row r="49" spans="1:9">
      <c r="A49" s="726" t="s">
        <v>423</v>
      </c>
      <c r="B49" s="726"/>
      <c r="C49" s="726"/>
      <c r="D49" s="726"/>
      <c r="E49" s="726"/>
      <c r="F49" s="137"/>
      <c r="G49" s="137"/>
      <c r="H49" s="137"/>
      <c r="I49" s="137"/>
    </row>
    <row r="50" spans="1:9">
      <c r="A50" s="362" t="s">
        <v>420</v>
      </c>
    </row>
    <row r="51" spans="1:9">
      <c r="A51" s="363" t="s">
        <v>421</v>
      </c>
    </row>
  </sheetData>
  <mergeCells count="10">
    <mergeCell ref="A1:S1"/>
    <mergeCell ref="A49:E49"/>
    <mergeCell ref="B2:Q2"/>
    <mergeCell ref="B3:D3"/>
    <mergeCell ref="E3:G3"/>
    <mergeCell ref="H3:J3"/>
    <mergeCell ref="K3:M3"/>
    <mergeCell ref="N3:P3"/>
    <mergeCell ref="Q3:S3"/>
    <mergeCell ref="A12:O12"/>
  </mergeCells>
  <hyperlinks>
    <hyperlink ref="A12" r:id="rId1"/>
    <hyperlink ref="A51" r:id="rId2" display="http://www.dof.ca.gov/research/demographic/state_census_data_center/census_2010/documents/2010Census_DemoProfile5.xls"/>
  </hyperlinks>
  <pageMargins left="0.7" right="0.7" top="0.75" bottom="0.75" header="0.3" footer="0.3"/>
  <pageSetup scale="52" fitToHeight="0" orientation="landscape" r:id="rId3"/>
  <headerFooter>
    <oddHeader>&amp;L5th Cycle Housing Element Data Package&amp;CButte County and the Cities Within</oddHeader>
    <oddFooter>&amp;L&amp;A&amp;C&amp;"-,Bold"HCD-Housing Policy&amp;RPage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opLeftCell="A25" zoomScale="75" zoomScaleNormal="75" workbookViewId="0">
      <selection activeCell="L44" sqref="L44"/>
    </sheetView>
  </sheetViews>
  <sheetFormatPr defaultRowHeight="15"/>
  <cols>
    <col min="1" max="1" width="54.140625" customWidth="1"/>
    <col min="2" max="2" width="17.42578125" customWidth="1"/>
    <col min="3" max="3" width="16.7109375" customWidth="1"/>
    <col min="4" max="4" width="13.5703125" customWidth="1"/>
    <col min="5" max="5" width="13" customWidth="1"/>
    <col min="6" max="6" width="12.5703125" customWidth="1"/>
    <col min="7" max="7" width="13" customWidth="1"/>
    <col min="8" max="8" width="11.85546875" customWidth="1"/>
    <col min="9" max="10" width="11.5703125" customWidth="1"/>
    <col min="11" max="11" width="11.28515625" customWidth="1"/>
    <col min="12" max="12" width="13" customWidth="1"/>
    <col min="13" max="13" width="12.42578125" customWidth="1"/>
    <col min="14" max="14" width="12" hidden="1" customWidth="1"/>
    <col min="15" max="15" width="0.28515625" hidden="1" customWidth="1"/>
    <col min="16" max="16" width="12.5703125" hidden="1" customWidth="1"/>
    <col min="17" max="17" width="11.5703125" hidden="1" customWidth="1"/>
    <col min="18" max="18" width="12.42578125" hidden="1" customWidth="1"/>
    <col min="19" max="19" width="11.85546875" hidden="1" customWidth="1"/>
    <col min="20" max="20" width="11.28515625" hidden="1" customWidth="1"/>
    <col min="21" max="21" width="12" hidden="1" customWidth="1"/>
    <col min="22" max="22" width="11" hidden="1" customWidth="1"/>
    <col min="23" max="23" width="11.140625" hidden="1" customWidth="1"/>
    <col min="24" max="24" width="10.85546875" customWidth="1"/>
    <col min="25" max="25" width="11.28515625" customWidth="1"/>
  </cols>
  <sheetData>
    <row r="1" spans="1:25" s="116" customFormat="1" ht="18.75">
      <c r="A1" s="35" t="s">
        <v>229</v>
      </c>
    </row>
    <row r="2" spans="1:25">
      <c r="A2" s="692" t="s">
        <v>762</v>
      </c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744"/>
      <c r="Y2" s="745"/>
    </row>
    <row r="3" spans="1:25" ht="31.5" customHeight="1">
      <c r="A3" s="746"/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744"/>
      <c r="R3" s="744"/>
      <c r="S3" s="744"/>
      <c r="T3" s="744"/>
      <c r="U3" s="744"/>
      <c r="V3" s="744"/>
      <c r="W3" s="744"/>
      <c r="X3" s="744"/>
      <c r="Y3" s="745"/>
    </row>
    <row r="4" spans="1:25" ht="15.75" thickBot="1">
      <c r="A4" s="747"/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8"/>
      <c r="S4" s="748"/>
      <c r="T4" s="748"/>
      <c r="U4" s="748"/>
      <c r="V4" s="748"/>
      <c r="W4" s="748"/>
      <c r="X4" s="748"/>
      <c r="Y4" s="749"/>
    </row>
    <row r="5" spans="1:25" ht="15.75" customHeight="1" thickBot="1">
      <c r="A5" s="1"/>
      <c r="B5" s="751" t="s">
        <v>426</v>
      </c>
      <c r="C5" s="752"/>
      <c r="D5" s="751" t="s">
        <v>432</v>
      </c>
      <c r="E5" s="752"/>
      <c r="F5" s="751" t="s">
        <v>433</v>
      </c>
      <c r="G5" s="752"/>
      <c r="H5" s="751" t="s">
        <v>434</v>
      </c>
      <c r="I5" s="752"/>
      <c r="J5" s="751" t="s">
        <v>435</v>
      </c>
      <c r="K5" s="752"/>
      <c r="L5" s="751" t="s">
        <v>436</v>
      </c>
      <c r="M5" s="752"/>
      <c r="X5" s="751" t="s">
        <v>414</v>
      </c>
      <c r="Y5" s="752"/>
    </row>
    <row r="6" spans="1:25" ht="54" customHeight="1" thickBot="1">
      <c r="A6" s="180"/>
      <c r="B6" s="179" t="s">
        <v>5</v>
      </c>
      <c r="C6" s="179" t="s">
        <v>3</v>
      </c>
      <c r="D6" s="179" t="s">
        <v>5</v>
      </c>
      <c r="E6" s="179" t="s">
        <v>3</v>
      </c>
      <c r="F6" s="179" t="s">
        <v>5</v>
      </c>
      <c r="G6" s="179" t="s">
        <v>3</v>
      </c>
      <c r="H6" s="179" t="s">
        <v>5</v>
      </c>
      <c r="I6" s="179" t="s">
        <v>3</v>
      </c>
      <c r="J6" s="179" t="s">
        <v>5</v>
      </c>
      <c r="K6" s="179" t="s">
        <v>3</v>
      </c>
      <c r="L6" s="179" t="s">
        <v>5</v>
      </c>
      <c r="M6" s="179" t="s">
        <v>3</v>
      </c>
      <c r="X6" s="185" t="s">
        <v>5</v>
      </c>
      <c r="Y6" s="185" t="s">
        <v>3</v>
      </c>
    </row>
    <row r="7" spans="1:25" ht="60.75" customHeight="1" thickBot="1">
      <c r="A7" s="7" t="s">
        <v>10</v>
      </c>
      <c r="B7" s="3">
        <v>2937</v>
      </c>
      <c r="C7" s="176">
        <f>(B7/B10)</f>
        <v>0.13406673665951521</v>
      </c>
      <c r="D7" s="3">
        <v>23</v>
      </c>
      <c r="E7" s="176">
        <f>D7/D10</f>
        <v>0.1411042944785276</v>
      </c>
      <c r="F7" s="3">
        <v>665</v>
      </c>
      <c r="G7" s="176">
        <f>F7/F10</f>
        <v>0.15137719098565899</v>
      </c>
      <c r="H7" s="3">
        <v>65</v>
      </c>
      <c r="I7" s="176">
        <f>H7/H10</f>
        <v>0.10093167701863354</v>
      </c>
      <c r="J7" s="3">
        <v>182</v>
      </c>
      <c r="K7" s="176">
        <f>J7/J10</f>
        <v>0.10593713620488941</v>
      </c>
      <c r="L7" s="3">
        <v>423</v>
      </c>
      <c r="M7" s="176">
        <f>L7/L10</f>
        <v>0.11698008849557522</v>
      </c>
      <c r="X7" s="3">
        <v>1579</v>
      </c>
      <c r="Y7" s="176">
        <f>X7/X10</f>
        <v>0.13883759781939681</v>
      </c>
    </row>
    <row r="8" spans="1:25" ht="51" customHeight="1" thickBot="1">
      <c r="A8" s="7" t="s">
        <v>11</v>
      </c>
      <c r="B8" s="3">
        <v>8951</v>
      </c>
      <c r="C8" s="176">
        <f>(B8/B10)</f>
        <v>0.40859086136851236</v>
      </c>
      <c r="D8" s="3">
        <v>87</v>
      </c>
      <c r="E8" s="176">
        <f>D8/D10</f>
        <v>0.53374233128834359</v>
      </c>
      <c r="F8" s="3">
        <v>1670</v>
      </c>
      <c r="G8" s="176">
        <f>F8/F10</f>
        <v>0.38015023901661732</v>
      </c>
      <c r="H8" s="3">
        <v>223</v>
      </c>
      <c r="I8" s="176">
        <f>H8/H10</f>
        <v>0.34627329192546585</v>
      </c>
      <c r="J8" s="3">
        <v>883</v>
      </c>
      <c r="K8" s="176">
        <f>J8/J10</f>
        <v>0.51396973224679865</v>
      </c>
      <c r="L8" s="3">
        <v>1138</v>
      </c>
      <c r="M8" s="176">
        <f>L8/L10</f>
        <v>0.31471238938053098</v>
      </c>
      <c r="X8" s="3">
        <v>4950</v>
      </c>
      <c r="Y8" s="176">
        <f>X8/X10</f>
        <v>0.43524136111843842</v>
      </c>
    </row>
    <row r="9" spans="1:25" ht="45.75" customHeight="1" thickBot="1">
      <c r="A9" s="7" t="s">
        <v>12</v>
      </c>
      <c r="B9" s="3">
        <v>9459</v>
      </c>
      <c r="C9" s="176">
        <f>B9/B10</f>
        <v>0.43177979641210573</v>
      </c>
      <c r="D9" s="3">
        <v>52</v>
      </c>
      <c r="E9" s="176">
        <f>D9/D10</f>
        <v>0.31901840490797545</v>
      </c>
      <c r="F9" s="3">
        <v>1920</v>
      </c>
      <c r="G9" s="176">
        <f>F9/F10</f>
        <v>0.43705895743227863</v>
      </c>
      <c r="H9" s="3">
        <v>356</v>
      </c>
      <c r="I9" s="176">
        <f>H9/H10</f>
        <v>0.55279503105590067</v>
      </c>
      <c r="J9" s="3">
        <v>577</v>
      </c>
      <c r="K9" s="176">
        <f>J9/J10</f>
        <v>0.33585564610011642</v>
      </c>
      <c r="L9" s="3">
        <v>2015</v>
      </c>
      <c r="M9" s="176">
        <f>L9/L10</f>
        <v>0.55724557522123896</v>
      </c>
      <c r="X9" s="3">
        <v>4539</v>
      </c>
      <c r="Y9" s="176">
        <f>X9/X10</f>
        <v>0.3991031390134529</v>
      </c>
    </row>
    <row r="10" spans="1:25" ht="64.5" customHeight="1" thickBot="1">
      <c r="A10" s="8" t="s">
        <v>760</v>
      </c>
      <c r="B10" s="6">
        <v>21907</v>
      </c>
      <c r="C10" s="184">
        <v>1</v>
      </c>
      <c r="D10" s="181">
        <v>163</v>
      </c>
      <c r="E10" s="184">
        <f>D10/D10</f>
        <v>1</v>
      </c>
      <c r="F10" s="182">
        <v>4393</v>
      </c>
      <c r="G10" s="184">
        <f>F10/F10</f>
        <v>1</v>
      </c>
      <c r="H10" s="182">
        <v>644</v>
      </c>
      <c r="I10" s="184">
        <f>H10/H10</f>
        <v>1</v>
      </c>
      <c r="J10" s="182">
        <v>1718</v>
      </c>
      <c r="K10" s="184">
        <f>J10/J10</f>
        <v>1</v>
      </c>
      <c r="L10" s="182">
        <v>3616</v>
      </c>
      <c r="M10" s="184">
        <f>L10/L10</f>
        <v>1</v>
      </c>
      <c r="X10" s="182">
        <v>11373</v>
      </c>
      <c r="Y10" s="184">
        <f>X10/X10</f>
        <v>1</v>
      </c>
    </row>
    <row r="11" spans="1:25" ht="45" customHeight="1" thickTop="1" thickBot="1">
      <c r="A11" s="9" t="s">
        <v>761</v>
      </c>
      <c r="B11" s="753">
        <f>B10/189773</f>
        <v>0.11543791793353111</v>
      </c>
      <c r="C11" s="754"/>
      <c r="D11" s="753">
        <f>D10/189773</f>
        <v>8.5892092131125081E-4</v>
      </c>
      <c r="E11" s="754"/>
      <c r="F11" s="753">
        <f>F10/189773</f>
        <v>2.3148709247363956E-2</v>
      </c>
      <c r="G11" s="754"/>
      <c r="H11" s="753">
        <f>H10/189773</f>
        <v>3.3935280572051875E-3</v>
      </c>
      <c r="I11" s="754"/>
      <c r="J11" s="753">
        <f>J10/189773</f>
        <v>9.0529211215504835E-3</v>
      </c>
      <c r="K11" s="754"/>
      <c r="L11" s="753">
        <f>L10/189773</f>
        <v>1.9054343873996828E-2</v>
      </c>
      <c r="M11" s="754"/>
      <c r="X11" s="755">
        <f>X10/189773</f>
        <v>5.9929494712103411E-2</v>
      </c>
      <c r="Y11" s="754"/>
    </row>
    <row r="12" spans="1:25" ht="15.75" thickBot="1">
      <c r="A12" s="756" t="s">
        <v>874</v>
      </c>
      <c r="B12" s="757"/>
      <c r="C12" s="757"/>
      <c r="D12" s="758"/>
    </row>
    <row r="13" spans="1:25" s="410" customFormat="1">
      <c r="A13" s="454" t="s">
        <v>873</v>
      </c>
      <c r="B13" s="453"/>
      <c r="C13" s="453"/>
      <c r="D13" s="453"/>
    </row>
    <row r="14" spans="1:25" s="410" customFormat="1">
      <c r="A14" s="453"/>
      <c r="B14" s="453"/>
      <c r="C14" s="453"/>
      <c r="D14" s="453"/>
    </row>
    <row r="15" spans="1:25" ht="15.75">
      <c r="A15" s="369"/>
      <c r="B15" s="183"/>
    </row>
    <row r="16" spans="1:25" ht="18.75">
      <c r="A16" s="35" t="s">
        <v>230</v>
      </c>
    </row>
    <row r="17" spans="1:25" ht="15.75" customHeight="1">
      <c r="A17" s="750" t="s">
        <v>871</v>
      </c>
      <c r="B17" s="744"/>
      <c r="C17" s="744"/>
      <c r="D17" s="744"/>
      <c r="E17" s="744"/>
      <c r="F17" s="744"/>
      <c r="G17" s="744"/>
      <c r="H17" s="744"/>
      <c r="I17" s="744"/>
      <c r="J17" s="744"/>
      <c r="K17" s="744"/>
      <c r="L17" s="744"/>
      <c r="M17" s="744"/>
      <c r="N17" s="744"/>
      <c r="O17" s="744"/>
      <c r="P17" s="744"/>
      <c r="Q17" s="744"/>
      <c r="R17" s="744"/>
      <c r="S17" s="744"/>
      <c r="T17" s="744"/>
      <c r="U17" s="744"/>
      <c r="V17" s="744"/>
      <c r="W17" s="744"/>
      <c r="X17" s="744"/>
      <c r="Y17" s="745"/>
    </row>
    <row r="18" spans="1:25" ht="15.75" customHeight="1">
      <c r="A18" s="746"/>
      <c r="B18" s="744"/>
      <c r="C18" s="744"/>
      <c r="D18" s="744"/>
      <c r="E18" s="744"/>
      <c r="F18" s="744"/>
      <c r="G18" s="744"/>
      <c r="H18" s="744"/>
      <c r="I18" s="744"/>
      <c r="J18" s="744"/>
      <c r="K18" s="744"/>
      <c r="L18" s="744"/>
      <c r="M18" s="744"/>
      <c r="N18" s="744"/>
      <c r="O18" s="744"/>
      <c r="P18" s="744"/>
      <c r="Q18" s="744"/>
      <c r="R18" s="744"/>
      <c r="S18" s="744"/>
      <c r="T18" s="744"/>
      <c r="U18" s="744"/>
      <c r="V18" s="744"/>
      <c r="W18" s="744"/>
      <c r="X18" s="744"/>
      <c r="Y18" s="745"/>
    </row>
    <row r="19" spans="1:25" ht="15.75" thickBot="1">
      <c r="A19" s="747"/>
      <c r="B19" s="748"/>
      <c r="C19" s="748"/>
      <c r="D19" s="748"/>
      <c r="E19" s="748"/>
      <c r="F19" s="748"/>
      <c r="G19" s="748"/>
      <c r="H19" s="748"/>
      <c r="I19" s="748"/>
      <c r="J19" s="748"/>
      <c r="K19" s="748"/>
      <c r="L19" s="748"/>
      <c r="M19" s="748"/>
      <c r="N19" s="748"/>
      <c r="O19" s="748"/>
      <c r="P19" s="748"/>
      <c r="Q19" s="748"/>
      <c r="R19" s="748"/>
      <c r="S19" s="748"/>
      <c r="T19" s="748"/>
      <c r="U19" s="748"/>
      <c r="V19" s="748"/>
      <c r="W19" s="748"/>
      <c r="X19" s="748"/>
      <c r="Y19" s="749"/>
    </row>
    <row r="20" spans="1:25" ht="16.5" thickBot="1">
      <c r="A20" s="10"/>
      <c r="B20" s="751" t="s">
        <v>683</v>
      </c>
      <c r="C20" s="752"/>
      <c r="D20" s="751" t="s">
        <v>432</v>
      </c>
      <c r="E20" s="752"/>
      <c r="F20" s="751" t="s">
        <v>433</v>
      </c>
      <c r="G20" s="752"/>
      <c r="H20" s="751" t="s">
        <v>434</v>
      </c>
      <c r="I20" s="752"/>
      <c r="J20" s="751" t="s">
        <v>435</v>
      </c>
      <c r="K20" s="752"/>
      <c r="L20" s="751" t="s">
        <v>436</v>
      </c>
      <c r="M20" s="752"/>
      <c r="N20" s="751" t="s">
        <v>261</v>
      </c>
      <c r="O20" s="752"/>
      <c r="P20" s="751" t="s">
        <v>262</v>
      </c>
      <c r="Q20" s="752"/>
      <c r="R20" s="751" t="s">
        <v>263</v>
      </c>
      <c r="S20" s="752"/>
      <c r="T20" s="751" t="s">
        <v>264</v>
      </c>
      <c r="U20" s="752"/>
      <c r="V20" s="751" t="s">
        <v>332</v>
      </c>
      <c r="W20" s="752"/>
      <c r="X20" s="751" t="s">
        <v>684</v>
      </c>
      <c r="Y20" s="752"/>
    </row>
    <row r="21" spans="1:25" ht="105.75" thickBot="1">
      <c r="A21" s="10"/>
      <c r="B21" s="179" t="s">
        <v>5</v>
      </c>
      <c r="C21" s="179" t="s">
        <v>3</v>
      </c>
      <c r="D21" s="179" t="s">
        <v>5</v>
      </c>
      <c r="E21" s="179" t="s">
        <v>3</v>
      </c>
      <c r="F21" s="179" t="s">
        <v>5</v>
      </c>
      <c r="G21" s="179" t="s">
        <v>3</v>
      </c>
      <c r="H21" s="179" t="s">
        <v>5</v>
      </c>
      <c r="I21" s="179" t="s">
        <v>3</v>
      </c>
      <c r="J21" s="179" t="s">
        <v>5</v>
      </c>
      <c r="K21" s="179" t="s">
        <v>3</v>
      </c>
      <c r="L21" s="179" t="s">
        <v>5</v>
      </c>
      <c r="M21" s="179" t="s">
        <v>3</v>
      </c>
      <c r="N21" s="179" t="s">
        <v>5</v>
      </c>
      <c r="O21" s="179" t="s">
        <v>3</v>
      </c>
      <c r="P21" s="179" t="s">
        <v>5</v>
      </c>
      <c r="Q21" s="179" t="s">
        <v>3</v>
      </c>
      <c r="R21" s="179" t="s">
        <v>5</v>
      </c>
      <c r="S21" s="179" t="s">
        <v>3</v>
      </c>
      <c r="T21" s="179" t="s">
        <v>5</v>
      </c>
      <c r="U21" s="179" t="s">
        <v>3</v>
      </c>
      <c r="V21" s="185" t="s">
        <v>5</v>
      </c>
      <c r="W21" s="185" t="s">
        <v>3</v>
      </c>
      <c r="X21" s="185" t="s">
        <v>5</v>
      </c>
      <c r="Y21" s="185" t="s">
        <v>3</v>
      </c>
    </row>
    <row r="22" spans="1:25" ht="16.5" thickBot="1">
      <c r="A22" s="187" t="s">
        <v>13</v>
      </c>
      <c r="B22" s="239">
        <v>80102</v>
      </c>
      <c r="C22" s="240">
        <f>B22/B22</f>
        <v>1</v>
      </c>
      <c r="D22" s="420" t="s">
        <v>685</v>
      </c>
      <c r="E22" s="240">
        <f>D22/D22</f>
        <v>1</v>
      </c>
      <c r="F22" s="420" t="s">
        <v>686</v>
      </c>
      <c r="G22" s="240">
        <f>F22/F22</f>
        <v>1</v>
      </c>
      <c r="H22" s="421" t="s">
        <v>701</v>
      </c>
      <c r="I22" s="240">
        <f>H22/H22</f>
        <v>1</v>
      </c>
      <c r="J22" s="420" t="s">
        <v>702</v>
      </c>
      <c r="K22" s="241">
        <f>J22/J22</f>
        <v>1</v>
      </c>
      <c r="L22" s="422" t="s">
        <v>703</v>
      </c>
      <c r="M22" s="240">
        <f>L22/L22</f>
        <v>1</v>
      </c>
      <c r="N22" s="423" t="s">
        <v>327</v>
      </c>
      <c r="O22" s="242">
        <f>N22/N22</f>
        <v>1</v>
      </c>
      <c r="P22" s="420" t="s">
        <v>328</v>
      </c>
      <c r="Q22" s="240">
        <f>P22/P22</f>
        <v>1</v>
      </c>
      <c r="R22" s="421" t="s">
        <v>329</v>
      </c>
      <c r="S22" s="243">
        <f>R22/R22</f>
        <v>1</v>
      </c>
      <c r="T22" s="422" t="s">
        <v>330</v>
      </c>
      <c r="U22" s="240">
        <f>T22/T22</f>
        <v>1</v>
      </c>
      <c r="V22" s="422">
        <f t="shared" ref="V22:V35" si="0">B22-D22-F22-H22-J22-L22-N22-P22-R22-T22</f>
        <v>34245</v>
      </c>
      <c r="W22" s="240">
        <f>V22/V22</f>
        <v>1</v>
      </c>
      <c r="X22" s="422">
        <f>B22-D22-F22-H22-J22-L22</f>
        <v>40009</v>
      </c>
      <c r="Y22" s="240">
        <f>X22/X22</f>
        <v>1</v>
      </c>
    </row>
    <row r="23" spans="1:25" ht="17.25" thickTop="1" thickBot="1">
      <c r="A23" s="188" t="s">
        <v>14</v>
      </c>
      <c r="B23" s="244">
        <v>53019</v>
      </c>
      <c r="C23" s="243">
        <f>B23/B22</f>
        <v>0.66189358567826018</v>
      </c>
      <c r="D23" s="245">
        <v>546</v>
      </c>
      <c r="E23" s="246">
        <f>D23/D22</f>
        <v>0.7822349570200573</v>
      </c>
      <c r="F23" s="244">
        <v>11724</v>
      </c>
      <c r="G23" s="242">
        <f>F23/F22</f>
        <v>0.65376679863937992</v>
      </c>
      <c r="H23" s="247">
        <v>1274</v>
      </c>
      <c r="I23" s="242">
        <f>H23/H22</f>
        <v>0.58360054970224462</v>
      </c>
      <c r="J23" s="244">
        <v>4926</v>
      </c>
      <c r="K23" s="248">
        <f>J23/J22</f>
        <v>0.72869822485207103</v>
      </c>
      <c r="L23" s="247">
        <v>6775</v>
      </c>
      <c r="M23" s="242">
        <f>L23/L22</f>
        <v>0.54117741033628886</v>
      </c>
      <c r="N23" s="249">
        <v>585</v>
      </c>
      <c r="O23" s="242">
        <f>N23/N22</f>
        <v>0.56412729026036645</v>
      </c>
      <c r="P23" s="244">
        <v>241</v>
      </c>
      <c r="Q23" s="243">
        <f>P23/P22</f>
        <v>0.70674486803519065</v>
      </c>
      <c r="R23" s="247">
        <v>759</v>
      </c>
      <c r="S23" s="240">
        <f>R23/R22</f>
        <v>0.64927288280581696</v>
      </c>
      <c r="T23" s="244">
        <v>1969</v>
      </c>
      <c r="U23" s="242">
        <f>T23/T22</f>
        <v>0.61206092632887787</v>
      </c>
      <c r="V23" s="422">
        <f t="shared" si="0"/>
        <v>24220</v>
      </c>
      <c r="W23" s="242">
        <f>V23/V22</f>
        <v>0.70725653380055487</v>
      </c>
      <c r="X23" s="247">
        <f>B23-D23-F23-H23-J23-L23</f>
        <v>27774</v>
      </c>
      <c r="Y23" s="242">
        <f>X23/X22</f>
        <v>0.69419380639356143</v>
      </c>
    </row>
    <row r="24" spans="1:25" ht="16.5" thickBot="1">
      <c r="A24" s="189" t="s">
        <v>15</v>
      </c>
      <c r="B24" s="249">
        <v>4128</v>
      </c>
      <c r="C24" s="248">
        <f>B24/B22</f>
        <v>5.1534293775436321E-2</v>
      </c>
      <c r="D24" s="244">
        <v>35</v>
      </c>
      <c r="E24" s="242">
        <f>D24/D22</f>
        <v>5.0143266475644696E-2</v>
      </c>
      <c r="F24" s="247">
        <v>834</v>
      </c>
      <c r="G24" s="250">
        <f>F24/F22</f>
        <v>4.6506440640160601E-2</v>
      </c>
      <c r="H24" s="244">
        <v>166</v>
      </c>
      <c r="I24" s="242">
        <f>H24/H22</f>
        <v>7.6042143838754003E-2</v>
      </c>
      <c r="J24" s="247">
        <v>448</v>
      </c>
      <c r="K24" s="246">
        <f>J24/J22</f>
        <v>6.6272189349112429E-2</v>
      </c>
      <c r="L24" s="247">
        <v>439</v>
      </c>
      <c r="M24" s="240">
        <f>L24/L22</f>
        <v>3.5066698618100488E-2</v>
      </c>
      <c r="N24" s="244">
        <v>38</v>
      </c>
      <c r="O24" s="243">
        <f>N24/N22</f>
        <v>3.6644165863066541E-2</v>
      </c>
      <c r="P24" s="244">
        <v>15</v>
      </c>
      <c r="Q24" s="243">
        <f>P24/P22</f>
        <v>4.398826979472141E-2</v>
      </c>
      <c r="R24" s="244">
        <v>27</v>
      </c>
      <c r="S24" s="242">
        <f>R24/R22</f>
        <v>2.3096663815226688E-2</v>
      </c>
      <c r="T24" s="244">
        <v>180</v>
      </c>
      <c r="U24" s="240">
        <f>T24/T22</f>
        <v>5.5952751010258005E-2</v>
      </c>
      <c r="V24" s="422">
        <f t="shared" si="0"/>
        <v>1946</v>
      </c>
      <c r="W24" s="240">
        <f>V24/V22</f>
        <v>5.6825813987443421E-2</v>
      </c>
      <c r="X24" s="247">
        <f t="shared" ref="X24:X29" si="1">B24-D24-F24-H24-J24-L24</f>
        <v>2206</v>
      </c>
      <c r="Y24" s="240">
        <f>X24/X22</f>
        <v>5.51375940413407E-2</v>
      </c>
    </row>
    <row r="25" spans="1:25" ht="16.5" thickBot="1">
      <c r="A25" s="189" t="s">
        <v>16</v>
      </c>
      <c r="B25" s="239">
        <v>12448</v>
      </c>
      <c r="C25" s="240">
        <f>B25/B22</f>
        <v>0.15540186262515293</v>
      </c>
      <c r="D25" s="244">
        <v>111</v>
      </c>
      <c r="E25" s="243">
        <f>D25/D22</f>
        <v>0.15902578796561603</v>
      </c>
      <c r="F25" s="247">
        <v>2473</v>
      </c>
      <c r="G25" s="240">
        <f>F25/F22</f>
        <v>0.13790219149054816</v>
      </c>
      <c r="H25" s="247">
        <v>288</v>
      </c>
      <c r="I25" s="250">
        <f>H25/H22</f>
        <v>0.13192853870819973</v>
      </c>
      <c r="J25" s="247">
        <v>1141</v>
      </c>
      <c r="K25" s="242">
        <f>J25/J22</f>
        <v>0.16878698224852071</v>
      </c>
      <c r="L25" s="247">
        <v>1601</v>
      </c>
      <c r="M25" s="242">
        <f>L25/L22</f>
        <v>0.12788561386692227</v>
      </c>
      <c r="N25" s="247">
        <v>157</v>
      </c>
      <c r="O25" s="240">
        <f>N25/N22</f>
        <v>0.15139826422372227</v>
      </c>
      <c r="P25" s="247">
        <v>75</v>
      </c>
      <c r="Q25" s="240">
        <f>P25/P22</f>
        <v>0.21994134897360704</v>
      </c>
      <c r="R25" s="249">
        <v>192</v>
      </c>
      <c r="S25" s="242">
        <f>R25/R22</f>
        <v>0.16424294268605646</v>
      </c>
      <c r="T25" s="249">
        <v>500</v>
      </c>
      <c r="U25" s="242">
        <f>T25/T22</f>
        <v>0.1554243083618278</v>
      </c>
      <c r="V25" s="422">
        <f t="shared" si="0"/>
        <v>5910</v>
      </c>
      <c r="W25" s="242">
        <f>V25/V22</f>
        <v>0.17257993867717916</v>
      </c>
      <c r="X25" s="247">
        <f t="shared" si="1"/>
        <v>6834</v>
      </c>
      <c r="Y25" s="242">
        <f>X25/X22</f>
        <v>0.17081156739733561</v>
      </c>
    </row>
    <row r="26" spans="1:25" ht="16.5" thickBot="1">
      <c r="A26" s="189" t="s">
        <v>17</v>
      </c>
      <c r="B26" s="244">
        <v>10211</v>
      </c>
      <c r="C26" s="243">
        <f>B26/B22</f>
        <v>0.12747496941399716</v>
      </c>
      <c r="D26" s="249">
        <v>83</v>
      </c>
      <c r="E26" s="248">
        <f>D26/D22</f>
        <v>0.11891117478510028</v>
      </c>
      <c r="F26" s="247">
        <v>2507</v>
      </c>
      <c r="G26" s="242">
        <f>F26/F22</f>
        <v>0.13979813751184966</v>
      </c>
      <c r="H26" s="247">
        <v>189</v>
      </c>
      <c r="I26" s="242">
        <f>H26/H22</f>
        <v>8.6578103527256076E-2</v>
      </c>
      <c r="J26" s="247">
        <v>995</v>
      </c>
      <c r="K26" s="242">
        <f>J26/J22</f>
        <v>0.14718934911242604</v>
      </c>
      <c r="L26" s="249">
        <v>1373</v>
      </c>
      <c r="M26" s="248">
        <f>L26/L22</f>
        <v>0.10967329658918444</v>
      </c>
      <c r="N26" s="247">
        <v>109</v>
      </c>
      <c r="O26" s="242">
        <f>N26/N22</f>
        <v>0.10511089681774349</v>
      </c>
      <c r="P26" s="247">
        <v>26</v>
      </c>
      <c r="Q26" s="242">
        <f>P26/P22</f>
        <v>7.6246334310850442E-2</v>
      </c>
      <c r="R26" s="249">
        <v>129</v>
      </c>
      <c r="S26" s="240">
        <f>R26/R22</f>
        <v>0.11035072711719418</v>
      </c>
      <c r="T26" s="247">
        <v>406</v>
      </c>
      <c r="U26" s="242">
        <f>T26/T22</f>
        <v>0.12620453838980417</v>
      </c>
      <c r="V26" s="422">
        <f t="shared" si="0"/>
        <v>4394</v>
      </c>
      <c r="W26" s="242">
        <f>V26/V22</f>
        <v>0.12831070229230546</v>
      </c>
      <c r="X26" s="249">
        <f t="shared" si="1"/>
        <v>5064</v>
      </c>
      <c r="Y26" s="248">
        <f>X26/X22</f>
        <v>0.12657152140768327</v>
      </c>
    </row>
    <row r="27" spans="1:25" ht="16.5" thickBot="1">
      <c r="A27" s="189" t="s">
        <v>18</v>
      </c>
      <c r="B27" s="247">
        <v>3823</v>
      </c>
      <c r="C27" s="242">
        <f>B27/B22</f>
        <v>4.7726648523133006E-2</v>
      </c>
      <c r="D27" s="244">
        <v>25</v>
      </c>
      <c r="E27" s="242">
        <f>D27/D22</f>
        <v>3.5816618911174783E-2</v>
      </c>
      <c r="F27" s="247">
        <v>865</v>
      </c>
      <c r="G27" s="242">
        <f>F27/F22</f>
        <v>4.823509730664139E-2</v>
      </c>
      <c r="H27" s="247">
        <v>59</v>
      </c>
      <c r="I27" s="242">
        <f>H27/H22</f>
        <v>2.7027027027027029E-2</v>
      </c>
      <c r="J27" s="247">
        <v>431</v>
      </c>
      <c r="K27" s="240">
        <f>J27/J22</f>
        <v>6.3757396449704143E-2</v>
      </c>
      <c r="L27" s="247">
        <v>433</v>
      </c>
      <c r="M27" s="240">
        <f>L27/L22</f>
        <v>3.4587427110791595E-2</v>
      </c>
      <c r="N27" s="239">
        <v>41</v>
      </c>
      <c r="O27" s="242">
        <f>N27/N22</f>
        <v>3.9537126325940211E-2</v>
      </c>
      <c r="P27" s="247">
        <v>13</v>
      </c>
      <c r="Q27" s="242">
        <f>P27/P22</f>
        <v>3.8123167155425221E-2</v>
      </c>
      <c r="R27" s="247">
        <v>59</v>
      </c>
      <c r="S27" s="242">
        <f>R27/R22</f>
        <v>5.0470487596236097E-2</v>
      </c>
      <c r="T27" s="239">
        <v>118</v>
      </c>
      <c r="U27" s="240">
        <f>T27/T22</f>
        <v>3.668013677339136E-2</v>
      </c>
      <c r="V27" s="422">
        <f t="shared" si="0"/>
        <v>1779</v>
      </c>
      <c r="W27" s="240">
        <f>V27/V22</f>
        <v>5.1949189662724486E-2</v>
      </c>
      <c r="X27" s="247">
        <f t="shared" si="1"/>
        <v>2010</v>
      </c>
      <c r="Y27" s="240">
        <f>X27/X22</f>
        <v>5.0238696293334002E-2</v>
      </c>
    </row>
    <row r="28" spans="1:25" ht="16.5" thickBot="1">
      <c r="A28" s="189" t="s">
        <v>19</v>
      </c>
      <c r="B28" s="247">
        <v>7572</v>
      </c>
      <c r="C28" s="250">
        <f>B28/B22</f>
        <v>9.4529474919477663E-2</v>
      </c>
      <c r="D28" s="249" t="s">
        <v>688</v>
      </c>
      <c r="E28" s="248">
        <f>D28/D22</f>
        <v>0.13323782234957021</v>
      </c>
      <c r="F28" s="247" t="s">
        <v>693</v>
      </c>
      <c r="G28" s="242">
        <f>F28/F22</f>
        <v>9.2176434506217583E-2</v>
      </c>
      <c r="H28" s="247" t="s">
        <v>704</v>
      </c>
      <c r="I28" s="240">
        <f>H28/H22</f>
        <v>7.6042143838754003E-2</v>
      </c>
      <c r="J28" s="239" t="s">
        <v>724</v>
      </c>
      <c r="K28" s="242">
        <f>J28/J22</f>
        <v>0.10177514792899409</v>
      </c>
      <c r="L28" s="247" t="s">
        <v>726</v>
      </c>
      <c r="M28" s="242">
        <f>L28/L22</f>
        <v>7.5325505232047285E-2</v>
      </c>
      <c r="N28" s="251">
        <v>48</v>
      </c>
      <c r="O28" s="242">
        <f>N28/N22</f>
        <v>4.6287367405978788E-2</v>
      </c>
      <c r="P28" s="249">
        <v>38</v>
      </c>
      <c r="Q28" s="250">
        <f>P28/P22</f>
        <v>0.11143695014662756</v>
      </c>
      <c r="R28" s="247">
        <v>144</v>
      </c>
      <c r="S28" s="242">
        <f>R28/R22</f>
        <v>0.12318220701454234</v>
      </c>
      <c r="T28" s="244">
        <v>296</v>
      </c>
      <c r="U28" s="243">
        <f>T28/T22</f>
        <v>9.2011190550202057E-2</v>
      </c>
      <c r="V28" s="422">
        <f t="shared" si="0"/>
        <v>3503</v>
      </c>
      <c r="W28" s="243">
        <f>V28/V22</f>
        <v>0.10229230544605052</v>
      </c>
      <c r="X28" s="247">
        <f t="shared" si="1"/>
        <v>4029</v>
      </c>
      <c r="Y28" s="242">
        <f>X28/X22</f>
        <v>0.10070234197305607</v>
      </c>
    </row>
    <row r="29" spans="1:25" ht="16.5" thickBot="1">
      <c r="A29" s="190" t="s">
        <v>20</v>
      </c>
      <c r="B29" s="252">
        <v>14837</v>
      </c>
      <c r="C29" s="253">
        <f>B29/B22</f>
        <v>0.18522633642106315</v>
      </c>
      <c r="D29" s="254" t="s">
        <v>689</v>
      </c>
      <c r="E29" s="255">
        <f>D29/D22</f>
        <v>0.28510028653295127</v>
      </c>
      <c r="F29" s="254" t="s">
        <v>694</v>
      </c>
      <c r="G29" s="255">
        <f>F29/F22</f>
        <v>0.18914849718396254</v>
      </c>
      <c r="H29" s="254" t="s">
        <v>705</v>
      </c>
      <c r="I29" s="253">
        <f>H29/H22</f>
        <v>0.18598259276225379</v>
      </c>
      <c r="J29" s="252" t="s">
        <v>725</v>
      </c>
      <c r="K29" s="255">
        <f>J29/J22</f>
        <v>0.1809171597633136</v>
      </c>
      <c r="L29" s="254" t="s">
        <v>727</v>
      </c>
      <c r="M29" s="255">
        <f>L29/L22</f>
        <v>0.15863886891924275</v>
      </c>
      <c r="N29" s="254">
        <v>192</v>
      </c>
      <c r="O29" s="256">
        <f>N29/N22</f>
        <v>0.18514946962391515</v>
      </c>
      <c r="P29" s="257">
        <v>74</v>
      </c>
      <c r="Q29" s="256">
        <f>P29/P22</f>
        <v>0.21700879765395895</v>
      </c>
      <c r="R29" s="252">
        <v>208</v>
      </c>
      <c r="S29" s="256">
        <f>R29/R22</f>
        <v>0.17792985457656116</v>
      </c>
      <c r="T29" s="257">
        <v>469</v>
      </c>
      <c r="U29" s="256">
        <f>T29/T22</f>
        <v>0.14578800124339447</v>
      </c>
      <c r="V29" s="422">
        <f t="shared" si="0"/>
        <v>6688</v>
      </c>
      <c r="W29" s="256">
        <f>V29/V22</f>
        <v>0.19529858373485182</v>
      </c>
      <c r="X29" s="254">
        <f t="shared" si="1"/>
        <v>7631</v>
      </c>
      <c r="Y29" s="255">
        <f>X29/X22</f>
        <v>0.19073208528081181</v>
      </c>
    </row>
    <row r="30" spans="1:25" ht="17.25" thickTop="1" thickBot="1">
      <c r="A30" s="233" t="s">
        <v>21</v>
      </c>
      <c r="B30" s="424">
        <v>27083</v>
      </c>
      <c r="C30" s="248">
        <f>B30/B22</f>
        <v>0.33810641432173977</v>
      </c>
      <c r="D30" s="425" t="s">
        <v>690</v>
      </c>
      <c r="E30" s="240">
        <f>D30/D22</f>
        <v>0.2177650429799427</v>
      </c>
      <c r="F30" s="425" t="s">
        <v>695</v>
      </c>
      <c r="G30" s="248">
        <f>F30/F22</f>
        <v>0.34623320136062008</v>
      </c>
      <c r="H30" s="425" t="s">
        <v>706</v>
      </c>
      <c r="I30" s="258">
        <f>H30/H22</f>
        <v>0.41639945029775538</v>
      </c>
      <c r="J30" s="425" t="s">
        <v>712</v>
      </c>
      <c r="K30" s="248">
        <f>J30/J22</f>
        <v>0.27130177514792897</v>
      </c>
      <c r="L30" s="426" t="s">
        <v>718</v>
      </c>
      <c r="M30" s="250">
        <f>L30/L22</f>
        <v>0.45882258966371114</v>
      </c>
      <c r="N30" s="426" t="s">
        <v>317</v>
      </c>
      <c r="O30" s="259">
        <f>N30/N22</f>
        <v>0.43587270973963355</v>
      </c>
      <c r="P30" s="427" t="s">
        <v>156</v>
      </c>
      <c r="Q30" s="240">
        <f>P30/P22</f>
        <v>0.2932551319648094</v>
      </c>
      <c r="R30" s="425" t="s">
        <v>320</v>
      </c>
      <c r="S30" s="260">
        <f>R30/R22</f>
        <v>0.35072711719418304</v>
      </c>
      <c r="T30" s="428" t="s">
        <v>322</v>
      </c>
      <c r="U30" s="261">
        <f>T30/T22</f>
        <v>0.38793907367112218</v>
      </c>
      <c r="V30" s="422">
        <f t="shared" si="0"/>
        <v>10025</v>
      </c>
      <c r="W30" s="261">
        <f>V30/V22</f>
        <v>0.29274346619944519</v>
      </c>
      <c r="X30" s="426">
        <v>14069</v>
      </c>
      <c r="Y30" s="250">
        <f>X30/X22</f>
        <v>0.35164587967707267</v>
      </c>
    </row>
    <row r="31" spans="1:25" ht="16.5" thickBot="1">
      <c r="A31" s="232" t="s">
        <v>15</v>
      </c>
      <c r="B31" s="429">
        <v>5256</v>
      </c>
      <c r="C31" s="248">
        <f>B31/B22</f>
        <v>6.5616339167561363E-2</v>
      </c>
      <c r="D31" s="425" t="s">
        <v>691</v>
      </c>
      <c r="E31" s="243">
        <f>D31/D22</f>
        <v>4.0114613180515762E-2</v>
      </c>
      <c r="F31" s="430" t="s">
        <v>696</v>
      </c>
      <c r="G31" s="243">
        <f>F31/F22</f>
        <v>6.0391457090280487E-2</v>
      </c>
      <c r="H31" s="431" t="s">
        <v>707</v>
      </c>
      <c r="I31" s="242">
        <f>H31/H22</f>
        <v>6.5048098946404037E-2</v>
      </c>
      <c r="J31" s="426" t="s">
        <v>713</v>
      </c>
      <c r="K31" s="240">
        <f>J31/J22</f>
        <v>4.7485207100591717E-2</v>
      </c>
      <c r="L31" s="430" t="s">
        <v>719</v>
      </c>
      <c r="M31" s="250">
        <f>L31/L22</f>
        <v>9.1460979311446602E-2</v>
      </c>
      <c r="N31" s="430" t="s">
        <v>290</v>
      </c>
      <c r="O31" s="242">
        <f>N31/N22</f>
        <v>0.10221793635486982</v>
      </c>
      <c r="P31" s="430" t="s">
        <v>163</v>
      </c>
      <c r="Q31" s="246">
        <f>P31/P22</f>
        <v>7.6246334310850442E-2</v>
      </c>
      <c r="R31" s="432" t="s">
        <v>137</v>
      </c>
      <c r="S31" s="262">
        <f>R31/R22</f>
        <v>8.8964927288280579E-2</v>
      </c>
      <c r="T31" s="430" t="s">
        <v>323</v>
      </c>
      <c r="U31" s="243">
        <f>T31/T22</f>
        <v>7.5536213863848303E-2</v>
      </c>
      <c r="V31" s="422">
        <f t="shared" si="0"/>
        <v>2058</v>
      </c>
      <c r="W31" s="243">
        <f>V31/V22</f>
        <v>6.0096364432763907E-2</v>
      </c>
      <c r="X31" s="430">
        <v>2858</v>
      </c>
      <c r="Y31" s="250">
        <f>X31/X22</f>
        <v>7.1433927366342576E-2</v>
      </c>
    </row>
    <row r="32" spans="1:25" ht="16.5" thickBot="1">
      <c r="A32" s="189" t="s">
        <v>16</v>
      </c>
      <c r="B32" s="429">
        <v>9459</v>
      </c>
      <c r="C32" s="242">
        <f>B32/B22</f>
        <v>0.11808693915258046</v>
      </c>
      <c r="D32" s="433" t="s">
        <v>100</v>
      </c>
      <c r="E32" s="242">
        <f>D32/D22</f>
        <v>7.4498567335243557E-2</v>
      </c>
      <c r="F32" s="425" t="s">
        <v>697</v>
      </c>
      <c r="G32" s="240">
        <f>F32/F22</f>
        <v>0.1070651870852618</v>
      </c>
      <c r="H32" s="434" t="s">
        <v>708</v>
      </c>
      <c r="I32" s="258">
        <f>H32/H22</f>
        <v>0.16307833256985799</v>
      </c>
      <c r="J32" s="430" t="s">
        <v>714</v>
      </c>
      <c r="K32" s="243">
        <f>J32/J22</f>
        <v>8.5355029585798811E-2</v>
      </c>
      <c r="L32" s="426" t="s">
        <v>720</v>
      </c>
      <c r="M32" s="240">
        <f>L32/L22</f>
        <v>0.16095534787123572</v>
      </c>
      <c r="N32" s="425" t="s">
        <v>318</v>
      </c>
      <c r="O32" s="248">
        <f>N32/N22</f>
        <v>0.1523625843780135</v>
      </c>
      <c r="P32" s="425" t="s">
        <v>81</v>
      </c>
      <c r="Q32" s="242">
        <f>P32/P22</f>
        <v>0.11730205278592376</v>
      </c>
      <c r="R32" s="435" t="s">
        <v>299</v>
      </c>
      <c r="S32" s="240">
        <f>R32/R22</f>
        <v>0.11206159110350727</v>
      </c>
      <c r="T32" s="426" t="s">
        <v>324</v>
      </c>
      <c r="U32" s="240">
        <f>T32/T22</f>
        <v>0.15511345974510413</v>
      </c>
      <c r="V32" s="422">
        <f t="shared" si="0"/>
        <v>3711</v>
      </c>
      <c r="W32" s="240">
        <f>V32/V22</f>
        <v>0.10836618484450285</v>
      </c>
      <c r="X32" s="426">
        <v>5116</v>
      </c>
      <c r="Y32" s="240">
        <f>X32/X22</f>
        <v>0.12787122897348097</v>
      </c>
    </row>
    <row r="33" spans="1:25" ht="16.5" thickBot="1">
      <c r="A33" s="191" t="s">
        <v>17</v>
      </c>
      <c r="B33" s="430">
        <v>3780</v>
      </c>
      <c r="C33" s="243">
        <f>B33/B22</f>
        <v>4.718983296297221E-2</v>
      </c>
      <c r="D33" s="436" t="s">
        <v>692</v>
      </c>
      <c r="E33" s="242">
        <f>D33/D22</f>
        <v>2.0057306590257881E-2</v>
      </c>
      <c r="F33" s="437" t="s">
        <v>698</v>
      </c>
      <c r="G33" s="242">
        <f>F33/F22</f>
        <v>5.046562203758434E-2</v>
      </c>
      <c r="H33" s="438" t="s">
        <v>709</v>
      </c>
      <c r="I33" s="242">
        <f>H33/H22</f>
        <v>4.2143838754008248E-2</v>
      </c>
      <c r="J33" s="425" t="s">
        <v>715</v>
      </c>
      <c r="K33" s="240">
        <f>J33/J22</f>
        <v>4.0680473372781065E-2</v>
      </c>
      <c r="L33" s="435" t="s">
        <v>721</v>
      </c>
      <c r="M33" s="242">
        <f>L33/L22</f>
        <v>6.9734004313443565E-2</v>
      </c>
      <c r="N33" s="430" t="s">
        <v>319</v>
      </c>
      <c r="O33" s="242">
        <f>N33/N22</f>
        <v>3.5679845708775311E-2</v>
      </c>
      <c r="P33" s="435" t="s">
        <v>80</v>
      </c>
      <c r="Q33" s="246">
        <f>P33/P22</f>
        <v>3.8123167155425221E-2</v>
      </c>
      <c r="R33" s="430" t="s">
        <v>127</v>
      </c>
      <c r="S33" s="242">
        <f>R33/R22</f>
        <v>6.4157399486740804E-2</v>
      </c>
      <c r="T33" s="430" t="s">
        <v>276</v>
      </c>
      <c r="U33" s="243">
        <f>T33/T22</f>
        <v>4.0099471557351572E-2</v>
      </c>
      <c r="V33" s="422">
        <f t="shared" si="0"/>
        <v>1367</v>
      </c>
      <c r="W33" s="243">
        <f>V33/V22</f>
        <v>3.9918236238866985E-2</v>
      </c>
      <c r="X33" s="435">
        <v>1896</v>
      </c>
      <c r="Y33" s="242">
        <f>X33/X22</f>
        <v>4.7389337399085206E-2</v>
      </c>
    </row>
    <row r="34" spans="1:25" ht="16.5" thickBot="1">
      <c r="A34" s="191" t="s">
        <v>18</v>
      </c>
      <c r="B34" s="430">
        <v>3042</v>
      </c>
      <c r="C34" s="243">
        <f>B34/B22</f>
        <v>3.7976579860677637E-2</v>
      </c>
      <c r="D34" s="439" t="s">
        <v>173</v>
      </c>
      <c r="E34" s="248">
        <f>D34/D22</f>
        <v>2.148997134670487E-2</v>
      </c>
      <c r="F34" s="434" t="s">
        <v>699</v>
      </c>
      <c r="G34" s="258">
        <f>F34/F22</f>
        <v>5.0075280209669323E-2</v>
      </c>
      <c r="H34" s="434" t="s">
        <v>710</v>
      </c>
      <c r="I34" s="258">
        <f>H34/H22</f>
        <v>3.8479157123224923E-2</v>
      </c>
      <c r="J34" s="430" t="s">
        <v>716</v>
      </c>
      <c r="K34" s="242">
        <f>J34/J22</f>
        <v>3.8461538461538464E-2</v>
      </c>
      <c r="L34" s="435" t="s">
        <v>722</v>
      </c>
      <c r="M34" s="250">
        <f>L34/L22</f>
        <v>4.6728971962616821E-2</v>
      </c>
      <c r="N34" s="426" t="s">
        <v>88</v>
      </c>
      <c r="O34" s="250">
        <f>N34/N22</f>
        <v>3.4715525554484088E-2</v>
      </c>
      <c r="P34" s="430" t="s">
        <v>82</v>
      </c>
      <c r="Q34" s="242">
        <f>P34/P22</f>
        <v>1.7595307917888565E-2</v>
      </c>
      <c r="R34" s="430" t="s">
        <v>83</v>
      </c>
      <c r="S34" s="250">
        <f>R34/R22</f>
        <v>1.5397775876817793E-2</v>
      </c>
      <c r="T34" s="431" t="s">
        <v>325</v>
      </c>
      <c r="U34" s="248">
        <f>T34/T22</f>
        <v>3.854522847373329E-2</v>
      </c>
      <c r="V34" s="422">
        <f t="shared" si="0"/>
        <v>1016</v>
      </c>
      <c r="W34" s="248">
        <f>V34/V22</f>
        <v>2.9668564753978683E-2</v>
      </c>
      <c r="X34" s="435">
        <v>1460</v>
      </c>
      <c r="Y34" s="250">
        <f>X34/X22</f>
        <v>3.6491789347396837E-2</v>
      </c>
    </row>
    <row r="35" spans="1:25" ht="16.5" thickBot="1">
      <c r="A35" s="191" t="s">
        <v>19</v>
      </c>
      <c r="B35" s="425">
        <v>5546</v>
      </c>
      <c r="C35" s="242">
        <f>B35/B22</f>
        <v>6.9236723177948115E-2</v>
      </c>
      <c r="D35" s="425" t="s">
        <v>687</v>
      </c>
      <c r="E35" s="248">
        <f>D35/D22</f>
        <v>6.1604584527220632E-2</v>
      </c>
      <c r="F35" s="437" t="s">
        <v>700</v>
      </c>
      <c r="G35" s="242">
        <f>F35/F22</f>
        <v>7.8235654937824126E-2</v>
      </c>
      <c r="H35" s="430" t="s">
        <v>711</v>
      </c>
      <c r="I35" s="243">
        <f>H35/H22</f>
        <v>0.10765002290426019</v>
      </c>
      <c r="J35" s="430" t="s">
        <v>717</v>
      </c>
      <c r="K35" s="250">
        <f>J35/J22</f>
        <v>5.9319526627218934E-2</v>
      </c>
      <c r="L35" s="430" t="s">
        <v>723</v>
      </c>
      <c r="M35" s="243">
        <f>L35/L22</f>
        <v>8.9943286204968442E-2</v>
      </c>
      <c r="N35" s="430" t="s">
        <v>297</v>
      </c>
      <c r="O35" s="248">
        <f>N35/N22</f>
        <v>0.11089681774349083</v>
      </c>
      <c r="P35" s="430" t="s">
        <v>173</v>
      </c>
      <c r="Q35" s="243">
        <f>P35/P22</f>
        <v>4.398826979472141E-2</v>
      </c>
      <c r="R35" s="425" t="s">
        <v>321</v>
      </c>
      <c r="S35" s="248">
        <f>R35/R22</f>
        <v>7.0145423438836618E-2</v>
      </c>
      <c r="T35" s="425" t="s">
        <v>326</v>
      </c>
      <c r="U35" s="248">
        <f>T35/T22</f>
        <v>7.8644700031084855E-2</v>
      </c>
      <c r="V35" s="422">
        <f t="shared" si="0"/>
        <v>1873</v>
      </c>
      <c r="W35" s="248">
        <f>V35/V22</f>
        <v>5.4694115929332751E-2</v>
      </c>
      <c r="X35" s="430">
        <v>2739</v>
      </c>
      <c r="Y35" s="243">
        <f>X35/X22</f>
        <v>6.8459596590767072E-2</v>
      </c>
    </row>
    <row r="36" spans="1:25" s="116" customFormat="1" ht="16.5" thickBot="1">
      <c r="A36" s="399" t="s">
        <v>331</v>
      </c>
      <c r="B36" s="370"/>
      <c r="C36" s="243"/>
      <c r="D36" s="371"/>
      <c r="E36" s="372"/>
      <c r="F36" s="371"/>
      <c r="G36" s="372"/>
      <c r="H36" s="371"/>
      <c r="I36" s="372"/>
      <c r="J36" s="371"/>
      <c r="K36" s="372"/>
      <c r="L36" s="371"/>
      <c r="M36" s="372"/>
      <c r="N36" s="371"/>
      <c r="O36" s="372"/>
      <c r="P36" s="371"/>
      <c r="Q36" s="372"/>
      <c r="R36" s="371"/>
      <c r="S36" s="372"/>
      <c r="T36" s="371"/>
      <c r="U36" s="372"/>
      <c r="V36" s="371"/>
      <c r="W36" s="372"/>
    </row>
    <row r="37" spans="1:25" s="148" customFormat="1"/>
    <row r="38" spans="1:25" s="148" customFormat="1">
      <c r="A38" s="527" t="s">
        <v>897</v>
      </c>
    </row>
    <row r="39" spans="1:25" s="148" customFormat="1" ht="15.75" thickBot="1">
      <c r="A39" s="741" t="s">
        <v>870</v>
      </c>
      <c r="B39" s="741"/>
      <c r="C39" s="741"/>
      <c r="D39" s="741"/>
      <c r="E39" s="741"/>
      <c r="F39" s="458"/>
      <c r="G39" s="458"/>
    </row>
    <row r="40" spans="1:25" ht="16.5" customHeight="1" thickBot="1">
      <c r="A40" s="456" t="s">
        <v>95</v>
      </c>
      <c r="B40" s="742" t="s">
        <v>763</v>
      </c>
      <c r="C40" s="743"/>
      <c r="D40" s="739" t="s">
        <v>764</v>
      </c>
      <c r="E40" s="740"/>
    </row>
    <row r="41" spans="1:25" ht="32.25" thickBot="1">
      <c r="A41" s="456"/>
      <c r="B41" s="456" t="s">
        <v>91</v>
      </c>
      <c r="C41" s="457" t="s">
        <v>128</v>
      </c>
      <c r="D41" s="456" t="s">
        <v>91</v>
      </c>
      <c r="E41" s="457" t="s">
        <v>128</v>
      </c>
    </row>
    <row r="42" spans="1:25" ht="16.5" thickBot="1">
      <c r="A42" s="455" t="s">
        <v>96</v>
      </c>
      <c r="B42" s="455" t="s">
        <v>765</v>
      </c>
      <c r="C42" s="455" t="s">
        <v>766</v>
      </c>
      <c r="D42" s="455" t="s">
        <v>767</v>
      </c>
      <c r="E42" s="455" t="s">
        <v>768</v>
      </c>
    </row>
    <row r="43" spans="1:25" ht="16.5" thickBot="1">
      <c r="A43" s="455" t="s">
        <v>769</v>
      </c>
      <c r="B43" s="455" t="s">
        <v>770</v>
      </c>
      <c r="C43" s="455" t="s">
        <v>771</v>
      </c>
      <c r="D43" s="455" t="s">
        <v>772</v>
      </c>
      <c r="E43" s="455" t="s">
        <v>773</v>
      </c>
    </row>
    <row r="44" spans="1:25" ht="16.5" thickBot="1">
      <c r="A44" s="455" t="s">
        <v>774</v>
      </c>
      <c r="B44" s="455" t="s">
        <v>775</v>
      </c>
      <c r="C44" s="455" t="s">
        <v>776</v>
      </c>
      <c r="D44" s="455" t="s">
        <v>777</v>
      </c>
      <c r="E44" s="455" t="s">
        <v>778</v>
      </c>
    </row>
    <row r="45" spans="1:25" ht="16.5" thickBot="1">
      <c r="A45" s="455" t="s">
        <v>779</v>
      </c>
      <c r="B45" s="455" t="s">
        <v>780</v>
      </c>
      <c r="C45" s="455" t="s">
        <v>781</v>
      </c>
      <c r="D45" s="455" t="s">
        <v>782</v>
      </c>
      <c r="E45" s="455" t="s">
        <v>783</v>
      </c>
    </row>
    <row r="46" spans="1:25" ht="16.5" thickBot="1">
      <c r="A46" s="455" t="s">
        <v>784</v>
      </c>
      <c r="B46" s="455" t="s">
        <v>785</v>
      </c>
      <c r="C46" s="455" t="s">
        <v>786</v>
      </c>
      <c r="D46" s="455" t="s">
        <v>787</v>
      </c>
      <c r="E46" s="455" t="s">
        <v>788</v>
      </c>
    </row>
    <row r="47" spans="1:25" ht="16.5" thickBot="1">
      <c r="A47" s="455" t="s">
        <v>789</v>
      </c>
      <c r="B47" s="455" t="s">
        <v>790</v>
      </c>
      <c r="C47" s="455" t="s">
        <v>791</v>
      </c>
      <c r="D47" s="455" t="s">
        <v>792</v>
      </c>
      <c r="E47" s="455" t="s">
        <v>793</v>
      </c>
    </row>
    <row r="48" spans="1:25" ht="16.5" thickBot="1">
      <c r="A48" s="455" t="s">
        <v>794</v>
      </c>
      <c r="B48" s="455" t="s">
        <v>795</v>
      </c>
      <c r="C48" s="455" t="s">
        <v>796</v>
      </c>
      <c r="D48" s="455" t="s">
        <v>797</v>
      </c>
      <c r="E48" s="455" t="s">
        <v>142</v>
      </c>
    </row>
    <row r="49" spans="1:5" ht="16.5" thickBot="1">
      <c r="A49" s="455" t="s">
        <v>798</v>
      </c>
      <c r="B49" s="455" t="s">
        <v>799</v>
      </c>
      <c r="C49" s="455" t="s">
        <v>626</v>
      </c>
      <c r="D49" s="455" t="s">
        <v>800</v>
      </c>
      <c r="E49" s="455" t="s">
        <v>569</v>
      </c>
    </row>
    <row r="50" spans="1:5" ht="16.5" thickBot="1">
      <c r="A50" s="455" t="s">
        <v>801</v>
      </c>
      <c r="B50" s="455" t="s">
        <v>802</v>
      </c>
      <c r="C50" s="455" t="s">
        <v>599</v>
      </c>
      <c r="D50" s="455" t="s">
        <v>803</v>
      </c>
      <c r="E50" s="455" t="s">
        <v>651</v>
      </c>
    </row>
    <row r="51" spans="1:5" ht="16.5" thickBot="1">
      <c r="A51" s="455" t="s">
        <v>804</v>
      </c>
      <c r="B51" s="455" t="s">
        <v>805</v>
      </c>
      <c r="C51" s="455" t="s">
        <v>806</v>
      </c>
      <c r="D51" s="455" t="s">
        <v>266</v>
      </c>
      <c r="E51" s="455" t="s">
        <v>807</v>
      </c>
    </row>
    <row r="52" spans="1:5" ht="16.5" thickBot="1">
      <c r="A52" s="455" t="s">
        <v>808</v>
      </c>
      <c r="B52" s="455" t="s">
        <v>809</v>
      </c>
      <c r="C52" s="455" t="s">
        <v>810</v>
      </c>
      <c r="D52" s="455" t="s">
        <v>811</v>
      </c>
      <c r="E52" s="455" t="s">
        <v>812</v>
      </c>
    </row>
    <row r="53" spans="1:5" ht="16.5" thickBot="1">
      <c r="A53" s="455" t="s">
        <v>813</v>
      </c>
      <c r="B53" s="455" t="s">
        <v>814</v>
      </c>
      <c r="C53" s="455" t="s">
        <v>815</v>
      </c>
      <c r="D53" s="455" t="s">
        <v>816</v>
      </c>
      <c r="E53" s="455" t="s">
        <v>817</v>
      </c>
    </row>
    <row r="54" spans="1:5" ht="16.5" thickBot="1">
      <c r="A54" s="455" t="s">
        <v>779</v>
      </c>
      <c r="B54" s="455" t="s">
        <v>818</v>
      </c>
      <c r="C54" s="455" t="s">
        <v>613</v>
      </c>
      <c r="D54" s="455" t="s">
        <v>819</v>
      </c>
      <c r="E54" s="455" t="s">
        <v>312</v>
      </c>
    </row>
    <row r="55" spans="1:5" ht="16.5" thickBot="1">
      <c r="A55" s="455" t="s">
        <v>784</v>
      </c>
      <c r="B55" s="455" t="s">
        <v>820</v>
      </c>
      <c r="C55" s="455" t="s">
        <v>174</v>
      </c>
      <c r="D55" s="455" t="s">
        <v>79</v>
      </c>
      <c r="E55" s="455" t="s">
        <v>821</v>
      </c>
    </row>
    <row r="56" spans="1:5" ht="16.5" thickBot="1">
      <c r="A56" s="455" t="s">
        <v>789</v>
      </c>
      <c r="B56" s="455" t="s">
        <v>822</v>
      </c>
      <c r="C56" s="455" t="s">
        <v>823</v>
      </c>
      <c r="D56" s="455" t="s">
        <v>79</v>
      </c>
      <c r="E56" s="455" t="s">
        <v>821</v>
      </c>
    </row>
    <row r="57" spans="1:5" ht="16.5" thickBot="1">
      <c r="A57" s="455" t="s">
        <v>794</v>
      </c>
      <c r="B57" s="455" t="s">
        <v>824</v>
      </c>
      <c r="C57" s="455" t="s">
        <v>825</v>
      </c>
      <c r="D57" s="455" t="s">
        <v>819</v>
      </c>
      <c r="E57" s="455" t="s">
        <v>312</v>
      </c>
    </row>
    <row r="58" spans="1:5" ht="16.5" thickBot="1">
      <c r="A58" s="455" t="s">
        <v>798</v>
      </c>
      <c r="B58" s="455" t="s">
        <v>826</v>
      </c>
      <c r="C58" s="455" t="s">
        <v>629</v>
      </c>
      <c r="D58" s="455" t="s">
        <v>79</v>
      </c>
      <c r="E58" s="455" t="s">
        <v>821</v>
      </c>
    </row>
    <row r="59" spans="1:5" ht="16.5" thickBot="1">
      <c r="A59" s="455" t="s">
        <v>801</v>
      </c>
      <c r="B59" s="455" t="s">
        <v>163</v>
      </c>
      <c r="C59" s="455" t="s">
        <v>278</v>
      </c>
      <c r="D59" s="455" t="s">
        <v>79</v>
      </c>
      <c r="E59" s="455" t="s">
        <v>821</v>
      </c>
    </row>
    <row r="60" spans="1:5" ht="16.5" thickBot="1">
      <c r="A60" s="455" t="s">
        <v>804</v>
      </c>
      <c r="B60" s="455" t="s">
        <v>488</v>
      </c>
      <c r="C60" s="455" t="s">
        <v>827</v>
      </c>
      <c r="D60" s="455" t="s">
        <v>79</v>
      </c>
      <c r="E60" s="455" t="s">
        <v>821</v>
      </c>
    </row>
    <row r="61" spans="1:5" ht="16.5" thickBot="1">
      <c r="A61" s="455" t="s">
        <v>808</v>
      </c>
      <c r="B61" s="455" t="s">
        <v>828</v>
      </c>
      <c r="C61" s="455" t="s">
        <v>559</v>
      </c>
      <c r="D61" s="455" t="s">
        <v>829</v>
      </c>
      <c r="E61" s="455" t="s">
        <v>830</v>
      </c>
    </row>
    <row r="62" spans="1:5" ht="16.5" thickBot="1">
      <c r="A62" s="455" t="s">
        <v>831</v>
      </c>
      <c r="B62" s="455" t="s">
        <v>832</v>
      </c>
      <c r="C62" s="455" t="s">
        <v>833</v>
      </c>
      <c r="D62" s="455" t="s">
        <v>834</v>
      </c>
      <c r="E62" s="455" t="s">
        <v>835</v>
      </c>
    </row>
    <row r="63" spans="1:5" ht="16.5" thickBot="1">
      <c r="A63" s="455" t="s">
        <v>836</v>
      </c>
      <c r="B63" s="455" t="s">
        <v>837</v>
      </c>
      <c r="C63" s="455" t="s">
        <v>838</v>
      </c>
      <c r="D63" s="455" t="s">
        <v>839</v>
      </c>
      <c r="E63" s="455" t="s">
        <v>591</v>
      </c>
    </row>
    <row r="64" spans="1:5" ht="16.5" thickBot="1">
      <c r="A64" s="455" t="s">
        <v>840</v>
      </c>
      <c r="B64" s="455" t="s">
        <v>841</v>
      </c>
      <c r="C64" s="455" t="s">
        <v>620</v>
      </c>
      <c r="D64" s="455" t="s">
        <v>704</v>
      </c>
      <c r="E64" s="455" t="s">
        <v>640</v>
      </c>
    </row>
    <row r="65" spans="1:5" ht="16.5" thickBot="1">
      <c r="A65" s="455" t="s">
        <v>842</v>
      </c>
      <c r="B65" s="455" t="s">
        <v>843</v>
      </c>
      <c r="C65" s="455" t="s">
        <v>825</v>
      </c>
      <c r="D65" s="455" t="s">
        <v>844</v>
      </c>
      <c r="E65" s="455" t="s">
        <v>573</v>
      </c>
    </row>
    <row r="66" spans="1:5" ht="16.5" thickBot="1">
      <c r="A66" s="455" t="s">
        <v>845</v>
      </c>
      <c r="B66" s="455" t="s">
        <v>846</v>
      </c>
      <c r="C66" s="455" t="s">
        <v>847</v>
      </c>
      <c r="D66" s="455" t="s">
        <v>848</v>
      </c>
      <c r="E66" s="455" t="s">
        <v>849</v>
      </c>
    </row>
    <row r="67" spans="1:5" ht="16.5" thickBot="1">
      <c r="A67" s="455" t="s">
        <v>850</v>
      </c>
      <c r="B67" s="455" t="s">
        <v>851</v>
      </c>
      <c r="C67" s="455" t="s">
        <v>612</v>
      </c>
      <c r="D67" s="455" t="s">
        <v>852</v>
      </c>
      <c r="E67" s="455" t="s">
        <v>853</v>
      </c>
    </row>
    <row r="68" spans="1:5" ht="16.5" thickBot="1">
      <c r="A68" s="455" t="s">
        <v>854</v>
      </c>
      <c r="B68" s="455" t="s">
        <v>855</v>
      </c>
      <c r="C68" s="455" t="s">
        <v>856</v>
      </c>
      <c r="D68" s="455" t="s">
        <v>857</v>
      </c>
      <c r="E68" s="455" t="s">
        <v>858</v>
      </c>
    </row>
    <row r="69" spans="1:5" ht="16.5" thickBot="1">
      <c r="A69" s="455" t="s">
        <v>859</v>
      </c>
      <c r="B69" s="455" t="s">
        <v>860</v>
      </c>
      <c r="C69" s="455" t="s">
        <v>861</v>
      </c>
      <c r="D69" s="455" t="s">
        <v>862</v>
      </c>
      <c r="E69" s="455" t="s">
        <v>863</v>
      </c>
    </row>
    <row r="70" spans="1:5" ht="16.5" thickBot="1">
      <c r="A70" s="455" t="s">
        <v>864</v>
      </c>
      <c r="B70" s="455" t="s">
        <v>865</v>
      </c>
      <c r="C70" s="455" t="s">
        <v>866</v>
      </c>
      <c r="D70" s="455" t="s">
        <v>867</v>
      </c>
      <c r="E70" s="455" t="s">
        <v>868</v>
      </c>
    </row>
    <row r="71" spans="1:5">
      <c r="A71" s="89" t="s">
        <v>869</v>
      </c>
    </row>
  </sheetData>
  <mergeCells count="32">
    <mergeCell ref="F5:G5"/>
    <mergeCell ref="H5:I5"/>
    <mergeCell ref="J5:K5"/>
    <mergeCell ref="V20:W20"/>
    <mergeCell ref="B20:C20"/>
    <mergeCell ref="B5:C5"/>
    <mergeCell ref="T20:U20"/>
    <mergeCell ref="D20:E20"/>
    <mergeCell ref="F20:G20"/>
    <mergeCell ref="H20:I20"/>
    <mergeCell ref="J20:K20"/>
    <mergeCell ref="L5:M5"/>
    <mergeCell ref="A12:D12"/>
    <mergeCell ref="N20:O20"/>
    <mergeCell ref="P20:Q20"/>
    <mergeCell ref="R20:S20"/>
    <mergeCell ref="D40:E40"/>
    <mergeCell ref="A39:E39"/>
    <mergeCell ref="B40:C40"/>
    <mergeCell ref="A2:Y4"/>
    <mergeCell ref="A17:Y19"/>
    <mergeCell ref="X5:Y5"/>
    <mergeCell ref="X20:Y20"/>
    <mergeCell ref="B11:C11"/>
    <mergeCell ref="D11:E11"/>
    <mergeCell ref="F11:G11"/>
    <mergeCell ref="H11:I11"/>
    <mergeCell ref="J11:K11"/>
    <mergeCell ref="L11:M11"/>
    <mergeCell ref="X11:Y11"/>
    <mergeCell ref="L20:M20"/>
    <mergeCell ref="D5:E5"/>
  </mergeCells>
  <hyperlinks>
    <hyperlink ref="A12:C12" r:id="rId1" display="http://www.dds.ca.gov/FactsStats/QuarterlyCounty.cfm "/>
    <hyperlink ref="A36" r:id="rId2"/>
    <hyperlink ref="A12:D12" r:id="rId3" display="Source: ACS B18120"/>
    <hyperlink ref="A71" r:id="rId4"/>
  </hyperlinks>
  <pageMargins left="0.7" right="0.7" top="0.75" bottom="0.75" header="0.3" footer="0.3"/>
  <pageSetup scale="41" orientation="landscape" r:id="rId5"/>
  <headerFooter>
    <oddHeader>&amp;L5th Cycle Housing Element Data Package&amp;CButte County and the Cities Within</oddHeader>
    <oddFooter>&amp;L&amp;A&amp;C&amp;"-,Bold"HCD-Housing Policy&amp;RPage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1"/>
  <sheetViews>
    <sheetView zoomScaleNormal="100" workbookViewId="0">
      <selection activeCell="L18" sqref="L18"/>
    </sheetView>
  </sheetViews>
  <sheetFormatPr defaultRowHeight="15"/>
  <cols>
    <col min="1" max="1" width="13" style="116" customWidth="1"/>
    <col min="2" max="2" width="17.42578125" style="116" customWidth="1"/>
    <col min="3" max="3" width="18.28515625" style="116" customWidth="1"/>
    <col min="4" max="4" width="17.28515625" style="116" customWidth="1"/>
    <col min="5" max="5" width="20.7109375" style="116" customWidth="1"/>
    <col min="6" max="6" width="17" style="116" customWidth="1"/>
    <col min="7" max="7" width="10.5703125" style="116" customWidth="1"/>
    <col min="8" max="16384" width="9.140625" style="116"/>
  </cols>
  <sheetData>
    <row r="1" spans="1:6" ht="18.75">
      <c r="A1" s="759" t="s">
        <v>342</v>
      </c>
      <c r="B1" s="760"/>
      <c r="C1" s="760"/>
      <c r="D1" s="760"/>
      <c r="E1" s="761"/>
      <c r="F1" s="761"/>
    </row>
    <row r="2" spans="1:6" ht="18.75">
      <c r="A2" s="294" t="s">
        <v>343</v>
      </c>
      <c r="B2" s="295"/>
      <c r="C2" s="295"/>
      <c r="D2" s="295"/>
      <c r="E2" s="279"/>
      <c r="F2" s="279"/>
    </row>
    <row r="3" spans="1:6" ht="21.75" customHeight="1">
      <c r="A3" s="89" t="s">
        <v>256</v>
      </c>
    </row>
    <row r="4" spans="1:6">
      <c r="A4" s="116" t="s">
        <v>258</v>
      </c>
    </row>
    <row r="5" spans="1:6" ht="15" customHeight="1">
      <c r="A5" s="89" t="s">
        <v>257</v>
      </c>
    </row>
    <row r="6" spans="1:6" ht="15" customHeight="1">
      <c r="A6" s="89"/>
    </row>
    <row r="7" spans="1:6" ht="19.5" thickBot="1">
      <c r="A7" s="35" t="s">
        <v>231</v>
      </c>
      <c r="B7" s="116" t="s">
        <v>900</v>
      </c>
    </row>
    <row r="8" spans="1:6" ht="36" customHeight="1" thickBot="1">
      <c r="A8" s="296" t="s">
        <v>344</v>
      </c>
      <c r="B8" s="297" t="s">
        <v>345</v>
      </c>
      <c r="C8" s="297" t="s">
        <v>346</v>
      </c>
      <c r="D8" s="297" t="s">
        <v>347</v>
      </c>
      <c r="E8" s="297" t="s">
        <v>348</v>
      </c>
      <c r="F8" s="298" t="s">
        <v>1</v>
      </c>
    </row>
    <row r="9" spans="1:6">
      <c r="A9" s="46">
        <v>95914</v>
      </c>
      <c r="B9" s="299" t="s">
        <v>683</v>
      </c>
      <c r="C9" s="299" t="s">
        <v>349</v>
      </c>
      <c r="D9" s="299" t="s">
        <v>350</v>
      </c>
      <c r="E9" s="299" t="s">
        <v>352</v>
      </c>
      <c r="F9" s="300">
        <v>1</v>
      </c>
    </row>
    <row r="10" spans="1:6">
      <c r="A10" s="48">
        <v>95914</v>
      </c>
      <c r="B10" s="44" t="s">
        <v>683</v>
      </c>
      <c r="C10" s="44" t="s">
        <v>349</v>
      </c>
      <c r="D10" s="44" t="s">
        <v>359</v>
      </c>
      <c r="E10" s="44" t="s">
        <v>352</v>
      </c>
      <c r="F10" s="301">
        <v>1</v>
      </c>
    </row>
    <row r="11" spans="1:6">
      <c r="A11" s="48">
        <v>95914</v>
      </c>
      <c r="B11" s="44" t="s">
        <v>683</v>
      </c>
      <c r="C11" s="44" t="s">
        <v>349</v>
      </c>
      <c r="D11" s="44" t="s">
        <v>356</v>
      </c>
      <c r="E11" s="44" t="s">
        <v>352</v>
      </c>
      <c r="F11" s="301">
        <v>1</v>
      </c>
    </row>
    <row r="12" spans="1:6">
      <c r="A12" s="48">
        <v>95914</v>
      </c>
      <c r="B12" s="44" t="s">
        <v>683</v>
      </c>
      <c r="C12" s="44" t="s">
        <v>349</v>
      </c>
      <c r="D12" s="44" t="s">
        <v>360</v>
      </c>
      <c r="E12" s="44" t="s">
        <v>352</v>
      </c>
      <c r="F12" s="301">
        <v>2</v>
      </c>
    </row>
    <row r="13" spans="1:6">
      <c r="A13" s="48">
        <v>95914</v>
      </c>
      <c r="B13" s="44" t="s">
        <v>683</v>
      </c>
      <c r="C13" s="44" t="s">
        <v>349</v>
      </c>
      <c r="D13" s="44" t="s">
        <v>355</v>
      </c>
      <c r="E13" s="44" t="s">
        <v>352</v>
      </c>
      <c r="F13" s="301">
        <v>1</v>
      </c>
    </row>
    <row r="14" spans="1:6">
      <c r="A14" s="48">
        <v>95916</v>
      </c>
      <c r="B14" s="44" t="s">
        <v>683</v>
      </c>
      <c r="C14" s="44" t="s">
        <v>349</v>
      </c>
      <c r="D14" s="44" t="s">
        <v>350</v>
      </c>
      <c r="E14" s="44" t="s">
        <v>352</v>
      </c>
      <c r="F14" s="301">
        <v>1</v>
      </c>
    </row>
    <row r="15" spans="1:6">
      <c r="A15" s="48">
        <v>95916</v>
      </c>
      <c r="B15" s="44" t="s">
        <v>683</v>
      </c>
      <c r="C15" s="44" t="s">
        <v>349</v>
      </c>
      <c r="D15" s="44" t="s">
        <v>353</v>
      </c>
      <c r="E15" s="44" t="s">
        <v>352</v>
      </c>
      <c r="F15" s="301">
        <v>1</v>
      </c>
    </row>
    <row r="16" spans="1:6">
      <c r="A16" s="48">
        <v>95916</v>
      </c>
      <c r="B16" s="44" t="s">
        <v>683</v>
      </c>
      <c r="C16" s="44" t="s">
        <v>349</v>
      </c>
      <c r="D16" s="44" t="s">
        <v>359</v>
      </c>
      <c r="E16" s="44" t="s">
        <v>352</v>
      </c>
      <c r="F16" s="301">
        <v>1</v>
      </c>
    </row>
    <row r="17" spans="1:6">
      <c r="A17" s="48">
        <v>95916</v>
      </c>
      <c r="B17" s="44" t="s">
        <v>683</v>
      </c>
      <c r="C17" s="44" t="s">
        <v>349</v>
      </c>
      <c r="D17" s="44" t="s">
        <v>360</v>
      </c>
      <c r="E17" s="44" t="s">
        <v>352</v>
      </c>
      <c r="F17" s="301">
        <v>2</v>
      </c>
    </row>
    <row r="18" spans="1:6">
      <c r="A18" s="48">
        <v>95916</v>
      </c>
      <c r="B18" s="44" t="s">
        <v>683</v>
      </c>
      <c r="C18" s="44" t="s">
        <v>349</v>
      </c>
      <c r="D18" s="44" t="s">
        <v>360</v>
      </c>
      <c r="E18" s="44" t="s">
        <v>358</v>
      </c>
      <c r="F18" s="301">
        <v>1</v>
      </c>
    </row>
    <row r="19" spans="1:6">
      <c r="A19" s="48">
        <v>95916</v>
      </c>
      <c r="B19" s="44" t="s">
        <v>683</v>
      </c>
      <c r="C19" s="44" t="s">
        <v>349</v>
      </c>
      <c r="D19" s="44" t="s">
        <v>357</v>
      </c>
      <c r="E19" s="44" t="s">
        <v>358</v>
      </c>
      <c r="F19" s="301">
        <v>2</v>
      </c>
    </row>
    <row r="20" spans="1:6">
      <c r="A20" s="48">
        <v>95916</v>
      </c>
      <c r="B20" s="44" t="s">
        <v>683</v>
      </c>
      <c r="C20" s="44" t="s">
        <v>349</v>
      </c>
      <c r="D20" s="44" t="s">
        <v>362</v>
      </c>
      <c r="E20" s="44" t="s">
        <v>352</v>
      </c>
      <c r="F20" s="301">
        <v>1</v>
      </c>
    </row>
    <row r="21" spans="1:6">
      <c r="A21" s="48">
        <v>95916</v>
      </c>
      <c r="B21" s="44" t="s">
        <v>683</v>
      </c>
      <c r="C21" s="44" t="s">
        <v>349</v>
      </c>
      <c r="D21" s="44" t="s">
        <v>362</v>
      </c>
      <c r="E21" s="44" t="s">
        <v>358</v>
      </c>
      <c r="F21" s="301">
        <v>1</v>
      </c>
    </row>
    <row r="22" spans="1:6">
      <c r="A22" s="48">
        <v>95917</v>
      </c>
      <c r="B22" s="44" t="s">
        <v>683</v>
      </c>
      <c r="C22" s="44" t="s">
        <v>349</v>
      </c>
      <c r="D22" s="44" t="s">
        <v>350</v>
      </c>
      <c r="E22" s="44" t="s">
        <v>352</v>
      </c>
      <c r="F22" s="301">
        <v>2</v>
      </c>
    </row>
    <row r="23" spans="1:6">
      <c r="A23" s="48">
        <v>95917</v>
      </c>
      <c r="B23" s="44" t="s">
        <v>683</v>
      </c>
      <c r="C23" s="44" t="s">
        <v>349</v>
      </c>
      <c r="D23" s="44" t="s">
        <v>353</v>
      </c>
      <c r="E23" s="44" t="s">
        <v>352</v>
      </c>
      <c r="F23" s="301">
        <v>2</v>
      </c>
    </row>
    <row r="24" spans="1:6">
      <c r="A24" s="48">
        <v>95917</v>
      </c>
      <c r="B24" s="44" t="s">
        <v>683</v>
      </c>
      <c r="C24" s="44" t="s">
        <v>349</v>
      </c>
      <c r="D24" s="44" t="s">
        <v>359</v>
      </c>
      <c r="E24" s="44" t="s">
        <v>352</v>
      </c>
      <c r="F24" s="301">
        <v>6</v>
      </c>
    </row>
    <row r="25" spans="1:6">
      <c r="A25" s="48">
        <v>95917</v>
      </c>
      <c r="B25" s="44" t="s">
        <v>683</v>
      </c>
      <c r="C25" s="44" t="s">
        <v>349</v>
      </c>
      <c r="D25" s="44" t="s">
        <v>354</v>
      </c>
      <c r="E25" s="44" t="s">
        <v>352</v>
      </c>
      <c r="F25" s="301">
        <v>1</v>
      </c>
    </row>
    <row r="26" spans="1:6">
      <c r="A26" s="48">
        <v>95917</v>
      </c>
      <c r="B26" s="44" t="s">
        <v>683</v>
      </c>
      <c r="C26" s="44" t="s">
        <v>349</v>
      </c>
      <c r="D26" s="44" t="s">
        <v>356</v>
      </c>
      <c r="E26" s="44" t="s">
        <v>352</v>
      </c>
      <c r="F26" s="301">
        <v>2</v>
      </c>
    </row>
    <row r="27" spans="1:6">
      <c r="A27" s="48">
        <v>95917</v>
      </c>
      <c r="B27" s="44" t="s">
        <v>683</v>
      </c>
      <c r="C27" s="44" t="s">
        <v>349</v>
      </c>
      <c r="D27" s="44" t="s">
        <v>360</v>
      </c>
      <c r="E27" s="44" t="s">
        <v>352</v>
      </c>
      <c r="F27" s="301">
        <v>1</v>
      </c>
    </row>
    <row r="28" spans="1:6">
      <c r="A28" s="48">
        <v>95917</v>
      </c>
      <c r="B28" s="44" t="s">
        <v>683</v>
      </c>
      <c r="C28" s="44" t="s">
        <v>349</v>
      </c>
      <c r="D28" s="44" t="s">
        <v>360</v>
      </c>
      <c r="E28" s="44" t="s">
        <v>358</v>
      </c>
      <c r="F28" s="301">
        <v>1</v>
      </c>
    </row>
    <row r="29" spans="1:6">
      <c r="A29" s="48">
        <v>95917</v>
      </c>
      <c r="B29" s="44" t="s">
        <v>683</v>
      </c>
      <c r="C29" s="44" t="s">
        <v>349</v>
      </c>
      <c r="D29" s="44" t="s">
        <v>355</v>
      </c>
      <c r="E29" s="44" t="s">
        <v>352</v>
      </c>
      <c r="F29" s="301">
        <v>4</v>
      </c>
    </row>
    <row r="30" spans="1:6">
      <c r="A30" s="48">
        <v>95917</v>
      </c>
      <c r="B30" s="44" t="s">
        <v>683</v>
      </c>
      <c r="C30" s="44" t="s">
        <v>349</v>
      </c>
      <c r="D30" s="44" t="s">
        <v>361</v>
      </c>
      <c r="E30" s="44" t="s">
        <v>352</v>
      </c>
      <c r="F30" s="301">
        <v>2</v>
      </c>
    </row>
    <row r="31" spans="1:6">
      <c r="A31" s="48">
        <v>95917</v>
      </c>
      <c r="B31" s="44" t="s">
        <v>683</v>
      </c>
      <c r="C31" s="44" t="s">
        <v>349</v>
      </c>
      <c r="D31" s="44" t="s">
        <v>357</v>
      </c>
      <c r="E31" s="44" t="s">
        <v>358</v>
      </c>
      <c r="F31" s="301">
        <v>1</v>
      </c>
    </row>
    <row r="32" spans="1:6">
      <c r="A32" s="48">
        <v>95926</v>
      </c>
      <c r="B32" s="44" t="s">
        <v>683</v>
      </c>
      <c r="C32" s="44" t="s">
        <v>349</v>
      </c>
      <c r="D32" s="44" t="s">
        <v>367</v>
      </c>
      <c r="E32" s="44" t="s">
        <v>352</v>
      </c>
      <c r="F32" s="301">
        <v>6</v>
      </c>
    </row>
    <row r="33" spans="1:6">
      <c r="A33" s="48">
        <v>95926</v>
      </c>
      <c r="B33" s="44" t="s">
        <v>683</v>
      </c>
      <c r="C33" s="44" t="s">
        <v>349</v>
      </c>
      <c r="D33" s="44" t="s">
        <v>350</v>
      </c>
      <c r="E33" s="44" t="s">
        <v>351</v>
      </c>
      <c r="F33" s="301">
        <v>2</v>
      </c>
    </row>
    <row r="34" spans="1:6">
      <c r="A34" s="48">
        <v>95926</v>
      </c>
      <c r="B34" s="44" t="s">
        <v>683</v>
      </c>
      <c r="C34" s="44" t="s">
        <v>349</v>
      </c>
      <c r="D34" s="44" t="s">
        <v>350</v>
      </c>
      <c r="E34" s="44" t="s">
        <v>352</v>
      </c>
      <c r="F34" s="301">
        <v>28</v>
      </c>
    </row>
    <row r="35" spans="1:6">
      <c r="A35" s="48">
        <v>95926</v>
      </c>
      <c r="B35" s="44" t="s">
        <v>683</v>
      </c>
      <c r="C35" s="44" t="s">
        <v>349</v>
      </c>
      <c r="D35" s="44" t="s">
        <v>353</v>
      </c>
      <c r="E35" s="44" t="s">
        <v>351</v>
      </c>
      <c r="F35" s="301">
        <v>1</v>
      </c>
    </row>
    <row r="36" spans="1:6">
      <c r="A36" s="48">
        <v>95926</v>
      </c>
      <c r="B36" s="44" t="s">
        <v>683</v>
      </c>
      <c r="C36" s="44" t="s">
        <v>349</v>
      </c>
      <c r="D36" s="44" t="s">
        <v>353</v>
      </c>
      <c r="E36" s="44" t="s">
        <v>352</v>
      </c>
      <c r="F36" s="301">
        <v>26</v>
      </c>
    </row>
    <row r="37" spans="1:6">
      <c r="A37" s="48">
        <v>95926</v>
      </c>
      <c r="B37" s="44" t="s">
        <v>683</v>
      </c>
      <c r="C37" s="44" t="s">
        <v>349</v>
      </c>
      <c r="D37" s="44" t="s">
        <v>359</v>
      </c>
      <c r="E37" s="44" t="s">
        <v>351</v>
      </c>
      <c r="F37" s="301">
        <v>1</v>
      </c>
    </row>
    <row r="38" spans="1:6">
      <c r="A38" s="48">
        <v>95926</v>
      </c>
      <c r="B38" s="44" t="s">
        <v>683</v>
      </c>
      <c r="C38" s="44" t="s">
        <v>349</v>
      </c>
      <c r="D38" s="44" t="s">
        <v>359</v>
      </c>
      <c r="E38" s="44" t="s">
        <v>352</v>
      </c>
      <c r="F38" s="301">
        <v>26</v>
      </c>
    </row>
    <row r="39" spans="1:6">
      <c r="A39" s="48">
        <v>95926</v>
      </c>
      <c r="B39" s="44" t="s">
        <v>683</v>
      </c>
      <c r="C39" s="44" t="s">
        <v>349</v>
      </c>
      <c r="D39" s="44" t="s">
        <v>354</v>
      </c>
      <c r="E39" s="44" t="s">
        <v>352</v>
      </c>
      <c r="F39" s="301">
        <v>25</v>
      </c>
    </row>
    <row r="40" spans="1:6">
      <c r="A40" s="48">
        <v>95926</v>
      </c>
      <c r="B40" s="44" t="s">
        <v>683</v>
      </c>
      <c r="C40" s="44" t="s">
        <v>349</v>
      </c>
      <c r="D40" s="44" t="s">
        <v>356</v>
      </c>
      <c r="E40" s="44" t="s">
        <v>351</v>
      </c>
      <c r="F40" s="301">
        <v>2</v>
      </c>
    </row>
    <row r="41" spans="1:6">
      <c r="A41" s="48">
        <v>95926</v>
      </c>
      <c r="B41" s="44" t="s">
        <v>683</v>
      </c>
      <c r="C41" s="44" t="s">
        <v>349</v>
      </c>
      <c r="D41" s="44" t="s">
        <v>356</v>
      </c>
      <c r="E41" s="44" t="s">
        <v>352</v>
      </c>
      <c r="F41" s="301">
        <v>21</v>
      </c>
    </row>
    <row r="42" spans="1:6">
      <c r="A42" s="48">
        <v>95926</v>
      </c>
      <c r="B42" s="44" t="s">
        <v>683</v>
      </c>
      <c r="C42" s="44" t="s">
        <v>349</v>
      </c>
      <c r="D42" s="44" t="s">
        <v>356</v>
      </c>
      <c r="E42" s="44" t="s">
        <v>358</v>
      </c>
      <c r="F42" s="301">
        <v>3</v>
      </c>
    </row>
    <row r="43" spans="1:6">
      <c r="A43" s="48">
        <v>95926</v>
      </c>
      <c r="B43" s="44" t="s">
        <v>683</v>
      </c>
      <c r="C43" s="44" t="s">
        <v>349</v>
      </c>
      <c r="D43" s="44" t="s">
        <v>356</v>
      </c>
      <c r="E43" s="44" t="s">
        <v>365</v>
      </c>
      <c r="F43" s="301">
        <v>1</v>
      </c>
    </row>
    <row r="44" spans="1:6">
      <c r="A44" s="48">
        <v>95926</v>
      </c>
      <c r="B44" s="44" t="s">
        <v>683</v>
      </c>
      <c r="C44" s="44" t="s">
        <v>349</v>
      </c>
      <c r="D44" s="44" t="s">
        <v>360</v>
      </c>
      <c r="E44" s="44" t="s">
        <v>351</v>
      </c>
      <c r="F44" s="301">
        <v>3</v>
      </c>
    </row>
    <row r="45" spans="1:6">
      <c r="A45" s="48">
        <v>95926</v>
      </c>
      <c r="B45" s="44" t="s">
        <v>683</v>
      </c>
      <c r="C45" s="44" t="s">
        <v>349</v>
      </c>
      <c r="D45" s="44" t="s">
        <v>360</v>
      </c>
      <c r="E45" s="44" t="s">
        <v>352</v>
      </c>
      <c r="F45" s="301">
        <v>38</v>
      </c>
    </row>
    <row r="46" spans="1:6">
      <c r="A46" s="48">
        <v>95926</v>
      </c>
      <c r="B46" s="44" t="s">
        <v>683</v>
      </c>
      <c r="C46" s="44" t="s">
        <v>349</v>
      </c>
      <c r="D46" s="44" t="s">
        <v>360</v>
      </c>
      <c r="E46" s="44" t="s">
        <v>358</v>
      </c>
      <c r="F46" s="301">
        <v>27</v>
      </c>
    </row>
    <row r="47" spans="1:6">
      <c r="A47" s="48">
        <v>95926</v>
      </c>
      <c r="B47" s="44" t="s">
        <v>683</v>
      </c>
      <c r="C47" s="44" t="s">
        <v>349</v>
      </c>
      <c r="D47" s="44" t="s">
        <v>360</v>
      </c>
      <c r="E47" s="44" t="s">
        <v>365</v>
      </c>
      <c r="F47" s="301">
        <v>1</v>
      </c>
    </row>
    <row r="48" spans="1:6">
      <c r="A48" s="48">
        <v>95926</v>
      </c>
      <c r="B48" s="44" t="s">
        <v>683</v>
      </c>
      <c r="C48" s="44" t="s">
        <v>349</v>
      </c>
      <c r="D48" s="44" t="s">
        <v>355</v>
      </c>
      <c r="E48" s="44" t="s">
        <v>351</v>
      </c>
      <c r="F48" s="301">
        <v>6</v>
      </c>
    </row>
    <row r="49" spans="1:6">
      <c r="A49" s="48">
        <v>95926</v>
      </c>
      <c r="B49" s="44" t="s">
        <v>683</v>
      </c>
      <c r="C49" s="44" t="s">
        <v>349</v>
      </c>
      <c r="D49" s="44" t="s">
        <v>355</v>
      </c>
      <c r="E49" s="44" t="s">
        <v>352</v>
      </c>
      <c r="F49" s="301">
        <v>14</v>
      </c>
    </row>
    <row r="50" spans="1:6">
      <c r="A50" s="48">
        <v>95926</v>
      </c>
      <c r="B50" s="44" t="s">
        <v>683</v>
      </c>
      <c r="C50" s="44" t="s">
        <v>349</v>
      </c>
      <c r="D50" s="44" t="s">
        <v>355</v>
      </c>
      <c r="E50" s="44" t="s">
        <v>358</v>
      </c>
      <c r="F50" s="301">
        <v>31</v>
      </c>
    </row>
    <row r="51" spans="1:6">
      <c r="A51" s="48">
        <v>95926</v>
      </c>
      <c r="B51" s="44" t="s">
        <v>683</v>
      </c>
      <c r="C51" s="44" t="s">
        <v>349</v>
      </c>
      <c r="D51" s="44" t="s">
        <v>361</v>
      </c>
      <c r="E51" s="44" t="s">
        <v>352</v>
      </c>
      <c r="F51" s="301">
        <v>6</v>
      </c>
    </row>
    <row r="52" spans="1:6">
      <c r="A52" s="48">
        <v>95926</v>
      </c>
      <c r="B52" s="44" t="s">
        <v>683</v>
      </c>
      <c r="C52" s="44" t="s">
        <v>349</v>
      </c>
      <c r="D52" s="44" t="s">
        <v>361</v>
      </c>
      <c r="E52" s="44" t="s">
        <v>364</v>
      </c>
      <c r="F52" s="301">
        <v>1</v>
      </c>
    </row>
    <row r="53" spans="1:6">
      <c r="A53" s="48">
        <v>95926</v>
      </c>
      <c r="B53" s="44" t="s">
        <v>683</v>
      </c>
      <c r="C53" s="44" t="s">
        <v>349</v>
      </c>
      <c r="D53" s="44" t="s">
        <v>361</v>
      </c>
      <c r="E53" s="44" t="s">
        <v>358</v>
      </c>
      <c r="F53" s="301">
        <v>34</v>
      </c>
    </row>
    <row r="54" spans="1:6">
      <c r="A54" s="48">
        <v>95926</v>
      </c>
      <c r="B54" s="44" t="s">
        <v>683</v>
      </c>
      <c r="C54" s="44" t="s">
        <v>349</v>
      </c>
      <c r="D54" s="44" t="s">
        <v>357</v>
      </c>
      <c r="E54" s="44" t="s">
        <v>351</v>
      </c>
      <c r="F54" s="301">
        <v>8</v>
      </c>
    </row>
    <row r="55" spans="1:6">
      <c r="A55" s="48">
        <v>95926</v>
      </c>
      <c r="B55" s="44" t="s">
        <v>683</v>
      </c>
      <c r="C55" s="44" t="s">
        <v>349</v>
      </c>
      <c r="D55" s="44" t="s">
        <v>357</v>
      </c>
      <c r="E55" s="44" t="s">
        <v>352</v>
      </c>
      <c r="F55" s="301">
        <v>7</v>
      </c>
    </row>
    <row r="56" spans="1:6">
      <c r="A56" s="48">
        <v>95926</v>
      </c>
      <c r="B56" s="44" t="s">
        <v>683</v>
      </c>
      <c r="C56" s="44" t="s">
        <v>349</v>
      </c>
      <c r="D56" s="44" t="s">
        <v>357</v>
      </c>
      <c r="E56" s="44" t="s">
        <v>358</v>
      </c>
      <c r="F56" s="301">
        <v>38</v>
      </c>
    </row>
    <row r="57" spans="1:6">
      <c r="A57" s="48">
        <v>95926</v>
      </c>
      <c r="B57" s="44" t="s">
        <v>683</v>
      </c>
      <c r="C57" s="44" t="s">
        <v>349</v>
      </c>
      <c r="D57" s="44" t="s">
        <v>357</v>
      </c>
      <c r="E57" s="44" t="s">
        <v>363</v>
      </c>
      <c r="F57" s="301">
        <v>1</v>
      </c>
    </row>
    <row r="58" spans="1:6">
      <c r="A58" s="48">
        <v>95926</v>
      </c>
      <c r="B58" s="44" t="s">
        <v>683</v>
      </c>
      <c r="C58" s="44" t="s">
        <v>349</v>
      </c>
      <c r="D58" s="44" t="s">
        <v>362</v>
      </c>
      <c r="E58" s="44" t="s">
        <v>351</v>
      </c>
      <c r="F58" s="301">
        <v>9</v>
      </c>
    </row>
    <row r="59" spans="1:6">
      <c r="A59" s="48">
        <v>95926</v>
      </c>
      <c r="B59" s="44" t="s">
        <v>683</v>
      </c>
      <c r="C59" s="44" t="s">
        <v>349</v>
      </c>
      <c r="D59" s="44" t="s">
        <v>362</v>
      </c>
      <c r="E59" s="44" t="s">
        <v>352</v>
      </c>
      <c r="F59" s="301">
        <v>1</v>
      </c>
    </row>
    <row r="60" spans="1:6">
      <c r="A60" s="48">
        <v>95926</v>
      </c>
      <c r="B60" s="44" t="s">
        <v>683</v>
      </c>
      <c r="C60" s="44" t="s">
        <v>349</v>
      </c>
      <c r="D60" s="44" t="s">
        <v>362</v>
      </c>
      <c r="E60" s="44" t="s">
        <v>358</v>
      </c>
      <c r="F60" s="301">
        <v>9</v>
      </c>
    </row>
    <row r="61" spans="1:6">
      <c r="A61" s="48">
        <v>95926</v>
      </c>
      <c r="B61" s="44" t="s">
        <v>683</v>
      </c>
      <c r="C61" s="44" t="s">
        <v>349</v>
      </c>
      <c r="D61" s="44" t="s">
        <v>362</v>
      </c>
      <c r="E61" s="44" t="s">
        <v>365</v>
      </c>
      <c r="F61" s="301">
        <v>1</v>
      </c>
    </row>
    <row r="62" spans="1:6">
      <c r="A62" s="48">
        <v>95926</v>
      </c>
      <c r="B62" s="44" t="s">
        <v>683</v>
      </c>
      <c r="C62" s="44" t="s">
        <v>349</v>
      </c>
      <c r="D62" s="44" t="s">
        <v>362</v>
      </c>
      <c r="E62" s="44" t="s">
        <v>363</v>
      </c>
      <c r="F62" s="301">
        <v>1</v>
      </c>
    </row>
    <row r="63" spans="1:6">
      <c r="A63" s="48">
        <v>95927</v>
      </c>
      <c r="B63" s="44" t="s">
        <v>683</v>
      </c>
      <c r="C63" s="44" t="s">
        <v>349</v>
      </c>
      <c r="D63" s="44" t="s">
        <v>353</v>
      </c>
      <c r="E63" s="44" t="s">
        <v>365</v>
      </c>
      <c r="F63" s="301">
        <v>1</v>
      </c>
    </row>
    <row r="64" spans="1:6">
      <c r="A64" s="48">
        <v>95927</v>
      </c>
      <c r="B64" s="44" t="s">
        <v>683</v>
      </c>
      <c r="C64" s="44" t="s">
        <v>349</v>
      </c>
      <c r="D64" s="44" t="s">
        <v>361</v>
      </c>
      <c r="E64" s="44" t="s">
        <v>358</v>
      </c>
      <c r="F64" s="301">
        <v>1</v>
      </c>
    </row>
    <row r="65" spans="1:6">
      <c r="A65" s="48">
        <v>95928</v>
      </c>
      <c r="B65" s="44" t="s">
        <v>683</v>
      </c>
      <c r="C65" s="44" t="s">
        <v>349</v>
      </c>
      <c r="D65" s="44" t="s">
        <v>367</v>
      </c>
      <c r="E65" s="44" t="s">
        <v>352</v>
      </c>
      <c r="F65" s="301">
        <v>2</v>
      </c>
    </row>
    <row r="66" spans="1:6">
      <c r="A66" s="48">
        <v>95928</v>
      </c>
      <c r="B66" s="44" t="s">
        <v>683</v>
      </c>
      <c r="C66" s="44" t="s">
        <v>349</v>
      </c>
      <c r="D66" s="44" t="s">
        <v>350</v>
      </c>
      <c r="E66" s="44" t="s">
        <v>352</v>
      </c>
      <c r="F66" s="301">
        <v>25</v>
      </c>
    </row>
    <row r="67" spans="1:6">
      <c r="A67" s="48">
        <v>95928</v>
      </c>
      <c r="B67" s="44" t="s">
        <v>683</v>
      </c>
      <c r="C67" s="44" t="s">
        <v>349</v>
      </c>
      <c r="D67" s="44" t="s">
        <v>353</v>
      </c>
      <c r="E67" s="44" t="s">
        <v>351</v>
      </c>
      <c r="F67" s="301">
        <v>1</v>
      </c>
    </row>
    <row r="68" spans="1:6">
      <c r="A68" s="48">
        <v>95928</v>
      </c>
      <c r="B68" s="44" t="s">
        <v>683</v>
      </c>
      <c r="C68" s="44" t="s">
        <v>349</v>
      </c>
      <c r="D68" s="44" t="s">
        <v>353</v>
      </c>
      <c r="E68" s="44" t="s">
        <v>352</v>
      </c>
      <c r="F68" s="301">
        <v>33</v>
      </c>
    </row>
    <row r="69" spans="1:6">
      <c r="A69" s="48">
        <v>95928</v>
      </c>
      <c r="B69" s="44" t="s">
        <v>683</v>
      </c>
      <c r="C69" s="44" t="s">
        <v>349</v>
      </c>
      <c r="D69" s="44" t="s">
        <v>359</v>
      </c>
      <c r="E69" s="44" t="s">
        <v>352</v>
      </c>
      <c r="F69" s="301">
        <v>29</v>
      </c>
    </row>
    <row r="70" spans="1:6">
      <c r="A70" s="48">
        <v>95928</v>
      </c>
      <c r="B70" s="44" t="s">
        <v>683</v>
      </c>
      <c r="C70" s="44" t="s">
        <v>349</v>
      </c>
      <c r="D70" s="44" t="s">
        <v>354</v>
      </c>
      <c r="E70" s="44" t="s">
        <v>352</v>
      </c>
      <c r="F70" s="301">
        <v>17</v>
      </c>
    </row>
    <row r="71" spans="1:6">
      <c r="A71" s="48">
        <v>95928</v>
      </c>
      <c r="B71" s="44" t="s">
        <v>683</v>
      </c>
      <c r="C71" s="44" t="s">
        <v>349</v>
      </c>
      <c r="D71" s="44" t="s">
        <v>356</v>
      </c>
      <c r="E71" s="44" t="s">
        <v>351</v>
      </c>
      <c r="F71" s="301">
        <v>2</v>
      </c>
    </row>
    <row r="72" spans="1:6">
      <c r="A72" s="48">
        <v>95928</v>
      </c>
      <c r="B72" s="44" t="s">
        <v>683</v>
      </c>
      <c r="C72" s="44" t="s">
        <v>349</v>
      </c>
      <c r="D72" s="44" t="s">
        <v>356</v>
      </c>
      <c r="E72" s="44" t="s">
        <v>352</v>
      </c>
      <c r="F72" s="301">
        <v>23</v>
      </c>
    </row>
    <row r="73" spans="1:6">
      <c r="A73" s="48">
        <v>95928</v>
      </c>
      <c r="B73" s="44" t="s">
        <v>683</v>
      </c>
      <c r="C73" s="44" t="s">
        <v>349</v>
      </c>
      <c r="D73" s="44" t="s">
        <v>356</v>
      </c>
      <c r="E73" s="44" t="s">
        <v>358</v>
      </c>
      <c r="F73" s="301">
        <v>3</v>
      </c>
    </row>
    <row r="74" spans="1:6">
      <c r="A74" s="48">
        <v>95928</v>
      </c>
      <c r="B74" s="44" t="s">
        <v>683</v>
      </c>
      <c r="C74" s="44" t="s">
        <v>349</v>
      </c>
      <c r="D74" s="44" t="s">
        <v>360</v>
      </c>
      <c r="E74" s="44" t="s">
        <v>351</v>
      </c>
      <c r="F74" s="301">
        <v>5</v>
      </c>
    </row>
    <row r="75" spans="1:6">
      <c r="A75" s="48">
        <v>95928</v>
      </c>
      <c r="B75" s="44" t="s">
        <v>683</v>
      </c>
      <c r="C75" s="44" t="s">
        <v>349</v>
      </c>
      <c r="D75" s="44" t="s">
        <v>360</v>
      </c>
      <c r="E75" s="44" t="s">
        <v>352</v>
      </c>
      <c r="F75" s="301">
        <v>18</v>
      </c>
    </row>
    <row r="76" spans="1:6">
      <c r="A76" s="48">
        <v>95928</v>
      </c>
      <c r="B76" s="44" t="s">
        <v>683</v>
      </c>
      <c r="C76" s="44" t="s">
        <v>349</v>
      </c>
      <c r="D76" s="44" t="s">
        <v>360</v>
      </c>
      <c r="E76" s="44" t="s">
        <v>358</v>
      </c>
      <c r="F76" s="301">
        <v>30</v>
      </c>
    </row>
    <row r="77" spans="1:6">
      <c r="A77" s="48">
        <v>95928</v>
      </c>
      <c r="B77" s="44" t="s">
        <v>683</v>
      </c>
      <c r="C77" s="44" t="s">
        <v>349</v>
      </c>
      <c r="D77" s="44" t="s">
        <v>360</v>
      </c>
      <c r="E77" s="44" t="s">
        <v>365</v>
      </c>
      <c r="F77" s="301">
        <v>1</v>
      </c>
    </row>
    <row r="78" spans="1:6">
      <c r="A78" s="48">
        <v>95928</v>
      </c>
      <c r="B78" s="44" t="s">
        <v>683</v>
      </c>
      <c r="C78" s="44" t="s">
        <v>349</v>
      </c>
      <c r="D78" s="44" t="s">
        <v>355</v>
      </c>
      <c r="E78" s="44" t="s">
        <v>351</v>
      </c>
      <c r="F78" s="301">
        <v>4</v>
      </c>
    </row>
    <row r="79" spans="1:6">
      <c r="A79" s="48">
        <v>95928</v>
      </c>
      <c r="B79" s="44" t="s">
        <v>683</v>
      </c>
      <c r="C79" s="44" t="s">
        <v>349</v>
      </c>
      <c r="D79" s="44" t="s">
        <v>355</v>
      </c>
      <c r="E79" s="44" t="s">
        <v>352</v>
      </c>
      <c r="F79" s="301">
        <v>14</v>
      </c>
    </row>
    <row r="80" spans="1:6">
      <c r="A80" s="48">
        <v>95928</v>
      </c>
      <c r="B80" s="44" t="s">
        <v>683</v>
      </c>
      <c r="C80" s="44" t="s">
        <v>349</v>
      </c>
      <c r="D80" s="44" t="s">
        <v>355</v>
      </c>
      <c r="E80" s="44" t="s">
        <v>358</v>
      </c>
      <c r="F80" s="301">
        <v>28</v>
      </c>
    </row>
    <row r="81" spans="1:6">
      <c r="A81" s="48">
        <v>95928</v>
      </c>
      <c r="B81" s="44" t="s">
        <v>683</v>
      </c>
      <c r="C81" s="44" t="s">
        <v>349</v>
      </c>
      <c r="D81" s="44" t="s">
        <v>355</v>
      </c>
      <c r="E81" s="44" t="s">
        <v>365</v>
      </c>
      <c r="F81" s="301">
        <v>1</v>
      </c>
    </row>
    <row r="82" spans="1:6">
      <c r="A82" s="48">
        <v>95928</v>
      </c>
      <c r="B82" s="44" t="s">
        <v>683</v>
      </c>
      <c r="C82" s="44" t="s">
        <v>349</v>
      </c>
      <c r="D82" s="44" t="s">
        <v>361</v>
      </c>
      <c r="E82" s="44" t="s">
        <v>351</v>
      </c>
      <c r="F82" s="301">
        <v>3</v>
      </c>
    </row>
    <row r="83" spans="1:6">
      <c r="A83" s="48">
        <v>95928</v>
      </c>
      <c r="B83" s="44" t="s">
        <v>683</v>
      </c>
      <c r="C83" s="44" t="s">
        <v>349</v>
      </c>
      <c r="D83" s="44" t="s">
        <v>361</v>
      </c>
      <c r="E83" s="44" t="s">
        <v>352</v>
      </c>
      <c r="F83" s="301">
        <v>6</v>
      </c>
    </row>
    <row r="84" spans="1:6">
      <c r="A84" s="48">
        <v>95928</v>
      </c>
      <c r="B84" s="44" t="s">
        <v>683</v>
      </c>
      <c r="C84" s="44" t="s">
        <v>349</v>
      </c>
      <c r="D84" s="44" t="s">
        <v>361</v>
      </c>
      <c r="E84" s="44" t="s">
        <v>358</v>
      </c>
      <c r="F84" s="301">
        <v>29</v>
      </c>
    </row>
    <row r="85" spans="1:6">
      <c r="A85" s="48">
        <v>95928</v>
      </c>
      <c r="B85" s="44" t="s">
        <v>683</v>
      </c>
      <c r="C85" s="44" t="s">
        <v>349</v>
      </c>
      <c r="D85" s="44" t="s">
        <v>361</v>
      </c>
      <c r="E85" s="44" t="s">
        <v>363</v>
      </c>
      <c r="F85" s="301">
        <v>1</v>
      </c>
    </row>
    <row r="86" spans="1:6">
      <c r="A86" s="48">
        <v>95928</v>
      </c>
      <c r="B86" s="44" t="s">
        <v>683</v>
      </c>
      <c r="C86" s="44" t="s">
        <v>349</v>
      </c>
      <c r="D86" s="44" t="s">
        <v>357</v>
      </c>
      <c r="E86" s="44" t="s">
        <v>351</v>
      </c>
      <c r="F86" s="301">
        <v>3</v>
      </c>
    </row>
    <row r="87" spans="1:6">
      <c r="A87" s="48">
        <v>95928</v>
      </c>
      <c r="B87" s="44" t="s">
        <v>683</v>
      </c>
      <c r="C87" s="44" t="s">
        <v>349</v>
      </c>
      <c r="D87" s="44" t="s">
        <v>357</v>
      </c>
      <c r="E87" s="44" t="s">
        <v>352</v>
      </c>
      <c r="F87" s="301">
        <v>3</v>
      </c>
    </row>
    <row r="88" spans="1:6">
      <c r="A88" s="48">
        <v>95928</v>
      </c>
      <c r="B88" s="44" t="s">
        <v>683</v>
      </c>
      <c r="C88" s="44" t="s">
        <v>349</v>
      </c>
      <c r="D88" s="44" t="s">
        <v>357</v>
      </c>
      <c r="E88" s="44" t="s">
        <v>358</v>
      </c>
      <c r="F88" s="301">
        <v>23</v>
      </c>
    </row>
    <row r="89" spans="1:6">
      <c r="A89" s="48">
        <v>95928</v>
      </c>
      <c r="B89" s="44" t="s">
        <v>683</v>
      </c>
      <c r="C89" s="44" t="s">
        <v>349</v>
      </c>
      <c r="D89" s="44" t="s">
        <v>362</v>
      </c>
      <c r="E89" s="44" t="s">
        <v>351</v>
      </c>
      <c r="F89" s="301">
        <v>1</v>
      </c>
    </row>
    <row r="90" spans="1:6">
      <c r="A90" s="48">
        <v>95928</v>
      </c>
      <c r="B90" s="44" t="s">
        <v>683</v>
      </c>
      <c r="C90" s="44" t="s">
        <v>349</v>
      </c>
      <c r="D90" s="44" t="s">
        <v>362</v>
      </c>
      <c r="E90" s="44" t="s">
        <v>352</v>
      </c>
      <c r="F90" s="301">
        <v>4</v>
      </c>
    </row>
    <row r="91" spans="1:6">
      <c r="A91" s="48">
        <v>95928</v>
      </c>
      <c r="B91" s="44" t="s">
        <v>683</v>
      </c>
      <c r="C91" s="44" t="s">
        <v>349</v>
      </c>
      <c r="D91" s="44" t="s">
        <v>362</v>
      </c>
      <c r="E91" s="44" t="s">
        <v>358</v>
      </c>
      <c r="F91" s="301">
        <v>8</v>
      </c>
    </row>
    <row r="92" spans="1:6">
      <c r="A92" s="48">
        <v>95928</v>
      </c>
      <c r="B92" s="44" t="s">
        <v>683</v>
      </c>
      <c r="C92" s="44" t="s">
        <v>349</v>
      </c>
      <c r="D92" s="44" t="s">
        <v>362</v>
      </c>
      <c r="E92" s="44" t="s">
        <v>363</v>
      </c>
      <c r="F92" s="301">
        <v>1</v>
      </c>
    </row>
    <row r="93" spans="1:6">
      <c r="A93" s="48">
        <v>95929</v>
      </c>
      <c r="B93" s="44" t="s">
        <v>683</v>
      </c>
      <c r="C93" s="44" t="s">
        <v>349</v>
      </c>
      <c r="D93" s="44" t="s">
        <v>350</v>
      </c>
      <c r="E93" s="44" t="s">
        <v>352</v>
      </c>
      <c r="F93" s="301">
        <v>1</v>
      </c>
    </row>
    <row r="94" spans="1:6">
      <c r="A94" s="48">
        <v>95938</v>
      </c>
      <c r="B94" s="44" t="s">
        <v>683</v>
      </c>
      <c r="C94" s="44" t="s">
        <v>349</v>
      </c>
      <c r="D94" s="44" t="s">
        <v>350</v>
      </c>
      <c r="E94" s="44" t="s">
        <v>352</v>
      </c>
      <c r="F94" s="301">
        <v>4</v>
      </c>
    </row>
    <row r="95" spans="1:6">
      <c r="A95" s="48">
        <v>95938</v>
      </c>
      <c r="B95" s="44" t="s">
        <v>683</v>
      </c>
      <c r="C95" s="44" t="s">
        <v>349</v>
      </c>
      <c r="D95" s="44" t="s">
        <v>353</v>
      </c>
      <c r="E95" s="44" t="s">
        <v>352</v>
      </c>
      <c r="F95" s="301">
        <v>2</v>
      </c>
    </row>
    <row r="96" spans="1:6">
      <c r="A96" s="48">
        <v>95938</v>
      </c>
      <c r="B96" s="44" t="s">
        <v>683</v>
      </c>
      <c r="C96" s="44" t="s">
        <v>349</v>
      </c>
      <c r="D96" s="44" t="s">
        <v>359</v>
      </c>
      <c r="E96" s="44" t="s">
        <v>352</v>
      </c>
      <c r="F96" s="301">
        <v>2</v>
      </c>
    </row>
    <row r="97" spans="1:6">
      <c r="A97" s="48">
        <v>95938</v>
      </c>
      <c r="B97" s="44" t="s">
        <v>683</v>
      </c>
      <c r="C97" s="44" t="s">
        <v>349</v>
      </c>
      <c r="D97" s="44" t="s">
        <v>354</v>
      </c>
      <c r="E97" s="44" t="s">
        <v>352</v>
      </c>
      <c r="F97" s="301">
        <v>4</v>
      </c>
    </row>
    <row r="98" spans="1:6">
      <c r="A98" s="48">
        <v>95938</v>
      </c>
      <c r="B98" s="44" t="s">
        <v>683</v>
      </c>
      <c r="C98" s="44" t="s">
        <v>349</v>
      </c>
      <c r="D98" s="44" t="s">
        <v>356</v>
      </c>
      <c r="E98" s="44" t="s">
        <v>352</v>
      </c>
      <c r="F98" s="301">
        <v>2</v>
      </c>
    </row>
    <row r="99" spans="1:6">
      <c r="A99" s="48">
        <v>95938</v>
      </c>
      <c r="B99" s="44" t="s">
        <v>683</v>
      </c>
      <c r="C99" s="44" t="s">
        <v>349</v>
      </c>
      <c r="D99" s="44" t="s">
        <v>356</v>
      </c>
      <c r="E99" s="44" t="s">
        <v>358</v>
      </c>
      <c r="F99" s="301">
        <v>1</v>
      </c>
    </row>
    <row r="100" spans="1:6">
      <c r="A100" s="48">
        <v>95938</v>
      </c>
      <c r="B100" s="44" t="s">
        <v>683</v>
      </c>
      <c r="C100" s="44" t="s">
        <v>349</v>
      </c>
      <c r="D100" s="44" t="s">
        <v>360</v>
      </c>
      <c r="E100" s="44" t="s">
        <v>352</v>
      </c>
      <c r="F100" s="301">
        <v>7</v>
      </c>
    </row>
    <row r="101" spans="1:6">
      <c r="A101" s="48">
        <v>95938</v>
      </c>
      <c r="B101" s="44" t="s">
        <v>683</v>
      </c>
      <c r="C101" s="44" t="s">
        <v>349</v>
      </c>
      <c r="D101" s="44" t="s">
        <v>360</v>
      </c>
      <c r="E101" s="44" t="s">
        <v>358</v>
      </c>
      <c r="F101" s="301">
        <v>2</v>
      </c>
    </row>
    <row r="102" spans="1:6">
      <c r="A102" s="48">
        <v>95938</v>
      </c>
      <c r="B102" s="44" t="s">
        <v>683</v>
      </c>
      <c r="C102" s="44" t="s">
        <v>349</v>
      </c>
      <c r="D102" s="44" t="s">
        <v>355</v>
      </c>
      <c r="E102" s="44" t="s">
        <v>358</v>
      </c>
      <c r="F102" s="301">
        <v>1</v>
      </c>
    </row>
    <row r="103" spans="1:6">
      <c r="A103" s="48">
        <v>95938</v>
      </c>
      <c r="B103" s="44" t="s">
        <v>683</v>
      </c>
      <c r="C103" s="44" t="s">
        <v>349</v>
      </c>
      <c r="D103" s="44" t="s">
        <v>361</v>
      </c>
      <c r="E103" s="44" t="s">
        <v>352</v>
      </c>
      <c r="F103" s="301">
        <v>2</v>
      </c>
    </row>
    <row r="104" spans="1:6">
      <c r="A104" s="48">
        <v>95938</v>
      </c>
      <c r="B104" s="44" t="s">
        <v>683</v>
      </c>
      <c r="C104" s="44" t="s">
        <v>349</v>
      </c>
      <c r="D104" s="44" t="s">
        <v>357</v>
      </c>
      <c r="E104" s="44" t="s">
        <v>352</v>
      </c>
      <c r="F104" s="301">
        <v>1</v>
      </c>
    </row>
    <row r="105" spans="1:6">
      <c r="A105" s="48">
        <v>95941</v>
      </c>
      <c r="B105" s="44" t="s">
        <v>683</v>
      </c>
      <c r="C105" s="44" t="s">
        <v>349</v>
      </c>
      <c r="D105" s="44" t="s">
        <v>350</v>
      </c>
      <c r="E105" s="44" t="s">
        <v>352</v>
      </c>
      <c r="F105" s="301">
        <v>1</v>
      </c>
    </row>
    <row r="106" spans="1:6">
      <c r="A106" s="48">
        <v>95941</v>
      </c>
      <c r="B106" s="44" t="s">
        <v>683</v>
      </c>
      <c r="C106" s="44" t="s">
        <v>349</v>
      </c>
      <c r="D106" s="44" t="s">
        <v>356</v>
      </c>
      <c r="E106" s="44" t="s">
        <v>352</v>
      </c>
      <c r="F106" s="301">
        <v>1</v>
      </c>
    </row>
    <row r="107" spans="1:6">
      <c r="A107" s="48">
        <v>95941</v>
      </c>
      <c r="B107" s="44" t="s">
        <v>683</v>
      </c>
      <c r="C107" s="44" t="s">
        <v>349</v>
      </c>
      <c r="D107" s="44" t="s">
        <v>360</v>
      </c>
      <c r="E107" s="44" t="s">
        <v>358</v>
      </c>
      <c r="F107" s="301">
        <v>1</v>
      </c>
    </row>
    <row r="108" spans="1:6">
      <c r="A108" s="48">
        <v>95941</v>
      </c>
      <c r="B108" s="44" t="s">
        <v>683</v>
      </c>
      <c r="C108" s="44" t="s">
        <v>349</v>
      </c>
      <c r="D108" s="44" t="s">
        <v>357</v>
      </c>
      <c r="E108" s="44" t="s">
        <v>352</v>
      </c>
      <c r="F108" s="301">
        <v>1</v>
      </c>
    </row>
    <row r="109" spans="1:6">
      <c r="A109" s="48">
        <v>95942</v>
      </c>
      <c r="B109" s="44" t="s">
        <v>683</v>
      </c>
      <c r="C109" s="44" t="s">
        <v>349</v>
      </c>
      <c r="D109" s="44" t="s">
        <v>350</v>
      </c>
      <c r="E109" s="44" t="s">
        <v>352</v>
      </c>
      <c r="F109" s="301">
        <v>3</v>
      </c>
    </row>
    <row r="110" spans="1:6">
      <c r="A110" s="48">
        <v>95942</v>
      </c>
      <c r="B110" s="44" t="s">
        <v>683</v>
      </c>
      <c r="C110" s="44" t="s">
        <v>349</v>
      </c>
      <c r="D110" s="44" t="s">
        <v>353</v>
      </c>
      <c r="E110" s="44" t="s">
        <v>352</v>
      </c>
      <c r="F110" s="301">
        <v>1</v>
      </c>
    </row>
    <row r="111" spans="1:6">
      <c r="A111" s="48">
        <v>95942</v>
      </c>
      <c r="B111" s="44" t="s">
        <v>683</v>
      </c>
      <c r="C111" s="44" t="s">
        <v>349</v>
      </c>
      <c r="D111" s="44" t="s">
        <v>357</v>
      </c>
      <c r="E111" s="44" t="s">
        <v>352</v>
      </c>
      <c r="F111" s="301">
        <v>1</v>
      </c>
    </row>
    <row r="112" spans="1:6">
      <c r="A112" s="48">
        <v>95948</v>
      </c>
      <c r="B112" s="44" t="s">
        <v>683</v>
      </c>
      <c r="C112" s="44" t="s">
        <v>349</v>
      </c>
      <c r="D112" s="44" t="s">
        <v>350</v>
      </c>
      <c r="E112" s="44" t="s">
        <v>352</v>
      </c>
      <c r="F112" s="301">
        <v>17</v>
      </c>
    </row>
    <row r="113" spans="1:6">
      <c r="A113" s="48">
        <v>95948</v>
      </c>
      <c r="B113" s="44" t="s">
        <v>683</v>
      </c>
      <c r="C113" s="44" t="s">
        <v>349</v>
      </c>
      <c r="D113" s="44" t="s">
        <v>353</v>
      </c>
      <c r="E113" s="44" t="s">
        <v>352</v>
      </c>
      <c r="F113" s="301">
        <v>19</v>
      </c>
    </row>
    <row r="114" spans="1:6">
      <c r="A114" s="48">
        <v>95948</v>
      </c>
      <c r="B114" s="44" t="s">
        <v>683</v>
      </c>
      <c r="C114" s="44" t="s">
        <v>349</v>
      </c>
      <c r="D114" s="44" t="s">
        <v>359</v>
      </c>
      <c r="E114" s="44" t="s">
        <v>352</v>
      </c>
      <c r="F114" s="301">
        <v>12</v>
      </c>
    </row>
    <row r="115" spans="1:6">
      <c r="A115" s="48">
        <v>95948</v>
      </c>
      <c r="B115" s="44" t="s">
        <v>683</v>
      </c>
      <c r="C115" s="44" t="s">
        <v>349</v>
      </c>
      <c r="D115" s="44" t="s">
        <v>354</v>
      </c>
      <c r="E115" s="44" t="s">
        <v>352</v>
      </c>
      <c r="F115" s="301">
        <v>10</v>
      </c>
    </row>
    <row r="116" spans="1:6">
      <c r="A116" s="48">
        <v>95948</v>
      </c>
      <c r="B116" s="44" t="s">
        <v>683</v>
      </c>
      <c r="C116" s="44" t="s">
        <v>349</v>
      </c>
      <c r="D116" s="44" t="s">
        <v>356</v>
      </c>
      <c r="E116" s="44" t="s">
        <v>352</v>
      </c>
      <c r="F116" s="301">
        <v>6</v>
      </c>
    </row>
    <row r="117" spans="1:6">
      <c r="A117" s="48">
        <v>95948</v>
      </c>
      <c r="B117" s="44" t="s">
        <v>683</v>
      </c>
      <c r="C117" s="44" t="s">
        <v>349</v>
      </c>
      <c r="D117" s="44" t="s">
        <v>360</v>
      </c>
      <c r="E117" s="44" t="s">
        <v>352</v>
      </c>
      <c r="F117" s="301">
        <v>11</v>
      </c>
    </row>
    <row r="118" spans="1:6">
      <c r="A118" s="48">
        <v>95948</v>
      </c>
      <c r="B118" s="44" t="s">
        <v>683</v>
      </c>
      <c r="C118" s="44" t="s">
        <v>349</v>
      </c>
      <c r="D118" s="44" t="s">
        <v>360</v>
      </c>
      <c r="E118" s="44" t="s">
        <v>358</v>
      </c>
      <c r="F118" s="301">
        <v>6</v>
      </c>
    </row>
    <row r="119" spans="1:6">
      <c r="A119" s="48">
        <v>95948</v>
      </c>
      <c r="B119" s="44" t="s">
        <v>683</v>
      </c>
      <c r="C119" s="44" t="s">
        <v>349</v>
      </c>
      <c r="D119" s="44" t="s">
        <v>355</v>
      </c>
      <c r="E119" s="44" t="s">
        <v>352</v>
      </c>
      <c r="F119" s="301">
        <v>7</v>
      </c>
    </row>
    <row r="120" spans="1:6">
      <c r="A120" s="48">
        <v>95948</v>
      </c>
      <c r="B120" s="44" t="s">
        <v>683</v>
      </c>
      <c r="C120" s="44" t="s">
        <v>349</v>
      </c>
      <c r="D120" s="44" t="s">
        <v>355</v>
      </c>
      <c r="E120" s="44" t="s">
        <v>358</v>
      </c>
      <c r="F120" s="301">
        <v>2</v>
      </c>
    </row>
    <row r="121" spans="1:6">
      <c r="A121" s="48">
        <v>95948</v>
      </c>
      <c r="B121" s="44" t="s">
        <v>683</v>
      </c>
      <c r="C121" s="44" t="s">
        <v>349</v>
      </c>
      <c r="D121" s="44" t="s">
        <v>361</v>
      </c>
      <c r="E121" s="44" t="s">
        <v>351</v>
      </c>
      <c r="F121" s="301">
        <v>3</v>
      </c>
    </row>
    <row r="122" spans="1:6">
      <c r="A122" s="48">
        <v>95948</v>
      </c>
      <c r="B122" s="44" t="s">
        <v>683</v>
      </c>
      <c r="C122" s="44" t="s">
        <v>349</v>
      </c>
      <c r="D122" s="44" t="s">
        <v>361</v>
      </c>
      <c r="E122" s="44" t="s">
        <v>352</v>
      </c>
      <c r="F122" s="301">
        <v>4</v>
      </c>
    </row>
    <row r="123" spans="1:6">
      <c r="A123" s="48">
        <v>95948</v>
      </c>
      <c r="B123" s="44" t="s">
        <v>683</v>
      </c>
      <c r="C123" s="44" t="s">
        <v>349</v>
      </c>
      <c r="D123" s="44" t="s">
        <v>361</v>
      </c>
      <c r="E123" s="44" t="s">
        <v>358</v>
      </c>
      <c r="F123" s="301">
        <v>3</v>
      </c>
    </row>
    <row r="124" spans="1:6">
      <c r="A124" s="48">
        <v>95948</v>
      </c>
      <c r="B124" s="44" t="s">
        <v>683</v>
      </c>
      <c r="C124" s="44" t="s">
        <v>349</v>
      </c>
      <c r="D124" s="44" t="s">
        <v>357</v>
      </c>
      <c r="E124" s="44" t="s">
        <v>351</v>
      </c>
      <c r="F124" s="301">
        <v>2</v>
      </c>
    </row>
    <row r="125" spans="1:6">
      <c r="A125" s="48">
        <v>95948</v>
      </c>
      <c r="B125" s="44" t="s">
        <v>683</v>
      </c>
      <c r="C125" s="44" t="s">
        <v>349</v>
      </c>
      <c r="D125" s="44" t="s">
        <v>357</v>
      </c>
      <c r="E125" s="44" t="s">
        <v>352</v>
      </c>
      <c r="F125" s="301">
        <v>1</v>
      </c>
    </row>
    <row r="126" spans="1:6">
      <c r="A126" s="48">
        <v>95948</v>
      </c>
      <c r="B126" s="44" t="s">
        <v>683</v>
      </c>
      <c r="C126" s="44" t="s">
        <v>349</v>
      </c>
      <c r="D126" s="44" t="s">
        <v>357</v>
      </c>
      <c r="E126" s="44" t="s">
        <v>358</v>
      </c>
      <c r="F126" s="301">
        <v>3</v>
      </c>
    </row>
    <row r="127" spans="1:6">
      <c r="A127" s="48">
        <v>95948</v>
      </c>
      <c r="B127" s="44" t="s">
        <v>683</v>
      </c>
      <c r="C127" s="44" t="s">
        <v>349</v>
      </c>
      <c r="D127" s="44" t="s">
        <v>357</v>
      </c>
      <c r="E127" s="44" t="s">
        <v>363</v>
      </c>
      <c r="F127" s="301">
        <v>1</v>
      </c>
    </row>
    <row r="128" spans="1:6">
      <c r="A128" s="48">
        <v>95948</v>
      </c>
      <c r="B128" s="44" t="s">
        <v>683</v>
      </c>
      <c r="C128" s="44" t="s">
        <v>349</v>
      </c>
      <c r="D128" s="44" t="s">
        <v>362</v>
      </c>
      <c r="E128" s="44" t="s">
        <v>351</v>
      </c>
      <c r="F128" s="301">
        <v>1</v>
      </c>
    </row>
    <row r="129" spans="1:6">
      <c r="A129" s="48">
        <v>95948</v>
      </c>
      <c r="B129" s="44" t="s">
        <v>683</v>
      </c>
      <c r="C129" s="44" t="s">
        <v>349</v>
      </c>
      <c r="D129" s="44" t="s">
        <v>362</v>
      </c>
      <c r="E129" s="44" t="s">
        <v>358</v>
      </c>
      <c r="F129" s="301">
        <v>1</v>
      </c>
    </row>
    <row r="130" spans="1:6">
      <c r="A130" s="48">
        <v>95948</v>
      </c>
      <c r="B130" s="44" t="s">
        <v>683</v>
      </c>
      <c r="C130" s="44" t="s">
        <v>349</v>
      </c>
      <c r="D130" s="44" t="s">
        <v>362</v>
      </c>
      <c r="E130" s="44" t="s">
        <v>363</v>
      </c>
      <c r="F130" s="301">
        <v>1</v>
      </c>
    </row>
    <row r="131" spans="1:6" s="410" customFormat="1">
      <c r="A131" s="48">
        <v>95954</v>
      </c>
      <c r="B131" s="44" t="s">
        <v>683</v>
      </c>
      <c r="C131" s="44" t="s">
        <v>349</v>
      </c>
      <c r="D131" s="44" t="s">
        <v>350</v>
      </c>
      <c r="E131" s="44" t="s">
        <v>352</v>
      </c>
      <c r="F131" s="301">
        <v>8</v>
      </c>
    </row>
    <row r="132" spans="1:6" s="410" customFormat="1">
      <c r="A132" s="48">
        <v>95954</v>
      </c>
      <c r="B132" s="44" t="s">
        <v>683</v>
      </c>
      <c r="C132" s="44" t="s">
        <v>349</v>
      </c>
      <c r="D132" s="44" t="s">
        <v>353</v>
      </c>
      <c r="E132" s="44" t="s">
        <v>352</v>
      </c>
      <c r="F132" s="301">
        <v>17</v>
      </c>
    </row>
    <row r="133" spans="1:6" s="410" customFormat="1">
      <c r="A133" s="48">
        <v>95954</v>
      </c>
      <c r="B133" s="44" t="s">
        <v>683</v>
      </c>
      <c r="C133" s="44" t="s">
        <v>349</v>
      </c>
      <c r="D133" s="44" t="s">
        <v>359</v>
      </c>
      <c r="E133" s="44" t="s">
        <v>352</v>
      </c>
      <c r="F133" s="301">
        <v>14</v>
      </c>
    </row>
    <row r="134" spans="1:6" s="410" customFormat="1">
      <c r="A134" s="48">
        <v>95954</v>
      </c>
      <c r="B134" s="44" t="s">
        <v>683</v>
      </c>
      <c r="C134" s="44" t="s">
        <v>349</v>
      </c>
      <c r="D134" s="44" t="s">
        <v>354</v>
      </c>
      <c r="E134" s="44" t="s">
        <v>351</v>
      </c>
      <c r="F134" s="301">
        <v>2</v>
      </c>
    </row>
    <row r="135" spans="1:6" s="410" customFormat="1">
      <c r="A135" s="48">
        <v>95954</v>
      </c>
      <c r="B135" s="44" t="s">
        <v>683</v>
      </c>
      <c r="C135" s="44" t="s">
        <v>349</v>
      </c>
      <c r="D135" s="44" t="s">
        <v>354</v>
      </c>
      <c r="E135" s="44" t="s">
        <v>352</v>
      </c>
      <c r="F135" s="301">
        <v>11</v>
      </c>
    </row>
    <row r="136" spans="1:6" s="410" customFormat="1">
      <c r="A136" s="48">
        <v>95954</v>
      </c>
      <c r="B136" s="44" t="s">
        <v>683</v>
      </c>
      <c r="C136" s="44" t="s">
        <v>349</v>
      </c>
      <c r="D136" s="44" t="s">
        <v>356</v>
      </c>
      <c r="E136" s="44" t="s">
        <v>351</v>
      </c>
      <c r="F136" s="301">
        <v>1</v>
      </c>
    </row>
    <row r="137" spans="1:6" s="410" customFormat="1">
      <c r="A137" s="48">
        <v>95954</v>
      </c>
      <c r="B137" s="44" t="s">
        <v>683</v>
      </c>
      <c r="C137" s="44" t="s">
        <v>349</v>
      </c>
      <c r="D137" s="44" t="s">
        <v>356</v>
      </c>
      <c r="E137" s="44" t="s">
        <v>352</v>
      </c>
      <c r="F137" s="301">
        <v>13</v>
      </c>
    </row>
    <row r="138" spans="1:6" s="410" customFormat="1">
      <c r="A138" s="48">
        <v>95954</v>
      </c>
      <c r="B138" s="44" t="s">
        <v>683</v>
      </c>
      <c r="C138" s="44" t="s">
        <v>349</v>
      </c>
      <c r="D138" s="44" t="s">
        <v>356</v>
      </c>
      <c r="E138" s="44" t="s">
        <v>358</v>
      </c>
      <c r="F138" s="301">
        <v>1</v>
      </c>
    </row>
    <row r="139" spans="1:6" s="410" customFormat="1">
      <c r="A139" s="48">
        <v>95954</v>
      </c>
      <c r="B139" s="44" t="s">
        <v>683</v>
      </c>
      <c r="C139" s="44" t="s">
        <v>349</v>
      </c>
      <c r="D139" s="44" t="s">
        <v>360</v>
      </c>
      <c r="E139" s="44" t="s">
        <v>352</v>
      </c>
      <c r="F139" s="301">
        <v>16</v>
      </c>
    </row>
    <row r="140" spans="1:6" s="410" customFormat="1">
      <c r="A140" s="48">
        <v>95954</v>
      </c>
      <c r="B140" s="44" t="s">
        <v>683</v>
      </c>
      <c r="C140" s="44" t="s">
        <v>349</v>
      </c>
      <c r="D140" s="44" t="s">
        <v>360</v>
      </c>
      <c r="E140" s="44" t="s">
        <v>358</v>
      </c>
      <c r="F140" s="301">
        <v>9</v>
      </c>
    </row>
    <row r="141" spans="1:6" s="410" customFormat="1">
      <c r="A141" s="48">
        <v>95954</v>
      </c>
      <c r="B141" s="44" t="s">
        <v>683</v>
      </c>
      <c r="C141" s="44" t="s">
        <v>349</v>
      </c>
      <c r="D141" s="44" t="s">
        <v>355</v>
      </c>
      <c r="E141" s="44" t="s">
        <v>351</v>
      </c>
      <c r="F141" s="301">
        <v>1</v>
      </c>
    </row>
    <row r="142" spans="1:6" s="410" customFormat="1">
      <c r="A142" s="48">
        <v>95954</v>
      </c>
      <c r="B142" s="44" t="s">
        <v>683</v>
      </c>
      <c r="C142" s="44" t="s">
        <v>349</v>
      </c>
      <c r="D142" s="44" t="s">
        <v>355</v>
      </c>
      <c r="E142" s="44" t="s">
        <v>352</v>
      </c>
      <c r="F142" s="301">
        <v>8</v>
      </c>
    </row>
    <row r="143" spans="1:6" s="410" customFormat="1">
      <c r="A143" s="48">
        <v>95954</v>
      </c>
      <c r="B143" s="44" t="s">
        <v>683</v>
      </c>
      <c r="C143" s="44" t="s">
        <v>349</v>
      </c>
      <c r="D143" s="44" t="s">
        <v>355</v>
      </c>
      <c r="E143" s="44" t="s">
        <v>358</v>
      </c>
      <c r="F143" s="301">
        <v>13</v>
      </c>
    </row>
    <row r="144" spans="1:6" s="410" customFormat="1">
      <c r="A144" s="48">
        <v>95954</v>
      </c>
      <c r="B144" s="44" t="s">
        <v>683</v>
      </c>
      <c r="C144" s="44" t="s">
        <v>349</v>
      </c>
      <c r="D144" s="44" t="s">
        <v>361</v>
      </c>
      <c r="E144" s="44" t="s">
        <v>351</v>
      </c>
      <c r="F144" s="301">
        <v>4</v>
      </c>
    </row>
    <row r="145" spans="1:6" s="410" customFormat="1">
      <c r="A145" s="48">
        <v>95954</v>
      </c>
      <c r="B145" s="44" t="s">
        <v>683</v>
      </c>
      <c r="C145" s="44" t="s">
        <v>349</v>
      </c>
      <c r="D145" s="44" t="s">
        <v>361</v>
      </c>
      <c r="E145" s="44" t="s">
        <v>352</v>
      </c>
      <c r="F145" s="301">
        <v>1</v>
      </c>
    </row>
    <row r="146" spans="1:6" s="410" customFormat="1">
      <c r="A146" s="48">
        <v>95954</v>
      </c>
      <c r="B146" s="44" t="s">
        <v>683</v>
      </c>
      <c r="C146" s="44" t="s">
        <v>349</v>
      </c>
      <c r="D146" s="44" t="s">
        <v>361</v>
      </c>
      <c r="E146" s="44" t="s">
        <v>358</v>
      </c>
      <c r="F146" s="301">
        <v>9</v>
      </c>
    </row>
    <row r="147" spans="1:6" s="410" customFormat="1">
      <c r="A147" s="48">
        <v>95954</v>
      </c>
      <c r="B147" s="44" t="s">
        <v>683</v>
      </c>
      <c r="C147" s="44" t="s">
        <v>349</v>
      </c>
      <c r="D147" s="44" t="s">
        <v>357</v>
      </c>
      <c r="E147" s="44" t="s">
        <v>351</v>
      </c>
      <c r="F147" s="301">
        <v>3</v>
      </c>
    </row>
    <row r="148" spans="1:6" s="410" customFormat="1">
      <c r="A148" s="48">
        <v>95954</v>
      </c>
      <c r="B148" s="44" t="s">
        <v>683</v>
      </c>
      <c r="C148" s="44" t="s">
        <v>349</v>
      </c>
      <c r="D148" s="44" t="s">
        <v>357</v>
      </c>
      <c r="E148" s="44" t="s">
        <v>352</v>
      </c>
      <c r="F148" s="301">
        <v>1</v>
      </c>
    </row>
    <row r="149" spans="1:6" s="410" customFormat="1">
      <c r="A149" s="48">
        <v>95954</v>
      </c>
      <c r="B149" s="44" t="s">
        <v>683</v>
      </c>
      <c r="C149" s="44" t="s">
        <v>349</v>
      </c>
      <c r="D149" s="44" t="s">
        <v>357</v>
      </c>
      <c r="E149" s="44" t="s">
        <v>358</v>
      </c>
      <c r="F149" s="301">
        <v>6</v>
      </c>
    </row>
    <row r="150" spans="1:6" s="410" customFormat="1">
      <c r="A150" s="48">
        <v>95954</v>
      </c>
      <c r="B150" s="44" t="s">
        <v>683</v>
      </c>
      <c r="C150" s="44" t="s">
        <v>349</v>
      </c>
      <c r="D150" s="44" t="s">
        <v>362</v>
      </c>
      <c r="E150" s="44" t="s">
        <v>351</v>
      </c>
      <c r="F150" s="301">
        <v>3</v>
      </c>
    </row>
    <row r="151" spans="1:6" s="410" customFormat="1">
      <c r="A151" s="48">
        <v>95958</v>
      </c>
      <c r="B151" s="44" t="s">
        <v>683</v>
      </c>
      <c r="C151" s="44" t="s">
        <v>349</v>
      </c>
      <c r="D151" s="44" t="s">
        <v>354</v>
      </c>
      <c r="E151" s="44" t="s">
        <v>352</v>
      </c>
      <c r="F151" s="301">
        <v>1</v>
      </c>
    </row>
    <row r="152" spans="1:6" s="410" customFormat="1">
      <c r="A152" s="48">
        <v>95965</v>
      </c>
      <c r="B152" s="44" t="s">
        <v>683</v>
      </c>
      <c r="C152" s="44" t="s">
        <v>349</v>
      </c>
      <c r="D152" s="44" t="s">
        <v>367</v>
      </c>
      <c r="E152" s="44" t="s">
        <v>352</v>
      </c>
      <c r="F152" s="301">
        <v>1</v>
      </c>
    </row>
    <row r="153" spans="1:6" s="410" customFormat="1">
      <c r="A153" s="48">
        <v>95965</v>
      </c>
      <c r="B153" s="44" t="s">
        <v>683</v>
      </c>
      <c r="C153" s="44" t="s">
        <v>349</v>
      </c>
      <c r="D153" s="44" t="s">
        <v>350</v>
      </c>
      <c r="E153" s="44" t="s">
        <v>351</v>
      </c>
      <c r="F153" s="301">
        <v>2</v>
      </c>
    </row>
    <row r="154" spans="1:6" s="410" customFormat="1">
      <c r="A154" s="48">
        <v>95965</v>
      </c>
      <c r="B154" s="44" t="s">
        <v>683</v>
      </c>
      <c r="C154" s="44" t="s">
        <v>349</v>
      </c>
      <c r="D154" s="44" t="s">
        <v>350</v>
      </c>
      <c r="E154" s="44" t="s">
        <v>352</v>
      </c>
      <c r="F154" s="301">
        <v>23</v>
      </c>
    </row>
    <row r="155" spans="1:6" s="410" customFormat="1">
      <c r="A155" s="48">
        <v>95965</v>
      </c>
      <c r="B155" s="44" t="s">
        <v>683</v>
      </c>
      <c r="C155" s="44" t="s">
        <v>349</v>
      </c>
      <c r="D155" s="44" t="s">
        <v>350</v>
      </c>
      <c r="E155" s="44" t="s">
        <v>365</v>
      </c>
      <c r="F155" s="301">
        <v>1</v>
      </c>
    </row>
    <row r="156" spans="1:6" s="410" customFormat="1">
      <c r="A156" s="48">
        <v>95965</v>
      </c>
      <c r="B156" s="44" t="s">
        <v>683</v>
      </c>
      <c r="C156" s="44" t="s">
        <v>349</v>
      </c>
      <c r="D156" s="44" t="s">
        <v>353</v>
      </c>
      <c r="E156" s="44" t="s">
        <v>352</v>
      </c>
      <c r="F156" s="301">
        <v>27</v>
      </c>
    </row>
    <row r="157" spans="1:6">
      <c r="A157" s="48">
        <v>95965</v>
      </c>
      <c r="B157" s="44" t="s">
        <v>683</v>
      </c>
      <c r="C157" s="44" t="s">
        <v>349</v>
      </c>
      <c r="D157" s="44" t="s">
        <v>359</v>
      </c>
      <c r="E157" s="44" t="s">
        <v>352</v>
      </c>
      <c r="F157" s="301">
        <v>20</v>
      </c>
    </row>
    <row r="158" spans="1:6" s="410" customFormat="1">
      <c r="A158" s="466">
        <v>95965</v>
      </c>
      <c r="B158" s="467" t="s">
        <v>683</v>
      </c>
      <c r="C158" s="467" t="s">
        <v>349</v>
      </c>
      <c r="D158" s="467" t="s">
        <v>354</v>
      </c>
      <c r="E158" s="467" t="s">
        <v>352</v>
      </c>
      <c r="F158" s="468">
        <v>27</v>
      </c>
    </row>
    <row r="159" spans="1:6" s="410" customFormat="1">
      <c r="A159" s="466">
        <v>95965</v>
      </c>
      <c r="B159" s="467" t="s">
        <v>683</v>
      </c>
      <c r="C159" s="467" t="s">
        <v>349</v>
      </c>
      <c r="D159" s="467" t="s">
        <v>356</v>
      </c>
      <c r="E159" s="467" t="s">
        <v>351</v>
      </c>
      <c r="F159" s="468">
        <v>2</v>
      </c>
    </row>
    <row r="160" spans="1:6" s="410" customFormat="1">
      <c r="A160" s="466">
        <v>95965</v>
      </c>
      <c r="B160" s="467" t="s">
        <v>683</v>
      </c>
      <c r="C160" s="467" t="s">
        <v>349</v>
      </c>
      <c r="D160" s="467" t="s">
        <v>356</v>
      </c>
      <c r="E160" s="467" t="s">
        <v>352</v>
      </c>
      <c r="F160" s="468">
        <v>26</v>
      </c>
    </row>
    <row r="161" spans="1:6" s="410" customFormat="1">
      <c r="A161" s="466">
        <v>95965</v>
      </c>
      <c r="B161" s="467" t="s">
        <v>683</v>
      </c>
      <c r="C161" s="467" t="s">
        <v>349</v>
      </c>
      <c r="D161" s="467" t="s">
        <v>356</v>
      </c>
      <c r="E161" s="467" t="s">
        <v>358</v>
      </c>
      <c r="F161" s="468">
        <v>4</v>
      </c>
    </row>
    <row r="162" spans="1:6" s="410" customFormat="1">
      <c r="A162" s="466">
        <v>95965</v>
      </c>
      <c r="B162" s="467" t="s">
        <v>683</v>
      </c>
      <c r="C162" s="467" t="s">
        <v>349</v>
      </c>
      <c r="D162" s="467" t="s">
        <v>360</v>
      </c>
      <c r="E162" s="467" t="s">
        <v>351</v>
      </c>
      <c r="F162" s="468">
        <v>5</v>
      </c>
    </row>
    <row r="163" spans="1:6" s="410" customFormat="1">
      <c r="A163" s="466">
        <v>95965</v>
      </c>
      <c r="B163" s="467" t="s">
        <v>683</v>
      </c>
      <c r="C163" s="467" t="s">
        <v>349</v>
      </c>
      <c r="D163" s="467" t="s">
        <v>360</v>
      </c>
      <c r="E163" s="467" t="s">
        <v>352</v>
      </c>
      <c r="F163" s="468">
        <v>25</v>
      </c>
    </row>
    <row r="164" spans="1:6">
      <c r="A164" s="48">
        <v>95965</v>
      </c>
      <c r="B164" s="44" t="s">
        <v>683</v>
      </c>
      <c r="C164" s="44" t="s">
        <v>349</v>
      </c>
      <c r="D164" s="44" t="s">
        <v>360</v>
      </c>
      <c r="E164" s="44" t="s">
        <v>358</v>
      </c>
      <c r="F164" s="301">
        <v>30</v>
      </c>
    </row>
    <row r="165" spans="1:6" s="410" customFormat="1">
      <c r="A165" s="48">
        <v>95965</v>
      </c>
      <c r="B165" s="44" t="s">
        <v>683</v>
      </c>
      <c r="C165" s="44" t="s">
        <v>349</v>
      </c>
      <c r="D165" s="44" t="s">
        <v>360</v>
      </c>
      <c r="E165" s="44" t="s">
        <v>365</v>
      </c>
      <c r="F165" s="301">
        <v>1</v>
      </c>
    </row>
    <row r="166" spans="1:6" s="410" customFormat="1">
      <c r="A166" s="48">
        <v>95965</v>
      </c>
      <c r="B166" s="44" t="s">
        <v>683</v>
      </c>
      <c r="C166" s="44" t="s">
        <v>349</v>
      </c>
      <c r="D166" s="44" t="s">
        <v>355</v>
      </c>
      <c r="E166" s="44" t="s">
        <v>351</v>
      </c>
      <c r="F166" s="301">
        <v>4</v>
      </c>
    </row>
    <row r="167" spans="1:6">
      <c r="A167" s="48">
        <v>95965</v>
      </c>
      <c r="B167" s="44" t="s">
        <v>683</v>
      </c>
      <c r="C167" s="44" t="s">
        <v>349</v>
      </c>
      <c r="D167" s="44" t="s">
        <v>355</v>
      </c>
      <c r="E167" s="44" t="s">
        <v>352</v>
      </c>
      <c r="F167" s="301">
        <v>20</v>
      </c>
    </row>
    <row r="168" spans="1:6">
      <c r="A168" s="48">
        <v>95965</v>
      </c>
      <c r="B168" s="44" t="s">
        <v>683</v>
      </c>
      <c r="C168" s="44" t="s">
        <v>349</v>
      </c>
      <c r="D168" s="44" t="s">
        <v>355</v>
      </c>
      <c r="E168" s="44" t="s">
        <v>364</v>
      </c>
      <c r="F168" s="301">
        <v>1</v>
      </c>
    </row>
    <row r="169" spans="1:6">
      <c r="A169" s="48">
        <v>95965</v>
      </c>
      <c r="B169" s="44" t="s">
        <v>683</v>
      </c>
      <c r="C169" s="44" t="s">
        <v>349</v>
      </c>
      <c r="D169" s="44" t="s">
        <v>355</v>
      </c>
      <c r="E169" s="44" t="s">
        <v>358</v>
      </c>
      <c r="F169" s="301">
        <v>19</v>
      </c>
    </row>
    <row r="170" spans="1:6">
      <c r="A170" s="48">
        <v>95965</v>
      </c>
      <c r="B170" s="44" t="s">
        <v>683</v>
      </c>
      <c r="C170" s="44" t="s">
        <v>349</v>
      </c>
      <c r="D170" s="44" t="s">
        <v>361</v>
      </c>
      <c r="E170" s="44" t="s">
        <v>351</v>
      </c>
      <c r="F170" s="301">
        <v>12</v>
      </c>
    </row>
    <row r="171" spans="1:6">
      <c r="A171" s="48">
        <v>95965</v>
      </c>
      <c r="B171" s="44" t="s">
        <v>683</v>
      </c>
      <c r="C171" s="44" t="s">
        <v>349</v>
      </c>
      <c r="D171" s="44" t="s">
        <v>361</v>
      </c>
      <c r="E171" s="44" t="s">
        <v>352</v>
      </c>
      <c r="F171" s="301">
        <v>7</v>
      </c>
    </row>
    <row r="172" spans="1:6">
      <c r="A172" s="48">
        <v>95965</v>
      </c>
      <c r="B172" s="44" t="s">
        <v>683</v>
      </c>
      <c r="C172" s="44" t="s">
        <v>349</v>
      </c>
      <c r="D172" s="44" t="s">
        <v>361</v>
      </c>
      <c r="E172" s="44" t="s">
        <v>358</v>
      </c>
      <c r="F172" s="301">
        <v>31</v>
      </c>
    </row>
    <row r="173" spans="1:6">
      <c r="A173" s="48">
        <v>95965</v>
      </c>
      <c r="B173" s="44" t="s">
        <v>683</v>
      </c>
      <c r="C173" s="44" t="s">
        <v>349</v>
      </c>
      <c r="D173" s="44" t="s">
        <v>357</v>
      </c>
      <c r="E173" s="44" t="s">
        <v>351</v>
      </c>
      <c r="F173" s="301">
        <v>22</v>
      </c>
    </row>
    <row r="174" spans="1:6">
      <c r="A174" s="48">
        <v>95965</v>
      </c>
      <c r="B174" s="44" t="s">
        <v>683</v>
      </c>
      <c r="C174" s="44" t="s">
        <v>349</v>
      </c>
      <c r="D174" s="44" t="s">
        <v>357</v>
      </c>
      <c r="E174" s="44" t="s">
        <v>352</v>
      </c>
      <c r="F174" s="301">
        <v>1</v>
      </c>
    </row>
    <row r="175" spans="1:6">
      <c r="A175" s="48">
        <v>95965</v>
      </c>
      <c r="B175" s="44" t="s">
        <v>683</v>
      </c>
      <c r="C175" s="44" t="s">
        <v>349</v>
      </c>
      <c r="D175" s="44" t="s">
        <v>357</v>
      </c>
      <c r="E175" s="44" t="s">
        <v>364</v>
      </c>
      <c r="F175" s="301">
        <v>1</v>
      </c>
    </row>
    <row r="176" spans="1:6">
      <c r="A176" s="48">
        <v>95965</v>
      </c>
      <c r="B176" s="44" t="s">
        <v>683</v>
      </c>
      <c r="C176" s="44" t="s">
        <v>349</v>
      </c>
      <c r="D176" s="44" t="s">
        <v>357</v>
      </c>
      <c r="E176" s="44" t="s">
        <v>358</v>
      </c>
      <c r="F176" s="301">
        <v>23</v>
      </c>
    </row>
    <row r="177" spans="1:6">
      <c r="A177" s="48">
        <v>95965</v>
      </c>
      <c r="B177" s="44" t="s">
        <v>683</v>
      </c>
      <c r="C177" s="44" t="s">
        <v>349</v>
      </c>
      <c r="D177" s="44" t="s">
        <v>362</v>
      </c>
      <c r="E177" s="44" t="s">
        <v>351</v>
      </c>
      <c r="F177" s="301">
        <v>18</v>
      </c>
    </row>
    <row r="178" spans="1:6">
      <c r="A178" s="48">
        <v>95965</v>
      </c>
      <c r="B178" s="44" t="s">
        <v>683</v>
      </c>
      <c r="C178" s="44" t="s">
        <v>349</v>
      </c>
      <c r="D178" s="44" t="s">
        <v>362</v>
      </c>
      <c r="E178" s="44" t="s">
        <v>352</v>
      </c>
      <c r="F178" s="301">
        <v>2</v>
      </c>
    </row>
    <row r="179" spans="1:6">
      <c r="A179" s="48">
        <v>95965</v>
      </c>
      <c r="B179" s="44" t="s">
        <v>683</v>
      </c>
      <c r="C179" s="44" t="s">
        <v>349</v>
      </c>
      <c r="D179" s="44" t="s">
        <v>362</v>
      </c>
      <c r="E179" s="44" t="s">
        <v>364</v>
      </c>
      <c r="F179" s="301">
        <v>1</v>
      </c>
    </row>
    <row r="180" spans="1:6">
      <c r="A180" s="48">
        <v>95965</v>
      </c>
      <c r="B180" s="44" t="s">
        <v>683</v>
      </c>
      <c r="C180" s="44" t="s">
        <v>349</v>
      </c>
      <c r="D180" s="44" t="s">
        <v>362</v>
      </c>
      <c r="E180" s="44" t="s">
        <v>358</v>
      </c>
      <c r="F180" s="301">
        <v>9</v>
      </c>
    </row>
    <row r="181" spans="1:6">
      <c r="A181" s="48">
        <v>95965</v>
      </c>
      <c r="B181" s="44" t="s">
        <v>683</v>
      </c>
      <c r="C181" s="44" t="s">
        <v>349</v>
      </c>
      <c r="D181" s="44" t="s">
        <v>362</v>
      </c>
      <c r="E181" s="44" t="s">
        <v>365</v>
      </c>
      <c r="F181" s="301">
        <v>1</v>
      </c>
    </row>
    <row r="182" spans="1:6">
      <c r="A182" s="48">
        <v>95966</v>
      </c>
      <c r="B182" s="44" t="s">
        <v>683</v>
      </c>
      <c r="C182" s="44" t="s">
        <v>349</v>
      </c>
      <c r="D182" s="44" t="s">
        <v>367</v>
      </c>
      <c r="E182" s="44" t="s">
        <v>352</v>
      </c>
      <c r="F182" s="301">
        <v>2</v>
      </c>
    </row>
    <row r="183" spans="1:6">
      <c r="A183" s="48">
        <v>95966</v>
      </c>
      <c r="B183" s="44" t="s">
        <v>683</v>
      </c>
      <c r="C183" s="44" t="s">
        <v>349</v>
      </c>
      <c r="D183" s="44" t="s">
        <v>350</v>
      </c>
      <c r="E183" s="44" t="s">
        <v>351</v>
      </c>
      <c r="F183" s="301">
        <v>3</v>
      </c>
    </row>
    <row r="184" spans="1:6">
      <c r="A184" s="48">
        <v>95966</v>
      </c>
      <c r="B184" s="44" t="s">
        <v>683</v>
      </c>
      <c r="C184" s="44" t="s">
        <v>349</v>
      </c>
      <c r="D184" s="44" t="s">
        <v>350</v>
      </c>
      <c r="E184" s="44" t="s">
        <v>352</v>
      </c>
      <c r="F184" s="301">
        <v>19</v>
      </c>
    </row>
    <row r="185" spans="1:6">
      <c r="A185" s="466">
        <v>95966</v>
      </c>
      <c r="B185" s="467" t="s">
        <v>683</v>
      </c>
      <c r="C185" s="467" t="s">
        <v>349</v>
      </c>
      <c r="D185" s="467" t="s">
        <v>353</v>
      </c>
      <c r="E185" s="467" t="s">
        <v>351</v>
      </c>
      <c r="F185" s="468">
        <v>2</v>
      </c>
    </row>
    <row r="186" spans="1:6">
      <c r="A186" s="466">
        <v>95966</v>
      </c>
      <c r="B186" s="467" t="s">
        <v>683</v>
      </c>
      <c r="C186" s="467" t="s">
        <v>349</v>
      </c>
      <c r="D186" s="467" t="s">
        <v>353</v>
      </c>
      <c r="E186" s="467" t="s">
        <v>352</v>
      </c>
      <c r="F186" s="468">
        <v>33</v>
      </c>
    </row>
    <row r="187" spans="1:6">
      <c r="A187" s="466">
        <v>95966</v>
      </c>
      <c r="B187" s="467" t="s">
        <v>683</v>
      </c>
      <c r="C187" s="467" t="s">
        <v>349</v>
      </c>
      <c r="D187" s="467" t="s">
        <v>359</v>
      </c>
      <c r="E187" s="467" t="s">
        <v>352</v>
      </c>
      <c r="F187" s="468">
        <v>28</v>
      </c>
    </row>
    <row r="188" spans="1:6">
      <c r="A188" s="466">
        <v>95966</v>
      </c>
      <c r="B188" s="467" t="s">
        <v>683</v>
      </c>
      <c r="C188" s="467" t="s">
        <v>349</v>
      </c>
      <c r="D188" s="467" t="s">
        <v>354</v>
      </c>
      <c r="E188" s="467" t="s">
        <v>352</v>
      </c>
      <c r="F188" s="468">
        <v>16</v>
      </c>
    </row>
    <row r="189" spans="1:6">
      <c r="A189" s="466">
        <v>95966</v>
      </c>
      <c r="B189" s="467" t="s">
        <v>683</v>
      </c>
      <c r="C189" s="467" t="s">
        <v>349</v>
      </c>
      <c r="D189" s="467" t="s">
        <v>356</v>
      </c>
      <c r="E189" s="467" t="s">
        <v>352</v>
      </c>
      <c r="F189" s="468">
        <v>30</v>
      </c>
    </row>
    <row r="190" spans="1:6">
      <c r="A190" s="48">
        <v>95966</v>
      </c>
      <c r="B190" s="44" t="s">
        <v>683</v>
      </c>
      <c r="C190" s="44" t="s">
        <v>349</v>
      </c>
      <c r="D190" s="44" t="s">
        <v>356</v>
      </c>
      <c r="E190" s="44" t="s">
        <v>358</v>
      </c>
      <c r="F190" s="301">
        <v>3</v>
      </c>
    </row>
    <row r="191" spans="1:6">
      <c r="A191" s="48">
        <v>95966</v>
      </c>
      <c r="B191" s="44" t="s">
        <v>683</v>
      </c>
      <c r="C191" s="44" t="s">
        <v>349</v>
      </c>
      <c r="D191" s="44" t="s">
        <v>356</v>
      </c>
      <c r="E191" s="44" t="s">
        <v>365</v>
      </c>
      <c r="F191" s="301">
        <v>1</v>
      </c>
    </row>
    <row r="192" spans="1:6">
      <c r="A192" s="48">
        <v>95966</v>
      </c>
      <c r="B192" s="44" t="s">
        <v>683</v>
      </c>
      <c r="C192" s="44" t="s">
        <v>349</v>
      </c>
      <c r="D192" s="44" t="s">
        <v>360</v>
      </c>
      <c r="E192" s="44" t="s">
        <v>351</v>
      </c>
      <c r="F192" s="301">
        <v>4</v>
      </c>
    </row>
    <row r="193" spans="1:6">
      <c r="A193" s="48">
        <v>95966</v>
      </c>
      <c r="B193" s="44" t="s">
        <v>683</v>
      </c>
      <c r="C193" s="44" t="s">
        <v>349</v>
      </c>
      <c r="D193" s="44" t="s">
        <v>360</v>
      </c>
      <c r="E193" s="44" t="s">
        <v>352</v>
      </c>
      <c r="F193" s="301">
        <v>49</v>
      </c>
    </row>
    <row r="194" spans="1:6">
      <c r="A194" s="48">
        <v>95966</v>
      </c>
      <c r="B194" s="44" t="s">
        <v>683</v>
      </c>
      <c r="C194" s="44" t="s">
        <v>349</v>
      </c>
      <c r="D194" s="44" t="s">
        <v>360</v>
      </c>
      <c r="E194" s="44" t="s">
        <v>358</v>
      </c>
      <c r="F194" s="301">
        <v>35</v>
      </c>
    </row>
    <row r="195" spans="1:6">
      <c r="A195" s="48">
        <v>95966</v>
      </c>
      <c r="B195" s="44" t="s">
        <v>683</v>
      </c>
      <c r="C195" s="44" t="s">
        <v>349</v>
      </c>
      <c r="D195" s="44" t="s">
        <v>355</v>
      </c>
      <c r="E195" s="44" t="s">
        <v>351</v>
      </c>
      <c r="F195" s="301">
        <v>6</v>
      </c>
    </row>
    <row r="196" spans="1:6">
      <c r="A196" s="48">
        <v>95966</v>
      </c>
      <c r="B196" s="44" t="s">
        <v>683</v>
      </c>
      <c r="C196" s="44" t="s">
        <v>349</v>
      </c>
      <c r="D196" s="44" t="s">
        <v>355</v>
      </c>
      <c r="E196" s="44" t="s">
        <v>352</v>
      </c>
      <c r="F196" s="301">
        <v>10</v>
      </c>
    </row>
    <row r="197" spans="1:6">
      <c r="A197" s="48">
        <v>95966</v>
      </c>
      <c r="B197" s="44" t="s">
        <v>683</v>
      </c>
      <c r="C197" s="44" t="s">
        <v>349</v>
      </c>
      <c r="D197" s="44" t="s">
        <v>355</v>
      </c>
      <c r="E197" s="44" t="s">
        <v>364</v>
      </c>
      <c r="F197" s="301">
        <v>1</v>
      </c>
    </row>
    <row r="198" spans="1:6">
      <c r="A198" s="48">
        <v>95966</v>
      </c>
      <c r="B198" s="44" t="s">
        <v>683</v>
      </c>
      <c r="C198" s="44" t="s">
        <v>349</v>
      </c>
      <c r="D198" s="44" t="s">
        <v>355</v>
      </c>
      <c r="E198" s="44" t="s">
        <v>358</v>
      </c>
      <c r="F198" s="301">
        <v>15</v>
      </c>
    </row>
    <row r="199" spans="1:6">
      <c r="A199" s="48">
        <v>95966</v>
      </c>
      <c r="B199" s="44" t="s">
        <v>683</v>
      </c>
      <c r="C199" s="44" t="s">
        <v>349</v>
      </c>
      <c r="D199" s="44" t="s">
        <v>361</v>
      </c>
      <c r="E199" s="44" t="s">
        <v>351</v>
      </c>
      <c r="F199" s="301">
        <v>8</v>
      </c>
    </row>
    <row r="200" spans="1:6">
      <c r="A200" s="48">
        <v>95966</v>
      </c>
      <c r="B200" s="44" t="s">
        <v>683</v>
      </c>
      <c r="C200" s="44" t="s">
        <v>349</v>
      </c>
      <c r="D200" s="44" t="s">
        <v>361</v>
      </c>
      <c r="E200" s="44" t="s">
        <v>352</v>
      </c>
      <c r="F200" s="301">
        <v>6</v>
      </c>
    </row>
    <row r="201" spans="1:6">
      <c r="A201" s="48">
        <v>95966</v>
      </c>
      <c r="B201" s="44" t="s">
        <v>683</v>
      </c>
      <c r="C201" s="44" t="s">
        <v>349</v>
      </c>
      <c r="D201" s="44" t="s">
        <v>361</v>
      </c>
      <c r="E201" s="44" t="s">
        <v>364</v>
      </c>
      <c r="F201" s="301">
        <v>1</v>
      </c>
    </row>
    <row r="202" spans="1:6">
      <c r="A202" s="48">
        <v>95966</v>
      </c>
      <c r="B202" s="44" t="s">
        <v>683</v>
      </c>
      <c r="C202" s="44" t="s">
        <v>349</v>
      </c>
      <c r="D202" s="44" t="s">
        <v>361</v>
      </c>
      <c r="E202" s="44" t="s">
        <v>358</v>
      </c>
      <c r="F202" s="301">
        <v>14</v>
      </c>
    </row>
    <row r="203" spans="1:6">
      <c r="A203" s="48">
        <v>95966</v>
      </c>
      <c r="B203" s="44" t="s">
        <v>683</v>
      </c>
      <c r="C203" s="44" t="s">
        <v>349</v>
      </c>
      <c r="D203" s="44" t="s">
        <v>357</v>
      </c>
      <c r="E203" s="44" t="s">
        <v>351</v>
      </c>
      <c r="F203" s="301">
        <v>6</v>
      </c>
    </row>
    <row r="204" spans="1:6">
      <c r="A204" s="48">
        <v>95966</v>
      </c>
      <c r="B204" s="44" t="s">
        <v>683</v>
      </c>
      <c r="C204" s="44" t="s">
        <v>349</v>
      </c>
      <c r="D204" s="44" t="s">
        <v>357</v>
      </c>
      <c r="E204" s="44" t="s">
        <v>352</v>
      </c>
      <c r="F204" s="301">
        <v>6</v>
      </c>
    </row>
    <row r="205" spans="1:6">
      <c r="A205" s="48">
        <v>95966</v>
      </c>
      <c r="B205" s="44" t="s">
        <v>683</v>
      </c>
      <c r="C205" s="44" t="s">
        <v>349</v>
      </c>
      <c r="D205" s="44" t="s">
        <v>357</v>
      </c>
      <c r="E205" s="44" t="s">
        <v>358</v>
      </c>
      <c r="F205" s="301">
        <v>20</v>
      </c>
    </row>
    <row r="206" spans="1:6">
      <c r="A206" s="48">
        <v>95966</v>
      </c>
      <c r="B206" s="44" t="s">
        <v>683</v>
      </c>
      <c r="C206" s="44" t="s">
        <v>349</v>
      </c>
      <c r="D206" s="44" t="s">
        <v>362</v>
      </c>
      <c r="E206" s="44" t="s">
        <v>351</v>
      </c>
      <c r="F206" s="301">
        <v>6</v>
      </c>
    </row>
    <row r="207" spans="1:6">
      <c r="A207" s="48">
        <v>95966</v>
      </c>
      <c r="B207" s="44" t="s">
        <v>683</v>
      </c>
      <c r="C207" s="44" t="s">
        <v>349</v>
      </c>
      <c r="D207" s="44" t="s">
        <v>362</v>
      </c>
      <c r="E207" s="44" t="s">
        <v>352</v>
      </c>
      <c r="F207" s="301">
        <v>3</v>
      </c>
    </row>
    <row r="208" spans="1:6">
      <c r="A208" s="48">
        <v>95966</v>
      </c>
      <c r="B208" s="44" t="s">
        <v>683</v>
      </c>
      <c r="C208" s="44" t="s">
        <v>349</v>
      </c>
      <c r="D208" s="44" t="s">
        <v>362</v>
      </c>
      <c r="E208" s="44" t="s">
        <v>358</v>
      </c>
      <c r="F208" s="301">
        <v>7</v>
      </c>
    </row>
    <row r="209" spans="1:6">
      <c r="A209" s="48">
        <v>95966</v>
      </c>
      <c r="B209" s="44" t="s">
        <v>683</v>
      </c>
      <c r="C209" s="44" t="s">
        <v>349</v>
      </c>
      <c r="D209" s="44" t="s">
        <v>362</v>
      </c>
      <c r="E209" s="44" t="s">
        <v>363</v>
      </c>
      <c r="F209" s="301">
        <v>2</v>
      </c>
    </row>
    <row r="210" spans="1:6">
      <c r="A210" s="48">
        <v>95967</v>
      </c>
      <c r="B210" s="44" t="s">
        <v>683</v>
      </c>
      <c r="C210" s="44" t="s">
        <v>349</v>
      </c>
      <c r="D210" s="44" t="s">
        <v>357</v>
      </c>
      <c r="E210" s="44" t="s">
        <v>351</v>
      </c>
      <c r="F210" s="301">
        <v>1</v>
      </c>
    </row>
    <row r="211" spans="1:6">
      <c r="A211" s="466">
        <v>95967</v>
      </c>
      <c r="B211" s="467" t="s">
        <v>683</v>
      </c>
      <c r="C211" s="467" t="s">
        <v>349</v>
      </c>
      <c r="D211" s="467" t="s">
        <v>362</v>
      </c>
      <c r="E211" s="467" t="s">
        <v>352</v>
      </c>
      <c r="F211" s="468">
        <v>1</v>
      </c>
    </row>
    <row r="212" spans="1:6">
      <c r="A212" s="466">
        <v>95968</v>
      </c>
      <c r="B212" s="467" t="s">
        <v>683</v>
      </c>
      <c r="C212" s="467" t="s">
        <v>349</v>
      </c>
      <c r="D212" s="467" t="s">
        <v>350</v>
      </c>
      <c r="E212" s="467" t="s">
        <v>352</v>
      </c>
      <c r="F212" s="468">
        <v>1</v>
      </c>
    </row>
    <row r="213" spans="1:6">
      <c r="A213" s="466">
        <v>95968</v>
      </c>
      <c r="B213" s="467" t="s">
        <v>683</v>
      </c>
      <c r="C213" s="467" t="s">
        <v>349</v>
      </c>
      <c r="D213" s="467" t="s">
        <v>353</v>
      </c>
      <c r="E213" s="467" t="s">
        <v>352</v>
      </c>
      <c r="F213" s="468">
        <v>1</v>
      </c>
    </row>
    <row r="214" spans="1:6">
      <c r="A214" s="466">
        <v>95968</v>
      </c>
      <c r="B214" s="467" t="s">
        <v>683</v>
      </c>
      <c r="C214" s="467" t="s">
        <v>349</v>
      </c>
      <c r="D214" s="467" t="s">
        <v>354</v>
      </c>
      <c r="E214" s="467" t="s">
        <v>352</v>
      </c>
      <c r="F214" s="468">
        <v>1</v>
      </c>
    </row>
    <row r="215" spans="1:6">
      <c r="A215" s="466">
        <v>95968</v>
      </c>
      <c r="B215" s="467" t="s">
        <v>683</v>
      </c>
      <c r="C215" s="467" t="s">
        <v>349</v>
      </c>
      <c r="D215" s="467" t="s">
        <v>356</v>
      </c>
      <c r="E215" s="467" t="s">
        <v>352</v>
      </c>
      <c r="F215" s="468">
        <v>1</v>
      </c>
    </row>
    <row r="216" spans="1:6">
      <c r="A216" s="48">
        <v>95968</v>
      </c>
      <c r="B216" s="44" t="s">
        <v>683</v>
      </c>
      <c r="C216" s="44" t="s">
        <v>349</v>
      </c>
      <c r="D216" s="44" t="s">
        <v>360</v>
      </c>
      <c r="E216" s="44" t="s">
        <v>352</v>
      </c>
      <c r="F216" s="301">
        <v>5</v>
      </c>
    </row>
    <row r="217" spans="1:6">
      <c r="A217" s="48">
        <v>95968</v>
      </c>
      <c r="B217" s="44" t="s">
        <v>683</v>
      </c>
      <c r="C217" s="44" t="s">
        <v>349</v>
      </c>
      <c r="D217" s="44" t="s">
        <v>360</v>
      </c>
      <c r="E217" s="44" t="s">
        <v>358</v>
      </c>
      <c r="F217" s="301">
        <v>1</v>
      </c>
    </row>
    <row r="218" spans="1:6">
      <c r="A218" s="48">
        <v>95968</v>
      </c>
      <c r="B218" s="44" t="s">
        <v>683</v>
      </c>
      <c r="C218" s="44" t="s">
        <v>349</v>
      </c>
      <c r="D218" s="44" t="s">
        <v>361</v>
      </c>
      <c r="E218" s="44" t="s">
        <v>358</v>
      </c>
      <c r="F218" s="301">
        <v>2</v>
      </c>
    </row>
    <row r="219" spans="1:6">
      <c r="A219" s="48">
        <v>95968</v>
      </c>
      <c r="B219" s="44" t="s">
        <v>683</v>
      </c>
      <c r="C219" s="44" t="s">
        <v>349</v>
      </c>
      <c r="D219" s="44" t="s">
        <v>357</v>
      </c>
      <c r="E219" s="44" t="s">
        <v>352</v>
      </c>
      <c r="F219" s="301">
        <v>1</v>
      </c>
    </row>
    <row r="220" spans="1:6">
      <c r="A220" s="48">
        <v>95969</v>
      </c>
      <c r="B220" s="44" t="s">
        <v>683</v>
      </c>
      <c r="C220" s="44" t="s">
        <v>349</v>
      </c>
      <c r="D220" s="44" t="s">
        <v>350</v>
      </c>
      <c r="E220" s="44" t="s">
        <v>352</v>
      </c>
      <c r="F220" s="301">
        <v>14</v>
      </c>
    </row>
    <row r="221" spans="1:6">
      <c r="A221" s="48">
        <v>95969</v>
      </c>
      <c r="B221" s="44" t="s">
        <v>683</v>
      </c>
      <c r="C221" s="44" t="s">
        <v>349</v>
      </c>
      <c r="D221" s="44" t="s">
        <v>353</v>
      </c>
      <c r="E221" s="44" t="s">
        <v>351</v>
      </c>
      <c r="F221" s="301">
        <v>1</v>
      </c>
    </row>
    <row r="222" spans="1:6">
      <c r="A222" s="48">
        <v>95969</v>
      </c>
      <c r="B222" s="44" t="s">
        <v>683</v>
      </c>
      <c r="C222" s="44" t="s">
        <v>349</v>
      </c>
      <c r="D222" s="44" t="s">
        <v>353</v>
      </c>
      <c r="E222" s="44" t="s">
        <v>352</v>
      </c>
      <c r="F222" s="301">
        <v>22</v>
      </c>
    </row>
    <row r="223" spans="1:6">
      <c r="A223" s="48">
        <v>95969</v>
      </c>
      <c r="B223" s="44" t="s">
        <v>683</v>
      </c>
      <c r="C223" s="44" t="s">
        <v>349</v>
      </c>
      <c r="D223" s="44" t="s">
        <v>359</v>
      </c>
      <c r="E223" s="44" t="s">
        <v>352</v>
      </c>
      <c r="F223" s="301">
        <v>29</v>
      </c>
    </row>
    <row r="224" spans="1:6">
      <c r="A224" s="48">
        <v>95969</v>
      </c>
      <c r="B224" s="44" t="s">
        <v>683</v>
      </c>
      <c r="C224" s="44" t="s">
        <v>349</v>
      </c>
      <c r="D224" s="44" t="s">
        <v>359</v>
      </c>
      <c r="E224" s="44" t="s">
        <v>364</v>
      </c>
      <c r="F224" s="301">
        <v>1</v>
      </c>
    </row>
    <row r="225" spans="1:6">
      <c r="A225" s="48">
        <v>95969</v>
      </c>
      <c r="B225" s="44" t="s">
        <v>683</v>
      </c>
      <c r="C225" s="44" t="s">
        <v>349</v>
      </c>
      <c r="D225" s="44" t="s">
        <v>354</v>
      </c>
      <c r="E225" s="44" t="s">
        <v>352</v>
      </c>
      <c r="F225" s="301">
        <v>30</v>
      </c>
    </row>
    <row r="226" spans="1:6">
      <c r="A226" s="48">
        <v>95969</v>
      </c>
      <c r="B226" s="44" t="s">
        <v>683</v>
      </c>
      <c r="C226" s="44" t="s">
        <v>349</v>
      </c>
      <c r="D226" s="44" t="s">
        <v>356</v>
      </c>
      <c r="E226" s="44" t="s">
        <v>351</v>
      </c>
      <c r="F226" s="301">
        <v>1</v>
      </c>
    </row>
    <row r="227" spans="1:6">
      <c r="A227" s="48">
        <v>95969</v>
      </c>
      <c r="B227" s="44" t="s">
        <v>683</v>
      </c>
      <c r="C227" s="44" t="s">
        <v>349</v>
      </c>
      <c r="D227" s="44" t="s">
        <v>356</v>
      </c>
      <c r="E227" s="44" t="s">
        <v>352</v>
      </c>
      <c r="F227" s="301">
        <v>25</v>
      </c>
    </row>
    <row r="228" spans="1:6">
      <c r="A228" s="48">
        <v>95969</v>
      </c>
      <c r="B228" s="44" t="s">
        <v>683</v>
      </c>
      <c r="C228" s="44" t="s">
        <v>349</v>
      </c>
      <c r="D228" s="44" t="s">
        <v>356</v>
      </c>
      <c r="E228" s="44" t="s">
        <v>364</v>
      </c>
      <c r="F228" s="301">
        <v>3</v>
      </c>
    </row>
    <row r="229" spans="1:6">
      <c r="A229" s="48">
        <v>95969</v>
      </c>
      <c r="B229" s="44" t="s">
        <v>683</v>
      </c>
      <c r="C229" s="44" t="s">
        <v>349</v>
      </c>
      <c r="D229" s="44" t="s">
        <v>356</v>
      </c>
      <c r="E229" s="44" t="s">
        <v>358</v>
      </c>
      <c r="F229" s="301">
        <v>3</v>
      </c>
    </row>
    <row r="230" spans="1:6">
      <c r="A230" s="48">
        <v>95969</v>
      </c>
      <c r="B230" s="44" t="s">
        <v>683</v>
      </c>
      <c r="C230" s="44" t="s">
        <v>349</v>
      </c>
      <c r="D230" s="44" t="s">
        <v>360</v>
      </c>
      <c r="E230" s="44" t="s">
        <v>351</v>
      </c>
      <c r="F230" s="301">
        <v>9</v>
      </c>
    </row>
    <row r="231" spans="1:6">
      <c r="A231" s="48">
        <v>95969</v>
      </c>
      <c r="B231" s="44" t="s">
        <v>683</v>
      </c>
      <c r="C231" s="44" t="s">
        <v>349</v>
      </c>
      <c r="D231" s="44" t="s">
        <v>360</v>
      </c>
      <c r="E231" s="44" t="s">
        <v>352</v>
      </c>
      <c r="F231" s="301">
        <v>38</v>
      </c>
    </row>
    <row r="232" spans="1:6">
      <c r="A232" s="48">
        <v>95969</v>
      </c>
      <c r="B232" s="44" t="s">
        <v>683</v>
      </c>
      <c r="C232" s="44" t="s">
        <v>349</v>
      </c>
      <c r="D232" s="44" t="s">
        <v>360</v>
      </c>
      <c r="E232" s="44" t="s">
        <v>364</v>
      </c>
      <c r="F232" s="301">
        <v>9</v>
      </c>
    </row>
    <row r="233" spans="1:6">
      <c r="A233" s="48">
        <v>95969</v>
      </c>
      <c r="B233" s="44" t="s">
        <v>683</v>
      </c>
      <c r="C233" s="44" t="s">
        <v>349</v>
      </c>
      <c r="D233" s="44" t="s">
        <v>360</v>
      </c>
      <c r="E233" s="44" t="s">
        <v>358</v>
      </c>
      <c r="F233" s="301">
        <v>27</v>
      </c>
    </row>
    <row r="234" spans="1:6">
      <c r="A234" s="48">
        <v>95969</v>
      </c>
      <c r="B234" s="44" t="s">
        <v>683</v>
      </c>
      <c r="C234" s="44" t="s">
        <v>349</v>
      </c>
      <c r="D234" s="44" t="s">
        <v>360</v>
      </c>
      <c r="E234" s="44" t="s">
        <v>365</v>
      </c>
      <c r="F234" s="301">
        <v>1</v>
      </c>
    </row>
    <row r="235" spans="1:6">
      <c r="A235" s="48">
        <v>95969</v>
      </c>
      <c r="B235" s="44" t="s">
        <v>683</v>
      </c>
      <c r="C235" s="44" t="s">
        <v>349</v>
      </c>
      <c r="D235" s="44" t="s">
        <v>355</v>
      </c>
      <c r="E235" s="44" t="s">
        <v>351</v>
      </c>
      <c r="F235" s="301">
        <v>5</v>
      </c>
    </row>
    <row r="236" spans="1:6">
      <c r="A236" s="48">
        <v>95969</v>
      </c>
      <c r="B236" s="44" t="s">
        <v>683</v>
      </c>
      <c r="C236" s="44" t="s">
        <v>349</v>
      </c>
      <c r="D236" s="44" t="s">
        <v>355</v>
      </c>
      <c r="E236" s="44" t="s">
        <v>352</v>
      </c>
      <c r="F236" s="301">
        <v>14</v>
      </c>
    </row>
    <row r="237" spans="1:6">
      <c r="A237" s="466">
        <v>95969</v>
      </c>
      <c r="B237" s="467" t="s">
        <v>683</v>
      </c>
      <c r="C237" s="467" t="s">
        <v>349</v>
      </c>
      <c r="D237" s="467" t="s">
        <v>355</v>
      </c>
      <c r="E237" s="467" t="s">
        <v>364</v>
      </c>
      <c r="F237" s="468">
        <v>6</v>
      </c>
    </row>
    <row r="238" spans="1:6">
      <c r="A238" s="466">
        <v>95969</v>
      </c>
      <c r="B238" s="467" t="s">
        <v>683</v>
      </c>
      <c r="C238" s="467" t="s">
        <v>349</v>
      </c>
      <c r="D238" s="467" t="s">
        <v>355</v>
      </c>
      <c r="E238" s="467" t="s">
        <v>358</v>
      </c>
      <c r="F238" s="468">
        <v>22</v>
      </c>
    </row>
    <row r="239" spans="1:6">
      <c r="A239" s="466">
        <v>95969</v>
      </c>
      <c r="B239" s="467" t="s">
        <v>683</v>
      </c>
      <c r="C239" s="467" t="s">
        <v>349</v>
      </c>
      <c r="D239" s="467" t="s">
        <v>361</v>
      </c>
      <c r="E239" s="467" t="s">
        <v>351</v>
      </c>
      <c r="F239" s="468">
        <v>16</v>
      </c>
    </row>
    <row r="240" spans="1:6">
      <c r="A240" s="466">
        <v>95969</v>
      </c>
      <c r="B240" s="467" t="s">
        <v>683</v>
      </c>
      <c r="C240" s="467" t="s">
        <v>349</v>
      </c>
      <c r="D240" s="467" t="s">
        <v>361</v>
      </c>
      <c r="E240" s="467" t="s">
        <v>352</v>
      </c>
      <c r="F240" s="468">
        <v>14</v>
      </c>
    </row>
    <row r="241" spans="1:6">
      <c r="A241" s="466">
        <v>95969</v>
      </c>
      <c r="B241" s="467" t="s">
        <v>683</v>
      </c>
      <c r="C241" s="467" t="s">
        <v>349</v>
      </c>
      <c r="D241" s="467" t="s">
        <v>361</v>
      </c>
      <c r="E241" s="467" t="s">
        <v>364</v>
      </c>
      <c r="F241" s="468">
        <v>1</v>
      </c>
    </row>
    <row r="242" spans="1:6">
      <c r="A242" s="48">
        <v>95969</v>
      </c>
      <c r="B242" s="44" t="s">
        <v>683</v>
      </c>
      <c r="C242" s="44" t="s">
        <v>349</v>
      </c>
      <c r="D242" s="44" t="s">
        <v>361</v>
      </c>
      <c r="E242" s="44" t="s">
        <v>358</v>
      </c>
      <c r="F242" s="301">
        <v>30</v>
      </c>
    </row>
    <row r="243" spans="1:6">
      <c r="A243" s="48">
        <v>95969</v>
      </c>
      <c r="B243" s="44" t="s">
        <v>683</v>
      </c>
      <c r="C243" s="44" t="s">
        <v>349</v>
      </c>
      <c r="D243" s="44" t="s">
        <v>357</v>
      </c>
      <c r="E243" s="44" t="s">
        <v>351</v>
      </c>
      <c r="F243" s="301">
        <v>21</v>
      </c>
    </row>
    <row r="244" spans="1:6">
      <c r="A244" s="48">
        <v>95969</v>
      </c>
      <c r="B244" s="44" t="s">
        <v>683</v>
      </c>
      <c r="C244" s="44" t="s">
        <v>349</v>
      </c>
      <c r="D244" s="44" t="s">
        <v>357</v>
      </c>
      <c r="E244" s="44" t="s">
        <v>352</v>
      </c>
      <c r="F244" s="301">
        <v>8</v>
      </c>
    </row>
    <row r="245" spans="1:6">
      <c r="A245" s="48">
        <v>95969</v>
      </c>
      <c r="B245" s="44" t="s">
        <v>683</v>
      </c>
      <c r="C245" s="44" t="s">
        <v>349</v>
      </c>
      <c r="D245" s="44" t="s">
        <v>357</v>
      </c>
      <c r="E245" s="44" t="s">
        <v>364</v>
      </c>
      <c r="F245" s="301">
        <v>1</v>
      </c>
    </row>
    <row r="246" spans="1:6">
      <c r="A246" s="48">
        <v>95969</v>
      </c>
      <c r="B246" s="44" t="s">
        <v>683</v>
      </c>
      <c r="C246" s="44" t="s">
        <v>349</v>
      </c>
      <c r="D246" s="44" t="s">
        <v>357</v>
      </c>
      <c r="E246" s="44" t="s">
        <v>358</v>
      </c>
      <c r="F246" s="301">
        <v>25</v>
      </c>
    </row>
    <row r="247" spans="1:6">
      <c r="A247" s="48">
        <v>95969</v>
      </c>
      <c r="B247" s="44" t="s">
        <v>683</v>
      </c>
      <c r="C247" s="44" t="s">
        <v>349</v>
      </c>
      <c r="D247" s="44" t="s">
        <v>357</v>
      </c>
      <c r="E247" s="44" t="s">
        <v>363</v>
      </c>
      <c r="F247" s="301">
        <v>1</v>
      </c>
    </row>
    <row r="248" spans="1:6">
      <c r="A248" s="48">
        <v>95969</v>
      </c>
      <c r="B248" s="44" t="s">
        <v>683</v>
      </c>
      <c r="C248" s="44" t="s">
        <v>349</v>
      </c>
      <c r="D248" s="44" t="s">
        <v>362</v>
      </c>
      <c r="E248" s="44" t="s">
        <v>351</v>
      </c>
      <c r="F248" s="301">
        <v>13</v>
      </c>
    </row>
    <row r="249" spans="1:6">
      <c r="A249" s="48">
        <v>95969</v>
      </c>
      <c r="B249" s="44" t="s">
        <v>683</v>
      </c>
      <c r="C249" s="44" t="s">
        <v>349</v>
      </c>
      <c r="D249" s="44" t="s">
        <v>362</v>
      </c>
      <c r="E249" s="44" t="s">
        <v>352</v>
      </c>
      <c r="F249" s="301">
        <v>3</v>
      </c>
    </row>
    <row r="250" spans="1:6">
      <c r="A250" s="48">
        <v>95969</v>
      </c>
      <c r="B250" s="44" t="s">
        <v>683</v>
      </c>
      <c r="C250" s="44" t="s">
        <v>349</v>
      </c>
      <c r="D250" s="44" t="s">
        <v>362</v>
      </c>
      <c r="E250" s="44" t="s">
        <v>358</v>
      </c>
      <c r="F250" s="301">
        <v>9</v>
      </c>
    </row>
    <row r="251" spans="1:6">
      <c r="A251" s="48">
        <v>95969</v>
      </c>
      <c r="B251" s="44" t="s">
        <v>683</v>
      </c>
      <c r="C251" s="44" t="s">
        <v>349</v>
      </c>
      <c r="D251" s="44" t="s">
        <v>362</v>
      </c>
      <c r="E251" s="44" t="s">
        <v>363</v>
      </c>
      <c r="F251" s="301">
        <v>1</v>
      </c>
    </row>
    <row r="252" spans="1:6">
      <c r="A252" s="48">
        <v>95973</v>
      </c>
      <c r="B252" s="44" t="s">
        <v>683</v>
      </c>
      <c r="C252" s="44" t="s">
        <v>349</v>
      </c>
      <c r="D252" s="44" t="s">
        <v>367</v>
      </c>
      <c r="E252" s="44" t="s">
        <v>352</v>
      </c>
      <c r="F252" s="301">
        <v>2</v>
      </c>
    </row>
    <row r="253" spans="1:6">
      <c r="A253" s="48">
        <v>95973</v>
      </c>
      <c r="B253" s="44" t="s">
        <v>683</v>
      </c>
      <c r="C253" s="44" t="s">
        <v>349</v>
      </c>
      <c r="D253" s="44" t="s">
        <v>350</v>
      </c>
      <c r="E253" s="44" t="s">
        <v>352</v>
      </c>
      <c r="F253" s="301">
        <v>27</v>
      </c>
    </row>
    <row r="254" spans="1:6">
      <c r="A254" s="48">
        <v>95973</v>
      </c>
      <c r="B254" s="44" t="s">
        <v>683</v>
      </c>
      <c r="C254" s="44" t="s">
        <v>349</v>
      </c>
      <c r="D254" s="44" t="s">
        <v>353</v>
      </c>
      <c r="E254" s="44" t="s">
        <v>352</v>
      </c>
      <c r="F254" s="301">
        <v>47</v>
      </c>
    </row>
    <row r="255" spans="1:6">
      <c r="A255" s="48">
        <v>95973</v>
      </c>
      <c r="B255" s="44" t="s">
        <v>683</v>
      </c>
      <c r="C255" s="44" t="s">
        <v>349</v>
      </c>
      <c r="D255" s="44" t="s">
        <v>359</v>
      </c>
      <c r="E255" s="44" t="s">
        <v>351</v>
      </c>
      <c r="F255" s="301">
        <v>1</v>
      </c>
    </row>
    <row r="256" spans="1:6">
      <c r="A256" s="48">
        <v>95973</v>
      </c>
      <c r="B256" s="44" t="s">
        <v>683</v>
      </c>
      <c r="C256" s="44" t="s">
        <v>349</v>
      </c>
      <c r="D256" s="44" t="s">
        <v>359</v>
      </c>
      <c r="E256" s="44" t="s">
        <v>352</v>
      </c>
      <c r="F256" s="301">
        <v>42</v>
      </c>
    </row>
    <row r="257" spans="1:6">
      <c r="A257" s="48">
        <v>95973</v>
      </c>
      <c r="B257" s="44" t="s">
        <v>683</v>
      </c>
      <c r="C257" s="44" t="s">
        <v>349</v>
      </c>
      <c r="D257" s="44" t="s">
        <v>354</v>
      </c>
      <c r="E257" s="44" t="s">
        <v>352</v>
      </c>
      <c r="F257" s="301">
        <v>27</v>
      </c>
    </row>
    <row r="258" spans="1:6">
      <c r="A258" s="48">
        <v>95973</v>
      </c>
      <c r="B258" s="44" t="s">
        <v>683</v>
      </c>
      <c r="C258" s="44" t="s">
        <v>349</v>
      </c>
      <c r="D258" s="44" t="s">
        <v>356</v>
      </c>
      <c r="E258" s="44" t="s">
        <v>352</v>
      </c>
      <c r="F258" s="301">
        <v>30</v>
      </c>
    </row>
    <row r="259" spans="1:6">
      <c r="A259" s="48">
        <v>95973</v>
      </c>
      <c r="B259" s="44" t="s">
        <v>683</v>
      </c>
      <c r="C259" s="44" t="s">
        <v>349</v>
      </c>
      <c r="D259" s="44" t="s">
        <v>356</v>
      </c>
      <c r="E259" s="44" t="s">
        <v>358</v>
      </c>
      <c r="F259" s="301">
        <v>1</v>
      </c>
    </row>
    <row r="260" spans="1:6">
      <c r="A260" s="48">
        <v>95973</v>
      </c>
      <c r="B260" s="44" t="s">
        <v>683</v>
      </c>
      <c r="C260" s="44" t="s">
        <v>349</v>
      </c>
      <c r="D260" s="44" t="s">
        <v>360</v>
      </c>
      <c r="E260" s="44" t="s">
        <v>352</v>
      </c>
      <c r="F260" s="301">
        <v>25</v>
      </c>
    </row>
    <row r="261" spans="1:6">
      <c r="A261" s="48">
        <v>95973</v>
      </c>
      <c r="B261" s="44" t="s">
        <v>683</v>
      </c>
      <c r="C261" s="44" t="s">
        <v>349</v>
      </c>
      <c r="D261" s="44" t="s">
        <v>360</v>
      </c>
      <c r="E261" s="44" t="s">
        <v>364</v>
      </c>
      <c r="F261" s="301">
        <v>2</v>
      </c>
    </row>
    <row r="262" spans="1:6">
      <c r="A262" s="48">
        <v>95973</v>
      </c>
      <c r="B262" s="44" t="s">
        <v>683</v>
      </c>
      <c r="C262" s="44" t="s">
        <v>349</v>
      </c>
      <c r="D262" s="44" t="s">
        <v>360</v>
      </c>
      <c r="E262" s="44" t="s">
        <v>358</v>
      </c>
      <c r="F262" s="301">
        <v>17</v>
      </c>
    </row>
    <row r="263" spans="1:6">
      <c r="A263" s="466">
        <v>95973</v>
      </c>
      <c r="B263" s="467" t="s">
        <v>683</v>
      </c>
      <c r="C263" s="467" t="s">
        <v>349</v>
      </c>
      <c r="D263" s="467" t="s">
        <v>355</v>
      </c>
      <c r="E263" s="467" t="s">
        <v>352</v>
      </c>
      <c r="F263" s="468">
        <v>9</v>
      </c>
    </row>
    <row r="264" spans="1:6">
      <c r="A264" s="466">
        <v>95973</v>
      </c>
      <c r="B264" s="467" t="s">
        <v>683</v>
      </c>
      <c r="C264" s="467" t="s">
        <v>349</v>
      </c>
      <c r="D264" s="467" t="s">
        <v>355</v>
      </c>
      <c r="E264" s="467" t="s">
        <v>364</v>
      </c>
      <c r="F264" s="468">
        <v>3</v>
      </c>
    </row>
    <row r="265" spans="1:6">
      <c r="A265" s="466">
        <v>95973</v>
      </c>
      <c r="B265" s="467" t="s">
        <v>683</v>
      </c>
      <c r="C265" s="467" t="s">
        <v>349</v>
      </c>
      <c r="D265" s="467" t="s">
        <v>355</v>
      </c>
      <c r="E265" s="467" t="s">
        <v>358</v>
      </c>
      <c r="F265" s="468">
        <v>17</v>
      </c>
    </row>
    <row r="266" spans="1:6">
      <c r="A266" s="466">
        <v>95973</v>
      </c>
      <c r="B266" s="467" t="s">
        <v>683</v>
      </c>
      <c r="C266" s="467" t="s">
        <v>349</v>
      </c>
      <c r="D266" s="467" t="s">
        <v>361</v>
      </c>
      <c r="E266" s="467" t="s">
        <v>351</v>
      </c>
      <c r="F266" s="468">
        <v>5</v>
      </c>
    </row>
    <row r="267" spans="1:6">
      <c r="A267" s="466">
        <v>95973</v>
      </c>
      <c r="B267" s="467" t="s">
        <v>683</v>
      </c>
      <c r="C267" s="467" t="s">
        <v>349</v>
      </c>
      <c r="D267" s="467" t="s">
        <v>361</v>
      </c>
      <c r="E267" s="467" t="s">
        <v>352</v>
      </c>
      <c r="F267" s="468">
        <v>7</v>
      </c>
    </row>
    <row r="268" spans="1:6">
      <c r="A268" s="48">
        <v>95973</v>
      </c>
      <c r="B268" s="44" t="s">
        <v>683</v>
      </c>
      <c r="C268" s="44" t="s">
        <v>349</v>
      </c>
      <c r="D268" s="44" t="s">
        <v>361</v>
      </c>
      <c r="E268" s="44" t="s">
        <v>364</v>
      </c>
      <c r="F268" s="301">
        <v>1</v>
      </c>
    </row>
    <row r="269" spans="1:6">
      <c r="A269" s="469">
        <v>95973</v>
      </c>
      <c r="B269" s="352" t="s">
        <v>683</v>
      </c>
      <c r="C269" s="352" t="s">
        <v>349</v>
      </c>
      <c r="D269" s="352" t="s">
        <v>359</v>
      </c>
      <c r="E269" s="352" t="s">
        <v>352</v>
      </c>
      <c r="F269" s="470">
        <v>42</v>
      </c>
    </row>
    <row r="270" spans="1:6">
      <c r="A270" s="48">
        <v>95973</v>
      </c>
      <c r="B270" s="44" t="s">
        <v>683</v>
      </c>
      <c r="C270" s="44" t="s">
        <v>349</v>
      </c>
      <c r="D270" s="44" t="s">
        <v>354</v>
      </c>
      <c r="E270" s="44" t="s">
        <v>352</v>
      </c>
      <c r="F270" s="301">
        <v>27</v>
      </c>
    </row>
    <row r="271" spans="1:6">
      <c r="A271" s="48">
        <v>95973</v>
      </c>
      <c r="B271" s="44" t="s">
        <v>683</v>
      </c>
      <c r="C271" s="44" t="s">
        <v>349</v>
      </c>
      <c r="D271" s="44" t="s">
        <v>356</v>
      </c>
      <c r="E271" s="44" t="s">
        <v>352</v>
      </c>
      <c r="F271" s="301">
        <v>30</v>
      </c>
    </row>
    <row r="272" spans="1:6">
      <c r="A272" s="48">
        <v>95973</v>
      </c>
      <c r="B272" s="44" t="s">
        <v>683</v>
      </c>
      <c r="C272" s="44" t="s">
        <v>349</v>
      </c>
      <c r="D272" s="44" t="s">
        <v>356</v>
      </c>
      <c r="E272" s="44" t="s">
        <v>358</v>
      </c>
      <c r="F272" s="301">
        <v>1</v>
      </c>
    </row>
    <row r="273" spans="1:6">
      <c r="A273" s="48">
        <v>95973</v>
      </c>
      <c r="B273" s="44" t="s">
        <v>683</v>
      </c>
      <c r="C273" s="44" t="s">
        <v>349</v>
      </c>
      <c r="D273" s="44" t="s">
        <v>360</v>
      </c>
      <c r="E273" s="44" t="s">
        <v>352</v>
      </c>
      <c r="F273" s="301">
        <v>25</v>
      </c>
    </row>
    <row r="274" spans="1:6">
      <c r="A274" s="48">
        <v>95973</v>
      </c>
      <c r="B274" s="44" t="s">
        <v>683</v>
      </c>
      <c r="C274" s="44" t="s">
        <v>349</v>
      </c>
      <c r="D274" s="44" t="s">
        <v>360</v>
      </c>
      <c r="E274" s="44" t="s">
        <v>364</v>
      </c>
      <c r="F274" s="301">
        <v>2</v>
      </c>
    </row>
    <row r="275" spans="1:6">
      <c r="A275" s="48">
        <v>95973</v>
      </c>
      <c r="B275" s="44" t="s">
        <v>683</v>
      </c>
      <c r="C275" s="44" t="s">
        <v>349</v>
      </c>
      <c r="D275" s="44" t="s">
        <v>360</v>
      </c>
      <c r="E275" s="44" t="s">
        <v>358</v>
      </c>
      <c r="F275" s="301">
        <v>17</v>
      </c>
    </row>
    <row r="276" spans="1:6">
      <c r="A276" s="466">
        <v>95973</v>
      </c>
      <c r="B276" s="467" t="s">
        <v>683</v>
      </c>
      <c r="C276" s="467" t="s">
        <v>349</v>
      </c>
      <c r="D276" s="467" t="s">
        <v>355</v>
      </c>
      <c r="E276" s="467" t="s">
        <v>352</v>
      </c>
      <c r="F276" s="468">
        <v>9</v>
      </c>
    </row>
    <row r="277" spans="1:6">
      <c r="A277" s="466">
        <v>95973</v>
      </c>
      <c r="B277" s="467" t="s">
        <v>683</v>
      </c>
      <c r="C277" s="467" t="s">
        <v>349</v>
      </c>
      <c r="D277" s="467" t="s">
        <v>355</v>
      </c>
      <c r="E277" s="467" t="s">
        <v>364</v>
      </c>
      <c r="F277" s="468">
        <v>3</v>
      </c>
    </row>
    <row r="278" spans="1:6">
      <c r="A278" s="466">
        <v>95973</v>
      </c>
      <c r="B278" s="467" t="s">
        <v>683</v>
      </c>
      <c r="C278" s="467" t="s">
        <v>349</v>
      </c>
      <c r="D278" s="467" t="s">
        <v>355</v>
      </c>
      <c r="E278" s="467" t="s">
        <v>358</v>
      </c>
      <c r="F278" s="468">
        <v>17</v>
      </c>
    </row>
    <row r="279" spans="1:6">
      <c r="A279" s="466">
        <v>95973</v>
      </c>
      <c r="B279" s="467" t="s">
        <v>683</v>
      </c>
      <c r="C279" s="467" t="s">
        <v>349</v>
      </c>
      <c r="D279" s="467" t="s">
        <v>361</v>
      </c>
      <c r="E279" s="467" t="s">
        <v>351</v>
      </c>
      <c r="F279" s="468">
        <v>5</v>
      </c>
    </row>
    <row r="280" spans="1:6">
      <c r="A280" s="466">
        <v>95973</v>
      </c>
      <c r="B280" s="467" t="s">
        <v>683</v>
      </c>
      <c r="C280" s="467" t="s">
        <v>349</v>
      </c>
      <c r="D280" s="467" t="s">
        <v>361</v>
      </c>
      <c r="E280" s="467" t="s">
        <v>352</v>
      </c>
      <c r="F280" s="468">
        <v>7</v>
      </c>
    </row>
    <row r="281" spans="1:6">
      <c r="A281" s="466">
        <v>95973</v>
      </c>
      <c r="B281" s="467" t="s">
        <v>683</v>
      </c>
      <c r="C281" s="467" t="s">
        <v>349</v>
      </c>
      <c r="D281" s="467" t="s">
        <v>355</v>
      </c>
      <c r="E281" s="467" t="s">
        <v>364</v>
      </c>
      <c r="F281" s="468">
        <v>3</v>
      </c>
    </row>
    <row r="282" spans="1:6">
      <c r="A282" s="466">
        <v>95973</v>
      </c>
      <c r="B282" s="467" t="s">
        <v>683</v>
      </c>
      <c r="C282" s="467" t="s">
        <v>349</v>
      </c>
      <c r="D282" s="467" t="s">
        <v>355</v>
      </c>
      <c r="E282" s="467" t="s">
        <v>358</v>
      </c>
      <c r="F282" s="468">
        <v>17</v>
      </c>
    </row>
    <row r="283" spans="1:6">
      <c r="A283" s="466">
        <v>95973</v>
      </c>
      <c r="B283" s="467" t="s">
        <v>683</v>
      </c>
      <c r="C283" s="467" t="s">
        <v>349</v>
      </c>
      <c r="D283" s="467" t="s">
        <v>361</v>
      </c>
      <c r="E283" s="467" t="s">
        <v>351</v>
      </c>
      <c r="F283" s="468">
        <v>5</v>
      </c>
    </row>
    <row r="284" spans="1:6" ht="15.75" thickBot="1">
      <c r="A284" s="302">
        <v>95973</v>
      </c>
      <c r="B284" s="303" t="s">
        <v>683</v>
      </c>
      <c r="C284" s="303" t="s">
        <v>349</v>
      </c>
      <c r="D284" s="303" t="s">
        <v>361</v>
      </c>
      <c r="E284" s="303" t="s">
        <v>352</v>
      </c>
      <c r="F284" s="304">
        <v>7</v>
      </c>
    </row>
    <row r="288" spans="1:6" ht="19.5" thickBot="1">
      <c r="A288" s="35" t="s">
        <v>232</v>
      </c>
      <c r="B288" s="116" t="s">
        <v>899</v>
      </c>
    </row>
    <row r="289" spans="1:14">
      <c r="A289" s="305" t="s">
        <v>366</v>
      </c>
      <c r="B289" s="306"/>
      <c r="C289" s="306" t="s">
        <v>347</v>
      </c>
      <c r="D289" s="306"/>
      <c r="E289" s="306"/>
      <c r="F289" s="306"/>
      <c r="G289" s="306"/>
      <c r="H289" s="306"/>
      <c r="I289" s="306"/>
      <c r="J289" s="306"/>
      <c r="K289" s="306"/>
      <c r="L289" s="306"/>
      <c r="M289" s="306"/>
      <c r="N289" s="307"/>
    </row>
    <row r="290" spans="1:14" ht="30">
      <c r="A290" s="308" t="s">
        <v>345</v>
      </c>
      <c r="B290" s="309" t="s">
        <v>344</v>
      </c>
      <c r="C290" s="310" t="s">
        <v>367</v>
      </c>
      <c r="D290" s="310" t="s">
        <v>350</v>
      </c>
      <c r="E290" s="310" t="s">
        <v>353</v>
      </c>
      <c r="F290" s="310" t="s">
        <v>359</v>
      </c>
      <c r="G290" s="310" t="s">
        <v>354</v>
      </c>
      <c r="H290" s="310" t="s">
        <v>356</v>
      </c>
      <c r="I290" s="310" t="s">
        <v>360</v>
      </c>
      <c r="J290" s="310" t="s">
        <v>355</v>
      </c>
      <c r="K290" s="310" t="s">
        <v>361</v>
      </c>
      <c r="L290" s="310" t="s">
        <v>357</v>
      </c>
      <c r="M290" s="310" t="s">
        <v>362</v>
      </c>
      <c r="N290" s="311" t="s">
        <v>9</v>
      </c>
    </row>
    <row r="291" spans="1:14" ht="15.75" thickBot="1">
      <c r="A291" s="329" t="s">
        <v>890</v>
      </c>
      <c r="B291" s="327"/>
      <c r="C291" s="328"/>
      <c r="D291" s="328">
        <v>37</v>
      </c>
      <c r="E291" s="328">
        <v>61</v>
      </c>
      <c r="F291" s="328">
        <v>61</v>
      </c>
      <c r="G291" s="328">
        <v>72</v>
      </c>
      <c r="H291" s="328">
        <v>67</v>
      </c>
      <c r="I291" s="328">
        <v>130</v>
      </c>
      <c r="J291" s="328">
        <v>67</v>
      </c>
      <c r="K291" s="328">
        <v>74</v>
      </c>
      <c r="L291" s="328">
        <v>91</v>
      </c>
      <c r="M291" s="328">
        <v>43</v>
      </c>
      <c r="N291" s="330">
        <v>703</v>
      </c>
    </row>
    <row r="292" spans="1:14" ht="15.75" thickBot="1">
      <c r="A292" s="332" t="s">
        <v>683</v>
      </c>
      <c r="B292" s="333" t="s">
        <v>683</v>
      </c>
      <c r="C292" s="312">
        <v>13</v>
      </c>
      <c r="D292" s="312">
        <v>183</v>
      </c>
      <c r="E292" s="312">
        <v>237</v>
      </c>
      <c r="F292" s="312">
        <v>213</v>
      </c>
      <c r="G292" s="312">
        <v>172</v>
      </c>
      <c r="H292" s="312">
        <v>214</v>
      </c>
      <c r="I292" s="312">
        <v>466</v>
      </c>
      <c r="J292" s="312">
        <v>289</v>
      </c>
      <c r="K292" s="312">
        <v>283</v>
      </c>
      <c r="L292" s="312">
        <v>274</v>
      </c>
      <c r="M292" s="312">
        <v>138</v>
      </c>
      <c r="N292" s="313">
        <v>2482</v>
      </c>
    </row>
    <row r="293" spans="1:14" ht="15.75" thickBot="1">
      <c r="A293" s="332" t="s">
        <v>683</v>
      </c>
      <c r="B293" s="331">
        <v>95914</v>
      </c>
      <c r="C293" s="314"/>
      <c r="D293" s="314">
        <v>1</v>
      </c>
      <c r="E293" s="314"/>
      <c r="F293" s="314">
        <v>1</v>
      </c>
      <c r="G293" s="314"/>
      <c r="H293" s="314">
        <v>1</v>
      </c>
      <c r="I293" s="314">
        <v>2</v>
      </c>
      <c r="J293" s="314">
        <v>1</v>
      </c>
      <c r="K293" s="314"/>
      <c r="L293" s="314"/>
      <c r="M293" s="314"/>
      <c r="N293" s="315">
        <v>6</v>
      </c>
    </row>
    <row r="294" spans="1:14" ht="15.75" thickBot="1">
      <c r="A294" s="332" t="s">
        <v>683</v>
      </c>
      <c r="B294" s="331">
        <v>95916</v>
      </c>
      <c r="C294" s="314"/>
      <c r="D294" s="314">
        <v>1</v>
      </c>
      <c r="E294" s="314">
        <v>1</v>
      </c>
      <c r="F294" s="314">
        <v>1</v>
      </c>
      <c r="G294" s="314"/>
      <c r="H294" s="314"/>
      <c r="I294" s="314">
        <v>3</v>
      </c>
      <c r="J294" s="314"/>
      <c r="K294" s="314"/>
      <c r="L294" s="314">
        <v>2</v>
      </c>
      <c r="M294" s="314">
        <v>2</v>
      </c>
      <c r="N294" s="315">
        <v>10</v>
      </c>
    </row>
    <row r="295" spans="1:14" ht="15.75" thickBot="1">
      <c r="A295" s="332" t="s">
        <v>683</v>
      </c>
      <c r="B295" s="331">
        <v>95917</v>
      </c>
      <c r="C295" s="314"/>
      <c r="D295" s="314">
        <v>2</v>
      </c>
      <c r="E295" s="314">
        <v>2</v>
      </c>
      <c r="F295" s="314">
        <v>6</v>
      </c>
      <c r="G295" s="314">
        <v>1</v>
      </c>
      <c r="H295" s="314">
        <v>2</v>
      </c>
      <c r="I295" s="314">
        <v>2</v>
      </c>
      <c r="J295" s="314">
        <v>4</v>
      </c>
      <c r="K295" s="314">
        <v>2</v>
      </c>
      <c r="L295" s="314">
        <v>1</v>
      </c>
      <c r="M295" s="314"/>
      <c r="N295" s="315">
        <v>22</v>
      </c>
    </row>
    <row r="296" spans="1:14" ht="15.75" thickBot="1">
      <c r="A296" s="332" t="s">
        <v>683</v>
      </c>
      <c r="B296" s="331">
        <v>95926</v>
      </c>
      <c r="C296" s="314">
        <v>6</v>
      </c>
      <c r="D296" s="314">
        <v>30</v>
      </c>
      <c r="E296" s="314">
        <v>27</v>
      </c>
      <c r="F296" s="314">
        <v>27</v>
      </c>
      <c r="G296" s="314">
        <v>25</v>
      </c>
      <c r="H296" s="314">
        <v>27</v>
      </c>
      <c r="I296" s="314">
        <v>69</v>
      </c>
      <c r="J296" s="314">
        <v>51</v>
      </c>
      <c r="K296" s="314">
        <v>41</v>
      </c>
      <c r="L296" s="314">
        <v>54</v>
      </c>
      <c r="M296" s="314">
        <v>21</v>
      </c>
      <c r="N296" s="315">
        <v>378</v>
      </c>
    </row>
    <row r="297" spans="1:14" ht="15.75" thickBot="1">
      <c r="A297" s="332" t="s">
        <v>683</v>
      </c>
      <c r="B297" s="331">
        <v>95927</v>
      </c>
      <c r="C297" s="314"/>
      <c r="D297" s="314"/>
      <c r="E297" s="314">
        <v>1</v>
      </c>
      <c r="F297" s="314"/>
      <c r="G297" s="314"/>
      <c r="H297" s="314"/>
      <c r="I297" s="314"/>
      <c r="J297" s="314"/>
      <c r="K297" s="314">
        <v>1</v>
      </c>
      <c r="L297" s="314"/>
      <c r="M297" s="314"/>
      <c r="N297" s="315">
        <v>2</v>
      </c>
    </row>
    <row r="298" spans="1:14" ht="15.75" thickBot="1">
      <c r="A298" s="332" t="s">
        <v>683</v>
      </c>
      <c r="B298" s="331">
        <v>95928</v>
      </c>
      <c r="C298" s="314">
        <v>2</v>
      </c>
      <c r="D298" s="314">
        <v>25</v>
      </c>
      <c r="E298" s="314">
        <v>34</v>
      </c>
      <c r="F298" s="314">
        <v>29</v>
      </c>
      <c r="G298" s="314">
        <v>17</v>
      </c>
      <c r="H298" s="314">
        <v>28</v>
      </c>
      <c r="I298" s="314">
        <v>54</v>
      </c>
      <c r="J298" s="314">
        <v>47</v>
      </c>
      <c r="K298" s="314">
        <v>39</v>
      </c>
      <c r="L298" s="314">
        <v>29</v>
      </c>
      <c r="M298" s="314">
        <v>14</v>
      </c>
      <c r="N298" s="315">
        <v>318</v>
      </c>
    </row>
    <row r="299" spans="1:14" ht="15.75" thickBot="1">
      <c r="A299" s="332" t="s">
        <v>683</v>
      </c>
      <c r="B299" s="331">
        <v>95929</v>
      </c>
      <c r="C299" s="314"/>
      <c r="D299" s="314">
        <v>1</v>
      </c>
      <c r="E299" s="314"/>
      <c r="F299" s="314"/>
      <c r="G299" s="314"/>
      <c r="H299" s="314"/>
      <c r="I299" s="314"/>
      <c r="J299" s="314"/>
      <c r="K299" s="314"/>
      <c r="L299" s="314"/>
      <c r="M299" s="314"/>
      <c r="N299" s="315">
        <v>1</v>
      </c>
    </row>
    <row r="300" spans="1:14" ht="15.75" thickBot="1">
      <c r="A300" s="332" t="s">
        <v>683</v>
      </c>
      <c r="B300" s="331">
        <v>95938</v>
      </c>
      <c r="C300" s="314"/>
      <c r="D300" s="314">
        <v>4</v>
      </c>
      <c r="E300" s="314">
        <v>2</v>
      </c>
      <c r="F300" s="314">
        <v>2</v>
      </c>
      <c r="G300" s="314">
        <v>4</v>
      </c>
      <c r="H300" s="314">
        <v>3</v>
      </c>
      <c r="I300" s="314">
        <v>9</v>
      </c>
      <c r="J300" s="314">
        <v>1</v>
      </c>
      <c r="K300" s="314">
        <v>2</v>
      </c>
      <c r="L300" s="314">
        <v>1</v>
      </c>
      <c r="M300" s="314"/>
      <c r="N300" s="315">
        <v>28</v>
      </c>
    </row>
    <row r="301" spans="1:14" ht="15.75" thickBot="1">
      <c r="A301" s="332" t="s">
        <v>683</v>
      </c>
      <c r="B301" s="331">
        <v>95941</v>
      </c>
      <c r="C301" s="314"/>
      <c r="D301" s="314">
        <v>1</v>
      </c>
      <c r="E301" s="314"/>
      <c r="F301" s="314"/>
      <c r="G301" s="314"/>
      <c r="H301" s="314">
        <v>1</v>
      </c>
      <c r="I301" s="314">
        <v>1</v>
      </c>
      <c r="J301" s="314"/>
      <c r="K301" s="314"/>
      <c r="L301" s="314">
        <v>1</v>
      </c>
      <c r="M301" s="314"/>
      <c r="N301" s="315">
        <v>4</v>
      </c>
    </row>
    <row r="302" spans="1:14" ht="15.75" thickBot="1">
      <c r="A302" s="332" t="s">
        <v>683</v>
      </c>
      <c r="B302" s="331">
        <v>95942</v>
      </c>
      <c r="C302" s="314"/>
      <c r="D302" s="314">
        <v>3</v>
      </c>
      <c r="E302" s="314">
        <v>1</v>
      </c>
      <c r="F302" s="314"/>
      <c r="G302" s="314"/>
      <c r="H302" s="314"/>
      <c r="I302" s="314"/>
      <c r="J302" s="314"/>
      <c r="K302" s="314"/>
      <c r="L302" s="314">
        <v>1</v>
      </c>
      <c r="M302" s="314"/>
      <c r="N302" s="315">
        <v>5</v>
      </c>
    </row>
    <row r="303" spans="1:14" s="410" customFormat="1" ht="15.75" thickBot="1">
      <c r="A303" s="332" t="s">
        <v>683</v>
      </c>
      <c r="B303" s="331">
        <v>95948</v>
      </c>
      <c r="C303" s="314"/>
      <c r="D303" s="314">
        <v>17</v>
      </c>
      <c r="E303" s="314">
        <v>19</v>
      </c>
      <c r="F303" s="314">
        <v>12</v>
      </c>
      <c r="G303" s="314">
        <v>10</v>
      </c>
      <c r="H303" s="314">
        <v>6</v>
      </c>
      <c r="I303" s="314">
        <v>17</v>
      </c>
      <c r="J303" s="314">
        <v>9</v>
      </c>
      <c r="K303" s="314">
        <v>10</v>
      </c>
      <c r="L303" s="314">
        <v>7</v>
      </c>
      <c r="M303" s="314">
        <v>3</v>
      </c>
      <c r="N303" s="315">
        <v>110</v>
      </c>
    </row>
    <row r="304" spans="1:14" s="410" customFormat="1" ht="15.75" thickBot="1">
      <c r="A304" s="332" t="s">
        <v>683</v>
      </c>
      <c r="B304" s="331">
        <v>95954</v>
      </c>
      <c r="C304" s="314"/>
      <c r="D304" s="314">
        <v>8</v>
      </c>
      <c r="E304" s="314">
        <v>17</v>
      </c>
      <c r="F304" s="314">
        <v>14</v>
      </c>
      <c r="G304" s="314">
        <v>13</v>
      </c>
      <c r="H304" s="314">
        <v>15</v>
      </c>
      <c r="I304" s="314">
        <v>25</v>
      </c>
      <c r="J304" s="314">
        <v>22</v>
      </c>
      <c r="K304" s="314">
        <v>14</v>
      </c>
      <c r="L304" s="314">
        <v>10</v>
      </c>
      <c r="M304" s="314">
        <v>3</v>
      </c>
      <c r="N304" s="315">
        <v>141</v>
      </c>
    </row>
    <row r="305" spans="1:14" s="410" customFormat="1" ht="15.75" thickBot="1">
      <c r="A305" s="332" t="s">
        <v>683</v>
      </c>
      <c r="B305" s="331">
        <v>95958</v>
      </c>
      <c r="C305" s="314"/>
      <c r="D305" s="314"/>
      <c r="E305" s="314"/>
      <c r="F305" s="314"/>
      <c r="G305" s="314">
        <v>1</v>
      </c>
      <c r="H305" s="314"/>
      <c r="I305" s="314"/>
      <c r="J305" s="314"/>
      <c r="K305" s="314"/>
      <c r="L305" s="314"/>
      <c r="M305" s="314"/>
      <c r="N305" s="315">
        <v>1</v>
      </c>
    </row>
    <row r="306" spans="1:14" s="410" customFormat="1" ht="15.75" thickBot="1">
      <c r="A306" s="332" t="s">
        <v>683</v>
      </c>
      <c r="B306" s="331">
        <v>95965</v>
      </c>
      <c r="C306" s="314">
        <v>1</v>
      </c>
      <c r="D306" s="314">
        <v>26</v>
      </c>
      <c r="E306" s="314">
        <v>27</v>
      </c>
      <c r="F306" s="314">
        <v>20</v>
      </c>
      <c r="G306" s="314">
        <v>27</v>
      </c>
      <c r="H306" s="314">
        <v>32</v>
      </c>
      <c r="I306" s="314">
        <v>61</v>
      </c>
      <c r="J306" s="314">
        <v>44</v>
      </c>
      <c r="K306" s="314">
        <v>50</v>
      </c>
      <c r="L306" s="314">
        <v>47</v>
      </c>
      <c r="M306" s="314">
        <v>31</v>
      </c>
      <c r="N306" s="315">
        <v>366</v>
      </c>
    </row>
    <row r="307" spans="1:14" s="410" customFormat="1" ht="15.75" thickBot="1">
      <c r="A307" s="332" t="s">
        <v>683</v>
      </c>
      <c r="B307" s="331">
        <v>95966</v>
      </c>
      <c r="C307" s="314">
        <v>2</v>
      </c>
      <c r="D307" s="314">
        <v>22</v>
      </c>
      <c r="E307" s="314">
        <v>35</v>
      </c>
      <c r="F307" s="314">
        <v>28</v>
      </c>
      <c r="G307" s="314">
        <v>16</v>
      </c>
      <c r="H307" s="314">
        <v>34</v>
      </c>
      <c r="I307" s="314">
        <v>88</v>
      </c>
      <c r="J307" s="314">
        <v>32</v>
      </c>
      <c r="K307" s="314">
        <v>29</v>
      </c>
      <c r="L307" s="314">
        <v>32</v>
      </c>
      <c r="M307" s="314">
        <v>18</v>
      </c>
      <c r="N307" s="315">
        <v>336</v>
      </c>
    </row>
    <row r="308" spans="1:14" ht="15.75" thickBot="1">
      <c r="A308" s="332" t="s">
        <v>683</v>
      </c>
      <c r="B308" s="331">
        <v>95967</v>
      </c>
      <c r="C308" s="314"/>
      <c r="D308" s="314"/>
      <c r="E308" s="314"/>
      <c r="F308" s="314"/>
      <c r="G308" s="314"/>
      <c r="H308" s="314"/>
      <c r="I308" s="314"/>
      <c r="J308" s="314"/>
      <c r="K308" s="314"/>
      <c r="L308" s="314">
        <v>1</v>
      </c>
      <c r="M308" s="314">
        <v>1</v>
      </c>
      <c r="N308" s="315">
        <v>2</v>
      </c>
    </row>
    <row r="309" spans="1:14" ht="15.75" thickBot="1">
      <c r="A309" s="332" t="s">
        <v>683</v>
      </c>
      <c r="B309" s="331">
        <v>95968</v>
      </c>
      <c r="C309" s="314"/>
      <c r="D309" s="314">
        <v>1</v>
      </c>
      <c r="E309" s="314">
        <v>1</v>
      </c>
      <c r="F309" s="314"/>
      <c r="G309" s="314">
        <v>1</v>
      </c>
      <c r="H309" s="314">
        <v>1</v>
      </c>
      <c r="I309" s="314">
        <v>6</v>
      </c>
      <c r="J309" s="314"/>
      <c r="K309" s="314">
        <v>2</v>
      </c>
      <c r="L309" s="314">
        <v>1</v>
      </c>
      <c r="M309" s="314"/>
      <c r="N309" s="315">
        <v>13</v>
      </c>
    </row>
    <row r="310" spans="1:14" ht="15.75" thickBot="1">
      <c r="A310" s="332" t="s">
        <v>683</v>
      </c>
      <c r="B310" s="331">
        <v>95969</v>
      </c>
      <c r="C310" s="314"/>
      <c r="D310" s="314">
        <v>14</v>
      </c>
      <c r="E310" s="314">
        <v>23</v>
      </c>
      <c r="F310" s="314">
        <v>30</v>
      </c>
      <c r="G310" s="314">
        <v>30</v>
      </c>
      <c r="H310" s="314">
        <v>32</v>
      </c>
      <c r="I310" s="314">
        <v>84</v>
      </c>
      <c r="J310" s="314">
        <v>47</v>
      </c>
      <c r="K310" s="314">
        <v>61</v>
      </c>
      <c r="L310" s="314">
        <v>56</v>
      </c>
      <c r="M310" s="314">
        <v>26</v>
      </c>
      <c r="N310" s="315">
        <v>403</v>
      </c>
    </row>
    <row r="311" spans="1:14" ht="15.75" thickBot="1">
      <c r="A311" s="332" t="s">
        <v>683</v>
      </c>
      <c r="B311" s="331">
        <v>95973</v>
      </c>
      <c r="C311" s="314">
        <v>2</v>
      </c>
      <c r="D311" s="314">
        <v>27</v>
      </c>
      <c r="E311" s="314">
        <v>47</v>
      </c>
      <c r="F311" s="314">
        <v>43</v>
      </c>
      <c r="G311" s="314">
        <v>27</v>
      </c>
      <c r="H311" s="314">
        <v>31</v>
      </c>
      <c r="I311" s="314">
        <v>44</v>
      </c>
      <c r="J311" s="314">
        <v>29</v>
      </c>
      <c r="K311" s="314">
        <v>29</v>
      </c>
      <c r="L311" s="314">
        <v>31</v>
      </c>
      <c r="M311" s="314">
        <v>19</v>
      </c>
      <c r="N311" s="315">
        <v>329</v>
      </c>
    </row>
    <row r="312" spans="1:14" ht="15.75" thickBot="1">
      <c r="A312" s="332" t="s">
        <v>683</v>
      </c>
      <c r="B312" s="331">
        <v>95974</v>
      </c>
      <c r="C312" s="314"/>
      <c r="D312" s="314"/>
      <c r="E312" s="314"/>
      <c r="F312" s="314"/>
      <c r="G312" s="314"/>
      <c r="H312" s="314">
        <v>1</v>
      </c>
      <c r="I312" s="314">
        <v>1</v>
      </c>
      <c r="J312" s="314">
        <v>2</v>
      </c>
      <c r="K312" s="314">
        <v>2</v>
      </c>
      <c r="L312" s="314"/>
      <c r="M312" s="314"/>
      <c r="N312" s="315">
        <v>6</v>
      </c>
    </row>
    <row r="313" spans="1:14" ht="15.75" thickBot="1">
      <c r="A313" s="332" t="s">
        <v>683</v>
      </c>
      <c r="B313" s="334">
        <v>95976</v>
      </c>
      <c r="C313" s="324"/>
      <c r="D313" s="324"/>
      <c r="E313" s="324"/>
      <c r="F313" s="324"/>
      <c r="G313" s="324"/>
      <c r="H313" s="324"/>
      <c r="I313" s="324"/>
      <c r="J313" s="324"/>
      <c r="K313" s="324">
        <v>1</v>
      </c>
      <c r="L313" s="324"/>
      <c r="M313" s="324"/>
      <c r="N313" s="325">
        <v>1</v>
      </c>
    </row>
    <row r="314" spans="1:14" ht="15.75" thickBot="1">
      <c r="A314" s="335"/>
      <c r="B314" s="336" t="s">
        <v>889</v>
      </c>
      <c r="C314" s="337">
        <v>13</v>
      </c>
      <c r="D314" s="337">
        <v>183</v>
      </c>
      <c r="E314" s="337">
        <v>237</v>
      </c>
      <c r="F314" s="337">
        <v>213</v>
      </c>
      <c r="G314" s="337">
        <v>172</v>
      </c>
      <c r="H314" s="337">
        <v>214</v>
      </c>
      <c r="I314" s="337">
        <v>466</v>
      </c>
      <c r="J314" s="337">
        <v>289</v>
      </c>
      <c r="K314" s="337">
        <v>283</v>
      </c>
      <c r="L314" s="337">
        <v>274</v>
      </c>
      <c r="M314" s="337">
        <v>138</v>
      </c>
      <c r="N314" s="338">
        <v>2482</v>
      </c>
    </row>
    <row r="316" spans="1:14" ht="19.5" thickBot="1">
      <c r="A316" s="35" t="s">
        <v>234</v>
      </c>
      <c r="B316" s="116" t="s">
        <v>898</v>
      </c>
    </row>
    <row r="317" spans="1:14">
      <c r="A317" s="316" t="s">
        <v>366</v>
      </c>
      <c r="B317" s="317"/>
      <c r="C317" s="318" t="s">
        <v>348</v>
      </c>
      <c r="D317" s="317"/>
      <c r="E317" s="317"/>
      <c r="F317" s="317"/>
      <c r="G317" s="317"/>
      <c r="H317" s="317"/>
      <c r="I317" s="319"/>
    </row>
    <row r="318" spans="1:14" ht="15.75" thickBot="1">
      <c r="A318" s="320" t="s">
        <v>345</v>
      </c>
      <c r="B318" s="321" t="s">
        <v>344</v>
      </c>
      <c r="C318" s="322" t="s">
        <v>351</v>
      </c>
      <c r="D318" s="322" t="s">
        <v>352</v>
      </c>
      <c r="E318" s="322" t="s">
        <v>364</v>
      </c>
      <c r="F318" s="322" t="s">
        <v>358</v>
      </c>
      <c r="G318" s="322" t="s">
        <v>365</v>
      </c>
      <c r="H318" s="322" t="s">
        <v>363</v>
      </c>
      <c r="I318" s="323" t="s">
        <v>9</v>
      </c>
    </row>
    <row r="319" spans="1:14" ht="15.75" thickBot="1">
      <c r="A319" s="332" t="s">
        <v>683</v>
      </c>
      <c r="B319" s="333" t="s">
        <v>683</v>
      </c>
      <c r="C319" s="312">
        <v>255</v>
      </c>
      <c r="D319" s="312">
        <v>1426</v>
      </c>
      <c r="E319" s="312">
        <v>43</v>
      </c>
      <c r="F319" s="312">
        <v>735</v>
      </c>
      <c r="G319" s="312">
        <v>13</v>
      </c>
      <c r="H319" s="312">
        <v>10</v>
      </c>
      <c r="I319" s="313">
        <v>2482</v>
      </c>
      <c r="J319" s="326"/>
      <c r="K319" s="326"/>
      <c r="L319" s="326"/>
      <c r="M319" s="326"/>
      <c r="N319" s="326"/>
    </row>
    <row r="320" spans="1:14" ht="15.75" thickBot="1">
      <c r="A320" s="332" t="s">
        <v>683</v>
      </c>
      <c r="B320" s="331">
        <v>95914</v>
      </c>
      <c r="C320" s="314"/>
      <c r="D320" s="314">
        <v>6</v>
      </c>
      <c r="E320" s="314"/>
      <c r="F320" s="314"/>
      <c r="G320" s="314"/>
      <c r="H320" s="314"/>
      <c r="I320" s="315">
        <v>6</v>
      </c>
      <c r="J320" s="326"/>
      <c r="K320" s="326"/>
      <c r="L320" s="326"/>
      <c r="M320" s="326"/>
      <c r="N320" s="326"/>
    </row>
    <row r="321" spans="1:14" ht="15.75" thickBot="1">
      <c r="A321" s="332" t="s">
        <v>683</v>
      </c>
      <c r="B321" s="331">
        <v>95916</v>
      </c>
      <c r="C321" s="314"/>
      <c r="D321" s="314">
        <v>6</v>
      </c>
      <c r="E321" s="314"/>
      <c r="F321" s="314">
        <v>4</v>
      </c>
      <c r="G321" s="314"/>
      <c r="H321" s="314"/>
      <c r="I321" s="315">
        <v>10</v>
      </c>
      <c r="J321" s="326"/>
      <c r="K321" s="326"/>
      <c r="L321" s="326"/>
      <c r="M321" s="326"/>
      <c r="N321" s="326"/>
    </row>
    <row r="322" spans="1:14" ht="15.75" thickBot="1">
      <c r="A322" s="332" t="s">
        <v>683</v>
      </c>
      <c r="B322" s="331">
        <v>95917</v>
      </c>
      <c r="C322" s="314"/>
      <c r="D322" s="314">
        <v>20</v>
      </c>
      <c r="E322" s="314"/>
      <c r="F322" s="314">
        <v>2</v>
      </c>
      <c r="G322" s="314"/>
      <c r="H322" s="314"/>
      <c r="I322" s="315">
        <v>22</v>
      </c>
      <c r="J322" s="326"/>
      <c r="K322" s="326"/>
      <c r="L322" s="326"/>
      <c r="M322" s="326"/>
      <c r="N322" s="326"/>
    </row>
    <row r="323" spans="1:14" ht="15.75" thickBot="1">
      <c r="A323" s="332" t="s">
        <v>683</v>
      </c>
      <c r="B323" s="331">
        <v>95926</v>
      </c>
      <c r="C323" s="314">
        <v>32</v>
      </c>
      <c r="D323" s="314">
        <v>198</v>
      </c>
      <c r="E323" s="314">
        <v>1</v>
      </c>
      <c r="F323" s="314">
        <v>142</v>
      </c>
      <c r="G323" s="314">
        <v>3</v>
      </c>
      <c r="H323" s="314">
        <v>2</v>
      </c>
      <c r="I323" s="315">
        <v>378</v>
      </c>
      <c r="J323" s="326"/>
      <c r="K323" s="326"/>
      <c r="L323" s="326"/>
      <c r="M323" s="326"/>
      <c r="N323" s="326"/>
    </row>
    <row r="324" spans="1:14" ht="15.75" thickBot="1">
      <c r="A324" s="332" t="s">
        <v>683</v>
      </c>
      <c r="B324" s="331">
        <v>95927</v>
      </c>
      <c r="C324" s="314"/>
      <c r="D324" s="314"/>
      <c r="E324" s="314"/>
      <c r="F324" s="314">
        <v>1</v>
      </c>
      <c r="G324" s="314">
        <v>1</v>
      </c>
      <c r="H324" s="314"/>
      <c r="I324" s="315">
        <v>2</v>
      </c>
      <c r="J324" s="326"/>
      <c r="K324" s="326"/>
      <c r="L324" s="326"/>
      <c r="M324" s="326"/>
      <c r="N324" s="326"/>
    </row>
    <row r="325" spans="1:14" ht="15.75" thickBot="1">
      <c r="A325" s="332" t="s">
        <v>683</v>
      </c>
      <c r="B325" s="331">
        <v>95928</v>
      </c>
      <c r="C325" s="314">
        <v>19</v>
      </c>
      <c r="D325" s="314">
        <v>174</v>
      </c>
      <c r="E325" s="314"/>
      <c r="F325" s="314">
        <v>121</v>
      </c>
      <c r="G325" s="314">
        <v>2</v>
      </c>
      <c r="H325" s="314">
        <v>2</v>
      </c>
      <c r="I325" s="315">
        <v>318</v>
      </c>
      <c r="J325" s="326"/>
      <c r="K325" s="326"/>
      <c r="L325" s="326"/>
      <c r="M325" s="326"/>
      <c r="N325" s="326"/>
    </row>
    <row r="326" spans="1:14" s="410" customFormat="1" ht="15.75" thickBot="1">
      <c r="A326" s="332" t="s">
        <v>683</v>
      </c>
      <c r="B326" s="331">
        <v>95929</v>
      </c>
      <c r="C326" s="314"/>
      <c r="D326" s="314">
        <v>1</v>
      </c>
      <c r="E326" s="314"/>
      <c r="F326" s="314"/>
      <c r="G326" s="314"/>
      <c r="H326" s="314"/>
      <c r="I326" s="315">
        <v>1</v>
      </c>
      <c r="J326" s="326"/>
      <c r="K326" s="326"/>
      <c r="L326" s="326"/>
      <c r="M326" s="326"/>
      <c r="N326" s="326"/>
    </row>
    <row r="327" spans="1:14" s="410" customFormat="1" ht="15.75" thickBot="1">
      <c r="A327" s="332" t="s">
        <v>683</v>
      </c>
      <c r="B327" s="331">
        <v>95938</v>
      </c>
      <c r="C327" s="314"/>
      <c r="D327" s="314">
        <v>24</v>
      </c>
      <c r="E327" s="314"/>
      <c r="F327" s="314">
        <v>4</v>
      </c>
      <c r="G327" s="314"/>
      <c r="H327" s="314"/>
      <c r="I327" s="315">
        <v>28</v>
      </c>
      <c r="J327" s="326"/>
      <c r="K327" s="326"/>
      <c r="L327" s="326"/>
      <c r="M327" s="326"/>
      <c r="N327" s="326"/>
    </row>
    <row r="328" spans="1:14" s="410" customFormat="1" ht="15.75" thickBot="1">
      <c r="A328" s="332" t="s">
        <v>683</v>
      </c>
      <c r="B328" s="331">
        <v>95941</v>
      </c>
      <c r="C328" s="314"/>
      <c r="D328" s="314">
        <v>3</v>
      </c>
      <c r="E328" s="314"/>
      <c r="F328" s="314">
        <v>1</v>
      </c>
      <c r="G328" s="314"/>
      <c r="H328" s="314"/>
      <c r="I328" s="315">
        <v>4</v>
      </c>
      <c r="J328" s="326"/>
      <c r="K328" s="326"/>
      <c r="L328" s="326"/>
      <c r="M328" s="326"/>
      <c r="N328" s="326"/>
    </row>
    <row r="329" spans="1:14" s="410" customFormat="1" ht="15.75" thickBot="1">
      <c r="A329" s="332" t="s">
        <v>683</v>
      </c>
      <c r="B329" s="331">
        <v>95942</v>
      </c>
      <c r="C329" s="314"/>
      <c r="D329" s="314">
        <v>5</v>
      </c>
      <c r="E329" s="314"/>
      <c r="F329" s="314"/>
      <c r="G329" s="314"/>
      <c r="H329" s="314"/>
      <c r="I329" s="315">
        <v>5</v>
      </c>
      <c r="J329" s="326"/>
      <c r="K329" s="326"/>
      <c r="L329" s="326"/>
      <c r="M329" s="326"/>
      <c r="N329" s="326"/>
    </row>
    <row r="330" spans="1:14" s="410" customFormat="1" ht="15.75" thickBot="1">
      <c r="A330" s="332" t="s">
        <v>683</v>
      </c>
      <c r="B330" s="331">
        <v>95948</v>
      </c>
      <c r="C330" s="314">
        <v>6</v>
      </c>
      <c r="D330" s="314">
        <v>87</v>
      </c>
      <c r="E330" s="314"/>
      <c r="F330" s="314">
        <v>15</v>
      </c>
      <c r="G330" s="314"/>
      <c r="H330" s="314">
        <v>2</v>
      </c>
      <c r="I330" s="315">
        <v>110</v>
      </c>
      <c r="J330" s="326"/>
      <c r="K330" s="326"/>
      <c r="L330" s="326"/>
      <c r="M330" s="326"/>
      <c r="N330" s="326"/>
    </row>
    <row r="331" spans="1:14" s="410" customFormat="1" ht="15.75" thickBot="1">
      <c r="A331" s="332" t="s">
        <v>683</v>
      </c>
      <c r="B331" s="331">
        <v>95954</v>
      </c>
      <c r="C331" s="314">
        <v>14</v>
      </c>
      <c r="D331" s="314">
        <v>89</v>
      </c>
      <c r="E331" s="314"/>
      <c r="F331" s="314">
        <v>38</v>
      </c>
      <c r="G331" s="314"/>
      <c r="H331" s="314"/>
      <c r="I331" s="315">
        <v>141</v>
      </c>
      <c r="J331" s="326"/>
      <c r="K331" s="326"/>
      <c r="L331" s="326"/>
      <c r="M331" s="326"/>
      <c r="N331" s="326"/>
    </row>
    <row r="332" spans="1:14" ht="15.75" thickBot="1">
      <c r="A332" s="332" t="s">
        <v>683</v>
      </c>
      <c r="B332" s="331">
        <v>95958</v>
      </c>
      <c r="C332" s="314"/>
      <c r="D332" s="314">
        <v>1</v>
      </c>
      <c r="E332" s="314"/>
      <c r="F332" s="314"/>
      <c r="G332" s="314"/>
      <c r="H332" s="314"/>
      <c r="I332" s="315">
        <v>1</v>
      </c>
      <c r="J332" s="326"/>
      <c r="K332" s="326"/>
      <c r="L332" s="326"/>
      <c r="M332" s="326"/>
      <c r="N332" s="326"/>
    </row>
    <row r="333" spans="1:14" ht="15.75" thickBot="1">
      <c r="A333" s="332" t="s">
        <v>683</v>
      </c>
      <c r="B333" s="331">
        <v>95965</v>
      </c>
      <c r="C333" s="314">
        <v>65</v>
      </c>
      <c r="D333" s="314">
        <v>179</v>
      </c>
      <c r="E333" s="314">
        <v>3</v>
      </c>
      <c r="F333" s="314">
        <v>116</v>
      </c>
      <c r="G333" s="314">
        <v>3</v>
      </c>
      <c r="H333" s="314"/>
      <c r="I333" s="315">
        <v>366</v>
      </c>
      <c r="J333" s="326"/>
      <c r="K333" s="326"/>
      <c r="L333" s="326"/>
      <c r="M333" s="326"/>
      <c r="N333" s="326"/>
    </row>
    <row r="334" spans="1:14" ht="15.75" thickBot="1">
      <c r="A334" s="332" t="s">
        <v>683</v>
      </c>
      <c r="B334" s="331">
        <v>95966</v>
      </c>
      <c r="C334" s="314">
        <v>35</v>
      </c>
      <c r="D334" s="314">
        <v>202</v>
      </c>
      <c r="E334" s="314">
        <v>2</v>
      </c>
      <c r="F334" s="314">
        <v>94</v>
      </c>
      <c r="G334" s="314">
        <v>1</v>
      </c>
      <c r="H334" s="314">
        <v>2</v>
      </c>
      <c r="I334" s="315">
        <v>336</v>
      </c>
      <c r="J334" s="326"/>
      <c r="K334" s="326"/>
      <c r="L334" s="326"/>
      <c r="M334" s="326"/>
      <c r="N334" s="326"/>
    </row>
    <row r="335" spans="1:14" ht="15.75" thickBot="1">
      <c r="A335" s="332" t="s">
        <v>683</v>
      </c>
      <c r="B335" s="331">
        <v>95967</v>
      </c>
      <c r="C335" s="314">
        <v>1</v>
      </c>
      <c r="D335" s="314">
        <v>1</v>
      </c>
      <c r="E335" s="314"/>
      <c r="F335" s="314"/>
      <c r="G335" s="314"/>
      <c r="H335" s="314"/>
      <c r="I335" s="315">
        <v>2</v>
      </c>
      <c r="J335" s="326"/>
      <c r="K335" s="326"/>
      <c r="L335" s="326"/>
      <c r="M335" s="326"/>
      <c r="N335" s="326"/>
    </row>
    <row r="336" spans="1:14" ht="15.75" thickBot="1">
      <c r="A336" s="332" t="s">
        <v>683</v>
      </c>
      <c r="B336" s="331">
        <v>95968</v>
      </c>
      <c r="C336" s="314"/>
      <c r="D336" s="314">
        <v>10</v>
      </c>
      <c r="E336" s="314"/>
      <c r="F336" s="314">
        <v>3</v>
      </c>
      <c r="G336" s="314"/>
      <c r="H336" s="314"/>
      <c r="I336" s="315">
        <v>13</v>
      </c>
      <c r="J336" s="326"/>
      <c r="K336" s="326"/>
      <c r="L336" s="326"/>
      <c r="M336" s="326"/>
      <c r="N336" s="326"/>
    </row>
    <row r="337" spans="1:14" ht="15.75" thickBot="1">
      <c r="A337" s="332" t="s">
        <v>683</v>
      </c>
      <c r="B337" s="331">
        <v>95969</v>
      </c>
      <c r="C337" s="314">
        <v>66</v>
      </c>
      <c r="D337" s="314">
        <v>197</v>
      </c>
      <c r="E337" s="314">
        <v>21</v>
      </c>
      <c r="F337" s="314">
        <v>116</v>
      </c>
      <c r="G337" s="314">
        <v>1</v>
      </c>
      <c r="H337" s="314">
        <v>2</v>
      </c>
      <c r="I337" s="315">
        <v>403</v>
      </c>
      <c r="J337" s="326"/>
      <c r="K337" s="326"/>
      <c r="L337" s="326"/>
      <c r="M337" s="326"/>
      <c r="N337" s="326"/>
    </row>
    <row r="338" spans="1:14" ht="15.75" thickBot="1">
      <c r="A338" s="332" t="s">
        <v>683</v>
      </c>
      <c r="B338" s="331">
        <v>95973</v>
      </c>
      <c r="C338" s="314">
        <v>12</v>
      </c>
      <c r="D338" s="314">
        <v>222</v>
      </c>
      <c r="E338" s="314">
        <v>16</v>
      </c>
      <c r="F338" s="314">
        <v>77</v>
      </c>
      <c r="G338" s="314">
        <v>2</v>
      </c>
      <c r="H338" s="314"/>
      <c r="I338" s="315">
        <v>329</v>
      </c>
      <c r="J338" s="326"/>
      <c r="K338" s="326"/>
      <c r="L338" s="326"/>
      <c r="M338" s="326"/>
      <c r="N338" s="326"/>
    </row>
    <row r="339" spans="1:14" ht="15.75" thickBot="1">
      <c r="A339" s="332" t="s">
        <v>683</v>
      </c>
      <c r="B339" s="331">
        <v>95974</v>
      </c>
      <c r="C339" s="314">
        <v>5</v>
      </c>
      <c r="D339" s="314">
        <v>1</v>
      </c>
      <c r="E339" s="314"/>
      <c r="F339" s="314"/>
      <c r="G339" s="314"/>
      <c r="H339" s="314"/>
      <c r="I339" s="315">
        <v>6</v>
      </c>
      <c r="J339" s="326"/>
      <c r="K339" s="326"/>
      <c r="L339" s="326"/>
      <c r="M339" s="326"/>
      <c r="N339" s="326"/>
    </row>
    <row r="340" spans="1:14" ht="15.75" thickBot="1">
      <c r="A340" s="332" t="s">
        <v>683</v>
      </c>
      <c r="B340" s="334">
        <v>95976</v>
      </c>
      <c r="C340" s="324"/>
      <c r="D340" s="324"/>
      <c r="E340" s="324"/>
      <c r="F340" s="324">
        <v>1</v>
      </c>
      <c r="G340" s="324"/>
      <c r="H340" s="324"/>
      <c r="I340" s="325">
        <v>1</v>
      </c>
      <c r="J340" s="326"/>
      <c r="K340" s="326"/>
      <c r="L340" s="326"/>
      <c r="M340" s="326"/>
      <c r="N340" s="326"/>
    </row>
    <row r="341" spans="1:14" ht="15.75" thickBot="1">
      <c r="A341" s="335"/>
      <c r="B341" s="336" t="s">
        <v>889</v>
      </c>
      <c r="C341" s="337">
        <v>255</v>
      </c>
      <c r="D341" s="337">
        <v>1426</v>
      </c>
      <c r="E341" s="337">
        <v>43</v>
      </c>
      <c r="F341" s="337">
        <v>735</v>
      </c>
      <c r="G341" s="337">
        <v>13</v>
      </c>
      <c r="H341" s="337">
        <v>10</v>
      </c>
      <c r="I341" s="338">
        <v>2482</v>
      </c>
      <c r="J341" s="326"/>
      <c r="K341" s="326"/>
      <c r="L341" s="326"/>
      <c r="M341" s="326"/>
      <c r="N341" s="326"/>
    </row>
  </sheetData>
  <mergeCells count="1">
    <mergeCell ref="A1:F1"/>
  </mergeCells>
  <hyperlinks>
    <hyperlink ref="A3" r:id="rId1"/>
    <hyperlink ref="A5" r:id="rId2"/>
  </hyperlinks>
  <pageMargins left="0.7" right="0.7" top="0.75" bottom="0.75" header="0.3" footer="0.3"/>
  <pageSetup scale="50" orientation="portrait" r:id="rId3"/>
  <headerFooter>
    <oddHeader>&amp;L5th Cycle Housing Element Data Package&amp;CButte County and the Cities Within</oddHeader>
    <oddFooter>&amp;L&amp;A&amp;C&amp;"-,Bold"HCD-Housing Policy&amp;RPage &amp;P</oddFooter>
  </headerFooter>
  <rowBreaks count="2" manualBreakCount="2">
    <brk id="148" max="5" man="1"/>
    <brk id="223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workbookViewId="0">
      <selection activeCell="C31" sqref="C31"/>
    </sheetView>
  </sheetViews>
  <sheetFormatPr defaultRowHeight="15"/>
  <cols>
    <col min="1" max="1" width="27.28515625" customWidth="1"/>
    <col min="2" max="2" width="29.85546875" customWidth="1"/>
    <col min="3" max="3" width="25.7109375" customWidth="1"/>
  </cols>
  <sheetData>
    <row r="1" spans="1:4" s="116" customFormat="1" ht="19.5" thickBot="1">
      <c r="A1" s="35" t="s">
        <v>235</v>
      </c>
    </row>
    <row r="2" spans="1:4" ht="15.75" customHeight="1">
      <c r="A2" s="707" t="s">
        <v>728</v>
      </c>
      <c r="B2" s="708"/>
      <c r="C2" s="762"/>
    </row>
    <row r="3" spans="1:4" ht="15.75" thickBot="1">
      <c r="A3" s="711"/>
      <c r="B3" s="712"/>
      <c r="C3" s="763"/>
    </row>
    <row r="4" spans="1:4">
      <c r="A4" s="764"/>
      <c r="B4" s="765"/>
      <c r="C4" s="766"/>
    </row>
    <row r="5" spans="1:4" ht="16.5" thickBot="1">
      <c r="A5" s="711" t="s">
        <v>23</v>
      </c>
      <c r="B5" s="712"/>
      <c r="C5" s="763"/>
    </row>
    <row r="6" spans="1:4" s="145" customFormat="1" ht="15.75" thickBot="1">
      <c r="A6" s="143" t="s">
        <v>24</v>
      </c>
      <c r="B6" s="144" t="s">
        <v>25</v>
      </c>
      <c r="C6" s="144" t="s">
        <v>233</v>
      </c>
    </row>
    <row r="7" spans="1:4" s="145" customFormat="1" ht="15.75" thickBot="1">
      <c r="A7" s="263">
        <v>671</v>
      </c>
      <c r="B7" s="264">
        <v>5021</v>
      </c>
      <c r="C7" s="264">
        <v>48914</v>
      </c>
    </row>
    <row r="9" spans="1:4" ht="19.5" thickBot="1">
      <c r="A9" s="35" t="s">
        <v>236</v>
      </c>
    </row>
    <row r="10" spans="1:4">
      <c r="A10" s="707" t="s">
        <v>729</v>
      </c>
      <c r="B10" s="708"/>
      <c r="C10" s="708"/>
      <c r="D10" s="762"/>
    </row>
    <row r="11" spans="1:4" ht="15.75" thickBot="1">
      <c r="A11" s="711"/>
      <c r="B11" s="712"/>
      <c r="C11" s="712"/>
      <c r="D11" s="763"/>
    </row>
    <row r="12" spans="1:4">
      <c r="A12" s="772"/>
      <c r="B12" s="773"/>
      <c r="C12" s="773"/>
      <c r="D12" s="774"/>
    </row>
    <row r="13" spans="1:4" ht="16.5" thickBot="1">
      <c r="A13" s="775" t="s">
        <v>313</v>
      </c>
      <c r="B13" s="776"/>
      <c r="C13" s="776"/>
      <c r="D13" s="777"/>
    </row>
    <row r="14" spans="1:4" ht="16.5" thickBot="1">
      <c r="A14" s="13"/>
      <c r="B14" s="767" t="s">
        <v>24</v>
      </c>
      <c r="C14" s="768"/>
      <c r="D14" s="4">
        <v>354</v>
      </c>
    </row>
    <row r="15" spans="1:4" ht="16.5" thickBot="1">
      <c r="A15" s="13"/>
      <c r="B15" s="767" t="s">
        <v>25</v>
      </c>
      <c r="C15" s="768"/>
      <c r="D15" s="4">
        <v>1439</v>
      </c>
    </row>
    <row r="16" spans="1:4" ht="16.5" thickBot="1">
      <c r="A16" s="13"/>
      <c r="B16" s="778" t="s">
        <v>26</v>
      </c>
      <c r="C16" s="779"/>
      <c r="D16" s="4"/>
    </row>
    <row r="17" spans="1:4" ht="16.5" thickBot="1">
      <c r="A17" s="13"/>
      <c r="B17" s="780" t="s">
        <v>24</v>
      </c>
      <c r="C17" s="781"/>
      <c r="D17" s="4">
        <v>32</v>
      </c>
    </row>
    <row r="18" spans="1:4" ht="16.5" thickBot="1">
      <c r="A18" s="13"/>
      <c r="B18" s="780" t="s">
        <v>25</v>
      </c>
      <c r="C18" s="781"/>
      <c r="D18" s="4">
        <v>586</v>
      </c>
    </row>
    <row r="19" spans="1:4">
      <c r="A19" s="772"/>
      <c r="B19" s="773"/>
      <c r="C19" s="773"/>
      <c r="D19" s="774"/>
    </row>
    <row r="20" spans="1:4" ht="16.5" thickBot="1">
      <c r="A20" s="775" t="s">
        <v>314</v>
      </c>
      <c r="B20" s="776"/>
      <c r="C20" s="776"/>
      <c r="D20" s="777"/>
    </row>
    <row r="21" spans="1:4" ht="16.5" thickBot="1">
      <c r="A21" s="13"/>
      <c r="B21" s="767" t="s">
        <v>24</v>
      </c>
      <c r="C21" s="768"/>
      <c r="D21" s="4">
        <v>534</v>
      </c>
    </row>
    <row r="22" spans="1:4" ht="16.5" thickBot="1">
      <c r="A22" s="13"/>
      <c r="B22" s="767" t="s">
        <v>25</v>
      </c>
      <c r="C22" s="768"/>
      <c r="D22" s="4">
        <v>3582</v>
      </c>
    </row>
    <row r="23" spans="1:4" ht="24" customHeight="1" thickBot="1">
      <c r="A23" s="769" t="s">
        <v>27</v>
      </c>
      <c r="B23" s="770"/>
      <c r="C23" s="770"/>
      <c r="D23" s="771"/>
    </row>
    <row r="24" spans="1:4">
      <c r="A24" t="s">
        <v>260</v>
      </c>
      <c r="B24" s="89" t="s">
        <v>259</v>
      </c>
    </row>
  </sheetData>
  <mergeCells count="16">
    <mergeCell ref="A2:C3"/>
    <mergeCell ref="A4:C4"/>
    <mergeCell ref="A5:C5"/>
    <mergeCell ref="B22:C22"/>
    <mergeCell ref="A23:D23"/>
    <mergeCell ref="A10:D11"/>
    <mergeCell ref="A12:D12"/>
    <mergeCell ref="A13:D13"/>
    <mergeCell ref="B15:C15"/>
    <mergeCell ref="B16:C16"/>
    <mergeCell ref="A19:D19"/>
    <mergeCell ref="A20:D20"/>
    <mergeCell ref="B21:C21"/>
    <mergeCell ref="B14:C14"/>
    <mergeCell ref="B17:C17"/>
    <mergeCell ref="B18:C18"/>
  </mergeCells>
  <hyperlinks>
    <hyperlink ref="B24" r:id="rId1"/>
  </hyperlinks>
  <pageMargins left="0.7" right="0.7" top="0.75" bottom="0.75" header="0.3" footer="0.3"/>
  <pageSetup scale="89" fitToHeight="0" orientation="portrait" r:id="rId2"/>
  <headerFooter>
    <oddHeader>&amp;L5th Cycle Housing Element Data Package&amp;CButte County and the Cities Within</oddHeader>
    <oddFooter>&amp;L&amp;A&amp;C&amp;"-,Bold"HCD-Housing Policy&amp;RPage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18</vt:i4>
      </vt:variant>
    </vt:vector>
  </HeadingPairs>
  <TitlesOfParts>
    <vt:vector size="32" baseType="lpstr">
      <vt:lpstr>Population</vt:lpstr>
      <vt:lpstr>Employment</vt:lpstr>
      <vt:lpstr>Overcrowding</vt:lpstr>
      <vt:lpstr>Overpayment</vt:lpstr>
      <vt:lpstr>Households</vt:lpstr>
      <vt:lpstr>Housing Stock</vt:lpstr>
      <vt:lpstr>Disability</vt:lpstr>
      <vt:lpstr>Disability_SB812</vt:lpstr>
      <vt:lpstr>Farm Workers</vt:lpstr>
      <vt:lpstr>Homeless</vt:lpstr>
      <vt:lpstr> Assisted Units</vt:lpstr>
      <vt:lpstr>Projected Needs</vt:lpstr>
      <vt:lpstr>DOF E5</vt:lpstr>
      <vt:lpstr>Sheet1</vt:lpstr>
      <vt:lpstr>' Assisted Units'!Print_Area</vt:lpstr>
      <vt:lpstr>Disability!Print_Area</vt:lpstr>
      <vt:lpstr>Disability_SB812!Print_Area</vt:lpstr>
      <vt:lpstr>Employment!Print_Area</vt:lpstr>
      <vt:lpstr>'Farm Workers'!Print_Area</vt:lpstr>
      <vt:lpstr>Homeless!Print_Area</vt:lpstr>
      <vt:lpstr>Households!Print_Area</vt:lpstr>
      <vt:lpstr>'Housing Stock'!Print_Area</vt:lpstr>
      <vt:lpstr>Overcrowding!Print_Area</vt:lpstr>
      <vt:lpstr>Overpayment!Print_Area</vt:lpstr>
      <vt:lpstr>Population!Print_Area</vt:lpstr>
      <vt:lpstr>' Assisted Units'!Print_Titles</vt:lpstr>
      <vt:lpstr>Disability!Print_Titles</vt:lpstr>
      <vt:lpstr>Disability_SB812!Print_Titles</vt:lpstr>
      <vt:lpstr>Employment!Print_Titles</vt:lpstr>
      <vt:lpstr>Households!Print_Titles</vt:lpstr>
      <vt:lpstr>Overcrowding!Print_Titles</vt:lpstr>
      <vt:lpstr>Overpayment!Print_Titles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2013-11-20T22:56:17Z</dcterms:modified>
</cp:coreProperties>
</file>