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525" windowWidth="11760" windowHeight="4500" tabRatio="867"/>
  </bookViews>
  <sheets>
    <sheet name="Population" sheetId="1" r:id="rId1"/>
    <sheet name="Employment" sheetId="2" r:id="rId2"/>
    <sheet name="Overcrowding" sheetId="12" r:id="rId3"/>
    <sheet name="Overpayment" sheetId="23" r:id="rId4"/>
    <sheet name="Households" sheetId="6" r:id="rId5"/>
    <sheet name="Housing Stock" sheetId="18" r:id="rId6"/>
    <sheet name="Disability" sheetId="5" r:id="rId7"/>
    <sheet name="Disability_SB812" sheetId="21" r:id="rId8"/>
    <sheet name="Farm Workers" sheetId="7" r:id="rId9"/>
    <sheet name="Homeless" sheetId="9" r:id="rId10"/>
    <sheet name=" Assisted Units" sheetId="22" r:id="rId11"/>
    <sheet name="Projected Needs" sheetId="11" r:id="rId12"/>
    <sheet name="DOF E5" sheetId="17" state="hidden" r:id="rId13"/>
  </sheets>
  <definedNames>
    <definedName name="_xlnm.Print_Area" localSheetId="10">' Assisted Units'!$A$20:$AF$22,' Assisted Units'!$A$1:$R$18</definedName>
    <definedName name="_xlnm.Print_Area" localSheetId="6">Disability!#REF!</definedName>
    <definedName name="_xlnm.Print_Area" localSheetId="7">Disability_SB812!$A$2:$F$5,Disability_SB812!$A$132:$N$132,Disability_SB812!$A$135:$I$135</definedName>
    <definedName name="_xlnm.Print_Area" localSheetId="1">Employment!$A$2:$W$20</definedName>
    <definedName name="_xlnm.Print_Area" localSheetId="8">'Farm Workers'!$B$1:$F$28</definedName>
    <definedName name="_xlnm.Print_Area" localSheetId="9">Homeless!$A$1:$H$26</definedName>
    <definedName name="_xlnm.Print_Area" localSheetId="4">Households!$A$1:$AH$6,Households!$A$8:$X$33,Households!$A$55:$X$71,Households!$A$73:$U$84</definedName>
    <definedName name="_xlnm.Print_Area" localSheetId="5">'Housing Stock'!$A$1:$S$8,'Housing Stock'!#REF!</definedName>
    <definedName name="_xlnm.Print_Area" localSheetId="2">Overcrowding!$A$1:$N$25</definedName>
    <definedName name="_xlnm.Print_Area" localSheetId="0">Population!$A$1:$J$56</definedName>
    <definedName name="_xlnm.Print_Titles" localSheetId="10">' Assisted Units'!$A:$A</definedName>
    <definedName name="_xlnm.Print_Titles" localSheetId="6">Disability!#REF!</definedName>
    <definedName name="_xlnm.Print_Titles" localSheetId="7">Disability_SB812!$2:$5</definedName>
    <definedName name="_xlnm.Print_Titles" localSheetId="1">Employment!$A:$A</definedName>
    <definedName name="_xlnm.Print_Titles" localSheetId="4">Households!$A:$A</definedName>
    <definedName name="_xlnm.Print_Titles" localSheetId="2">Overcrowding!$A:$D</definedName>
  </definedNames>
  <calcPr calcId="162913"/>
</workbook>
</file>

<file path=xl/calcChain.xml><?xml version="1.0" encoding="utf-8"?>
<calcChain xmlns="http://schemas.openxmlformats.org/spreadsheetml/2006/main">
  <c r="D22" i="9" l="1"/>
  <c r="D23" i="9"/>
  <c r="D24" i="9"/>
  <c r="D21" i="9"/>
  <c r="D20" i="9"/>
  <c r="D19" i="9"/>
  <c r="H10" i="1" l="1"/>
  <c r="G22" i="9" l="1"/>
  <c r="G23" i="9"/>
  <c r="G24" i="9"/>
  <c r="G21" i="9"/>
  <c r="G20" i="9"/>
  <c r="G19" i="9"/>
  <c r="E8" i="5" l="1"/>
  <c r="E9" i="5"/>
  <c r="E10" i="5"/>
  <c r="E11" i="5"/>
  <c r="E12" i="5"/>
  <c r="E13" i="5"/>
  <c r="E14" i="5"/>
  <c r="E15" i="5"/>
  <c r="E16" i="5"/>
  <c r="E17" i="5"/>
  <c r="E7" i="5"/>
  <c r="C17" i="5"/>
  <c r="C16" i="5"/>
  <c r="C15" i="5"/>
  <c r="C14" i="5"/>
  <c r="C13" i="5"/>
  <c r="C12" i="5"/>
  <c r="C11" i="5"/>
  <c r="C10" i="5"/>
  <c r="C9" i="5"/>
  <c r="C8" i="5"/>
  <c r="C7" i="5"/>
  <c r="F17" i="5" l="1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N14" i="18"/>
  <c r="F29" i="18"/>
  <c r="F23" i="18"/>
  <c r="L14" i="18"/>
  <c r="L13" i="18"/>
  <c r="J15" i="18"/>
  <c r="C15" i="18"/>
  <c r="D15" i="18"/>
  <c r="K15" i="18" s="1"/>
  <c r="E15" i="18"/>
  <c r="F15" i="18"/>
  <c r="G15" i="18"/>
  <c r="N15" i="18" s="1"/>
  <c r="H15" i="18"/>
  <c r="I15" i="18"/>
  <c r="B15" i="18"/>
  <c r="M15" i="18" l="1"/>
  <c r="L15" i="18"/>
  <c r="M14" i="18"/>
  <c r="K14" i="18"/>
  <c r="D40" i="5" l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E39" i="5" s="1"/>
  <c r="B40" i="5"/>
  <c r="F40" i="5" l="1"/>
  <c r="N13" i="18"/>
  <c r="M13" i="18"/>
  <c r="K13" i="18"/>
  <c r="E40" i="5" l="1"/>
  <c r="B39" i="5"/>
  <c r="F39" i="5" s="1"/>
  <c r="E38" i="5"/>
  <c r="B38" i="5"/>
  <c r="F38" i="5" s="1"/>
  <c r="E37" i="5"/>
  <c r="B37" i="5"/>
  <c r="F37" i="5" s="1"/>
  <c r="G37" i="5" s="1"/>
  <c r="E36" i="5"/>
  <c r="B36" i="5"/>
  <c r="F36" i="5" s="1"/>
  <c r="E35" i="5"/>
  <c r="B35" i="5"/>
  <c r="F35" i="5" s="1"/>
  <c r="E34" i="5"/>
  <c r="B34" i="5"/>
  <c r="F34" i="5" s="1"/>
  <c r="E33" i="5"/>
  <c r="B33" i="5"/>
  <c r="F33" i="5" s="1"/>
  <c r="E32" i="5"/>
  <c r="B32" i="5"/>
  <c r="F32" i="5" s="1"/>
  <c r="E31" i="5"/>
  <c r="B31" i="5"/>
  <c r="F31" i="5" s="1"/>
  <c r="E30" i="5"/>
  <c r="B30" i="5"/>
  <c r="F30" i="5" s="1"/>
  <c r="E29" i="5"/>
  <c r="B29" i="5"/>
  <c r="F29" i="5" s="1"/>
  <c r="G29" i="5" s="1"/>
  <c r="E28" i="5"/>
  <c r="B28" i="5"/>
  <c r="F28" i="5" s="1"/>
  <c r="E27" i="5"/>
  <c r="B27" i="5"/>
  <c r="F27" i="5" s="1"/>
  <c r="G27" i="5" s="1"/>
  <c r="E26" i="5"/>
  <c r="B26" i="5"/>
  <c r="F26" i="5" s="1"/>
  <c r="G26" i="5" s="1"/>
  <c r="G33" i="5" l="1"/>
  <c r="G28" i="5"/>
  <c r="G30" i="5"/>
  <c r="G38" i="5"/>
  <c r="G34" i="5"/>
  <c r="G39" i="5"/>
  <c r="G31" i="5"/>
  <c r="G35" i="5"/>
  <c r="G32" i="5"/>
  <c r="G36" i="5"/>
  <c r="G40" i="5"/>
  <c r="C39" i="5"/>
  <c r="C37" i="5"/>
  <c r="C30" i="5"/>
  <c r="C27" i="5"/>
  <c r="C38" i="5"/>
  <c r="C35" i="5"/>
  <c r="C32" i="5"/>
  <c r="C26" i="5"/>
  <c r="C34" i="5"/>
  <c r="C31" i="5"/>
  <c r="C29" i="5"/>
  <c r="C28" i="5"/>
  <c r="C36" i="5"/>
  <c r="C40" i="5"/>
  <c r="C33" i="5"/>
  <c r="B83" i="6" l="1"/>
  <c r="B82" i="6"/>
  <c r="B81" i="6"/>
  <c r="B80" i="6"/>
  <c r="B79" i="6"/>
  <c r="F7" i="11" l="1"/>
  <c r="F11" i="11"/>
  <c r="F9" i="11"/>
  <c r="E11" i="11"/>
  <c r="D11" i="11"/>
  <c r="C11" i="11"/>
  <c r="B11" i="11"/>
  <c r="E9" i="11"/>
  <c r="D9" i="11"/>
  <c r="C9" i="11"/>
  <c r="B9" i="11"/>
  <c r="E7" i="11"/>
  <c r="D7" i="11"/>
  <c r="C7" i="11"/>
  <c r="B7" i="11"/>
  <c r="G38" i="6" l="1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37" i="6"/>
  <c r="G13" i="6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12" i="6"/>
  <c r="F5" i="6" l="1"/>
  <c r="F4" i="6"/>
  <c r="F6" i="12" l="1"/>
  <c r="F7" i="12"/>
  <c r="F8" i="12"/>
  <c r="F9" i="12"/>
  <c r="F10" i="12"/>
  <c r="F11" i="12"/>
  <c r="F12" i="12"/>
  <c r="F13" i="12"/>
  <c r="F14" i="12"/>
  <c r="F15" i="12"/>
  <c r="F16" i="12"/>
  <c r="F17" i="12"/>
  <c r="F5" i="1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5" i="2"/>
  <c r="G6" i="2" l="1"/>
  <c r="G8" i="2"/>
  <c r="G7" i="2"/>
  <c r="H9" i="1" l="1"/>
  <c r="I9" i="1" s="1"/>
  <c r="H8" i="1"/>
  <c r="I8" i="1" s="1"/>
  <c r="D83" i="6"/>
  <c r="F83" i="6" s="1"/>
  <c r="D82" i="6"/>
  <c r="F82" i="6" s="1"/>
  <c r="D81" i="6"/>
  <c r="F81" i="6" s="1"/>
  <c r="D80" i="6"/>
  <c r="F80" i="6" s="1"/>
  <c r="D79" i="6"/>
  <c r="F79" i="6" s="1"/>
  <c r="E66" i="6"/>
  <c r="E65" i="6"/>
  <c r="E64" i="6"/>
  <c r="E62" i="6"/>
  <c r="E61" i="6"/>
  <c r="E60" i="6"/>
  <c r="C66" i="6"/>
  <c r="C65" i="6"/>
  <c r="C64" i="6"/>
  <c r="C62" i="6"/>
  <c r="C61" i="6"/>
  <c r="C60" i="6"/>
  <c r="G64" i="6"/>
  <c r="G60" i="6"/>
  <c r="D5" i="18"/>
  <c r="F19" i="12"/>
  <c r="G18" i="2"/>
  <c r="G17" i="2"/>
  <c r="G15" i="2"/>
  <c r="G13" i="2"/>
  <c r="G12" i="2"/>
  <c r="G11" i="2"/>
  <c r="G10" i="2"/>
  <c r="G9" i="2"/>
  <c r="G14" i="2"/>
  <c r="G16" i="2"/>
  <c r="P6" i="18"/>
  <c r="J7" i="18"/>
  <c r="D6" i="18"/>
  <c r="M5" i="18"/>
  <c r="J6" i="18"/>
  <c r="J5" i="18"/>
  <c r="G5" i="18"/>
  <c r="E22" i="12"/>
  <c r="E21" i="12"/>
  <c r="D22" i="12"/>
  <c r="D21" i="12"/>
  <c r="E19" i="12"/>
  <c r="E18" i="12"/>
  <c r="D19" i="12"/>
  <c r="D18" i="12"/>
  <c r="I10" i="1"/>
  <c r="P7" i="18" l="1"/>
  <c r="D7" i="18"/>
  <c r="E68" i="6"/>
  <c r="F64" i="6" s="1"/>
  <c r="C69" i="6"/>
  <c r="D69" i="6" s="1"/>
  <c r="G65" i="6"/>
  <c r="G62" i="6"/>
  <c r="C79" i="6"/>
  <c r="E82" i="6"/>
  <c r="G66" i="6"/>
  <c r="C68" i="6"/>
  <c r="D68" i="6" s="1"/>
  <c r="E70" i="6"/>
  <c r="F70" i="6" s="1"/>
  <c r="E80" i="6"/>
  <c r="C70" i="6"/>
  <c r="D62" i="6" s="1"/>
  <c r="E69" i="6"/>
  <c r="F61" i="6" s="1"/>
  <c r="C80" i="6"/>
  <c r="C82" i="6"/>
  <c r="E83" i="6"/>
  <c r="G61" i="6"/>
  <c r="G68" i="6"/>
  <c r="H64" i="6" s="1"/>
  <c r="C83" i="6"/>
  <c r="E79" i="6"/>
  <c r="E23" i="12"/>
  <c r="E20" i="12"/>
  <c r="D20" i="12"/>
  <c r="F21" i="12"/>
  <c r="F22" i="12"/>
  <c r="D23" i="12"/>
  <c r="F18" i="12"/>
  <c r="F20" i="12" s="1"/>
  <c r="M6" i="18"/>
  <c r="G7" i="18"/>
  <c r="S7" i="18"/>
  <c r="G6" i="18"/>
  <c r="S6" i="18"/>
  <c r="M7" i="18"/>
  <c r="F60" i="6" l="1"/>
  <c r="G70" i="6"/>
  <c r="H70" i="6" s="1"/>
  <c r="F68" i="6"/>
  <c r="D61" i="6"/>
  <c r="D65" i="6"/>
  <c r="G69" i="6"/>
  <c r="H61" i="6" s="1"/>
  <c r="D70" i="6"/>
  <c r="F66" i="6"/>
  <c r="F62" i="6"/>
  <c r="D66" i="6"/>
  <c r="G79" i="6"/>
  <c r="F65" i="6"/>
  <c r="D64" i="6"/>
  <c r="D60" i="6"/>
  <c r="F69" i="6"/>
  <c r="G80" i="6"/>
  <c r="G83" i="6"/>
  <c r="H68" i="6"/>
  <c r="H60" i="6"/>
  <c r="G82" i="6"/>
  <c r="F23" i="12"/>
  <c r="H62" i="6" l="1"/>
  <c r="H66" i="6"/>
  <c r="H65" i="6"/>
  <c r="H69" i="6"/>
</calcChain>
</file>

<file path=xl/sharedStrings.xml><?xml version="1.0" encoding="utf-8"?>
<sst xmlns="http://schemas.openxmlformats.org/spreadsheetml/2006/main" count="2421" uniqueCount="1124">
  <si>
    <t>Year</t>
  </si>
  <si>
    <t>Population</t>
  </si>
  <si>
    <t>Average Annual Change</t>
  </si>
  <si>
    <t>Percent</t>
  </si>
  <si>
    <t>Employment by Industry</t>
  </si>
  <si>
    <t>Number</t>
  </si>
  <si>
    <t>Existing Households</t>
  </si>
  <si>
    <t>Owner</t>
  </si>
  <si>
    <t>Total</t>
  </si>
  <si>
    <t xml:space="preserve">    Total Disabilities Tallied</t>
  </si>
  <si>
    <t xml:space="preserve">   Total Disabilities for Ages 5-64</t>
  </si>
  <si>
    <t xml:space="preserve">   Total Disabilities for Ages 65 and Over</t>
  </si>
  <si>
    <t>Householder living alone</t>
  </si>
  <si>
    <t>Hired Farm Labor</t>
  </si>
  <si>
    <t>Farms</t>
  </si>
  <si>
    <t>Workers</t>
  </si>
  <si>
    <t>Farms with 10 or More Workers</t>
  </si>
  <si>
    <t>Householder Type</t>
  </si>
  <si>
    <t>Female Headed Householders</t>
  </si>
  <si>
    <t xml:space="preserve">     Female Heads with Own Children</t>
  </si>
  <si>
    <t xml:space="preserve">     Female Heads without Children</t>
  </si>
  <si>
    <t>Total Householders</t>
  </si>
  <si>
    <t>Female Headed Householders Under the Poverty Level</t>
  </si>
  <si>
    <t>Total families Under the Poverty Level</t>
  </si>
  <si>
    <t>Facility Type</t>
  </si>
  <si>
    <t xml:space="preserve">Individual </t>
  </si>
  <si>
    <t>Persons in Families</t>
  </si>
  <si>
    <t> Total Homeless</t>
  </si>
  <si>
    <t xml:space="preserve"> Total Sheltered </t>
  </si>
  <si>
    <t> Total Unsheltered</t>
  </si>
  <si>
    <t>COUNTY/CITY</t>
  </si>
  <si>
    <t>County Total</t>
  </si>
  <si>
    <t>Amador County</t>
  </si>
  <si>
    <t xml:space="preserve">Amador              </t>
  </si>
  <si>
    <t xml:space="preserve">Ione                </t>
  </si>
  <si>
    <t xml:space="preserve">Jackson             </t>
  </si>
  <si>
    <t xml:space="preserve">Plymouth            </t>
  </si>
  <si>
    <t xml:space="preserve">Sutter Creek        </t>
  </si>
  <si>
    <t xml:space="preserve">Balance Of County    </t>
  </si>
  <si>
    <t>Incorporated</t>
  </si>
  <si>
    <t>#</t>
  </si>
  <si>
    <t>%</t>
  </si>
  <si>
    <t>Table 1</t>
  </si>
  <si>
    <t>Table 2</t>
  </si>
  <si>
    <t xml:space="preserve">    Civilian employed population 16 years and over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</si>
  <si>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</si>
  <si>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</si>
  <si>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</si>
  <si>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</si>
  <si>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</si>
  <si>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</si>
  <si>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</si>
  <si>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</si>
  <si>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</si>
  <si>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</si>
  <si>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</si>
  <si>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</si>
  <si>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</si>
  <si>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0</t>
  </si>
  <si>
    <t>0.0%</t>
  </si>
  <si>
    <t>6</t>
  </si>
  <si>
    <t>25</t>
  </si>
  <si>
    <t>5.7%</t>
  </si>
  <si>
    <t>12</t>
  </si>
  <si>
    <t>32</t>
  </si>
  <si>
    <t>19</t>
  </si>
  <si>
    <t>4.4%</t>
  </si>
  <si>
    <t>8</t>
  </si>
  <si>
    <t>20</t>
  </si>
  <si>
    <t>0.9%</t>
  </si>
  <si>
    <t>2.5%</t>
  </si>
  <si>
    <t>7.5%</t>
  </si>
  <si>
    <t>4.1%</t>
  </si>
  <si>
    <t>45</t>
  </si>
  <si>
    <t>Estimate</t>
  </si>
  <si>
    <t>Table 3</t>
  </si>
  <si>
    <t>22</t>
  </si>
  <si>
    <t>17</t>
  </si>
  <si>
    <t/>
  </si>
  <si>
    <t>Total:</t>
  </si>
  <si>
    <t xml:space="preserve">  Owner occupied:</t>
  </si>
  <si>
    <t xml:space="preserve">    0.50 or less occupants per room</t>
  </si>
  <si>
    <t xml:space="preserve">    0.51 to 1.00 occupants per room</t>
  </si>
  <si>
    <t xml:space="preserve">    1.01 to 1.50 occupants per room</t>
  </si>
  <si>
    <t>77</t>
  </si>
  <si>
    <t xml:space="preserve">    1.51 to 2.00 occupants per room</t>
  </si>
  <si>
    <t xml:space="preserve">    2.01 or more occupants per room</t>
  </si>
  <si>
    <t xml:space="preserve">  Renter occupied:</t>
  </si>
  <si>
    <t>Owner Occupied</t>
  </si>
  <si>
    <t>Overcrowded</t>
  </si>
  <si>
    <t xml:space="preserve">Renter occupied </t>
  </si>
  <si>
    <t>Total overcrowded</t>
  </si>
  <si>
    <t>county-sum of cities</t>
  </si>
  <si>
    <t>Severely Overcrowded</t>
  </si>
  <si>
    <t>1.5 or more</t>
  </si>
  <si>
    <t>1.01 or more</t>
  </si>
  <si>
    <t>Total severely overcrowded</t>
  </si>
  <si>
    <t>Table 4</t>
  </si>
  <si>
    <t>Table 5</t>
  </si>
  <si>
    <t xml:space="preserve">    Householder 15 to 24 years</t>
  </si>
  <si>
    <t xml:space="preserve">    Householder 25 to 34 years</t>
  </si>
  <si>
    <t xml:space="preserve">    Householder 35 to 44 years</t>
  </si>
  <si>
    <t xml:space="preserve">    Householder 45 to 54 years</t>
  </si>
  <si>
    <t xml:space="preserve">    Householder 55 to 59 years</t>
  </si>
  <si>
    <t xml:space="preserve">    Householder 60 to 64 years</t>
  </si>
  <si>
    <t xml:space="preserve">    Householder 65 to 74 years</t>
  </si>
  <si>
    <t xml:space="preserve">    Householder 75 to 84 years</t>
  </si>
  <si>
    <t xml:space="preserve">    Householder 85 years and over</t>
  </si>
  <si>
    <t>Margin of Error</t>
  </si>
  <si>
    <t>+/-146</t>
  </si>
  <si>
    <t>+/-95</t>
  </si>
  <si>
    <t>+/-66</t>
  </si>
  <si>
    <t>+/-105</t>
  </si>
  <si>
    <t>+/-106</t>
  </si>
  <si>
    <t>+/-49</t>
  </si>
  <si>
    <t>+/-17</t>
  </si>
  <si>
    <t>+/-25</t>
  </si>
  <si>
    <t>+/-149</t>
  </si>
  <si>
    <t>+/-19</t>
  </si>
  <si>
    <t>+/-12</t>
  </si>
  <si>
    <t>+/-60</t>
  </si>
  <si>
    <t>+/-45</t>
  </si>
  <si>
    <t xml:space="preserve">    1-person household</t>
  </si>
  <si>
    <t xml:space="preserve">    2-person household</t>
  </si>
  <si>
    <t>527</t>
  </si>
  <si>
    <t xml:space="preserve">    3-person household</t>
  </si>
  <si>
    <t>26</t>
  </si>
  <si>
    <t xml:space="preserve">    4-person household</t>
  </si>
  <si>
    <t xml:space="preserve">    5-person household</t>
  </si>
  <si>
    <t>+/-73</t>
  </si>
  <si>
    <t xml:space="preserve">    6-person household</t>
  </si>
  <si>
    <t>+/-99</t>
  </si>
  <si>
    <t xml:space="preserve">    7-or-more person household</t>
  </si>
  <si>
    <t>+/-30</t>
  </si>
  <si>
    <t>+/-104</t>
  </si>
  <si>
    <t>15</t>
  </si>
  <si>
    <t>71</t>
  </si>
  <si>
    <t>+/-52</t>
  </si>
  <si>
    <t>+/-48</t>
  </si>
  <si>
    <t>Households 2-4 persons</t>
  </si>
  <si>
    <t>Large households 5+ persons</t>
  </si>
  <si>
    <t>Rental</t>
  </si>
  <si>
    <t>Total Householder living alone</t>
  </si>
  <si>
    <t>POPULATION</t>
  </si>
  <si>
    <t xml:space="preserve"> HOUSING UNITS</t>
  </si>
  <si>
    <t>County / City</t>
  </si>
  <si>
    <t>Household</t>
  </si>
  <si>
    <t>Group Quarters</t>
  </si>
  <si>
    <t>Single Detached</t>
  </si>
  <si>
    <t>Single Attached</t>
  </si>
  <si>
    <t>Two to Four</t>
  </si>
  <si>
    <t>Five Plus</t>
  </si>
  <si>
    <t>Mobile Homes</t>
  </si>
  <si>
    <t>Occupied</t>
  </si>
  <si>
    <t>Vacancy Rate</t>
  </si>
  <si>
    <t>Persons per Household</t>
  </si>
  <si>
    <t xml:space="preserve"> </t>
  </si>
  <si>
    <t>Date</t>
  </si>
  <si>
    <t xml:space="preserve"> HOUSING UNITS by TYPE</t>
  </si>
  <si>
    <t xml:space="preserve">Access latest DOF E5 at: </t>
  </si>
  <si>
    <t xml:space="preserve"> http://www.dof.ca.gov/research/demographic/reports/estimates/e-5/2011-20/view.php</t>
  </si>
  <si>
    <t>Copy the rows of the 2010 tab data for the entire county, abd paste it here, below the table header</t>
  </si>
  <si>
    <t>Copy the rows of the latest tab  data for the entire county, abd paste it here, below the table header</t>
  </si>
  <si>
    <t>Note the years forw hcih you copied data bu the county name</t>
  </si>
  <si>
    <t>Data in this table will be automatically linked to the Hosuing stock tab</t>
  </si>
  <si>
    <t>Geography</t>
  </si>
  <si>
    <t>Total housing units</t>
  </si>
  <si>
    <t xml:space="preserve"> Occupied housing units</t>
  </si>
  <si>
    <t xml:space="preserve"> Vacant housing units</t>
  </si>
  <si>
    <t xml:space="preserve">  For rent</t>
  </si>
  <si>
    <t xml:space="preserve">  Rented, not occupied</t>
  </si>
  <si>
    <t xml:space="preserve">  For sale only</t>
  </si>
  <si>
    <t xml:space="preserve">  Sold, not occupied</t>
  </si>
  <si>
    <t xml:space="preserve">  For seasonal, recreational, or occasional use</t>
  </si>
  <si>
    <t xml:space="preserve">  All other vacants</t>
  </si>
  <si>
    <t>Vacancy rate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</si>
  <si>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</si>
  <si>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</si>
  <si>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</si>
  <si>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</si>
  <si>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</si>
  <si>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</si>
  <si>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</si>
  <si>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</si>
  <si>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</si>
  <si>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$1,000 payroll</t>
  </si>
  <si>
    <t>Table 16</t>
  </si>
  <si>
    <t>Table 17</t>
  </si>
  <si>
    <t>Low</t>
  </si>
  <si>
    <t>Moderate</t>
  </si>
  <si>
    <t>Table 1.a</t>
  </si>
  <si>
    <t>44</t>
  </si>
  <si>
    <t>1.3%</t>
  </si>
  <si>
    <t>39</t>
  </si>
  <si>
    <t>2.0%</t>
  </si>
  <si>
    <t>119</t>
  </si>
  <si>
    <t>859</t>
  </si>
  <si>
    <t>+/-65</t>
  </si>
  <si>
    <t>+/-137</t>
  </si>
  <si>
    <t>+/-57</t>
  </si>
  <si>
    <t>+/-196</t>
  </si>
  <si>
    <t>56</t>
  </si>
  <si>
    <t>+/-161</t>
  </si>
  <si>
    <t>+/-83</t>
  </si>
  <si>
    <t>+/-113</t>
  </si>
  <si>
    <t>+/-20</t>
  </si>
  <si>
    <t>+/-182</t>
  </si>
  <si>
    <t>+/-117</t>
  </si>
  <si>
    <t>+/-92</t>
  </si>
  <si>
    <t>+/-132</t>
  </si>
  <si>
    <t>+/-97</t>
  </si>
  <si>
    <t>+/-219</t>
  </si>
  <si>
    <t>115</t>
  </si>
  <si>
    <t>+/-101</t>
  </si>
  <si>
    <t>172</t>
  </si>
  <si>
    <t>+/-38</t>
  </si>
  <si>
    <t>+/-139</t>
  </si>
  <si>
    <t>+/-32</t>
  </si>
  <si>
    <t>+/-42</t>
  </si>
  <si>
    <t>+/-46</t>
  </si>
  <si>
    <t>154</t>
  </si>
  <si>
    <t>+/-109</t>
  </si>
  <si>
    <t>+/-119</t>
  </si>
  <si>
    <t>91</t>
  </si>
  <si>
    <t>150 Days or More</t>
  </si>
  <si>
    <t>Fewer than 150 Days</t>
  </si>
  <si>
    <t>Unincorporated Area</t>
  </si>
  <si>
    <t>For calculation purposes only</t>
  </si>
  <si>
    <t>Households by Income Category Paying in Excess of 30% of Income Toward Housing Cost (Overpayment By Income category)</t>
  </si>
  <si>
    <t>Jurisdiction</t>
  </si>
  <si>
    <t>Very-Low</t>
  </si>
  <si>
    <t>Above-Moderate</t>
  </si>
  <si>
    <t>Percentage of Total</t>
  </si>
  <si>
    <t>Projected Needs (Regional Housing Need Allocation)</t>
  </si>
  <si>
    <t xml:space="preserve">DDS Data on People with Developmental Disabilites by Zip Code </t>
  </si>
  <si>
    <t>Source: Department of Developmental Services</t>
  </si>
  <si>
    <t>ZIP</t>
  </si>
  <si>
    <t>County</t>
  </si>
  <si>
    <t>Other</t>
  </si>
  <si>
    <t>Table 19</t>
  </si>
  <si>
    <t>* For Extremely Low Income jurisdictions may either use available Census data to calculate the number of projected extremely low-income households (see Overpayment tab), or presume 50 percent of the very low-income households qualify as extremely low-income households.</t>
  </si>
  <si>
    <t>5-Very High</t>
  </si>
  <si>
    <t>202/8 NC</t>
  </si>
  <si>
    <t>4-High.</t>
  </si>
  <si>
    <t>2-Low</t>
  </si>
  <si>
    <t>Total Units</t>
  </si>
  <si>
    <t>Risk Level</t>
  </si>
  <si>
    <t>Definition</t>
  </si>
  <si>
    <t>Section 8 Contract Expiring or Mortgage maturing in next year</t>
  </si>
  <si>
    <t>Section 8 Contract Expiring or Mortgage maturing in 1-5 years</t>
  </si>
  <si>
    <t>3-Moderate</t>
  </si>
  <si>
    <t>Section 8 Contract Expiring or Mortgage maturing in 5-10 years</t>
  </si>
  <si>
    <t>Section 8 Contract Expiring or Mortgage maturing in more than 10</t>
  </si>
  <si>
    <t>1-none</t>
  </si>
  <si>
    <t>no Section 8 contract or subsidized mortgage in place</t>
  </si>
  <si>
    <t>Unincorporated County</t>
  </si>
  <si>
    <t>E-5 City/County/State Population and Housing Estimates, 2010 and 2018</t>
  </si>
  <si>
    <t>Source: DOF E5 2010-2018 by geography</t>
  </si>
  <si>
    <t>Renter Occupied</t>
  </si>
  <si>
    <t>Income in the past 12 months below poverty level:</t>
  </si>
  <si>
    <t>Married-couple family:</t>
  </si>
  <si>
    <t>No child</t>
  </si>
  <si>
    <t>1 or 2 children</t>
  </si>
  <si>
    <t>3 or 4 children</t>
  </si>
  <si>
    <t>5 or more children</t>
  </si>
  <si>
    <t>Other families:</t>
  </si>
  <si>
    <t>Male householder, no wife present:</t>
  </si>
  <si>
    <t>Female householder, no husband present:</t>
  </si>
  <si>
    <t>Income in the past 12 months at or above poverty level:</t>
  </si>
  <si>
    <t>+/-131</t>
  </si>
  <si>
    <t>+/-120</t>
  </si>
  <si>
    <t>+/-75</t>
  </si>
  <si>
    <t>In the labor force:</t>
  </si>
  <si>
    <t>Employed:</t>
  </si>
  <si>
    <t>With a hearing difficulty</t>
  </si>
  <si>
    <t>With a vision difficulty</t>
  </si>
  <si>
    <t>+/-88</t>
  </si>
  <si>
    <t>With a cognitive difficulty</t>
  </si>
  <si>
    <t>+/-197</t>
  </si>
  <si>
    <t>With an ambulatory difficulty</t>
  </si>
  <si>
    <t>With a self-care difficulty</t>
  </si>
  <si>
    <t>With an independent living difficulty</t>
  </si>
  <si>
    <t>No disability</t>
  </si>
  <si>
    <t>Unemployed:</t>
  </si>
  <si>
    <t>+/-154</t>
  </si>
  <si>
    <t>+/-59</t>
  </si>
  <si>
    <t>Not in labor force:</t>
  </si>
  <si>
    <t>+/-639</t>
  </si>
  <si>
    <t>+/-372</t>
  </si>
  <si>
    <t>+/-129</t>
  </si>
  <si>
    <t>+/-187</t>
  </si>
  <si>
    <t>+/-328</t>
  </si>
  <si>
    <t xml:space="preserve">    Source: State of California, Department of Finance, E-4 Population Estimates for Cities, Counties, and the State, 2011-2018, with 2010 Census Benchmark. Sacramento, California, May 2013.</t>
  </si>
  <si>
    <t>Population Growth Trends  2014 -2018, with 2010 Benchmark</t>
  </si>
  <si>
    <t>Total civilian noninstitutionalized population</t>
  </si>
  <si>
    <t>+/-1.2</t>
  </si>
  <si>
    <t>SEX</t>
  </si>
  <si>
    <t>Male</t>
  </si>
  <si>
    <t>+/-1.5</t>
  </si>
  <si>
    <t>Female</t>
  </si>
  <si>
    <t>+/-310</t>
  </si>
  <si>
    <t>+/-1.4</t>
  </si>
  <si>
    <t>RACE AND HISPANIC OR LATINO ORIGIN</t>
  </si>
  <si>
    <t>White alone</t>
  </si>
  <si>
    <t>+/-438</t>
  </si>
  <si>
    <t>Black or African American alone</t>
  </si>
  <si>
    <t>+/-110</t>
  </si>
  <si>
    <t>American Indian and Alaska Native alone</t>
  </si>
  <si>
    <t>+/-5.6</t>
  </si>
  <si>
    <t>Asian alone</t>
  </si>
  <si>
    <t>Native Hawaiian and Other Pacific Islander alone</t>
  </si>
  <si>
    <t>Some other race alone</t>
  </si>
  <si>
    <t>+/-53</t>
  </si>
  <si>
    <t>+/-7.5</t>
  </si>
  <si>
    <t>Two or more races</t>
  </si>
  <si>
    <t>+/-5.5</t>
  </si>
  <si>
    <t>White alone, not Hispanic or Latino</t>
  </si>
  <si>
    <t>+/-1.3</t>
  </si>
  <si>
    <t>Hispanic or Latino (of any race)</t>
  </si>
  <si>
    <t>+/-128</t>
  </si>
  <si>
    <t>+/-2.5</t>
  </si>
  <si>
    <t>AGE</t>
  </si>
  <si>
    <t>Under 5 years</t>
  </si>
  <si>
    <t>+/-0.8</t>
  </si>
  <si>
    <t>5 to 17 years</t>
  </si>
  <si>
    <t>18 to 34 years</t>
  </si>
  <si>
    <t>+/-2.6</t>
  </si>
  <si>
    <t>35 to 64 years</t>
  </si>
  <si>
    <t>+/-2.1</t>
  </si>
  <si>
    <t>65 to 74 years</t>
  </si>
  <si>
    <t>75 years and over</t>
  </si>
  <si>
    <t>+/-4.3</t>
  </si>
  <si>
    <t>DISABILITY TYPE BY DETAILED AGE</t>
  </si>
  <si>
    <t>(X)</t>
  </si>
  <si>
    <t>+/-0.7</t>
  </si>
  <si>
    <t>Population under 18 years</t>
  </si>
  <si>
    <t>+/-0.5</t>
  </si>
  <si>
    <t>Population under 5 years</t>
  </si>
  <si>
    <t>Population 5 to 17 years</t>
  </si>
  <si>
    <t>+/-41</t>
  </si>
  <si>
    <t>Population 18 to 64 years</t>
  </si>
  <si>
    <t>+/-185</t>
  </si>
  <si>
    <t>Population 18 to 34 years</t>
  </si>
  <si>
    <t>Population 35 to 64 years</t>
  </si>
  <si>
    <t>+/-1.0</t>
  </si>
  <si>
    <t>Population 65 years and over</t>
  </si>
  <si>
    <t>+/-191</t>
  </si>
  <si>
    <t>+/-1.9</t>
  </si>
  <si>
    <t>Population 65 to 74 years</t>
  </si>
  <si>
    <t>+/-1.7</t>
  </si>
  <si>
    <t>Population 75 years and over</t>
  </si>
  <si>
    <t>+/-4.5</t>
  </si>
  <si>
    <t>+/-0.9</t>
  </si>
  <si>
    <t>+/-186</t>
  </si>
  <si>
    <t>+/-1.1</t>
  </si>
  <si>
    <t>+/-339</t>
  </si>
  <si>
    <t>+/-124</t>
  </si>
  <si>
    <t>+/-2.0</t>
  </si>
  <si>
    <t>+/-3.4</t>
  </si>
  <si>
    <t>+/-2.2</t>
  </si>
  <si>
    <t>+/-2.8</t>
  </si>
  <si>
    <t>+/-144</t>
  </si>
  <si>
    <t>+/-3.7</t>
  </si>
  <si>
    <t>+/-267</t>
  </si>
  <si>
    <t>+/-204</t>
  </si>
  <si>
    <t>+/-171</t>
  </si>
  <si>
    <t>+/-3.0</t>
  </si>
  <si>
    <t>+/-391</t>
  </si>
  <si>
    <t>+/-3.8</t>
  </si>
  <si>
    <t>Subject</t>
  </si>
  <si>
    <t>With a disability</t>
  </si>
  <si>
    <t>Percent with a disability</t>
  </si>
  <si>
    <t>Hearing Difficulty</t>
  </si>
  <si>
    <t>Vision Difficulty</t>
  </si>
  <si>
    <t>Cognitive Difficulty</t>
  </si>
  <si>
    <t>Ambulatroy Difficulty</t>
  </si>
  <si>
    <t>Self-Care Difficulty</t>
  </si>
  <si>
    <t>Independent Living Difficulty</t>
  </si>
  <si>
    <t xml:space="preserve">Persons with Disabilities by Disability Type* and age (ACS 2012-2016) </t>
  </si>
  <si>
    <t>Total Households Characteristics</t>
  </si>
  <si>
    <t>Percent of Total Households</t>
  </si>
  <si>
    <t>Total occupied units ( households)</t>
  </si>
  <si>
    <t>Total Renter households</t>
  </si>
  <si>
    <t>Total Owner households</t>
  </si>
  <si>
    <t>Total lower income (0-80% of HAMFI) households</t>
  </si>
  <si>
    <t>Lower income renters (0-80%)</t>
  </si>
  <si>
    <t>Lower income owners (0-80%)</t>
  </si>
  <si>
    <t>Extremely low income renters (0-30%)</t>
  </si>
  <si>
    <t>Extremely low income owners (0-30%)</t>
  </si>
  <si>
    <t xml:space="preserve">Lower income households paying more than 50% </t>
  </si>
  <si>
    <t>Lower income renter HH severely overpaying</t>
  </si>
  <si>
    <t>Lower income owner HH severely overpaying</t>
  </si>
  <si>
    <t xml:space="preserve">                                      Extremely Low Income (0-30%)</t>
  </si>
  <si>
    <t>ELI Renter HH severely ovepaying</t>
  </si>
  <si>
    <t>ELI Owner HH severely overpaying</t>
  </si>
  <si>
    <t xml:space="preserve">                                      Income between 30%-50%</t>
  </si>
  <si>
    <t xml:space="preserve">                                      Income between 50% -80%</t>
  </si>
  <si>
    <t xml:space="preserve">Lower income households paying more than 30% </t>
  </si>
  <si>
    <t>Lower income renter HH overpaying</t>
  </si>
  <si>
    <t>Lower income owner HH overpaying</t>
  </si>
  <si>
    <t>Total Households Overpaying</t>
  </si>
  <si>
    <t>Total Renter Households Overpaying</t>
  </si>
  <si>
    <t>Total Owner Households Overpaying</t>
  </si>
  <si>
    <t>Renter Households Characteristics</t>
  </si>
  <si>
    <t>Total renter-occupied units (renter households)</t>
  </si>
  <si>
    <t>Total lower income (0-80% of HAMFI) renter households</t>
  </si>
  <si>
    <t>Lower income renters paying more than 30%  but less than 50%</t>
  </si>
  <si>
    <t xml:space="preserve">Lower income renters paying more than 50% </t>
  </si>
  <si>
    <t xml:space="preserve">Lower income renters paying more than 30% </t>
  </si>
  <si>
    <t>Owner Households Characteristics</t>
  </si>
  <si>
    <t>Total owner- occupied units (owner households)</t>
  </si>
  <si>
    <t>Total lower income (0-80% of HAMFI) owner households</t>
  </si>
  <si>
    <t xml:space="preserve">Lower income owner households paying more than 30% but less than 50% </t>
  </si>
  <si>
    <t xml:space="preserve">Lower income owner households paying more than 50% </t>
  </si>
  <si>
    <t xml:space="preserve">Lower income owner households paying more than 30% </t>
  </si>
  <si>
    <t>Source: 2006-2015 CHAS Data Sets:  https://www.huduser.gov/portal/datasets/cp.html#2011-2015_data</t>
  </si>
  <si>
    <t>Emergency Shelter</t>
  </si>
  <si>
    <t>Transitional Housing</t>
  </si>
  <si>
    <t>Permanent Supportive Housing</t>
  </si>
  <si>
    <t>Source : State of California, Department of Finance, E-5 Population and Housing Estimates for Cities, Counties and the State — January 1, 2011- 2018</t>
  </si>
  <si>
    <t>Source: USDA Census of Farmworkers 2012</t>
  </si>
  <si>
    <t>Seasonal</t>
  </si>
  <si>
    <t>Rapid Rehousing</t>
  </si>
  <si>
    <t>Family Units</t>
  </si>
  <si>
    <t>Family Beds</t>
  </si>
  <si>
    <t>Adult Only Beds</t>
  </si>
  <si>
    <t>Source:  Continuum of Care or HUD; CoC_HIC_State_CA_2017</t>
  </si>
  <si>
    <t>2007-2017-PIT-Counts-by-CoC</t>
  </si>
  <si>
    <t xml:space="preserve">Total Chronically Homeless </t>
  </si>
  <si>
    <t>Total Chronically Sheltered</t>
  </si>
  <si>
    <t xml:space="preserve">Total Chronically Unsheltered </t>
  </si>
  <si>
    <t>Calaveras County</t>
  </si>
  <si>
    <t>Angels City</t>
  </si>
  <si>
    <t>Angels City, California</t>
  </si>
  <si>
    <t>16,565</t>
  </si>
  <si>
    <t>1,900</t>
  </si>
  <si>
    <t>11.5%</t>
  </si>
  <si>
    <t>1,393</t>
  </si>
  <si>
    <t>8.4%</t>
  </si>
  <si>
    <t>328</t>
  </si>
  <si>
    <t>1,866</t>
  </si>
  <si>
    <t>11.3%</t>
  </si>
  <si>
    <t>5.2%</t>
  </si>
  <si>
    <t>209</t>
  </si>
  <si>
    <t>674</t>
  </si>
  <si>
    <t>1,740</t>
  </si>
  <si>
    <t>10.5%</t>
  </si>
  <si>
    <t>3,840</t>
  </si>
  <si>
    <t>23.2%</t>
  </si>
  <si>
    <t>1,429</t>
  </si>
  <si>
    <t>8.6%</t>
  </si>
  <si>
    <t>783</t>
  </si>
  <si>
    <t>4.7%</t>
  </si>
  <si>
    <t>1,131</t>
  </si>
  <si>
    <t>6.8%</t>
  </si>
  <si>
    <t>1,596</t>
  </si>
  <si>
    <t>213</t>
  </si>
  <si>
    <t>436</t>
  </si>
  <si>
    <t>173</t>
  </si>
  <si>
    <t>9.6%</t>
  </si>
  <si>
    <t>1.2%</t>
  </si>
  <si>
    <t>10.8%</t>
  </si>
  <si>
    <t>3.5%</t>
  </si>
  <si>
    <t>13.3%</t>
  </si>
  <si>
    <t>27.3%</t>
  </si>
  <si>
    <t>4.8%</t>
  </si>
  <si>
    <t>Calaveras County, California</t>
  </si>
  <si>
    <t>Calaveras Countywide Total</t>
  </si>
  <si>
    <t>Calaveras</t>
  </si>
  <si>
    <t>+/-515</t>
  </si>
  <si>
    <t>+/-471</t>
  </si>
  <si>
    <t>+/-449</t>
  </si>
  <si>
    <t>+/-74</t>
  </si>
  <si>
    <t>+/-143</t>
  </si>
  <si>
    <t>+/-162</t>
  </si>
  <si>
    <t>+/-306</t>
  </si>
  <si>
    <t>+/-322</t>
  </si>
  <si>
    <t>+/-300</t>
  </si>
  <si>
    <t>+/-270</t>
  </si>
  <si>
    <t>+/-194</t>
  </si>
  <si>
    <t>+/-71</t>
  </si>
  <si>
    <t>+/-200</t>
  </si>
  <si>
    <t>+/-239</t>
  </si>
  <si>
    <t>+/-184</t>
  </si>
  <si>
    <t>+/-80</t>
  </si>
  <si>
    <t>+/-40</t>
  </si>
  <si>
    <t>+/-77</t>
  </si>
  <si>
    <t>+/-54</t>
  </si>
  <si>
    <t>+/-76</t>
  </si>
  <si>
    <t>+/-28</t>
  </si>
  <si>
    <t>+/-79</t>
  </si>
  <si>
    <t>+/-70</t>
  </si>
  <si>
    <t>+/-91</t>
  </si>
  <si>
    <t>+/-56</t>
  </si>
  <si>
    <t>17,713</t>
  </si>
  <si>
    <t>+/-499</t>
  </si>
  <si>
    <t>1,769</t>
  </si>
  <si>
    <t>13,643</t>
  </si>
  <si>
    <t>1,083</t>
  </si>
  <si>
    <t>3,271</t>
  </si>
  <si>
    <t>+/-345</t>
  </si>
  <si>
    <t>313</t>
  </si>
  <si>
    <t>+/-102</t>
  </si>
  <si>
    <t>6,558</t>
  </si>
  <si>
    <t>587</t>
  </si>
  <si>
    <t>1,850</t>
  </si>
  <si>
    <t>+/-309</t>
  </si>
  <si>
    <t>120</t>
  </si>
  <si>
    <t>1,119</t>
  </si>
  <si>
    <t>+/-226</t>
  </si>
  <si>
    <t>519</t>
  </si>
  <si>
    <t>+/-164</t>
  </si>
  <si>
    <t>41</t>
  </si>
  <si>
    <t>249</t>
  </si>
  <si>
    <t>4,070</t>
  </si>
  <si>
    <t>686</t>
  </si>
  <si>
    <t>1,433</t>
  </si>
  <si>
    <t>372</t>
  </si>
  <si>
    <t>1,004</t>
  </si>
  <si>
    <t>+/-232</t>
  </si>
  <si>
    <t>143</t>
  </si>
  <si>
    <t>679</t>
  </si>
  <si>
    <t>+/-241</t>
  </si>
  <si>
    <t>101</t>
  </si>
  <si>
    <t>474</t>
  </si>
  <si>
    <t>29</t>
  </si>
  <si>
    <t>+/-36</t>
  </si>
  <si>
    <t>445</t>
  </si>
  <si>
    <t>35</t>
  </si>
  <si>
    <t>+/-31</t>
  </si>
  <si>
    <t xml:space="preserve">Angels City      </t>
  </si>
  <si>
    <t>LITHC Assisted</t>
  </si>
  <si>
    <t>LIHTC App Number</t>
  </si>
  <si>
    <t>Name</t>
  </si>
  <si>
    <t>Address</t>
  </si>
  <si>
    <t>City</t>
  </si>
  <si>
    <t>Zip Code</t>
  </si>
  <si>
    <t>Affordable Units</t>
  </si>
  <si>
    <t>Earliest Date of Conversion</t>
  </si>
  <si>
    <t xml:space="preserve">Risk Level </t>
  </si>
  <si>
    <t>HUD ID</t>
  </si>
  <si>
    <t>USDA Match</t>
  </si>
  <si>
    <t>Notes</t>
  </si>
  <si>
    <t>CA-1988-007</t>
  </si>
  <si>
    <t>Sierra Meadows Apts</t>
  </si>
  <si>
    <t xml:space="preserve">66 Longman Lane, Arnold, CA 95223     </t>
  </si>
  <si>
    <t>Arnold</t>
  </si>
  <si>
    <t>95223</t>
  </si>
  <si>
    <t>Very High</t>
  </si>
  <si>
    <t>SIERRA MEADOWS APARTMENTS</t>
  </si>
  <si>
    <t>CA-1994-092</t>
  </si>
  <si>
    <t>Murphys Senior Apartments</t>
  </si>
  <si>
    <t xml:space="preserve">350 Bret Harte Lane, Murphys, CA 95247     </t>
  </si>
  <si>
    <t>Murphys</t>
  </si>
  <si>
    <t>95247</t>
  </si>
  <si>
    <t>MURPHYS SENIOR APT</t>
  </si>
  <si>
    <t>CA-2009-533</t>
  </si>
  <si>
    <t>Copello Square</t>
  </si>
  <si>
    <t xml:space="preserve">675 Copello Drive, Angels Camp, CA 95222     </t>
  </si>
  <si>
    <t>Angels Camp</t>
  </si>
  <si>
    <t>95222</t>
  </si>
  <si>
    <t>COPELLO SQ APTS % HOUSING ALT</t>
  </si>
  <si>
    <t>CA-2010-183</t>
  </si>
  <si>
    <t>San Andreas Apartments</t>
  </si>
  <si>
    <t xml:space="preserve">441 E. St. Charles Street, San Andreas, CA 95249     </t>
  </si>
  <si>
    <t>San Andreas</t>
  </si>
  <si>
    <t>95249</t>
  </si>
  <si>
    <t>SAN ANDREAS APTS</t>
  </si>
  <si>
    <t>CA-2014-028</t>
  </si>
  <si>
    <t>Diamond Place Apartments</t>
  </si>
  <si>
    <t>547 Lewis Avenue, San Andreas, CA, 95249</t>
  </si>
  <si>
    <t>DIAMOND PLACE APTS C/O MBS PROPERTY MG</t>
  </si>
  <si>
    <t>HUD Assisted</t>
  </si>
  <si>
    <t>Zip</t>
  </si>
  <si>
    <t>HUD PBRA Units</t>
  </si>
  <si>
    <t>TCAC ID</t>
  </si>
  <si>
    <t>USDA NAME</t>
  </si>
  <si>
    <t>HUD PBRA Contract Expiration Date</t>
  </si>
  <si>
    <t>HUD PBRA Contract Type</t>
  </si>
  <si>
    <t>HUD Loan Maturity Date</t>
  </si>
  <si>
    <t>HUD Loan Type</t>
  </si>
  <si>
    <t>CASA</t>
  </si>
  <si>
    <t xml:space="preserve">342 GOLDSTRIKE RD                            
</t>
  </si>
  <si>
    <t>High.</t>
  </si>
  <si>
    <t>Bear Mountain Residences</t>
  </si>
  <si>
    <t xml:space="preserve">276 CALIFORNIA ST                            
</t>
  </si>
  <si>
    <t>USDA Assisted</t>
  </si>
  <si>
    <t>USDA Sec 521 Rental Assistance Units</t>
  </si>
  <si>
    <t>USDA Loan Maturity Date</t>
  </si>
  <si>
    <t>USDA Loan Type</t>
  </si>
  <si>
    <t>66A LONGMAN LANE</t>
  </si>
  <si>
    <t>ARNOLD</t>
  </si>
  <si>
    <t xml:space="preserve">Very High </t>
  </si>
  <si>
    <t>515 Rural Housing</t>
  </si>
  <si>
    <t>*owner can apply to prepay at anytime, tax credit ensures affordability through end of 2018</t>
  </si>
  <si>
    <t>350 BRET HARTE DRIVE</t>
  </si>
  <si>
    <t>MURPHYS</t>
  </si>
  <si>
    <t>*affordability extended to 2049 with tax credit</t>
  </si>
  <si>
    <t>675 COPELLO DRIVE</t>
  </si>
  <si>
    <t>ANGELS CAMP</t>
  </si>
  <si>
    <t>*affordability extended to 2065 with tax credit</t>
  </si>
  <si>
    <t>441 EAST ST. CHARLES</t>
  </si>
  <si>
    <t>SAN ANDREAS</t>
  </si>
  <si>
    <t>547 LEWIS AVENUE</t>
  </si>
  <si>
    <t>*affordability extended to 2068 with tax credit</t>
  </si>
  <si>
    <t>Renter households overpaying for housing</t>
  </si>
  <si>
    <t xml:space="preserve">Owner households overpaying for housing </t>
  </si>
  <si>
    <t>11,986</t>
  </si>
  <si>
    <t>+/-511</t>
  </si>
  <si>
    <t>961</t>
  </si>
  <si>
    <t>955</t>
  </si>
  <si>
    <t>142</t>
  </si>
  <si>
    <t>463</t>
  </si>
  <si>
    <t>+/-163</t>
  </si>
  <si>
    <t>51</t>
  </si>
  <si>
    <t>294</t>
  </si>
  <si>
    <t>43</t>
  </si>
  <si>
    <t>161</t>
  </si>
  <si>
    <t>+/-14</t>
  </si>
  <si>
    <t>492</t>
  </si>
  <si>
    <t>184</t>
  </si>
  <si>
    <t>+/-107</t>
  </si>
  <si>
    <t>+/-35</t>
  </si>
  <si>
    <t>162</t>
  </si>
  <si>
    <t>308</t>
  </si>
  <si>
    <t>178</t>
  </si>
  <si>
    <t>74</t>
  </si>
  <si>
    <t>+/-55</t>
  </si>
  <si>
    <t>11,031</t>
  </si>
  <si>
    <t>+/-532</t>
  </si>
  <si>
    <t>819</t>
  </si>
  <si>
    <t>8,980</t>
  </si>
  <si>
    <t>+/-474</t>
  </si>
  <si>
    <t>618</t>
  </si>
  <si>
    <t>6,575</t>
  </si>
  <si>
    <t>+/-439</t>
  </si>
  <si>
    <t>477</t>
  </si>
  <si>
    <t>1,978</t>
  </si>
  <si>
    <t>+/-285</t>
  </si>
  <si>
    <t>418</t>
  </si>
  <si>
    <t>64</t>
  </si>
  <si>
    <t>9</t>
  </si>
  <si>
    <t>2,051</t>
  </si>
  <si>
    <t>201</t>
  </si>
  <si>
    <t>766</t>
  </si>
  <si>
    <t>+/-188</t>
  </si>
  <si>
    <t>377</t>
  </si>
  <si>
    <t>28</t>
  </si>
  <si>
    <t>+/-43</t>
  </si>
  <si>
    <t>350</t>
  </si>
  <si>
    <t>+/-138</t>
  </si>
  <si>
    <t>63</t>
  </si>
  <si>
    <t>+/-62</t>
  </si>
  <si>
    <t>1,285</t>
  </si>
  <si>
    <t>+/-236</t>
  </si>
  <si>
    <t>110</t>
  </si>
  <si>
    <t>+/-157</t>
  </si>
  <si>
    <t>57</t>
  </si>
  <si>
    <t>+/-51</t>
  </si>
  <si>
    <t>684</t>
  </si>
  <si>
    <t>+/-205</t>
  </si>
  <si>
    <t>53</t>
  </si>
  <si>
    <t>62</t>
  </si>
  <si>
    <t>00-17 yrs</t>
  </si>
  <si>
    <t>18+ yrs</t>
  </si>
  <si>
    <t>Total Age</t>
  </si>
  <si>
    <t>Altaville</t>
  </si>
  <si>
    <t>&lt;11</t>
  </si>
  <si>
    <t>&gt;0</t>
  </si>
  <si>
    <t>&gt;22</t>
  </si>
  <si>
    <t>Avery</t>
  </si>
  <si>
    <t>Burson</t>
  </si>
  <si>
    <t>Campo Seco</t>
  </si>
  <si>
    <t>Copperopolis</t>
  </si>
  <si>
    <t>Hathaway Pines</t>
  </si>
  <si>
    <t>Mokelumne Hill</t>
  </si>
  <si>
    <t>Mountain Ranch</t>
  </si>
  <si>
    <t>&gt;12</t>
  </si>
  <si>
    <t>Rail Road Flat</t>
  </si>
  <si>
    <t>21</t>
  </si>
  <si>
    <t>23</t>
  </si>
  <si>
    <t>Valley Springs</t>
  </si>
  <si>
    <t>58</t>
  </si>
  <si>
    <t>Wallace</t>
  </si>
  <si>
    <t>West Point</t>
  </si>
  <si>
    <t>Wilseyville</t>
  </si>
  <si>
    <t xml:space="preserve">City </t>
  </si>
  <si>
    <t>Home of Parent /Family /Guardian</t>
  </si>
  <si>
    <t>Independent /Supported Living</t>
  </si>
  <si>
    <t>Community Care Facility</t>
  </si>
  <si>
    <t>Intermediate Care Facility</t>
  </si>
  <si>
    <t>Foster /Family Home</t>
  </si>
  <si>
    <t>Total Res</t>
  </si>
  <si>
    <t>24</t>
  </si>
  <si>
    <t>&gt;24</t>
  </si>
  <si>
    <t>&gt;29</t>
  </si>
  <si>
    <t>14</t>
  </si>
  <si>
    <t>&gt;14</t>
  </si>
  <si>
    <t>&gt;25</t>
  </si>
  <si>
    <t>98</t>
  </si>
  <si>
    <t>&gt;98</t>
  </si>
  <si>
    <t>n/a</t>
  </si>
  <si>
    <t>Homeowner Vacancy Rate</t>
  </si>
  <si>
    <t>Rental Vacany Rate</t>
  </si>
  <si>
    <t xml:space="preserve">Vacancy Rate minus Seasonal </t>
  </si>
  <si>
    <t>Owner occupied:</t>
  </si>
  <si>
    <t>0.50 or less occupants per room</t>
  </si>
  <si>
    <t>0.51 to 1.00 occupants per room</t>
  </si>
  <si>
    <t>1.01 to 1.50 occupants per room</t>
  </si>
  <si>
    <t>1.51 to 2.00 occupants per room</t>
  </si>
  <si>
    <t>2.01 or more occupants per room</t>
  </si>
  <si>
    <t>Renter occupied:</t>
  </si>
  <si>
    <t>+/-253</t>
  </si>
  <si>
    <t>25,279</t>
  </si>
  <si>
    <t>+/-206</t>
  </si>
  <si>
    <t>2,080</t>
  </si>
  <si>
    <t>16,646</t>
  </si>
  <si>
    <t>1,382</t>
  </si>
  <si>
    <t>15,038</t>
  </si>
  <si>
    <t>1,360</t>
  </si>
  <si>
    <t>1,153</t>
  </si>
  <si>
    <t>164</t>
  </si>
  <si>
    <t>13,885</t>
  </si>
  <si>
    <t>1,196</t>
  </si>
  <si>
    <t>1,608</t>
  </si>
  <si>
    <t>368</t>
  </si>
  <si>
    <t>+/-160</t>
  </si>
  <si>
    <t>1,240</t>
  </si>
  <si>
    <t>8,633</t>
  </si>
  <si>
    <t>698</t>
  </si>
  <si>
    <t>+/-174</t>
  </si>
  <si>
    <t>2,776</t>
  </si>
  <si>
    <t>327</t>
  </si>
  <si>
    <t>5,857</t>
  </si>
  <si>
    <t>371</t>
  </si>
  <si>
    <t>44,402</t>
  </si>
  <si>
    <t>+/-141</t>
  </si>
  <si>
    <t>8,986</t>
  </si>
  <si>
    <t>+/-678</t>
  </si>
  <si>
    <t>20.2%</t>
  </si>
  <si>
    <t>3,774</t>
  </si>
  <si>
    <t>+/-37</t>
  </si>
  <si>
    <t>1,104</t>
  </si>
  <si>
    <t>29.3%</t>
  </si>
  <si>
    <t>+/-6.4</t>
  </si>
  <si>
    <t>21,826</t>
  </si>
  <si>
    <t>+/-156</t>
  </si>
  <si>
    <t>4,822</t>
  </si>
  <si>
    <t>+/-501</t>
  </si>
  <si>
    <t>22.1%</t>
  </si>
  <si>
    <t>+/-2.3</t>
  </si>
  <si>
    <t>1,714</t>
  </si>
  <si>
    <t>+/-175</t>
  </si>
  <si>
    <t>545</t>
  </si>
  <si>
    <t>31.8%</t>
  </si>
  <si>
    <t>+/-7.7</t>
  </si>
  <si>
    <t>22,576</t>
  </si>
  <si>
    <t>4,164</t>
  </si>
  <si>
    <t>18.4%</t>
  </si>
  <si>
    <t>2,060</t>
  </si>
  <si>
    <t>+/-177</t>
  </si>
  <si>
    <t>559</t>
  </si>
  <si>
    <t>27.1%</t>
  </si>
  <si>
    <t>+/-8.4</t>
  </si>
  <si>
    <t>41,052</t>
  </si>
  <si>
    <t>+/-266</t>
  </si>
  <si>
    <t>8,211</t>
  </si>
  <si>
    <t>20.0%</t>
  </si>
  <si>
    <t>3,643</t>
  </si>
  <si>
    <t>1,078</t>
  </si>
  <si>
    <t>+/-240</t>
  </si>
  <si>
    <t>29.6%</t>
  </si>
  <si>
    <t>+/-6.5</t>
  </si>
  <si>
    <t>211</t>
  </si>
  <si>
    <t>11.4%</t>
  </si>
  <si>
    <t>+/-20.9</t>
  </si>
  <si>
    <t>-</t>
  </si>
  <si>
    <t>**</t>
  </si>
  <si>
    <t>444</t>
  </si>
  <si>
    <t>+/-231</t>
  </si>
  <si>
    <t>22.7%</t>
  </si>
  <si>
    <t>+/-13.6</t>
  </si>
  <si>
    <t>34</t>
  </si>
  <si>
    <t>+/-34</t>
  </si>
  <si>
    <t>+/-50.9</t>
  </si>
  <si>
    <t>443</t>
  </si>
  <si>
    <t>13.1%</t>
  </si>
  <si>
    <t>+/-9.6</t>
  </si>
  <si>
    <t>+/-23</t>
  </si>
  <si>
    <t>+/-64.7</t>
  </si>
  <si>
    <t>155</t>
  </si>
  <si>
    <t>+/-179</t>
  </si>
  <si>
    <t>4</t>
  </si>
  <si>
    <t>+/-9</t>
  </si>
  <si>
    <t>2.6%</t>
  </si>
  <si>
    <t>+/-7.8</t>
  </si>
  <si>
    <t>345</t>
  </si>
  <si>
    <t>+/-159</t>
  </si>
  <si>
    <t>86</t>
  </si>
  <si>
    <t>24.9%</t>
  </si>
  <si>
    <t>+/-16.0</t>
  </si>
  <si>
    <t>+/-11</t>
  </si>
  <si>
    <t>+/-100.0</t>
  </si>
  <si>
    <t>1,752</t>
  </si>
  <si>
    <t>502</t>
  </si>
  <si>
    <t>28.7%</t>
  </si>
  <si>
    <t>+/-10.3</t>
  </si>
  <si>
    <t>70</t>
  </si>
  <si>
    <t>37.1%</t>
  </si>
  <si>
    <t>+/-44.3</t>
  </si>
  <si>
    <t>36,645</t>
  </si>
  <si>
    <t>7,583</t>
  </si>
  <si>
    <t>+/-637</t>
  </si>
  <si>
    <t>20.7%</t>
  </si>
  <si>
    <t>3,184</t>
  </si>
  <si>
    <t>+/-208</t>
  </si>
  <si>
    <t>927</t>
  </si>
  <si>
    <t>+/-216</t>
  </si>
  <si>
    <t>29.1%</t>
  </si>
  <si>
    <t>+/-6.6</t>
  </si>
  <si>
    <t>4,924</t>
  </si>
  <si>
    <t>+/-39</t>
  </si>
  <si>
    <t>736</t>
  </si>
  <si>
    <t>+/-264</t>
  </si>
  <si>
    <t>14.9%</t>
  </si>
  <si>
    <t>+/-5.4</t>
  </si>
  <si>
    <t>465</t>
  </si>
  <si>
    <t>+/-213</t>
  </si>
  <si>
    <t>151</t>
  </si>
  <si>
    <t>+/-126</t>
  </si>
  <si>
    <t>32.5%</t>
  </si>
  <si>
    <t>+/-19.7</t>
  </si>
  <si>
    <t>1,819</t>
  </si>
  <si>
    <t>+/-1.8</t>
  </si>
  <si>
    <t>+/-18.8</t>
  </si>
  <si>
    <t>6,137</t>
  </si>
  <si>
    <t>488</t>
  </si>
  <si>
    <t>8.0%</t>
  </si>
  <si>
    <t>520</t>
  </si>
  <si>
    <t>+/-192</t>
  </si>
  <si>
    <t>163</t>
  </si>
  <si>
    <t>31.3%</t>
  </si>
  <si>
    <t>+/-18.9</t>
  </si>
  <si>
    <t>6,531</t>
  </si>
  <si>
    <t>734</t>
  </si>
  <si>
    <t>11.2%</t>
  </si>
  <si>
    <t>633</t>
  </si>
  <si>
    <t>67</t>
  </si>
  <si>
    <t>10.6%</t>
  </si>
  <si>
    <t>18,748</t>
  </si>
  <si>
    <t>+/-210</t>
  </si>
  <si>
    <t>3,563</t>
  </si>
  <si>
    <t>+/-419</t>
  </si>
  <si>
    <t>19.0%</t>
  </si>
  <si>
    <t>1,447</t>
  </si>
  <si>
    <t>+/-172</t>
  </si>
  <si>
    <t>424</t>
  </si>
  <si>
    <t>+/-8.9</t>
  </si>
  <si>
    <t>7,059</t>
  </si>
  <si>
    <t>2,184</t>
  </si>
  <si>
    <t>+/-331</t>
  </si>
  <si>
    <t>30.9%</t>
  </si>
  <si>
    <t>+/-4.7</t>
  </si>
  <si>
    <t>625</t>
  </si>
  <si>
    <t>214</t>
  </si>
  <si>
    <t>34.2%</t>
  </si>
  <si>
    <t>+/-11.7</t>
  </si>
  <si>
    <t>4,108</t>
  </si>
  <si>
    <t>+/-151</t>
  </si>
  <si>
    <t>2,017</t>
  </si>
  <si>
    <t>49.1%</t>
  </si>
  <si>
    <t>+/-5.7</t>
  </si>
  <si>
    <t>394</t>
  </si>
  <si>
    <t>236</t>
  </si>
  <si>
    <t>59.9%</t>
  </si>
  <si>
    <t>3,092</t>
  </si>
  <si>
    <t>+/-412</t>
  </si>
  <si>
    <t>7.0%</t>
  </si>
  <si>
    <t>421</t>
  </si>
  <si>
    <t>+/-130</t>
  </si>
  <si>
    <t>+/-3.5</t>
  </si>
  <si>
    <t>7,956</t>
  </si>
  <si>
    <t>+/-112</t>
  </si>
  <si>
    <t>+/-0.4</t>
  </si>
  <si>
    <t>675</t>
  </si>
  <si>
    <t>+/-6.1</t>
  </si>
  <si>
    <t>1,219</t>
  </si>
  <si>
    <t>10.0%</t>
  </si>
  <si>
    <t>109</t>
  </si>
  <si>
    <t>+/-93</t>
  </si>
  <si>
    <t>1.7%</t>
  </si>
  <si>
    <t>+/-5.0</t>
  </si>
  <si>
    <t>1,110</t>
  </si>
  <si>
    <t>+/-230</t>
  </si>
  <si>
    <t>5.9%</t>
  </si>
  <si>
    <t>14.4%</t>
  </si>
  <si>
    <t>+/-6.2</t>
  </si>
  <si>
    <t>11,167</t>
  </si>
  <si>
    <t>+/-234</t>
  </si>
  <si>
    <t>1,873</t>
  </si>
  <si>
    <t>16.8%</t>
  </si>
  <si>
    <t>1,019</t>
  </si>
  <si>
    <t>212</t>
  </si>
  <si>
    <t>+/-86</t>
  </si>
  <si>
    <t>20.8%</t>
  </si>
  <si>
    <t>10.4%</t>
  </si>
  <si>
    <t>97</t>
  </si>
  <si>
    <t>15.5%</t>
  </si>
  <si>
    <t>+/-8.7</t>
  </si>
  <si>
    <t>1,139</t>
  </si>
  <si>
    <t>27.7%</t>
  </si>
  <si>
    <t>+/-4.9</t>
  </si>
  <si>
    <t>+/-61</t>
  </si>
  <si>
    <t>29.2%</t>
  </si>
  <si>
    <t>+/-12.9</t>
  </si>
  <si>
    <t>1,515</t>
  </si>
  <si>
    <t>+/-314</t>
  </si>
  <si>
    <t>3.4%</t>
  </si>
  <si>
    <t>246</t>
  </si>
  <si>
    <t>6.5%</t>
  </si>
  <si>
    <t>+/-3.6</t>
  </si>
  <si>
    <t>85</t>
  </si>
  <si>
    <t>+/-81</t>
  </si>
  <si>
    <t>1.1%</t>
  </si>
  <si>
    <t>46</t>
  </si>
  <si>
    <t>+/-69</t>
  </si>
  <si>
    <t>+/-10.1</t>
  </si>
  <si>
    <t>1.4%</t>
  </si>
  <si>
    <t>8.8%</t>
  </si>
  <si>
    <t>+/-13.4</t>
  </si>
  <si>
    <t>682</t>
  </si>
  <si>
    <t>2.7%</t>
  </si>
  <si>
    <t>+/-4.0</t>
  </si>
  <si>
    <t>75</t>
  </si>
  <si>
    <t>607</t>
  </si>
  <si>
    <t>3.2%</t>
  </si>
  <si>
    <t>748</t>
  </si>
  <si>
    <t>+/-212</t>
  </si>
  <si>
    <t>6.7%</t>
  </si>
  <si>
    <t>8.9%</t>
  </si>
  <si>
    <t>299</t>
  </si>
  <si>
    <t>+/-148</t>
  </si>
  <si>
    <t>4.2%</t>
  </si>
  <si>
    <t>33</t>
  </si>
  <si>
    <t>5.3%</t>
  </si>
  <si>
    <t>+/-5.9</t>
  </si>
  <si>
    <t>449</t>
  </si>
  <si>
    <t>10.9%</t>
  </si>
  <si>
    <t>+/-44</t>
  </si>
  <si>
    <t>14.7%</t>
  </si>
  <si>
    <t>+/-10.6</t>
  </si>
  <si>
    <t>3,170</t>
  </si>
  <si>
    <t>+/-465</t>
  </si>
  <si>
    <t>7.4%</t>
  </si>
  <si>
    <t>471</t>
  </si>
  <si>
    <t>13.0%</t>
  </si>
  <si>
    <t>+/-5.1</t>
  </si>
  <si>
    <t>366</t>
  </si>
  <si>
    <t>6.0%</t>
  </si>
  <si>
    <t>117</t>
  </si>
  <si>
    <t>22.5%</t>
  </si>
  <si>
    <t>+/-17.3</t>
  </si>
  <si>
    <t>1,725</t>
  </si>
  <si>
    <t>224</t>
  </si>
  <si>
    <t>396</t>
  </si>
  <si>
    <t>6.1%</t>
  </si>
  <si>
    <t>+/-2.4</t>
  </si>
  <si>
    <t>27</t>
  </si>
  <si>
    <t>4.3%</t>
  </si>
  <si>
    <t>+/-3.9</t>
  </si>
  <si>
    <t>1,329</t>
  </si>
  <si>
    <t>7.1%</t>
  </si>
  <si>
    <t>197</t>
  </si>
  <si>
    <t>+/-111</t>
  </si>
  <si>
    <t>13.6%</t>
  </si>
  <si>
    <t>+/-7.1</t>
  </si>
  <si>
    <t>1,079</t>
  </si>
  <si>
    <t>9.7%</t>
  </si>
  <si>
    <t>130</t>
  </si>
  <si>
    <t>12.8%</t>
  </si>
  <si>
    <t>6.6%</t>
  </si>
  <si>
    <t>50</t>
  </si>
  <si>
    <t>614</t>
  </si>
  <si>
    <t>80</t>
  </si>
  <si>
    <t>20.3%</t>
  </si>
  <si>
    <t>+/-9.9</t>
  </si>
  <si>
    <t>5,130</t>
  </si>
  <si>
    <t>12.0%</t>
  </si>
  <si>
    <t>565</t>
  </si>
  <si>
    <t>+/-176</t>
  </si>
  <si>
    <t>15.6%</t>
  </si>
  <si>
    <t>+/-4.8</t>
  </si>
  <si>
    <t>118</t>
  </si>
  <si>
    <t>1.9%</t>
  </si>
  <si>
    <t>+/-9.3</t>
  </si>
  <si>
    <t>2,287</t>
  </si>
  <si>
    <t>+/-367</t>
  </si>
  <si>
    <t>9.0%</t>
  </si>
  <si>
    <t>276</t>
  </si>
  <si>
    <t>+/-114</t>
  </si>
  <si>
    <t>298</t>
  </si>
  <si>
    <t>4.6%</t>
  </si>
  <si>
    <t>1,989</t>
  </si>
  <si>
    <t>254</t>
  </si>
  <si>
    <t>17.6%</t>
  </si>
  <si>
    <t>+/-7.4</t>
  </si>
  <si>
    <t>2,725</t>
  </si>
  <si>
    <t>+/-332</t>
  </si>
  <si>
    <t>24.4%</t>
  </si>
  <si>
    <t>250</t>
  </si>
  <si>
    <t>24.5%</t>
  </si>
  <si>
    <t>+/-8.0</t>
  </si>
  <si>
    <t>1,411</t>
  </si>
  <si>
    <t>17.4%</t>
  </si>
  <si>
    <t>1,314</t>
  </si>
  <si>
    <t>+/-228</t>
  </si>
  <si>
    <t>32.0%</t>
  </si>
  <si>
    <t>141</t>
  </si>
  <si>
    <t>35.8%</t>
  </si>
  <si>
    <t>+/-15.6</t>
  </si>
  <si>
    <t>2,021</t>
  </si>
  <si>
    <t>+/-356</t>
  </si>
  <si>
    <t>0.3%</t>
  </si>
  <si>
    <t>1,050</t>
  </si>
  <si>
    <t>+/-283</t>
  </si>
  <si>
    <t>121</t>
  </si>
  <si>
    <t>5.8%</t>
  </si>
  <si>
    <t>218</t>
  </si>
  <si>
    <t>3.3%</t>
  </si>
  <si>
    <t>18</t>
  </si>
  <si>
    <t>+/-29</t>
  </si>
  <si>
    <t>2.8%</t>
  </si>
  <si>
    <t>832</t>
  </si>
  <si>
    <t>+/-233</t>
  </si>
  <si>
    <t>103</t>
  </si>
  <si>
    <t>950</t>
  </si>
  <si>
    <t>8.5%</t>
  </si>
  <si>
    <t>92</t>
  </si>
  <si>
    <t>305</t>
  </si>
  <si>
    <t>645</t>
  </si>
  <si>
    <t>15.7%</t>
  </si>
  <si>
    <t>+/-4.4</t>
  </si>
  <si>
    <t>83</t>
  </si>
  <si>
    <t>21.1%</t>
  </si>
  <si>
    <t>3,048</t>
  </si>
  <si>
    <t>+/-387</t>
  </si>
  <si>
    <t>285</t>
  </si>
  <si>
    <t>9.2%</t>
  </si>
  <si>
    <t>1,679</t>
  </si>
  <si>
    <t>+/-291</t>
  </si>
  <si>
    <t>168</t>
  </si>
  <si>
    <t>+/-90</t>
  </si>
  <si>
    <t>8.1%</t>
  </si>
  <si>
    <t>453</t>
  </si>
  <si>
    <t>6.9%</t>
  </si>
  <si>
    <t>1,226</t>
  </si>
  <si>
    <t>+/-255</t>
  </si>
  <si>
    <t>150</t>
  </si>
  <si>
    <t>+/-84</t>
  </si>
  <si>
    <t>1,369</t>
  </si>
  <si>
    <t>12.3%</t>
  </si>
  <si>
    <t>+/-5.3</t>
  </si>
  <si>
    <t>417</t>
  </si>
  <si>
    <t>+/-165</t>
  </si>
  <si>
    <t>952</t>
  </si>
  <si>
    <t>108</t>
  </si>
  <si>
    <t>+/-58</t>
  </si>
  <si>
    <t>27.4%</t>
  </si>
  <si>
    <t>+/-12.5</t>
  </si>
  <si>
    <t>10,763</t>
  </si>
  <si>
    <t>+/-508</t>
  </si>
  <si>
    <t>978</t>
  </si>
  <si>
    <t>+/-158</t>
  </si>
  <si>
    <t>2,630</t>
  </si>
  <si>
    <t>105</t>
  </si>
  <si>
    <t>205</t>
  </si>
  <si>
    <t>+/-103</t>
  </si>
  <si>
    <t>2,418</t>
  </si>
  <si>
    <t>430</t>
  </si>
  <si>
    <t>1,550</t>
  </si>
  <si>
    <t>+/-295</t>
  </si>
  <si>
    <t>244</t>
  </si>
  <si>
    <t>Household Size by Tenure (Including Large Households) (2012-2016)</t>
  </si>
  <si>
    <t>Balance of County</t>
  </si>
  <si>
    <t>Persons with Disability by Employment Status (ACS 2012-2016)</t>
  </si>
  <si>
    <t>% Change</t>
  </si>
  <si>
    <t>Female Headed Households (2016)</t>
  </si>
  <si>
    <t>Table 15</t>
  </si>
  <si>
    <t>Table 18</t>
  </si>
  <si>
    <t xml:space="preserve">Unincorporated     </t>
  </si>
  <si>
    <t>Unincorporated</t>
  </si>
  <si>
    <t>Source: ACS C18120 (2012-2016)</t>
  </si>
  <si>
    <t>Source: ACS S1810 (2012-2016)</t>
  </si>
  <si>
    <t>Source: ACS B25002 (2012-2016)</t>
  </si>
  <si>
    <t>Source: ACS B25004 (2012-2016)</t>
  </si>
  <si>
    <t>Source: ACS B25014 (2012-2016)</t>
  </si>
  <si>
    <t>Source: ACS B25007 (2012-2016)</t>
  </si>
  <si>
    <t>Households by Tenure and Age (2012-2016)</t>
  </si>
  <si>
    <t>Source: ACS B25009 (2012-2016)</t>
  </si>
  <si>
    <t>Source: ACS B17012 (2012-2016)</t>
  </si>
  <si>
    <t>Overcrowded Households (2012-2016)</t>
  </si>
  <si>
    <t>Source: ACS DP-03 (2012-2016)</t>
  </si>
  <si>
    <t>https://www.dds.ca.gov/FactsStats/docs/ZIPCodes.xlsx</t>
  </si>
  <si>
    <t>http://www.hcd.ca.gov/community-development/housing-element/index.shtml</t>
  </si>
  <si>
    <t>https://www.hudexchange.info/programs/coc/coc-housing-inventory-count-reports/</t>
  </si>
  <si>
    <t>https://www.hudexchange.info/programs/coc/coc-homeless-populations-and-subpopulations-reports/</t>
  </si>
  <si>
    <t>USDA Agricultural Census 2012, Table 7</t>
  </si>
  <si>
    <t>HOUSING STOCK BY TYPE OF VACANCY</t>
  </si>
  <si>
    <t>VACANCY RATES</t>
  </si>
  <si>
    <t>Source: California Housing Partnership</t>
  </si>
  <si>
    <t>Unincorporated Calaveras County</t>
  </si>
  <si>
    <t>Farmworkers – County-Wide (Calaveras County)*</t>
  </si>
  <si>
    <t>Homeless Facilities*</t>
  </si>
  <si>
    <t>Homeless Needs*</t>
  </si>
  <si>
    <t>Farmworkers by Days Worked (Calaveras County)*</t>
  </si>
  <si>
    <t>N/A</t>
  </si>
  <si>
    <t>*Note: Farmworker counts for are countywide totals. Please supplement with local data sources for each jurisdiction in county.</t>
  </si>
  <si>
    <t>*Note:  Numbers are provided for the Amador, Calaveras, Tuolumne and Mariposa Counties Continuum of Care for which Calaveras County is a participating member.  Numbers represent homeless needs for the total Continuum of Care area. Please supplement with local data sources for each jurisdiction in county.</t>
  </si>
  <si>
    <t>Total households paying between 30%-50% Income</t>
  </si>
  <si>
    <t>Total households paying &gt; 50% Income</t>
  </si>
  <si>
    <t>Total Renter Households Paying between 30%-50% Income</t>
  </si>
  <si>
    <t>Total Renter Households Paying &gt;50% Income</t>
  </si>
  <si>
    <t>Total Owner Households Paying between 30%-50% Income</t>
  </si>
  <si>
    <t>Total Owner Households Paying &gt;50%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</si>
</sst>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  <numFmt numFmtId="167" formatCode="mm/dd/yyyy"/>
  </numFmts>
  <fonts count="83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FFFF"/>
      <name val="Calibri"/>
      <family val="2"/>
    </font>
    <font>
      <i/>
      <sz val="12"/>
      <color theme="1"/>
      <name val="Times New Roman"/>
      <family val="1"/>
    </font>
    <font>
      <i/>
      <sz val="9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943634"/>
      <name val="Calibri"/>
      <family val="2"/>
    </font>
    <font>
      <b/>
      <sz val="11"/>
      <color rgb="FFFFFFFF"/>
      <name val="Calibri"/>
      <family val="2"/>
    </font>
    <font>
      <i/>
      <sz val="12"/>
      <color rgb="FF000000"/>
      <name val="Calibri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SansSerif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rgb="FF9C65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1"/>
      <name val="Calibri"/>
      <family val="2"/>
      <scheme val="minor"/>
    </font>
    <font>
      <i/>
      <sz val="10"/>
      <color indexed="8"/>
      <name val="SansSerif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.8000000000000007"/>
      <color theme="1"/>
      <name val="Arial"/>
      <family val="2"/>
    </font>
    <font>
      <b/>
      <sz val="8"/>
      <color rgb="FF222222"/>
      <name val="Arial"/>
      <family val="2"/>
    </font>
    <font>
      <sz val="8"/>
      <color rgb="FF22222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7.5"/>
      <color indexed="12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 tint="-4.9989318521683403E-2"/>
      <name val="Calibri"/>
      <scheme val="minor"/>
    </font>
    <font>
      <sz val="12"/>
      <color theme="0" tint="-4.9989318521683403E-2"/>
      <name val="Calibri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SansSerif"/>
    </font>
    <font>
      <sz val="11"/>
      <color theme="0"/>
      <name val="Calibri"/>
      <family val="2"/>
      <scheme val="minor"/>
    </font>
    <font>
      <sz val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BDD0E1"/>
        <bgColor indexed="64"/>
      </patternFill>
    </fill>
    <fill>
      <patternFill patternType="solid">
        <fgColor rgb="FFEAE8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AAAAAA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5" fillId="0" borderId="0"/>
    <xf numFmtId="0" fontId="18" fillId="0" borderId="0"/>
    <xf numFmtId="0" fontId="17" fillId="0" borderId="0"/>
    <xf numFmtId="0" fontId="25" fillId="0" borderId="0"/>
    <xf numFmtId="0" fontId="15" fillId="0" borderId="0"/>
    <xf numFmtId="0" fontId="18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/>
    <xf numFmtId="43" fontId="25" fillId="0" borderId="0" applyFont="0" applyFill="0" applyBorder="0" applyAlignment="0" applyProtection="0"/>
    <xf numFmtId="0" fontId="38" fillId="9" borderId="0" applyNumberFormat="0" applyBorder="0" applyAlignment="0" applyProtection="0"/>
    <xf numFmtId="9" fontId="25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9" fillId="0" borderId="0"/>
    <xf numFmtId="0" fontId="41" fillId="0" borderId="0"/>
    <xf numFmtId="0" fontId="17" fillId="0" borderId="0"/>
    <xf numFmtId="9" fontId="17" fillId="0" borderId="0" applyFont="0" applyFill="0" applyBorder="0" applyAlignment="0" applyProtection="0"/>
    <xf numFmtId="0" fontId="68" fillId="16" borderId="0" applyNumberFormat="0" applyBorder="0" applyAlignment="0" applyProtection="0"/>
    <xf numFmtId="0" fontId="69" fillId="15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5" fillId="0" borderId="0"/>
    <xf numFmtId="0" fontId="18" fillId="0" borderId="0"/>
    <xf numFmtId="0" fontId="18" fillId="0" borderId="0"/>
    <xf numFmtId="0" fontId="17" fillId="0" borderId="0"/>
    <xf numFmtId="0" fontId="15" fillId="0" borderId="0"/>
    <xf numFmtId="0" fontId="17" fillId="0" borderId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>
      <alignment vertical="top"/>
    </xf>
  </cellStyleXfs>
  <cellXfs count="7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7" fillId="0" borderId="0" xfId="10"/>
    <xf numFmtId="3" fontId="20" fillId="0" borderId="0" xfId="12" applyNumberFormat="1" applyFont="1" applyBorder="1" applyAlignment="1"/>
    <xf numFmtId="0" fontId="19" fillId="0" borderId="0" xfId="13" applyFont="1" applyFill="1" applyAlignment="1">
      <alignment horizontal="left"/>
    </xf>
    <xf numFmtId="0" fontId="23" fillId="0" borderId="0" xfId="13" applyFont="1" applyFill="1" applyAlignment="1">
      <alignment horizontal="left"/>
    </xf>
    <xf numFmtId="0" fontId="20" fillId="0" borderId="12" xfId="12" applyFont="1" applyBorder="1" applyAlignment="1"/>
    <xf numFmtId="164" fontId="20" fillId="0" borderId="13" xfId="2" applyNumberFormat="1" applyFont="1" applyBorder="1" applyAlignment="1"/>
    <xf numFmtId="0" fontId="21" fillId="0" borderId="12" xfId="12" applyFont="1" applyBorder="1" applyAlignment="1"/>
    <xf numFmtId="0" fontId="20" fillId="4" borderId="12" xfId="12" applyFont="1" applyFill="1" applyBorder="1" applyAlignment="1"/>
    <xf numFmtId="3" fontId="20" fillId="4" borderId="0" xfId="12" applyNumberFormat="1" applyFont="1" applyFill="1" applyBorder="1" applyAlignment="1"/>
    <xf numFmtId="0" fontId="20" fillId="4" borderId="3" xfId="12" applyFont="1" applyFill="1" applyBorder="1" applyAlignment="1"/>
    <xf numFmtId="3" fontId="20" fillId="4" borderId="4" xfId="12" applyNumberFormat="1" applyFont="1" applyFill="1" applyBorder="1" applyAlignment="1"/>
    <xf numFmtId="164" fontId="20" fillId="4" borderId="6" xfId="2" applyNumberFormat="1" applyFont="1" applyFill="1" applyBorder="1" applyAlignment="1"/>
    <xf numFmtId="0" fontId="26" fillId="0" borderId="0" xfId="0" applyFont="1"/>
    <xf numFmtId="0" fontId="27" fillId="5" borderId="20" xfId="0" applyFont="1" applyFill="1" applyBorder="1" applyAlignment="1">
      <alignment horizontal="left" vertical="top" wrapText="1"/>
    </xf>
    <xf numFmtId="164" fontId="27" fillId="4" borderId="24" xfId="2" applyNumberFormat="1" applyFont="1" applyFill="1" applyBorder="1" applyAlignment="1">
      <alignment horizontal="left" vertical="top" wrapText="1"/>
    </xf>
    <xf numFmtId="0" fontId="16" fillId="0" borderId="0" xfId="0" applyFont="1"/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2" xfId="0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28" fillId="4" borderId="30" xfId="0" applyFont="1" applyFill="1" applyBorder="1" applyAlignment="1">
      <alignment horizontal="right"/>
    </xf>
    <xf numFmtId="0" fontId="29" fillId="0" borderId="0" xfId="0" applyFont="1"/>
    <xf numFmtId="0" fontId="27" fillId="5" borderId="27" xfId="0" applyFont="1" applyFill="1" applyBorder="1" applyAlignment="1">
      <alignment horizontal="left" vertical="top" wrapText="1"/>
    </xf>
    <xf numFmtId="0" fontId="27" fillId="5" borderId="28" xfId="0" applyFont="1" applyFill="1" applyBorder="1" applyAlignment="1">
      <alignment horizontal="left" vertical="top" wrapText="1"/>
    </xf>
    <xf numFmtId="0" fontId="27" fillId="5" borderId="42" xfId="0" applyFont="1" applyFill="1" applyBorder="1" applyAlignment="1">
      <alignment horizontal="left" vertical="top" wrapText="1"/>
    </xf>
    <xf numFmtId="0" fontId="28" fillId="0" borderId="0" xfId="0" applyFont="1"/>
    <xf numFmtId="9" fontId="0" fillId="0" borderId="0" xfId="2" applyFont="1"/>
    <xf numFmtId="165" fontId="0" fillId="0" borderId="30" xfId="15" applyNumberFormat="1" applyFont="1" applyBorder="1" applyAlignment="1">
      <alignment horizontal="right"/>
    </xf>
    <xf numFmtId="164" fontId="0" fillId="0" borderId="30" xfId="2" applyNumberFormat="1" applyFont="1" applyBorder="1"/>
    <xf numFmtId="165" fontId="0" fillId="0" borderId="30" xfId="0" applyNumberFormat="1" applyBorder="1" applyAlignment="1">
      <alignment horizontal="right"/>
    </xf>
    <xf numFmtId="0" fontId="30" fillId="6" borderId="37" xfId="0" applyFont="1" applyFill="1" applyBorder="1" applyAlignment="1">
      <alignment horizontal="center" vertical="top" wrapText="1"/>
    </xf>
    <xf numFmtId="165" fontId="30" fillId="5" borderId="44" xfId="15" applyNumberFormat="1" applyFont="1" applyFill="1" applyBorder="1" applyAlignment="1">
      <alignment horizontal="right" vertical="top" wrapText="1"/>
    </xf>
    <xf numFmtId="164" fontId="30" fillId="5" borderId="44" xfId="2" applyNumberFormat="1" applyFont="1" applyFill="1" applyBorder="1" applyAlignment="1">
      <alignment horizontal="right" vertical="top" wrapText="1"/>
    </xf>
    <xf numFmtId="0" fontId="28" fillId="0" borderId="30" xfId="0" applyFont="1" applyBorder="1"/>
    <xf numFmtId="0" fontId="28" fillId="0" borderId="30" xfId="0" applyFont="1" applyBorder="1" applyAlignment="1">
      <alignment horizontal="right"/>
    </xf>
    <xf numFmtId="164" fontId="28" fillId="0" borderId="30" xfId="2" applyNumberFormat="1" applyFont="1" applyBorder="1"/>
    <xf numFmtId="165" fontId="28" fillId="0" borderId="30" xfId="0" applyNumberFormat="1" applyFont="1" applyBorder="1" applyAlignment="1">
      <alignment horizontal="right"/>
    </xf>
    <xf numFmtId="10" fontId="34" fillId="0" borderId="0" xfId="0" applyNumberFormat="1" applyFont="1" applyBorder="1"/>
    <xf numFmtId="3" fontId="23" fillId="0" borderId="0" xfId="17" applyNumberFormat="1" applyFont="1" applyBorder="1"/>
    <xf numFmtId="166" fontId="23" fillId="0" borderId="0" xfId="17" applyNumberFormat="1" applyFont="1" applyBorder="1"/>
    <xf numFmtId="0" fontId="32" fillId="0" borderId="30" xfId="6" quotePrefix="1" applyNumberFormat="1" applyFont="1" applyBorder="1" applyAlignment="1">
      <alignment horizontal="left" indent="1"/>
    </xf>
    <xf numFmtId="14" fontId="23" fillId="0" borderId="30" xfId="17" applyNumberFormat="1" applyFont="1" applyFill="1" applyBorder="1" applyAlignment="1">
      <alignment horizontal="right" wrapText="1"/>
    </xf>
    <xf numFmtId="3" fontId="23" fillId="0" borderId="30" xfId="17" applyNumberFormat="1" applyFont="1" applyFill="1" applyBorder="1" applyAlignment="1">
      <alignment horizontal="right" wrapText="1"/>
    </xf>
    <xf numFmtId="10" fontId="34" fillId="0" borderId="30" xfId="0" applyNumberFormat="1" applyFont="1" applyBorder="1"/>
    <xf numFmtId="0" fontId="32" fillId="0" borderId="30" xfId="6" quotePrefix="1" applyNumberFormat="1" applyFont="1" applyBorder="1"/>
    <xf numFmtId="14" fontId="23" fillId="0" borderId="30" xfId="17" applyNumberFormat="1" applyFont="1" applyBorder="1"/>
    <xf numFmtId="3" fontId="23" fillId="0" borderId="30" xfId="17" applyNumberFormat="1" applyFont="1" applyBorder="1"/>
    <xf numFmtId="166" fontId="23" fillId="0" borderId="30" xfId="17" applyNumberFormat="1" applyFont="1" applyBorder="1"/>
    <xf numFmtId="0" fontId="0" fillId="0" borderId="0" xfId="0"/>
    <xf numFmtId="0" fontId="0" fillId="0" borderId="0" xfId="0"/>
    <xf numFmtId="166" fontId="32" fillId="0" borderId="0" xfId="0" applyNumberFormat="1" applyFont="1"/>
    <xf numFmtId="1" fontId="37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1" fontId="21" fillId="4" borderId="12" xfId="0" applyNumberFormat="1" applyFont="1" applyFill="1" applyBorder="1" applyAlignment="1">
      <alignment horizontal="center"/>
    </xf>
    <xf numFmtId="0" fontId="4" fillId="0" borderId="0" xfId="1"/>
    <xf numFmtId="1" fontId="21" fillId="10" borderId="0" xfId="0" applyNumberFormat="1" applyFont="1" applyFill="1" applyBorder="1" applyAlignment="1">
      <alignment horizontal="center"/>
    </xf>
    <xf numFmtId="0" fontId="0" fillId="0" borderId="0" xfId="0"/>
    <xf numFmtId="3" fontId="31" fillId="8" borderId="52" xfId="0" applyNumberFormat="1" applyFont="1" applyFill="1" applyBorder="1" applyAlignment="1">
      <alignment horizontal="center" wrapText="1"/>
    </xf>
    <xf numFmtId="3" fontId="31" fillId="8" borderId="53" xfId="0" applyNumberFormat="1" applyFont="1" applyFill="1" applyBorder="1" applyAlignment="1">
      <alignment horizontal="center" wrapText="1"/>
    </xf>
    <xf numFmtId="3" fontId="31" fillId="8" borderId="51" xfId="0" applyNumberFormat="1" applyFont="1" applyFill="1" applyBorder="1" applyAlignment="1">
      <alignment horizontal="center" wrapText="1"/>
    </xf>
    <xf numFmtId="3" fontId="31" fillId="8" borderId="46" xfId="0" applyNumberFormat="1" applyFont="1" applyFill="1" applyBorder="1" applyAlignment="1">
      <alignment horizontal="center" wrapText="1"/>
    </xf>
    <xf numFmtId="3" fontId="31" fillId="8" borderId="49" xfId="0" applyNumberFormat="1" applyFont="1" applyFill="1" applyBorder="1" applyAlignment="1">
      <alignment horizontal="center"/>
    </xf>
    <xf numFmtId="0" fontId="31" fillId="8" borderId="54" xfId="0" applyFont="1" applyFill="1" applyBorder="1"/>
    <xf numFmtId="0" fontId="31" fillId="8" borderId="50" xfId="0" applyFont="1" applyFill="1" applyBorder="1"/>
    <xf numFmtId="164" fontId="0" fillId="8" borderId="55" xfId="0" applyNumberFormat="1" applyFill="1" applyBorder="1" applyAlignment="1">
      <alignment horizontal="center"/>
    </xf>
    <xf numFmtId="164" fontId="31" fillId="8" borderId="53" xfId="0" applyNumberFormat="1" applyFont="1" applyFill="1" applyBorder="1" applyAlignment="1">
      <alignment horizontal="center" wrapText="1"/>
    </xf>
    <xf numFmtId="2" fontId="0" fillId="8" borderId="19" xfId="0" applyNumberFormat="1" applyFill="1" applyBorder="1"/>
    <xf numFmtId="2" fontId="31" fillId="8" borderId="44" xfId="0" applyNumberFormat="1" applyFont="1" applyFill="1" applyBorder="1" applyAlignment="1">
      <alignment horizontal="center" wrapText="1"/>
    </xf>
    <xf numFmtId="3" fontId="20" fillId="0" borderId="52" xfId="0" applyNumberFormat="1" applyFont="1" applyBorder="1" applyAlignment="1"/>
    <xf numFmtId="3" fontId="20" fillId="0" borderId="0" xfId="0" applyNumberFormat="1" applyFont="1" applyBorder="1" applyAlignment="1"/>
    <xf numFmtId="166" fontId="32" fillId="0" borderId="0" xfId="0" applyNumberFormat="1" applyFont="1"/>
    <xf numFmtId="0" fontId="21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 indent="4"/>
    </xf>
    <xf numFmtId="0" fontId="20" fillId="0" borderId="50" xfId="0" applyFont="1" applyBorder="1" applyAlignment="1">
      <alignment horizontal="left" indent="4"/>
    </xf>
    <xf numFmtId="164" fontId="20" fillId="0" borderId="0" xfId="0" applyNumberFormat="1" applyFont="1" applyBorder="1" applyAlignment="1"/>
    <xf numFmtId="164" fontId="20" fillId="0" borderId="0" xfId="2" applyNumberFormat="1" applyFont="1" applyBorder="1" applyAlignment="1"/>
    <xf numFmtId="164" fontId="20" fillId="0" borderId="52" xfId="2" applyNumberFormat="1" applyFont="1" applyBorder="1" applyAlignment="1"/>
    <xf numFmtId="164" fontId="20" fillId="0" borderId="52" xfId="0" applyNumberFormat="1" applyFont="1" applyBorder="1" applyAlignment="1"/>
    <xf numFmtId="2" fontId="20" fillId="0" borderId="0" xfId="0" applyNumberFormat="1" applyFont="1" applyBorder="1" applyAlignment="1"/>
    <xf numFmtId="2" fontId="20" fillId="0" borderId="52" xfId="0" applyNumberFormat="1" applyFont="1" applyBorder="1" applyAlignment="1"/>
    <xf numFmtId="3" fontId="20" fillId="0" borderId="0" xfId="0" applyNumberFormat="1" applyFont="1" applyBorder="1"/>
    <xf numFmtId="0" fontId="0" fillId="0" borderId="0" xfId="0"/>
    <xf numFmtId="3" fontId="20" fillId="0" borderId="52" xfId="0" applyNumberFormat="1" applyFont="1" applyBorder="1" applyAlignment="1"/>
    <xf numFmtId="3" fontId="20" fillId="0" borderId="0" xfId="0" applyNumberFormat="1" applyFont="1" applyBorder="1" applyAlignment="1"/>
    <xf numFmtId="10" fontId="32" fillId="0" borderId="0" xfId="0" applyNumberFormat="1" applyFont="1"/>
    <xf numFmtId="0" fontId="21" fillId="0" borderId="12" xfId="0" applyFont="1" applyBorder="1" applyAlignment="1">
      <alignment horizontal="left"/>
    </xf>
    <xf numFmtId="0" fontId="20" fillId="0" borderId="12" xfId="0" applyFont="1" applyBorder="1" applyAlignment="1">
      <alignment horizontal="left" indent="4"/>
    </xf>
    <xf numFmtId="0" fontId="20" fillId="0" borderId="50" xfId="0" applyFont="1" applyBorder="1" applyAlignment="1">
      <alignment horizontal="left" indent="4"/>
    </xf>
    <xf numFmtId="164" fontId="20" fillId="0" borderId="0" xfId="0" applyNumberFormat="1" applyFont="1" applyBorder="1" applyAlignment="1"/>
    <xf numFmtId="164" fontId="20" fillId="0" borderId="0" xfId="2" applyNumberFormat="1" applyFont="1" applyBorder="1" applyAlignment="1"/>
    <xf numFmtId="164" fontId="20" fillId="0" borderId="52" xfId="2" applyNumberFormat="1" applyFont="1" applyBorder="1" applyAlignment="1"/>
    <xf numFmtId="164" fontId="20" fillId="0" borderId="52" xfId="0" applyNumberFormat="1" applyFont="1" applyBorder="1" applyAlignment="1"/>
    <xf numFmtId="2" fontId="20" fillId="0" borderId="0" xfId="0" applyNumberFormat="1" applyFont="1" applyBorder="1" applyAlignment="1"/>
    <xf numFmtId="2" fontId="20" fillId="0" borderId="52" xfId="0" applyNumberFormat="1" applyFont="1" applyBorder="1" applyAlignment="1"/>
    <xf numFmtId="2" fontId="20" fillId="0" borderId="0" xfId="0" applyNumberFormat="1" applyFont="1"/>
    <xf numFmtId="0" fontId="0" fillId="0" borderId="0" xfId="0" applyAlignment="1">
      <alignment wrapText="1"/>
    </xf>
    <xf numFmtId="0" fontId="25" fillId="0" borderId="0" xfId="8"/>
    <xf numFmtId="0" fontId="39" fillId="0" borderId="0" xfId="8" applyFont="1"/>
    <xf numFmtId="0" fontId="42" fillId="0" borderId="0" xfId="0" applyFont="1"/>
    <xf numFmtId="0" fontId="43" fillId="0" borderId="0" xfId="0" applyFont="1"/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/>
    <xf numFmtId="0" fontId="20" fillId="4" borderId="0" xfId="12" applyFont="1" applyFill="1" applyBorder="1" applyAlignment="1"/>
    <xf numFmtId="0" fontId="20" fillId="0" borderId="0" xfId="12" applyFont="1" applyBorder="1" applyAlignment="1"/>
    <xf numFmtId="0" fontId="21" fillId="0" borderId="0" xfId="12" applyFont="1" applyBorder="1" applyAlignment="1"/>
    <xf numFmtId="0" fontId="20" fillId="4" borderId="4" xfId="12" applyFont="1" applyFill="1" applyBorder="1" applyAlignment="1"/>
    <xf numFmtId="0" fontId="27" fillId="5" borderId="25" xfId="0" applyFont="1" applyFill="1" applyBorder="1" applyAlignment="1">
      <alignment horizontal="left" vertical="top" wrapText="1"/>
    </xf>
    <xf numFmtId="0" fontId="27" fillId="5" borderId="25" xfId="0" applyFont="1" applyFill="1" applyBorder="1" applyAlignment="1">
      <alignment horizontal="left" vertical="top" wrapText="1"/>
    </xf>
    <xf numFmtId="0" fontId="21" fillId="0" borderId="60" xfId="12" applyFont="1" applyBorder="1" applyAlignment="1"/>
    <xf numFmtId="3" fontId="20" fillId="0" borderId="60" xfId="12" applyNumberFormat="1" applyFont="1" applyBorder="1" applyAlignment="1"/>
    <xf numFmtId="0" fontId="20" fillId="0" borderId="56" xfId="12" applyFont="1" applyBorder="1" applyAlignment="1"/>
    <xf numFmtId="0" fontId="20" fillId="4" borderId="61" xfId="12" applyFont="1" applyFill="1" applyBorder="1" applyAlignment="1"/>
    <xf numFmtId="164" fontId="20" fillId="0" borderId="62" xfId="2" applyNumberFormat="1" applyFont="1" applyBorder="1" applyAlignment="1"/>
    <xf numFmtId="164" fontId="20" fillId="4" borderId="0" xfId="2" applyNumberFormat="1" applyFont="1" applyFill="1" applyBorder="1" applyAlignment="1"/>
    <xf numFmtId="0" fontId="0" fillId="0" borderId="0" xfId="0" applyBorder="1"/>
    <xf numFmtId="3" fontId="27" fillId="4" borderId="23" xfId="0" applyNumberFormat="1" applyFont="1" applyFill="1" applyBorder="1" applyAlignment="1">
      <alignment horizontal="left" vertical="top" wrapText="1"/>
    </xf>
    <xf numFmtId="0" fontId="27" fillId="4" borderId="25" xfId="21" applyFont="1" applyFill="1" applyBorder="1" applyAlignment="1">
      <alignment horizontal="left" vertical="top" wrapText="1"/>
    </xf>
    <xf numFmtId="0" fontId="27" fillId="4" borderId="25" xfId="0" applyFont="1" applyFill="1" applyBorder="1" applyAlignment="1">
      <alignment horizontal="left" vertical="top" wrapText="1"/>
    </xf>
    <xf numFmtId="3" fontId="27" fillId="4" borderId="24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27" fillId="5" borderId="25" xfId="25" applyFont="1" applyFill="1" applyBorder="1" applyAlignment="1">
      <alignment horizontal="left" vertical="top" wrapText="1"/>
    </xf>
    <xf numFmtId="0" fontId="40" fillId="3" borderId="8" xfId="0" applyFont="1" applyFill="1" applyBorder="1"/>
    <xf numFmtId="3" fontId="39" fillId="3" borderId="18" xfId="0" applyNumberFormat="1" applyFont="1" applyFill="1" applyBorder="1"/>
    <xf numFmtId="3" fontId="39" fillId="3" borderId="9" xfId="0" applyNumberFormat="1" applyFont="1" applyFill="1" applyBorder="1"/>
    <xf numFmtId="164" fontId="39" fillId="3" borderId="10" xfId="20" applyNumberFormat="1" applyFont="1" applyFill="1" applyBorder="1"/>
    <xf numFmtId="1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right" vertical="top" wrapText="1"/>
    </xf>
    <xf numFmtId="0" fontId="52" fillId="0" borderId="30" xfId="0" applyFont="1" applyBorder="1"/>
    <xf numFmtId="164" fontId="45" fillId="0" borderId="30" xfId="2" applyNumberFormat="1" applyFont="1" applyBorder="1"/>
    <xf numFmtId="164" fontId="52" fillId="0" borderId="30" xfId="2" applyNumberFormat="1" applyFont="1" applyBorder="1"/>
    <xf numFmtId="10" fontId="0" fillId="0" borderId="0" xfId="0" applyNumberFormat="1"/>
    <xf numFmtId="0" fontId="28" fillId="4" borderId="37" xfId="0" applyFont="1" applyFill="1" applyBorder="1" applyAlignment="1">
      <alignment horizontal="right"/>
    </xf>
    <xf numFmtId="0" fontId="20" fillId="0" borderId="36" xfId="0" applyFont="1" applyBorder="1" applyAlignment="1">
      <alignment horizontal="left" indent="4"/>
    </xf>
    <xf numFmtId="0" fontId="20" fillId="0" borderId="75" xfId="0" applyFont="1" applyBorder="1" applyAlignment="1">
      <alignment horizontal="left" indent="4"/>
    </xf>
    <xf numFmtId="0" fontId="20" fillId="0" borderId="18" xfId="0" applyFont="1" applyBorder="1" applyAlignment="1">
      <alignment horizontal="left" indent="4"/>
    </xf>
    <xf numFmtId="0" fontId="27" fillId="5" borderId="25" xfId="0" applyFont="1" applyFill="1" applyBorder="1" applyAlignment="1">
      <alignment horizontal="right" vertical="center" wrapText="1"/>
    </xf>
    <xf numFmtId="0" fontId="0" fillId="0" borderId="30" xfId="0" applyBorder="1" applyAlignment="1">
      <alignment horizontal="right" vertical="center"/>
    </xf>
    <xf numFmtId="0" fontId="27" fillId="5" borderId="20" xfId="0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28" fillId="4" borderId="19" xfId="0" applyFont="1" applyFill="1" applyBorder="1" applyAlignment="1">
      <alignment horizontal="right" vertical="center"/>
    </xf>
    <xf numFmtId="0" fontId="28" fillId="4" borderId="39" xfId="0" applyFont="1" applyFill="1" applyBorder="1" applyAlignment="1">
      <alignment horizontal="right" vertical="center"/>
    </xf>
    <xf numFmtId="0" fontId="28" fillId="4" borderId="37" xfId="0" applyFont="1" applyFill="1" applyBorder="1" applyAlignment="1">
      <alignment horizontal="right" vertical="center"/>
    </xf>
    <xf numFmtId="0" fontId="28" fillId="4" borderId="38" xfId="0" applyFont="1" applyFill="1" applyBorder="1" applyAlignment="1">
      <alignment horizontal="right" vertical="center"/>
    </xf>
    <xf numFmtId="0" fontId="0" fillId="0" borderId="44" xfId="0" applyBorder="1" applyAlignment="1">
      <alignment horizontal="right"/>
    </xf>
    <xf numFmtId="0" fontId="27" fillId="7" borderId="25" xfId="0" applyFont="1" applyFill="1" applyBorder="1" applyAlignment="1">
      <alignment horizontal="right" vertical="top" wrapText="1"/>
    </xf>
    <xf numFmtId="0" fontId="11" fillId="0" borderId="73" xfId="0" applyFont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right"/>
    </xf>
    <xf numFmtId="3" fontId="20" fillId="0" borderId="30" xfId="0" applyNumberFormat="1" applyFont="1" applyBorder="1" applyAlignment="1">
      <alignment horizontal="right"/>
    </xf>
    <xf numFmtId="164" fontId="20" fillId="0" borderId="36" xfId="2" applyNumberFormat="1" applyFont="1" applyBorder="1" applyAlignment="1">
      <alignment horizontal="right"/>
    </xf>
    <xf numFmtId="3" fontId="20" fillId="0" borderId="55" xfId="0" applyNumberFormat="1" applyFont="1" applyBorder="1" applyAlignment="1">
      <alignment horizontal="right"/>
    </xf>
    <xf numFmtId="3" fontId="20" fillId="0" borderId="19" xfId="0" applyNumberFormat="1" applyFont="1" applyBorder="1" applyAlignment="1">
      <alignment horizontal="right"/>
    </xf>
    <xf numFmtId="164" fontId="20" fillId="0" borderId="39" xfId="2" applyNumberFormat="1" applyFont="1" applyBorder="1" applyAlignment="1">
      <alignment horizontal="right"/>
    </xf>
    <xf numFmtId="3" fontId="20" fillId="0" borderId="76" xfId="0" applyNumberFormat="1" applyFont="1" applyBorder="1" applyAlignment="1">
      <alignment horizontal="right"/>
    </xf>
    <xf numFmtId="3" fontId="20" fillId="0" borderId="77" xfId="0" applyNumberFormat="1" applyFont="1" applyBorder="1" applyAlignment="1">
      <alignment horizontal="right"/>
    </xf>
    <xf numFmtId="164" fontId="20" fillId="0" borderId="78" xfId="2" applyNumberFormat="1" applyFont="1" applyBorder="1" applyAlignment="1">
      <alignment horizontal="right"/>
    </xf>
    <xf numFmtId="0" fontId="5" fillId="0" borderId="13" xfId="0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right" vertical="center" wrapText="1"/>
    </xf>
    <xf numFmtId="10" fontId="5" fillId="0" borderId="18" xfId="0" applyNumberFormat="1" applyFont="1" applyBorder="1" applyAlignment="1">
      <alignment horizontal="right" vertical="center" wrapText="1"/>
    </xf>
    <xf numFmtId="10" fontId="5" fillId="0" borderId="10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10" fontId="5" fillId="0" borderId="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5" fillId="0" borderId="69" xfId="0" applyNumberFormat="1" applyFont="1" applyBorder="1" applyAlignment="1">
      <alignment horizontal="right" vertical="center" wrapText="1"/>
    </xf>
    <xf numFmtId="10" fontId="5" fillId="0" borderId="70" xfId="0" applyNumberFormat="1" applyFont="1" applyBorder="1" applyAlignment="1">
      <alignment horizontal="right" vertical="center" wrapText="1"/>
    </xf>
    <xf numFmtId="0" fontId="27" fillId="5" borderId="5" xfId="0" applyFont="1" applyFill="1" applyBorder="1" applyAlignment="1">
      <alignment horizontal="right" vertical="center" wrapText="1"/>
    </xf>
    <xf numFmtId="0" fontId="27" fillId="5" borderId="10" xfId="0" applyFont="1" applyFill="1" applyBorder="1" applyAlignment="1">
      <alignment horizontal="right" vertical="center" wrapText="1"/>
    </xf>
    <xf numFmtId="3" fontId="50" fillId="0" borderId="6" xfId="0" applyNumberFormat="1" applyFont="1" applyBorder="1" applyAlignment="1">
      <alignment horizontal="center" vertical="center" wrapText="1"/>
    </xf>
    <xf numFmtId="0" fontId="4" fillId="0" borderId="2" xfId="1" applyFill="1" applyBorder="1" applyAlignment="1"/>
    <xf numFmtId="10" fontId="5" fillId="0" borderId="6" xfId="0" applyNumberFormat="1" applyFont="1" applyBorder="1" applyAlignment="1">
      <alignment horizontal="right" wrapText="1"/>
    </xf>
    <xf numFmtId="9" fontId="5" fillId="0" borderId="6" xfId="0" applyNumberFormat="1" applyFont="1" applyBorder="1" applyAlignment="1">
      <alignment horizontal="right" wrapText="1"/>
    </xf>
    <xf numFmtId="0" fontId="27" fillId="5" borderId="42" xfId="25" applyFont="1" applyFill="1" applyBorder="1" applyAlignment="1">
      <alignment horizontal="left" vertical="top" wrapText="1"/>
    </xf>
    <xf numFmtId="0" fontId="54" fillId="0" borderId="0" xfId="0" applyFont="1" applyFill="1" applyBorder="1" applyAlignment="1"/>
    <xf numFmtId="0" fontId="55" fillId="0" borderId="6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56" fillId="11" borderId="5" xfId="0" applyFont="1" applyFill="1" applyBorder="1" applyAlignment="1">
      <alignment horizontal="center" vertical="center" wrapText="1"/>
    </xf>
    <xf numFmtId="10" fontId="56" fillId="11" borderId="6" xfId="0" applyNumberFormat="1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33" xfId="0" applyBorder="1"/>
    <xf numFmtId="0" fontId="0" fillId="0" borderId="0" xfId="0" applyNumberFormat="1"/>
    <xf numFmtId="49" fontId="0" fillId="0" borderId="30" xfId="0" applyNumberFormat="1" applyFont="1" applyBorder="1" applyAlignment="1">
      <alignment vertical="top"/>
    </xf>
    <xf numFmtId="0" fontId="0" fillId="0" borderId="30" xfId="0" applyNumberFormat="1" applyFont="1" applyBorder="1" applyAlignment="1">
      <alignment vertical="top"/>
    </xf>
    <xf numFmtId="0" fontId="0" fillId="0" borderId="36" xfId="0" applyNumberFormat="1" applyFont="1" applyBorder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30" xfId="0" applyBorder="1" applyAlignment="1">
      <alignment horizontal="right"/>
    </xf>
    <xf numFmtId="0" fontId="62" fillId="0" borderId="0" xfId="0" applyFont="1" applyAlignment="1">
      <alignment horizontal="left" vertical="center" indent="1"/>
    </xf>
    <xf numFmtId="0" fontId="4" fillId="0" borderId="0" xfId="1" applyAlignment="1">
      <alignment horizontal="left" vertical="center" indent="2"/>
    </xf>
    <xf numFmtId="3" fontId="20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3" fontId="51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wrapText="1"/>
    </xf>
    <xf numFmtId="0" fontId="27" fillId="5" borderId="4" xfId="0" applyFont="1" applyFill="1" applyBorder="1" applyAlignment="1">
      <alignment horizontal="right" vertical="center" wrapText="1"/>
    </xf>
    <xf numFmtId="0" fontId="4" fillId="0" borderId="0" xfId="1" applyAlignment="1">
      <alignment horizontal="left" vertical="center" indent="1"/>
    </xf>
    <xf numFmtId="0" fontId="63" fillId="12" borderId="83" xfId="0" applyFont="1" applyFill="1" applyBorder="1" applyAlignment="1">
      <alignment horizontal="left" vertical="center" wrapText="1" indent="3"/>
    </xf>
    <xf numFmtId="3" fontId="64" fillId="12" borderId="83" xfId="0" applyNumberFormat="1" applyFont="1" applyFill="1" applyBorder="1" applyAlignment="1">
      <alignment horizontal="right" vertical="center"/>
    </xf>
    <xf numFmtId="0" fontId="64" fillId="12" borderId="84" xfId="0" applyFont="1" applyFill="1" applyBorder="1" applyAlignment="1">
      <alignment horizontal="right" vertical="center"/>
    </xf>
    <xf numFmtId="0" fontId="63" fillId="14" borderId="83" xfId="0" applyFont="1" applyFill="1" applyBorder="1" applyAlignment="1">
      <alignment horizontal="left" vertical="center" wrapText="1" indent="5"/>
    </xf>
    <xf numFmtId="3" fontId="64" fillId="14" borderId="83" xfId="0" applyNumberFormat="1" applyFont="1" applyFill="1" applyBorder="1" applyAlignment="1">
      <alignment horizontal="right" vertical="center"/>
    </xf>
    <xf numFmtId="0" fontId="64" fillId="14" borderId="84" xfId="0" applyFont="1" applyFill="1" applyBorder="1" applyAlignment="1">
      <alignment horizontal="right" vertical="center"/>
    </xf>
    <xf numFmtId="0" fontId="63" fillId="12" borderId="83" xfId="0" applyFont="1" applyFill="1" applyBorder="1" applyAlignment="1">
      <alignment horizontal="left" vertical="center" wrapText="1" indent="5"/>
    </xf>
    <xf numFmtId="0" fontId="63" fillId="14" borderId="83" xfId="0" applyFont="1" applyFill="1" applyBorder="1" applyAlignment="1">
      <alignment horizontal="left" vertical="center" wrapText="1" indent="3"/>
    </xf>
    <xf numFmtId="0" fontId="63" fillId="12" borderId="83" xfId="0" applyFont="1" applyFill="1" applyBorder="1" applyAlignment="1">
      <alignment horizontal="left" vertical="center" wrapText="1" indent="4"/>
    </xf>
    <xf numFmtId="0" fontId="63" fillId="14" borderId="83" xfId="0" applyFont="1" applyFill="1" applyBorder="1" applyAlignment="1">
      <alignment horizontal="left" vertical="center" wrapText="1" indent="4"/>
    </xf>
    <xf numFmtId="0" fontId="63" fillId="12" borderId="83" xfId="0" applyFont="1" applyFill="1" applyBorder="1" applyAlignment="1">
      <alignment horizontal="left" vertical="center" wrapText="1" indent="1"/>
    </xf>
    <xf numFmtId="0" fontId="63" fillId="12" borderId="85" xfId="0" applyFont="1" applyFill="1" applyBorder="1" applyAlignment="1">
      <alignment horizontal="left" vertical="center" wrapText="1" indent="5"/>
    </xf>
    <xf numFmtId="0" fontId="64" fillId="12" borderId="86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wrapText="1"/>
    </xf>
    <xf numFmtId="0" fontId="65" fillId="13" borderId="81" xfId="0" applyFont="1" applyFill="1" applyBorder="1" applyAlignment="1">
      <alignment horizontal="left" vertical="center" wrapText="1"/>
    </xf>
    <xf numFmtId="3" fontId="66" fillId="13" borderId="81" xfId="0" applyNumberFormat="1" applyFont="1" applyFill="1" applyBorder="1" applyAlignment="1">
      <alignment horizontal="right" vertical="center"/>
    </xf>
    <xf numFmtId="0" fontId="66" fillId="13" borderId="82" xfId="0" applyFont="1" applyFill="1" applyBorder="1" applyAlignment="1">
      <alignment horizontal="right" vertical="center"/>
    </xf>
    <xf numFmtId="0" fontId="63" fillId="14" borderId="83" xfId="0" applyFont="1" applyFill="1" applyBorder="1" applyAlignment="1">
      <alignment horizontal="left" vertical="center" wrapText="1" indent="1"/>
    </xf>
    <xf numFmtId="0" fontId="64" fillId="14" borderId="83" xfId="0" applyFont="1" applyFill="1" applyBorder="1" applyAlignment="1">
      <alignment horizontal="right" vertical="center"/>
    </xf>
    <xf numFmtId="0" fontId="64" fillId="12" borderId="83" xfId="0" applyFont="1" applyFill="1" applyBorder="1" applyAlignment="1">
      <alignment horizontal="right" vertical="center"/>
    </xf>
    <xf numFmtId="0" fontId="64" fillId="12" borderId="85" xfId="0" applyFont="1" applyFill="1" applyBorder="1" applyAlignment="1">
      <alignment horizontal="right" vertical="center"/>
    </xf>
    <xf numFmtId="0" fontId="4" fillId="0" borderId="0" xfId="1" applyBorder="1" applyAlignment="1">
      <alignment horizontal="left" vertical="center" wrapText="1"/>
    </xf>
    <xf numFmtId="0" fontId="63" fillId="12" borderId="81" xfId="0" applyFont="1" applyFill="1" applyBorder="1" applyAlignment="1">
      <alignment horizontal="left" vertical="center" wrapText="1"/>
    </xf>
    <xf numFmtId="3" fontId="64" fillId="12" borderId="81" xfId="0" applyNumberFormat="1" applyFont="1" applyFill="1" applyBorder="1" applyAlignment="1">
      <alignment horizontal="right" vertical="center"/>
    </xf>
    <xf numFmtId="0" fontId="64" fillId="12" borderId="82" xfId="0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center" vertical="center" wrapText="1"/>
    </xf>
    <xf numFmtId="0" fontId="63" fillId="12" borderId="85" xfId="0" applyFont="1" applyFill="1" applyBorder="1" applyAlignment="1">
      <alignment horizontal="left" vertical="center" wrapText="1" indent="3"/>
    </xf>
    <xf numFmtId="0" fontId="63" fillId="12" borderId="83" xfId="0" applyFont="1" applyFill="1" applyBorder="1" applyAlignment="1">
      <alignment horizontal="left" vertical="center" wrapText="1"/>
    </xf>
    <xf numFmtId="0" fontId="63" fillId="12" borderId="85" xfId="0" applyFont="1" applyFill="1" applyBorder="1" applyAlignment="1">
      <alignment horizontal="left" vertical="center" wrapText="1" indent="4"/>
    </xf>
    <xf numFmtId="0" fontId="63" fillId="14" borderId="83" xfId="0" applyFont="1" applyFill="1" applyBorder="1" applyAlignment="1">
      <alignment horizontal="left" vertical="center" wrapText="1"/>
    </xf>
    <xf numFmtId="3" fontId="20" fillId="0" borderId="0" xfId="12" applyNumberFormat="1" applyFont="1" applyBorder="1" applyAlignment="1"/>
    <xf numFmtId="3" fontId="20" fillId="0" borderId="0" xfId="27" applyNumberFormat="1" applyFont="1" applyBorder="1" applyAlignment="1"/>
    <xf numFmtId="3" fontId="70" fillId="0" borderId="0" xfId="27" applyNumberFormat="1" applyFont="1"/>
    <xf numFmtId="0" fontId="63" fillId="14" borderId="81" xfId="0" applyFont="1" applyFill="1" applyBorder="1" applyAlignment="1">
      <alignment horizontal="center" wrapText="1"/>
    </xf>
    <xf numFmtId="0" fontId="63" fillId="14" borderId="82" xfId="0" applyFont="1" applyFill="1" applyBorder="1" applyAlignment="1">
      <alignment horizont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18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69" xfId="0" applyNumberFormat="1" applyFont="1" applyBorder="1" applyAlignment="1">
      <alignment horizontal="right" vertical="center" wrapText="1"/>
    </xf>
    <xf numFmtId="3" fontId="27" fillId="5" borderId="74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3" fontId="27" fillId="5" borderId="18" xfId="0" applyNumberFormat="1" applyFont="1" applyFill="1" applyBorder="1" applyAlignment="1">
      <alignment horizontal="right" vertical="center" wrapText="1"/>
    </xf>
    <xf numFmtId="3" fontId="27" fillId="5" borderId="5" xfId="0" applyNumberFormat="1" applyFont="1" applyFill="1" applyBorder="1" applyAlignment="1">
      <alignment horizontal="right" vertical="center" wrapText="1"/>
    </xf>
    <xf numFmtId="0" fontId="0" fillId="0" borderId="0" xfId="0"/>
    <xf numFmtId="0" fontId="28" fillId="4" borderId="30" xfId="0" applyFont="1" applyFill="1" applyBorder="1" applyAlignment="1">
      <alignment horizontal="center"/>
    </xf>
    <xf numFmtId="3" fontId="45" fillId="18" borderId="30" xfId="0" applyNumberFormat="1" applyFont="1" applyFill="1" applyBorder="1"/>
    <xf numFmtId="164" fontId="45" fillId="17" borderId="47" xfId="2" applyNumberFormat="1" applyFont="1" applyFill="1" applyBorder="1"/>
    <xf numFmtId="3" fontId="0" fillId="18" borderId="0" xfId="0" applyNumberFormat="1" applyFill="1" applyBorder="1"/>
    <xf numFmtId="164" fontId="0" fillId="0" borderId="55" xfId="2" applyNumberFormat="1" applyFont="1" applyBorder="1" applyAlignment="1">
      <alignment horizontal="right"/>
    </xf>
    <xf numFmtId="164" fontId="0" fillId="0" borderId="37" xfId="2" applyNumberFormat="1" applyFont="1" applyBorder="1" applyAlignment="1">
      <alignment horizontal="right"/>
    </xf>
    <xf numFmtId="3" fontId="0" fillId="18" borderId="33" xfId="0" applyNumberFormat="1" applyFill="1" applyBorder="1"/>
    <xf numFmtId="164" fontId="0" fillId="0" borderId="33" xfId="2" applyNumberFormat="1" applyFont="1" applyBorder="1"/>
    <xf numFmtId="3" fontId="0" fillId="18" borderId="19" xfId="0" applyNumberFormat="1" applyFill="1" applyBorder="1"/>
    <xf numFmtId="164" fontId="0" fillId="0" borderId="71" xfId="2" applyNumberFormat="1" applyFont="1" applyBorder="1" applyAlignment="1">
      <alignment horizontal="right"/>
    </xf>
    <xf numFmtId="3" fontId="0" fillId="18" borderId="57" xfId="0" applyNumberFormat="1" applyFill="1" applyBorder="1"/>
    <xf numFmtId="3" fontId="45" fillId="18" borderId="0" xfId="0" applyNumberFormat="1" applyFont="1" applyFill="1" applyBorder="1"/>
    <xf numFmtId="3" fontId="0" fillId="18" borderId="44" xfId="0" applyNumberFormat="1" applyFill="1" applyBorder="1"/>
    <xf numFmtId="164" fontId="0" fillId="0" borderId="0" xfId="2" applyNumberFormat="1" applyFont="1" applyBorder="1"/>
    <xf numFmtId="3" fontId="0" fillId="18" borderId="90" xfId="0" applyNumberFormat="1" applyFill="1" applyBorder="1"/>
    <xf numFmtId="3" fontId="0" fillId="18" borderId="91" xfId="0" applyNumberFormat="1" applyFill="1" applyBorder="1"/>
    <xf numFmtId="3" fontId="0" fillId="0" borderId="0" xfId="0" applyNumberFormat="1"/>
    <xf numFmtId="3" fontId="0" fillId="0" borderId="0" xfId="2" applyNumberFormat="1" applyFont="1" applyBorder="1"/>
    <xf numFmtId="3" fontId="0" fillId="0" borderId="0" xfId="0" applyNumberFormat="1" applyFill="1" applyBorder="1"/>
    <xf numFmtId="164" fontId="0" fillId="0" borderId="0" xfId="2" applyNumberFormat="1" applyFont="1"/>
    <xf numFmtId="3" fontId="45" fillId="18" borderId="60" xfId="0" applyNumberFormat="1" applyFont="1" applyFill="1" applyBorder="1"/>
    <xf numFmtId="3" fontId="45" fillId="18" borderId="19" xfId="0" applyNumberFormat="1" applyFont="1" applyFill="1" applyBorder="1"/>
    <xf numFmtId="3" fontId="45" fillId="18" borderId="92" xfId="0" applyNumberFormat="1" applyFont="1" applyFill="1" applyBorder="1"/>
    <xf numFmtId="3" fontId="45" fillId="18" borderId="57" xfId="0" applyNumberFormat="1" applyFont="1" applyFill="1" applyBorder="1"/>
    <xf numFmtId="3" fontId="45" fillId="18" borderId="90" xfId="0" applyNumberFormat="1" applyFont="1" applyFill="1" applyBorder="1"/>
    <xf numFmtId="3" fontId="45" fillId="18" borderId="44" xfId="0" applyNumberFormat="1" applyFont="1" applyFill="1" applyBorder="1"/>
    <xf numFmtId="164" fontId="0" fillId="0" borderId="57" xfId="2" applyNumberFormat="1" applyFont="1" applyBorder="1"/>
    <xf numFmtId="164" fontId="0" fillId="0" borderId="90" xfId="2" applyNumberFormat="1" applyFont="1" applyBorder="1"/>
    <xf numFmtId="164" fontId="0" fillId="17" borderId="33" xfId="2" applyNumberFormat="1" applyFont="1" applyFill="1" applyBorder="1"/>
    <xf numFmtId="164" fontId="0" fillId="17" borderId="57" xfId="2" applyNumberFormat="1" applyFont="1" applyFill="1" applyBorder="1" applyAlignment="1">
      <alignment horizontal="right"/>
    </xf>
    <xf numFmtId="164" fontId="0" fillId="17" borderId="44" xfId="2" applyNumberFormat="1" applyFont="1" applyFill="1" applyBorder="1" applyAlignment="1">
      <alignment horizontal="right"/>
    </xf>
    <xf numFmtId="164" fontId="0" fillId="19" borderId="71" xfId="2" applyNumberFormat="1" applyFont="1" applyFill="1" applyBorder="1" applyAlignment="1">
      <alignment horizontal="right"/>
    </xf>
    <xf numFmtId="164" fontId="0" fillId="0" borderId="71" xfId="2" applyNumberFormat="1" applyFont="1" applyBorder="1"/>
    <xf numFmtId="0" fontId="71" fillId="0" borderId="0" xfId="0" applyFont="1"/>
    <xf numFmtId="164" fontId="0" fillId="0" borderId="57" xfId="2" applyNumberFormat="1" applyFont="1" applyBorder="1" applyAlignment="1">
      <alignment horizontal="right"/>
    </xf>
    <xf numFmtId="164" fontId="0" fillId="0" borderId="90" xfId="2" applyNumberFormat="1" applyFont="1" applyBorder="1" applyAlignment="1">
      <alignment horizontal="right"/>
    </xf>
    <xf numFmtId="0" fontId="0" fillId="0" borderId="0" xfId="0"/>
    <xf numFmtId="0" fontId="2" fillId="21" borderId="3" xfId="0" applyFont="1" applyFill="1" applyBorder="1" applyAlignment="1">
      <alignment horizontal="center" vertical="center" wrapText="1"/>
    </xf>
    <xf numFmtId="0" fontId="2" fillId="21" borderId="6" xfId="0" applyFont="1" applyFill="1" applyBorder="1" applyAlignment="1">
      <alignment horizontal="center" vertical="center" wrapText="1"/>
    </xf>
    <xf numFmtId="14" fontId="19" fillId="18" borderId="19" xfId="3" applyNumberFormat="1" applyFont="1" applyFill="1" applyBorder="1" applyAlignment="1">
      <alignment horizontal="right"/>
    </xf>
    <xf numFmtId="0" fontId="30" fillId="18" borderId="80" xfId="0" applyFont="1" applyFill="1" applyBorder="1" applyAlignment="1">
      <alignment horizontal="center" vertical="top" wrapText="1"/>
    </xf>
    <xf numFmtId="0" fontId="30" fillId="18" borderId="28" xfId="0" applyFont="1" applyFill="1" applyBorder="1" applyAlignment="1">
      <alignment horizontal="center" vertical="top" wrapText="1"/>
    </xf>
    <xf numFmtId="0" fontId="30" fillId="18" borderId="29" xfId="0" applyFont="1" applyFill="1" applyBorder="1" applyAlignment="1">
      <alignment horizontal="center" vertical="top" wrapText="1"/>
    </xf>
    <xf numFmtId="0" fontId="30" fillId="18" borderId="25" xfId="0" applyFont="1" applyFill="1" applyBorder="1" applyAlignment="1">
      <alignment horizontal="center" vertical="top" wrapText="1"/>
    </xf>
    <xf numFmtId="0" fontId="28" fillId="18" borderId="36" xfId="0" applyFont="1" applyFill="1" applyBorder="1" applyAlignment="1">
      <alignment horizontal="center"/>
    </xf>
    <xf numFmtId="0" fontId="27" fillId="18" borderId="23" xfId="0" applyFont="1" applyFill="1" applyBorder="1" applyAlignment="1">
      <alignment horizontal="left" vertical="top" wrapText="1"/>
    </xf>
    <xf numFmtId="0" fontId="27" fillId="18" borderId="24" xfId="0" applyFont="1" applyFill="1" applyBorder="1" applyAlignment="1">
      <alignment horizontal="left" vertical="top" wrapText="1"/>
    </xf>
    <xf numFmtId="0" fontId="36" fillId="21" borderId="1" xfId="0" applyFont="1" applyFill="1" applyBorder="1"/>
    <xf numFmtId="0" fontId="35" fillId="21" borderId="9" xfId="0" applyFont="1" applyFill="1" applyBorder="1" applyAlignment="1">
      <alignment horizontal="center"/>
    </xf>
    <xf numFmtId="0" fontId="35" fillId="21" borderId="10" xfId="0" applyFont="1" applyFill="1" applyBorder="1"/>
    <xf numFmtId="0" fontId="36" fillId="21" borderId="50" xfId="0" applyFont="1" applyFill="1" applyBorder="1"/>
    <xf numFmtId="0" fontId="7" fillId="18" borderId="5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59" fillId="18" borderId="0" xfId="0" applyFont="1" applyFill="1" applyAlignment="1"/>
    <xf numFmtId="0" fontId="58" fillId="18" borderId="0" xfId="0" applyFont="1" applyFill="1" applyAlignment="1"/>
    <xf numFmtId="0" fontId="7" fillId="18" borderId="14" xfId="0" applyFont="1" applyFill="1" applyBorder="1" applyAlignment="1">
      <alignment horizontal="center" vertical="center" wrapText="1"/>
    </xf>
    <xf numFmtId="0" fontId="35" fillId="21" borderId="33" xfId="0" applyNumberFormat="1" applyFont="1" applyFill="1" applyBorder="1" applyAlignment="1">
      <alignment horizontal="center" vertical="top" wrapText="1"/>
    </xf>
    <xf numFmtId="0" fontId="35" fillId="21" borderId="34" xfId="0" applyNumberFormat="1" applyFont="1" applyFill="1" applyBorder="1" applyAlignment="1">
      <alignment horizontal="center" vertical="top" wrapText="1"/>
    </xf>
    <xf numFmtId="0" fontId="7" fillId="18" borderId="5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 applyBorder="1"/>
    <xf numFmtId="164" fontId="0" fillId="19" borderId="96" xfId="2" applyNumberFormat="1" applyFont="1" applyFill="1" applyBorder="1"/>
    <xf numFmtId="0" fontId="20" fillId="21" borderId="8" xfId="0" applyFont="1" applyFill="1" applyBorder="1" applyAlignment="1">
      <alignment horizontal="left" indent="4"/>
    </xf>
    <xf numFmtId="0" fontId="35" fillId="18" borderId="1" xfId="8" applyFont="1" applyFill="1" applyBorder="1" applyAlignment="1">
      <alignment horizontal="center" vertical="center"/>
    </xf>
    <xf numFmtId="0" fontId="35" fillId="18" borderId="7" xfId="8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1" fontId="34" fillId="0" borderId="30" xfId="0" applyNumberFormat="1" applyFont="1" applyBorder="1"/>
    <xf numFmtId="2" fontId="23" fillId="0" borderId="30" xfId="17" applyNumberFormat="1" applyFont="1" applyFill="1" applyBorder="1" applyAlignment="1">
      <alignment horizontal="right" wrapText="1"/>
    </xf>
    <xf numFmtId="10" fontId="23" fillId="0" borderId="30" xfId="2" applyNumberFormat="1" applyFont="1" applyFill="1" applyBorder="1" applyAlignment="1">
      <alignment horizontal="right" wrapText="1"/>
    </xf>
    <xf numFmtId="3" fontId="27" fillId="5" borderId="25" xfId="0" applyNumberFormat="1" applyFont="1" applyFill="1" applyBorder="1" applyAlignment="1">
      <alignment horizontal="right" vertical="center" wrapText="1"/>
    </xf>
    <xf numFmtId="3" fontId="27" fillId="5" borderId="20" xfId="0" applyNumberFormat="1" applyFont="1" applyFill="1" applyBorder="1" applyAlignment="1">
      <alignment horizontal="right" vertical="center" wrapText="1"/>
    </xf>
    <xf numFmtId="165" fontId="27" fillId="5" borderId="20" xfId="15" applyNumberFormat="1" applyFont="1" applyFill="1" applyBorder="1" applyAlignment="1">
      <alignment horizontal="right" vertical="center" wrapText="1"/>
    </xf>
    <xf numFmtId="3" fontId="0" fillId="0" borderId="36" xfId="0" applyNumberFormat="1" applyBorder="1" applyAlignment="1">
      <alignment horizontal="right" vertical="center"/>
    </xf>
    <xf numFmtId="0" fontId="0" fillId="0" borderId="0" xfId="0"/>
    <xf numFmtId="0" fontId="0" fillId="0" borderId="0" xfId="0"/>
    <xf numFmtId="0" fontId="7" fillId="18" borderId="5" xfId="0" applyFont="1" applyFill="1" applyBorder="1" applyAlignment="1">
      <alignment horizontal="center" vertical="center" wrapText="1"/>
    </xf>
    <xf numFmtId="165" fontId="27" fillId="5" borderId="20" xfId="15" applyNumberFormat="1" applyFont="1" applyFill="1" applyBorder="1" applyAlignment="1">
      <alignment horizontal="right" vertical="top" wrapText="1"/>
    </xf>
    <xf numFmtId="165" fontId="27" fillId="7" borderId="20" xfId="15" applyNumberFormat="1" applyFont="1" applyFill="1" applyBorder="1" applyAlignment="1">
      <alignment horizontal="right" vertical="top" wrapText="1"/>
    </xf>
    <xf numFmtId="165" fontId="27" fillId="5" borderId="25" xfId="15" applyNumberFormat="1" applyFont="1" applyFill="1" applyBorder="1" applyAlignment="1">
      <alignment horizontal="right" vertical="top" wrapText="1"/>
    </xf>
    <xf numFmtId="165" fontId="27" fillId="7" borderId="25" xfId="15" applyNumberFormat="1" applyFont="1" applyFill="1" applyBorder="1" applyAlignment="1">
      <alignment horizontal="right" vertical="top" wrapText="1"/>
    </xf>
    <xf numFmtId="0" fontId="27" fillId="5" borderId="25" xfId="0" quotePrefix="1" applyFont="1" applyFill="1" applyBorder="1" applyAlignment="1">
      <alignment horizontal="right" vertical="top" wrapText="1"/>
    </xf>
    <xf numFmtId="0" fontId="27" fillId="7" borderId="25" xfId="0" quotePrefix="1" applyFont="1" applyFill="1" applyBorder="1" applyAlignment="1">
      <alignment horizontal="right" vertical="top" wrapText="1"/>
    </xf>
    <xf numFmtId="0" fontId="27" fillId="5" borderId="25" xfId="0" applyFont="1" applyFill="1" applyBorder="1" applyAlignment="1" applyProtection="1">
      <alignment horizontal="left" vertical="top" wrapText="1"/>
    </xf>
    <xf numFmtId="164" fontId="39" fillId="3" borderId="18" xfId="20" applyNumberFormat="1" applyFont="1" applyFill="1" applyBorder="1"/>
    <xf numFmtId="0" fontId="74" fillId="0" borderId="0" xfId="0" applyFont="1" applyFill="1"/>
    <xf numFmtId="0" fontId="0" fillId="0" borderId="0" xfId="0" applyFont="1" applyFill="1" applyAlignment="1">
      <alignment wrapText="1"/>
    </xf>
    <xf numFmtId="49" fontId="0" fillId="0" borderId="30" xfId="0" applyNumberFormat="1" applyFont="1" applyFill="1" applyBorder="1" applyAlignment="1">
      <alignment vertical="top"/>
    </xf>
    <xf numFmtId="0" fontId="75" fillId="0" borderId="30" xfId="42" applyFont="1" applyFill="1" applyBorder="1" applyAlignment="1">
      <alignment horizontal="left" vertical="top"/>
    </xf>
    <xf numFmtId="0" fontId="0" fillId="0" borderId="30" xfId="0" applyNumberFormat="1" applyFont="1" applyFill="1" applyBorder="1" applyAlignment="1">
      <alignment vertical="top"/>
    </xf>
    <xf numFmtId="49" fontId="76" fillId="0" borderId="30" xfId="0" applyNumberFormat="1" applyFont="1" applyFill="1" applyBorder="1" applyAlignment="1">
      <alignment vertical="top"/>
    </xf>
    <xf numFmtId="49" fontId="77" fillId="0" borderId="30" xfId="0" applyNumberFormat="1" applyFont="1" applyFill="1" applyBorder="1" applyAlignment="1">
      <alignment vertical="top"/>
    </xf>
    <xf numFmtId="0" fontId="0" fillId="0" borderId="30" xfId="0" applyFont="1" applyFill="1" applyBorder="1"/>
    <xf numFmtId="0" fontId="0" fillId="0" borderId="0" xfId="0" applyFill="1"/>
    <xf numFmtId="0" fontId="0" fillId="0" borderId="30" xfId="0" applyFill="1" applyBorder="1"/>
    <xf numFmtId="0" fontId="78" fillId="0" borderId="30" xfId="0" applyNumberFormat="1" applyFont="1" applyFill="1" applyBorder="1" applyAlignment="1">
      <alignment vertical="top"/>
    </xf>
    <xf numFmtId="0" fontId="78" fillId="0" borderId="30" xfId="0" applyFont="1" applyFill="1" applyBorder="1"/>
    <xf numFmtId="167" fontId="78" fillId="0" borderId="30" xfId="0" applyNumberFormat="1" applyFont="1" applyFill="1" applyBorder="1" applyAlignment="1">
      <alignment vertical="top"/>
    </xf>
    <xf numFmtId="0" fontId="78" fillId="0" borderId="0" xfId="6" applyFont="1" applyFill="1" applyBorder="1" applyAlignment="1">
      <alignment horizontal="left" wrapText="1"/>
    </xf>
    <xf numFmtId="0" fontId="22" fillId="0" borderId="30" xfId="6" applyFill="1" applyBorder="1"/>
    <xf numFmtId="1" fontId="0" fillId="0" borderId="30" xfId="0" applyNumberFormat="1" applyBorder="1"/>
    <xf numFmtId="0" fontId="79" fillId="0" borderId="30" xfId="0" applyFont="1" applyBorder="1"/>
    <xf numFmtId="0" fontId="79" fillId="0" borderId="30" xfId="0" applyFont="1" applyFill="1" applyBorder="1"/>
    <xf numFmtId="0" fontId="22" fillId="0" borderId="0" xfId="6" applyFill="1" applyBorder="1"/>
    <xf numFmtId="0" fontId="75" fillId="0" borderId="0" xfId="42" applyFont="1" applyFill="1" applyBorder="1" applyAlignment="1">
      <alignment horizontal="left" vertical="top"/>
    </xf>
    <xf numFmtId="1" fontId="0" fillId="0" borderId="0" xfId="0" applyNumberFormat="1" applyBorder="1"/>
    <xf numFmtId="0" fontId="79" fillId="0" borderId="0" xfId="0" applyFont="1" applyFill="1" applyBorder="1"/>
    <xf numFmtId="49" fontId="0" fillId="0" borderId="0" xfId="0" applyNumberFormat="1" applyFont="1" applyBorder="1" applyAlignment="1">
      <alignment vertical="top"/>
    </xf>
    <xf numFmtId="0" fontId="0" fillId="0" borderId="0" xfId="0" applyNumberFormat="1" applyFont="1" applyBorder="1" applyAlignment="1">
      <alignment vertical="top"/>
    </xf>
    <xf numFmtId="3" fontId="0" fillId="18" borderId="60" xfId="0" applyNumberFormat="1" applyFill="1" applyBorder="1"/>
    <xf numFmtId="3" fontId="0" fillId="18" borderId="92" xfId="0" applyNumberFormat="1" applyFill="1" applyBorder="1"/>
    <xf numFmtId="0" fontId="28" fillId="0" borderId="0" xfId="0" applyFont="1" applyAlignment="1">
      <alignment horizontal="center" wrapText="1"/>
    </xf>
    <xf numFmtId="0" fontId="0" fillId="0" borderId="97" xfId="0" applyBorder="1" applyAlignment="1">
      <alignment horizontal="center"/>
    </xf>
    <xf numFmtId="0" fontId="0" fillId="0" borderId="0" xfId="0"/>
    <xf numFmtId="0" fontId="4" fillId="0" borderId="0" xfId="1" applyAlignment="1">
      <alignment horizontal="left"/>
    </xf>
    <xf numFmtId="0" fontId="65" fillId="13" borderId="83" xfId="0" applyFont="1" applyFill="1" applyBorder="1" applyAlignment="1">
      <alignment horizontal="left" vertical="center" wrapText="1" indent="3"/>
    </xf>
    <xf numFmtId="3" fontId="66" fillId="13" borderId="83" xfId="0" applyNumberFormat="1" applyFont="1" applyFill="1" applyBorder="1" applyAlignment="1">
      <alignment horizontal="right" vertical="center"/>
    </xf>
    <xf numFmtId="0" fontId="35" fillId="18" borderId="94" xfId="8" applyFont="1" applyFill="1" applyBorder="1" applyAlignment="1">
      <alignment horizontal="center" vertical="center" wrapText="1"/>
    </xf>
    <xf numFmtId="0" fontId="66" fillId="13" borderId="84" xfId="0" applyFont="1" applyFill="1" applyBorder="1" applyAlignment="1">
      <alignment horizontal="right" vertical="center"/>
    </xf>
    <xf numFmtId="0" fontId="35" fillId="18" borderId="18" xfId="8" applyFont="1" applyFill="1" applyBorder="1" applyAlignment="1">
      <alignment horizontal="center" vertical="center" wrapText="1"/>
    </xf>
    <xf numFmtId="0" fontId="35" fillId="18" borderId="95" xfId="8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27" fillId="5" borderId="25" xfId="0" applyNumberFormat="1" applyFont="1" applyFill="1" applyBorder="1" applyAlignment="1" applyProtection="1">
      <alignment vertical="top" wrapText="1"/>
    </xf>
    <xf numFmtId="2" fontId="27" fillId="5" borderId="25" xfId="0" applyNumberFormat="1" applyFont="1" applyFill="1" applyBorder="1" applyAlignment="1" applyProtection="1">
      <alignment horizontal="left" vertical="top" wrapText="1"/>
    </xf>
    <xf numFmtId="2" fontId="27" fillId="5" borderId="10" xfId="0" applyNumberFormat="1" applyFont="1" applyFill="1" applyBorder="1" applyAlignment="1">
      <alignment horizontal="right" vertical="center" wrapText="1"/>
    </xf>
    <xf numFmtId="2" fontId="27" fillId="5" borderId="5" xfId="0" applyNumberFormat="1" applyFont="1" applyFill="1" applyBorder="1" applyAlignment="1">
      <alignment horizontal="right" vertical="center" wrapText="1"/>
    </xf>
    <xf numFmtId="166" fontId="32" fillId="0" borderId="0" xfId="0" applyNumberFormat="1" applyFont="1" applyFill="1"/>
    <xf numFmtId="164" fontId="39" fillId="3" borderId="18" xfId="2" applyNumberFormat="1" applyFont="1" applyFill="1" applyBorder="1"/>
    <xf numFmtId="3" fontId="5" fillId="0" borderId="18" xfId="0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3" fontId="27" fillId="5" borderId="98" xfId="0" applyNumberFormat="1" applyFont="1" applyFill="1" applyBorder="1" applyAlignment="1">
      <alignment horizontal="right" vertical="center" wrapText="1"/>
    </xf>
    <xf numFmtId="10" fontId="5" fillId="0" borderId="17" xfId="0" applyNumberFormat="1" applyFont="1" applyBorder="1" applyAlignment="1">
      <alignment horizontal="right" vertical="center" wrapText="1"/>
    </xf>
    <xf numFmtId="10" fontId="5" fillId="0" borderId="74" xfId="0" applyNumberFormat="1" applyFont="1" applyBorder="1" applyAlignment="1">
      <alignment horizontal="right" vertical="center" wrapText="1"/>
    </xf>
    <xf numFmtId="2" fontId="80" fillId="5" borderId="98" xfId="0" applyNumberFormat="1" applyFont="1" applyFill="1" applyBorder="1" applyAlignment="1">
      <alignment horizontal="right" vertical="center" wrapText="1"/>
    </xf>
    <xf numFmtId="0" fontId="7" fillId="18" borderId="9" xfId="0" applyFont="1" applyFill="1" applyBorder="1" applyAlignment="1">
      <alignment horizontal="center" vertical="center" wrapText="1"/>
    </xf>
    <xf numFmtId="164" fontId="14" fillId="0" borderId="6" xfId="2" applyNumberFormat="1" applyFont="1" applyBorder="1" applyAlignment="1">
      <alignment vertical="center" wrapText="1"/>
    </xf>
    <xf numFmtId="0" fontId="0" fillId="0" borderId="37" xfId="0" applyBorder="1" applyAlignment="1">
      <alignment horizontal="right"/>
    </xf>
    <xf numFmtId="0" fontId="0" fillId="0" borderId="0" xfId="0"/>
    <xf numFmtId="0" fontId="7" fillId="18" borderId="8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0" fillId="0" borderId="0" xfId="0"/>
    <xf numFmtId="0" fontId="27" fillId="18" borderId="101" xfId="0" applyFont="1" applyFill="1" applyBorder="1" applyAlignment="1">
      <alignment horizontal="left" vertical="top" wrapText="1"/>
    </xf>
    <xf numFmtId="0" fontId="0" fillId="18" borderId="102" xfId="0" applyFill="1" applyBorder="1"/>
    <xf numFmtId="0" fontId="27" fillId="18" borderId="103" xfId="0" applyFont="1" applyFill="1" applyBorder="1" applyAlignment="1">
      <alignment horizontal="left" vertical="top" wrapText="1"/>
    </xf>
    <xf numFmtId="0" fontId="29" fillId="0" borderId="0" xfId="0" applyFont="1" applyBorder="1"/>
    <xf numFmtId="164" fontId="0" fillId="19" borderId="96" xfId="2" applyNumberFormat="1" applyFont="1" applyFill="1" applyBorder="1" applyAlignment="1">
      <alignment horizontal="right"/>
    </xf>
    <xf numFmtId="3" fontId="0" fillId="18" borderId="30" xfId="0" applyNumberFormat="1" applyFill="1" applyBorder="1"/>
    <xf numFmtId="0" fontId="45" fillId="17" borderId="30" xfId="0" applyFont="1" applyFill="1" applyBorder="1"/>
    <xf numFmtId="0" fontId="0" fillId="0" borderId="19" xfId="0" applyBorder="1" applyAlignment="1">
      <alignment horizontal="right"/>
    </xf>
    <xf numFmtId="0" fontId="0" fillId="0" borderId="57" xfId="0" applyBorder="1" applyAlignment="1">
      <alignment horizontal="right"/>
    </xf>
    <xf numFmtId="0" fontId="0" fillId="0" borderId="90" xfId="0" applyBorder="1" applyAlignment="1">
      <alignment horizontal="right"/>
    </xf>
    <xf numFmtId="0" fontId="0" fillId="19" borderId="44" xfId="0" applyFill="1" applyBorder="1"/>
    <xf numFmtId="0" fontId="0" fillId="19" borderId="57" xfId="0" applyFill="1" applyBorder="1" applyAlignment="1">
      <alignment horizontal="right"/>
    </xf>
    <xf numFmtId="0" fontId="0" fillId="19" borderId="44" xfId="0" applyFill="1" applyBorder="1" applyAlignment="1">
      <alignment horizontal="right"/>
    </xf>
    <xf numFmtId="0" fontId="0" fillId="0" borderId="57" xfId="0" applyBorder="1"/>
    <xf numFmtId="0" fontId="0" fillId="0" borderId="90" xfId="0" applyBorder="1"/>
    <xf numFmtId="0" fontId="0" fillId="17" borderId="33" xfId="0" applyFill="1" applyBorder="1"/>
    <xf numFmtId="0" fontId="0" fillId="17" borderId="57" xfId="0" applyFill="1" applyBorder="1" applyAlignment="1">
      <alignment horizontal="right"/>
    </xf>
    <xf numFmtId="0" fontId="0" fillId="17" borderId="44" xfId="0" applyFill="1" applyBorder="1" applyAlignment="1">
      <alignment horizontal="right"/>
    </xf>
    <xf numFmtId="0" fontId="28" fillId="0" borderId="44" xfId="0" applyFont="1" applyBorder="1"/>
    <xf numFmtId="0" fontId="30" fillId="6" borderId="38" xfId="0" applyFont="1" applyFill="1" applyBorder="1" applyAlignment="1">
      <alignment horizontal="center" vertical="top" wrapText="1"/>
    </xf>
    <xf numFmtId="3" fontId="20" fillId="0" borderId="43" xfId="0" applyNumberFormat="1" applyFont="1" applyBorder="1" applyAlignment="1">
      <alignment horizontal="right"/>
    </xf>
    <xf numFmtId="1" fontId="21" fillId="4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4" fillId="0" borderId="18" xfId="1" applyBorder="1"/>
    <xf numFmtId="0" fontId="55" fillId="18" borderId="7" xfId="0" applyFont="1" applyFill="1" applyBorder="1" applyAlignment="1">
      <alignment horizontal="center" vertical="center" wrapText="1"/>
    </xf>
    <xf numFmtId="0" fontId="55" fillId="18" borderId="15" xfId="0" applyFont="1" applyFill="1" applyBorder="1" applyAlignment="1">
      <alignment horizontal="center" vertical="center" wrapText="1"/>
    </xf>
    <xf numFmtId="0" fontId="55" fillId="18" borderId="14" xfId="0" applyFont="1" applyFill="1" applyBorder="1" applyAlignment="1">
      <alignment horizontal="center" vertical="center" wrapText="1"/>
    </xf>
    <xf numFmtId="0" fontId="55" fillId="18" borderId="13" xfId="0" applyFont="1" applyFill="1" applyBorder="1" applyAlignment="1">
      <alignment horizontal="center" vertical="center" wrapText="1"/>
    </xf>
    <xf numFmtId="0" fontId="0" fillId="18" borderId="5" xfId="0" applyFill="1" applyBorder="1" applyAlignment="1">
      <alignment vertical="center" wrapText="1"/>
    </xf>
    <xf numFmtId="0" fontId="0" fillId="18" borderId="6" xfId="0" applyFill="1" applyBorder="1" applyAlignment="1">
      <alignment vertical="center" wrapText="1"/>
    </xf>
    <xf numFmtId="0" fontId="55" fillId="18" borderId="6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28" fillId="18" borderId="106" xfId="0" applyFont="1" applyFill="1" applyBorder="1" applyAlignment="1">
      <alignment wrapText="1"/>
    </xf>
    <xf numFmtId="0" fontId="28" fillId="18" borderId="77" xfId="0" applyFont="1" applyFill="1" applyBorder="1" applyAlignment="1">
      <alignment wrapText="1"/>
    </xf>
    <xf numFmtId="0" fontId="28" fillId="18" borderId="77" xfId="0" applyFont="1" applyFill="1" applyBorder="1" applyAlignment="1">
      <alignment horizontal="center" wrapText="1"/>
    </xf>
    <xf numFmtId="0" fontId="28" fillId="18" borderId="78" xfId="0" applyFont="1" applyFill="1" applyBorder="1" applyAlignment="1">
      <alignment horizontal="center" wrapText="1"/>
    </xf>
    <xf numFmtId="0" fontId="28" fillId="18" borderId="106" xfId="0" applyFont="1" applyFill="1" applyBorder="1" applyAlignment="1">
      <alignment horizontal="center" wrapText="1"/>
    </xf>
    <xf numFmtId="0" fontId="31" fillId="18" borderId="44" xfId="6" applyFont="1" applyFill="1" applyBorder="1"/>
    <xf numFmtId="3" fontId="31" fillId="18" borderId="44" xfId="6" applyNumberFormat="1" applyFont="1" applyFill="1" applyBorder="1" applyAlignment="1">
      <alignment horizontal="center" wrapText="1"/>
    </xf>
    <xf numFmtId="0" fontId="47" fillId="21" borderId="94" xfId="6" applyFont="1" applyFill="1" applyBorder="1" applyAlignment="1">
      <alignment horizontal="center"/>
    </xf>
    <xf numFmtId="0" fontId="47" fillId="21" borderId="15" xfId="6" applyFont="1" applyFill="1" applyBorder="1" applyAlignment="1">
      <alignment horizontal="center"/>
    </xf>
    <xf numFmtId="0" fontId="36" fillId="21" borderId="3" xfId="6" applyFont="1" applyFill="1" applyBorder="1" applyAlignment="1">
      <alignment horizontal="center"/>
    </xf>
    <xf numFmtId="0" fontId="36" fillId="21" borderId="4" xfId="6" applyFont="1" applyFill="1" applyBorder="1" applyAlignment="1">
      <alignment horizontal="center"/>
    </xf>
    <xf numFmtId="0" fontId="36" fillId="21" borderId="6" xfId="6" applyFont="1" applyFill="1" applyBorder="1" applyAlignment="1">
      <alignment horizontal="center"/>
    </xf>
    <xf numFmtId="14" fontId="19" fillId="18" borderId="30" xfId="3" applyNumberFormat="1" applyFont="1" applyFill="1" applyBorder="1" applyAlignment="1">
      <alignment horizontal="right"/>
    </xf>
    <xf numFmtId="0" fontId="0" fillId="0" borderId="0" xfId="0"/>
    <xf numFmtId="0" fontId="0" fillId="18" borderId="0" xfId="0" applyFill="1" applyAlignment="1"/>
    <xf numFmtId="0" fontId="1" fillId="21" borderId="8" xfId="0" applyFont="1" applyFill="1" applyBorder="1" applyAlignment="1">
      <alignment horizontal="center" vertical="center"/>
    </xf>
    <xf numFmtId="0" fontId="4" fillId="0" borderId="0" xfId="1" applyAlignment="1">
      <alignment horizontal="left" vertical="top"/>
    </xf>
    <xf numFmtId="0" fontId="7" fillId="18" borderId="18" xfId="0" applyFont="1" applyFill="1" applyBorder="1" applyAlignment="1">
      <alignment horizontal="center" vertical="center" wrapText="1"/>
    </xf>
    <xf numFmtId="0" fontId="0" fillId="0" borderId="44" xfId="0" applyBorder="1"/>
    <xf numFmtId="0" fontId="50" fillId="3" borderId="30" xfId="0" quotePrefix="1" applyFont="1" applyFill="1" applyBorder="1" applyAlignment="1">
      <alignment horizontal="center" vertical="center" wrapText="1"/>
    </xf>
    <xf numFmtId="3" fontId="50" fillId="3" borderId="30" xfId="0" applyNumberFormat="1" applyFont="1" applyFill="1" applyBorder="1" applyAlignment="1">
      <alignment horizontal="center" vertical="center" wrapText="1"/>
    </xf>
    <xf numFmtId="0" fontId="20" fillId="0" borderId="30" xfId="0" quotePrefix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3" fontId="20" fillId="0" borderId="4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0" fillId="3" borderId="44" xfId="0" applyFont="1" applyFill="1" applyBorder="1" applyAlignment="1">
      <alignment horizontal="center" vertical="center" wrapText="1"/>
    </xf>
    <xf numFmtId="3" fontId="50" fillId="3" borderId="96" xfId="0" applyNumberFormat="1" applyFont="1" applyFill="1" applyBorder="1" applyAlignment="1">
      <alignment horizontal="center" vertical="center"/>
    </xf>
    <xf numFmtId="0" fontId="50" fillId="3" borderId="44" xfId="0" quotePrefix="1" applyFont="1" applyFill="1" applyBorder="1" applyAlignment="1">
      <alignment horizontal="center" vertical="center" wrapText="1"/>
    </xf>
    <xf numFmtId="3" fontId="50" fillId="3" borderId="44" xfId="0" applyNumberFormat="1" applyFont="1" applyFill="1" applyBorder="1" applyAlignment="1">
      <alignment horizontal="center" vertical="center" wrapText="1"/>
    </xf>
    <xf numFmtId="0" fontId="27" fillId="18" borderId="18" xfId="0" applyFont="1" applyFill="1" applyBorder="1" applyAlignment="1">
      <alignment horizontal="left" vertical="top" wrapText="1"/>
    </xf>
    <xf numFmtId="165" fontId="27" fillId="5" borderId="31" xfId="15" applyNumberFormat="1" applyFont="1" applyFill="1" applyBorder="1" applyAlignment="1">
      <alignment horizontal="right" vertical="top" wrapText="1"/>
    </xf>
    <xf numFmtId="0" fontId="27" fillId="5" borderId="26" xfId="0" quotePrefix="1" applyFont="1" applyFill="1" applyBorder="1" applyAlignment="1">
      <alignment horizontal="right" vertical="top" wrapText="1"/>
    </xf>
    <xf numFmtId="165" fontId="27" fillId="5" borderId="26" xfId="15" applyNumberFormat="1" applyFont="1" applyFill="1" applyBorder="1" applyAlignment="1">
      <alignment horizontal="right" vertical="top" wrapText="1"/>
    </xf>
    <xf numFmtId="0" fontId="27" fillId="5" borderId="67" xfId="0" quotePrefix="1" applyFont="1" applyFill="1" applyBorder="1" applyAlignment="1">
      <alignment horizontal="right" vertical="top" wrapText="1"/>
    </xf>
    <xf numFmtId="165" fontId="27" fillId="5" borderId="30" xfId="15" applyNumberFormat="1" applyFont="1" applyFill="1" applyBorder="1" applyAlignment="1">
      <alignment horizontal="right" vertical="top" wrapText="1"/>
    </xf>
    <xf numFmtId="0" fontId="27" fillId="5" borderId="30" xfId="0" quotePrefix="1" applyFont="1" applyFill="1" applyBorder="1" applyAlignment="1">
      <alignment horizontal="right" vertical="top" wrapText="1"/>
    </xf>
    <xf numFmtId="0" fontId="4" fillId="0" borderId="60" xfId="1" applyBorder="1" applyAlignment="1">
      <alignment vertical="center" wrapText="1"/>
    </xf>
    <xf numFmtId="0" fontId="27" fillId="3" borderId="30" xfId="0" applyFont="1" applyFill="1" applyBorder="1" applyAlignment="1">
      <alignment horizontal="left" vertical="top" wrapText="1"/>
    </xf>
    <xf numFmtId="3" fontId="5" fillId="0" borderId="10" xfId="0" applyNumberFormat="1" applyFont="1" applyBorder="1" applyAlignment="1">
      <alignment horizontal="right" wrapText="1"/>
    </xf>
    <xf numFmtId="0" fontId="13" fillId="0" borderId="14" xfId="0" applyFont="1" applyBorder="1" applyAlignment="1">
      <alignment vertical="center" wrapText="1"/>
    </xf>
    <xf numFmtId="3" fontId="5" fillId="0" borderId="13" xfId="0" applyNumberFormat="1" applyFont="1" applyBorder="1" applyAlignment="1">
      <alignment horizontal="right" wrapText="1"/>
    </xf>
    <xf numFmtId="164" fontId="5" fillId="0" borderId="13" xfId="0" applyNumberFormat="1" applyFont="1" applyBorder="1" applyAlignment="1">
      <alignment horizontal="right" wrapText="1"/>
    </xf>
    <xf numFmtId="0" fontId="10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right" wrapText="1"/>
    </xf>
    <xf numFmtId="9" fontId="5" fillId="0" borderId="18" xfId="2" applyFont="1" applyBorder="1" applyAlignment="1">
      <alignment horizontal="right" wrapText="1"/>
    </xf>
    <xf numFmtId="0" fontId="11" fillId="2" borderId="1" xfId="0" applyFont="1" applyFill="1" applyBorder="1" applyAlignment="1">
      <alignment vertical="center" wrapText="1"/>
    </xf>
    <xf numFmtId="9" fontId="5" fillId="0" borderId="18" xfId="0" applyNumberFormat="1" applyFont="1" applyBorder="1" applyAlignment="1">
      <alignment horizontal="right" wrapText="1"/>
    </xf>
    <xf numFmtId="0" fontId="4" fillId="0" borderId="0" xfId="1" applyBorder="1" applyAlignment="1">
      <alignment horizontal="left" vertical="top" wrapText="1"/>
    </xf>
    <xf numFmtId="9" fontId="5" fillId="0" borderId="10" xfId="0" applyNumberFormat="1" applyFont="1" applyBorder="1" applyAlignment="1">
      <alignment horizontal="right" wrapText="1"/>
    </xf>
    <xf numFmtId="0" fontId="74" fillId="21" borderId="0" xfId="0" applyFont="1" applyFill="1"/>
    <xf numFmtId="0" fontId="72" fillId="18" borderId="30" xfId="0" applyNumberFormat="1" applyFont="1" applyFill="1" applyBorder="1" applyAlignment="1">
      <alignment horizontal="center" vertical="center" wrapText="1"/>
    </xf>
    <xf numFmtId="0" fontId="72" fillId="18" borderId="30" xfId="0" applyFont="1" applyFill="1" applyBorder="1" applyAlignment="1">
      <alignment horizontal="center" vertical="center" wrapText="1"/>
    </xf>
    <xf numFmtId="0" fontId="28" fillId="18" borderId="30" xfId="0" applyFont="1" applyFill="1" applyBorder="1" applyAlignment="1">
      <alignment horizontal="center" vertical="center" wrapText="1"/>
    </xf>
    <xf numFmtId="1" fontId="72" fillId="18" borderId="30" xfId="0" applyNumberFormat="1" applyFont="1" applyFill="1" applyBorder="1" applyAlignment="1">
      <alignment horizontal="center" vertical="center" wrapText="1"/>
    </xf>
    <xf numFmtId="49" fontId="0" fillId="0" borderId="57" xfId="0" applyNumberFormat="1" applyFont="1" applyFill="1" applyBorder="1" applyAlignment="1">
      <alignment vertical="top"/>
    </xf>
    <xf numFmtId="0" fontId="50" fillId="0" borderId="0" xfId="0" applyFont="1" applyFill="1" applyBorder="1" applyAlignment="1">
      <alignment vertical="center" wrapText="1"/>
    </xf>
    <xf numFmtId="0" fontId="30" fillId="18" borderId="25" xfId="0" applyFont="1" applyFill="1" applyBorder="1" applyAlignment="1">
      <alignment horizontal="center" vertical="top" wrapText="1"/>
    </xf>
    <xf numFmtId="0" fontId="1" fillId="21" borderId="8" xfId="0" applyFont="1" applyFill="1" applyBorder="1" applyAlignment="1">
      <alignment horizontal="center" vertical="center"/>
    </xf>
    <xf numFmtId="0" fontId="63" fillId="14" borderId="87" xfId="0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0" fontId="0" fillId="20" borderId="111" xfId="0" applyFill="1" applyBorder="1"/>
    <xf numFmtId="164" fontId="0" fillId="20" borderId="105" xfId="2" applyNumberFormat="1" applyFont="1" applyFill="1" applyBorder="1"/>
    <xf numFmtId="0" fontId="0" fillId="20" borderId="35" xfId="0" applyFill="1" applyBorder="1" applyAlignment="1">
      <alignment horizontal="right"/>
    </xf>
    <xf numFmtId="164" fontId="0" fillId="20" borderId="112" xfId="2" applyNumberFormat="1" applyFont="1" applyFill="1" applyBorder="1" applyAlignment="1">
      <alignment horizontal="right"/>
    </xf>
    <xf numFmtId="0" fontId="0" fillId="20" borderId="43" xfId="0" applyFill="1" applyBorder="1" applyAlignment="1">
      <alignment horizontal="right"/>
    </xf>
    <xf numFmtId="164" fontId="0" fillId="20" borderId="113" xfId="2" applyNumberFormat="1" applyFont="1" applyFill="1" applyBorder="1" applyAlignment="1">
      <alignment horizontal="right"/>
    </xf>
    <xf numFmtId="3" fontId="0" fillId="0" borderId="54" xfId="0" applyNumberFormat="1" applyBorder="1" applyAlignment="1">
      <alignment horizontal="left"/>
    </xf>
    <xf numFmtId="164" fontId="0" fillId="0" borderId="62" xfId="0" applyNumberFormat="1" applyBorder="1"/>
    <xf numFmtId="3" fontId="0" fillId="0" borderId="3" xfId="0" applyNumberFormat="1" applyBorder="1" applyAlignment="1">
      <alignment horizontal="left"/>
    </xf>
    <xf numFmtId="164" fontId="0" fillId="0" borderId="6" xfId="0" applyNumberFormat="1" applyBorder="1"/>
    <xf numFmtId="0" fontId="28" fillId="4" borderId="32" xfId="0" applyFont="1" applyFill="1" applyBorder="1" applyAlignment="1">
      <alignment horizontal="center"/>
    </xf>
    <xf numFmtId="0" fontId="28" fillId="4" borderId="33" xfId="0" applyFont="1" applyFill="1" applyBorder="1" applyAlignment="1">
      <alignment horizontal="center"/>
    </xf>
    <xf numFmtId="0" fontId="28" fillId="4" borderId="34" xfId="0" applyFont="1" applyFill="1" applyBorder="1" applyAlignment="1">
      <alignment horizontal="center"/>
    </xf>
    <xf numFmtId="0" fontId="0" fillId="3" borderId="35" xfId="0" applyFill="1" applyBorder="1"/>
    <xf numFmtId="164" fontId="0" fillId="3" borderId="36" xfId="2" applyNumberFormat="1" applyFont="1" applyFill="1" applyBorder="1"/>
    <xf numFmtId="0" fontId="0" fillId="3" borderId="114" xfId="0" applyFill="1" applyBorder="1"/>
    <xf numFmtId="164" fontId="0" fillId="3" borderId="39" xfId="2" applyNumberFormat="1" applyFont="1" applyFill="1" applyBorder="1"/>
    <xf numFmtId="0" fontId="0" fillId="3" borderId="32" xfId="0" applyFill="1" applyBorder="1"/>
    <xf numFmtId="164" fontId="0" fillId="3" borderId="34" xfId="2" applyNumberFormat="1" applyFont="1" applyFill="1" applyBorder="1"/>
    <xf numFmtId="0" fontId="0" fillId="3" borderId="12" xfId="0" applyFill="1" applyBorder="1"/>
    <xf numFmtId="164" fontId="0" fillId="3" borderId="115" xfId="2" applyNumberFormat="1" applyFont="1" applyFill="1" applyBorder="1"/>
    <xf numFmtId="0" fontId="0" fillId="3" borderId="3" xfId="0" applyFill="1" applyBorder="1"/>
    <xf numFmtId="164" fontId="0" fillId="3" borderId="116" xfId="2" applyNumberFormat="1" applyFont="1" applyFill="1" applyBorder="1"/>
    <xf numFmtId="164" fontId="28" fillId="4" borderId="34" xfId="0" applyNumberFormat="1" applyFont="1" applyFill="1" applyBorder="1" applyAlignment="1">
      <alignment horizontal="center"/>
    </xf>
    <xf numFmtId="164" fontId="0" fillId="0" borderId="36" xfId="2" applyNumberFormat="1" applyFont="1" applyBorder="1"/>
    <xf numFmtId="0" fontId="0" fillId="0" borderId="114" xfId="0" applyBorder="1"/>
    <xf numFmtId="164" fontId="0" fillId="0" borderId="39" xfId="2" applyNumberFormat="1" applyFont="1" applyBorder="1"/>
    <xf numFmtId="164" fontId="0" fillId="0" borderId="34" xfId="2" applyNumberFormat="1" applyFont="1" applyBorder="1"/>
    <xf numFmtId="0" fontId="0" fillId="0" borderId="12" xfId="0" applyBorder="1"/>
    <xf numFmtId="164" fontId="0" fillId="0" borderId="115" xfId="2" applyNumberFormat="1" applyFont="1" applyBorder="1"/>
    <xf numFmtId="0" fontId="0" fillId="0" borderId="3" xfId="0" applyBorder="1"/>
    <xf numFmtId="164" fontId="0" fillId="0" borderId="116" xfId="2" applyNumberFormat="1" applyFont="1" applyBorder="1"/>
    <xf numFmtId="164" fontId="0" fillId="0" borderId="62" xfId="2" applyNumberFormat="1" applyFont="1" applyBorder="1"/>
    <xf numFmtId="164" fontId="0" fillId="0" borderId="6" xfId="2" applyNumberFormat="1" applyFont="1" applyBorder="1"/>
    <xf numFmtId="0" fontId="45" fillId="17" borderId="35" xfId="0" applyFont="1" applyFill="1" applyBorder="1"/>
    <xf numFmtId="164" fontId="45" fillId="17" borderId="112" xfId="2" applyNumberFormat="1" applyFont="1" applyFill="1" applyBorder="1"/>
    <xf numFmtId="0" fontId="0" fillId="0" borderId="114" xfId="0" applyBorder="1" applyAlignment="1">
      <alignment horizontal="right"/>
    </xf>
    <xf numFmtId="164" fontId="0" fillId="0" borderId="62" xfId="2" applyNumberFormat="1" applyFont="1" applyBorder="1" applyAlignment="1">
      <alignment horizontal="right"/>
    </xf>
    <xf numFmtId="0" fontId="0" fillId="0" borderId="43" xfId="0" applyBorder="1" applyAlignment="1">
      <alignment horizontal="right"/>
    </xf>
    <xf numFmtId="164" fontId="0" fillId="0" borderId="38" xfId="2" applyNumberFormat="1" applyFont="1" applyBorder="1" applyAlignment="1">
      <alignment horizontal="right"/>
    </xf>
    <xf numFmtId="0" fontId="0" fillId="0" borderId="117" xfId="0" applyBorder="1" applyAlignment="1">
      <alignment horizontal="right"/>
    </xf>
    <xf numFmtId="164" fontId="0" fillId="0" borderId="13" xfId="2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164" fontId="0" fillId="0" borderId="6" xfId="2" applyNumberFormat="1" applyFont="1" applyBorder="1" applyAlignment="1">
      <alignment horizontal="right"/>
    </xf>
    <xf numFmtId="0" fontId="0" fillId="19" borderId="111" xfId="0" applyFill="1" applyBorder="1"/>
    <xf numFmtId="164" fontId="0" fillId="19" borderId="105" xfId="2" applyNumberFormat="1" applyFont="1" applyFill="1" applyBorder="1"/>
    <xf numFmtId="0" fontId="0" fillId="19" borderId="12" xfId="0" applyFill="1" applyBorder="1" applyAlignment="1">
      <alignment horizontal="right"/>
    </xf>
    <xf numFmtId="164" fontId="0" fillId="19" borderId="13" xfId="2" applyNumberFormat="1" applyFont="1" applyFill="1" applyBorder="1" applyAlignment="1">
      <alignment horizontal="right"/>
    </xf>
    <xf numFmtId="0" fontId="0" fillId="19" borderId="50" xfId="0" applyFill="1" applyBorder="1" applyAlignment="1">
      <alignment horizontal="right"/>
    </xf>
    <xf numFmtId="164" fontId="0" fillId="19" borderId="105" xfId="2" applyNumberFormat="1" applyFont="1" applyFill="1" applyBorder="1" applyAlignment="1">
      <alignment horizontal="right"/>
    </xf>
    <xf numFmtId="164" fontId="0" fillId="0" borderId="13" xfId="2" applyNumberFormat="1" applyFont="1" applyBorder="1"/>
    <xf numFmtId="0" fontId="0" fillId="0" borderId="12" xfId="0" applyBorder="1" applyAlignment="1">
      <alignment horizontal="right"/>
    </xf>
    <xf numFmtId="0" fontId="0" fillId="17" borderId="32" xfId="0" applyFill="1" applyBorder="1"/>
    <xf numFmtId="164" fontId="0" fillId="17" borderId="58" xfId="2" applyNumberFormat="1" applyFont="1" applyFill="1" applyBorder="1"/>
    <xf numFmtId="0" fontId="0" fillId="17" borderId="12" xfId="0" applyFill="1" applyBorder="1" applyAlignment="1">
      <alignment horizontal="right"/>
    </xf>
    <xf numFmtId="164" fontId="0" fillId="17" borderId="13" xfId="2" applyNumberFormat="1" applyFont="1" applyFill="1" applyBorder="1" applyAlignment="1">
      <alignment horizontal="right"/>
    </xf>
    <xf numFmtId="0" fontId="0" fillId="17" borderId="111" xfId="0" applyFill="1" applyBorder="1" applyAlignment="1">
      <alignment horizontal="right"/>
    </xf>
    <xf numFmtId="164" fontId="0" fillId="17" borderId="105" xfId="2" applyNumberFormat="1" applyFont="1" applyFill="1" applyBorder="1" applyAlignment="1">
      <alignment horizontal="right"/>
    </xf>
    <xf numFmtId="0" fontId="1" fillId="21" borderId="1" xfId="0" applyFont="1" applyFill="1" applyBorder="1" applyAlignment="1">
      <alignment horizontal="center" vertical="center"/>
    </xf>
    <xf numFmtId="0" fontId="1" fillId="21" borderId="94" xfId="0" applyFont="1" applyFill="1" applyBorder="1" applyAlignment="1">
      <alignment horizontal="center" vertical="center"/>
    </xf>
    <xf numFmtId="0" fontId="1" fillId="21" borderId="15" xfId="0" applyFont="1" applyFill="1" applyBorder="1" applyAlignment="1">
      <alignment horizontal="center" vertical="center"/>
    </xf>
    <xf numFmtId="0" fontId="1" fillId="21" borderId="3" xfId="0" applyFont="1" applyFill="1" applyBorder="1" applyAlignment="1">
      <alignment horizontal="center" vertical="center"/>
    </xf>
    <xf numFmtId="0" fontId="1" fillId="21" borderId="4" xfId="0" applyFont="1" applyFill="1" applyBorder="1" applyAlignment="1">
      <alignment horizontal="center" vertical="center"/>
    </xf>
    <xf numFmtId="0" fontId="1" fillId="21" borderId="6" xfId="0" applyFont="1" applyFill="1" applyBorder="1" applyAlignment="1">
      <alignment horizontal="center" vertical="center"/>
    </xf>
    <xf numFmtId="0" fontId="4" fillId="0" borderId="60" xfId="1" quotePrefix="1" applyNumberFormat="1" applyBorder="1" applyAlignment="1">
      <alignment horizontal="left"/>
    </xf>
    <xf numFmtId="0" fontId="4" fillId="0" borderId="2" xfId="1" applyBorder="1" applyAlignment="1">
      <alignment wrapText="1"/>
    </xf>
    <xf numFmtId="0" fontId="4" fillId="0" borderId="0" xfId="1" applyBorder="1" applyAlignment="1">
      <alignment wrapText="1"/>
    </xf>
    <xf numFmtId="0" fontId="2" fillId="21" borderId="7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14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21" borderId="95" xfId="0" applyFont="1" applyFill="1" applyBorder="1" applyAlignment="1">
      <alignment horizontal="center" vertical="center"/>
    </xf>
    <xf numFmtId="0" fontId="47" fillId="21" borderId="1" xfId="6" applyFont="1" applyFill="1" applyBorder="1" applyAlignment="1">
      <alignment horizontal="center"/>
    </xf>
    <xf numFmtId="0" fontId="47" fillId="21" borderId="94" xfId="6" applyFont="1" applyFill="1" applyBorder="1" applyAlignment="1">
      <alignment horizontal="center"/>
    </xf>
    <xf numFmtId="0" fontId="37" fillId="18" borderId="59" xfId="6" quotePrefix="1" applyNumberFormat="1" applyFont="1" applyFill="1" applyBorder="1" applyAlignment="1">
      <alignment horizontal="center"/>
    </xf>
    <xf numFmtId="0" fontId="37" fillId="18" borderId="60" xfId="6" quotePrefix="1" applyNumberFormat="1" applyFont="1" applyFill="1" applyBorder="1" applyAlignment="1">
      <alignment horizontal="center"/>
    </xf>
    <xf numFmtId="0" fontId="37" fillId="18" borderId="55" xfId="6" quotePrefix="1" applyNumberFormat="1" applyFont="1" applyFill="1" applyBorder="1" applyAlignment="1">
      <alignment horizontal="center"/>
    </xf>
    <xf numFmtId="0" fontId="37" fillId="18" borderId="51" xfId="6" quotePrefix="1" applyNumberFormat="1" applyFont="1" applyFill="1" applyBorder="1" applyAlignment="1">
      <alignment horizontal="center"/>
    </xf>
    <xf numFmtId="0" fontId="37" fillId="18" borderId="52" xfId="6" quotePrefix="1" applyNumberFormat="1" applyFont="1" applyFill="1" applyBorder="1" applyAlignment="1">
      <alignment horizontal="center"/>
    </xf>
    <xf numFmtId="0" fontId="37" fillId="18" borderId="96" xfId="6" quotePrefix="1" applyNumberFormat="1" applyFont="1" applyFill="1" applyBorder="1" applyAlignment="1">
      <alignment horizontal="center"/>
    </xf>
    <xf numFmtId="0" fontId="1" fillId="21" borderId="11" xfId="0" applyFont="1" applyFill="1" applyBorder="1" applyAlignment="1">
      <alignment horizontal="center" vertical="center"/>
    </xf>
    <xf numFmtId="0" fontId="27" fillId="18" borderId="21" xfId="0" applyFont="1" applyFill="1" applyBorder="1" applyAlignment="1">
      <alignment horizontal="left" vertical="top" wrapText="1"/>
    </xf>
    <xf numFmtId="0" fontId="27" fillId="18" borderId="22" xfId="0" applyFont="1" applyFill="1" applyBorder="1" applyAlignment="1">
      <alignment horizontal="left" vertical="top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left" vertical="top" wrapText="1"/>
    </xf>
    <xf numFmtId="0" fontId="27" fillId="5" borderId="25" xfId="0" applyFont="1" applyFill="1" applyBorder="1" applyAlignment="1">
      <alignment horizontal="left" vertical="top" wrapText="1"/>
    </xf>
    <xf numFmtId="0" fontId="30" fillId="18" borderId="99" xfId="0" applyFont="1" applyFill="1" applyBorder="1" applyAlignment="1">
      <alignment horizontal="center" vertical="center" wrapText="1"/>
    </xf>
    <xf numFmtId="0" fontId="30" fillId="18" borderId="100" xfId="0" applyFont="1" applyFill="1" applyBorder="1" applyAlignment="1">
      <alignment horizontal="center" vertical="center" wrapText="1"/>
    </xf>
    <xf numFmtId="0" fontId="4" fillId="0" borderId="8" xfId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28" fillId="4" borderId="40" xfId="0" applyFont="1" applyFill="1" applyBorder="1" applyAlignment="1"/>
    <xf numFmtId="0" fontId="28" fillId="4" borderId="41" xfId="0" applyFont="1" applyFill="1" applyBorder="1" applyAlignment="1"/>
    <xf numFmtId="0" fontId="27" fillId="5" borderId="79" xfId="0" applyFont="1" applyFill="1" applyBorder="1" applyAlignment="1">
      <alignment horizontal="left" vertical="top" wrapText="1"/>
    </xf>
    <xf numFmtId="0" fontId="27" fillId="5" borderId="26" xfId="0" applyFont="1" applyFill="1" applyBorder="1" applyAlignment="1">
      <alignment horizontal="left" vertical="top" wrapText="1"/>
    </xf>
    <xf numFmtId="0" fontId="27" fillId="3" borderId="63" xfId="0" applyFont="1" applyFill="1" applyBorder="1" applyAlignment="1">
      <alignment horizontal="left" vertical="top" wrapText="1"/>
    </xf>
    <xf numFmtId="0" fontId="27" fillId="3" borderId="64" xfId="0" applyFont="1" applyFill="1" applyBorder="1" applyAlignment="1">
      <alignment horizontal="left" vertical="top" wrapText="1"/>
    </xf>
    <xf numFmtId="0" fontId="27" fillId="5" borderId="25" xfId="25" applyFont="1" applyFill="1" applyBorder="1" applyAlignment="1">
      <alignment horizontal="left" vertical="top" wrapText="1"/>
    </xf>
    <xf numFmtId="0" fontId="27" fillId="5" borderId="20" xfId="25" applyFont="1" applyFill="1" applyBorder="1" applyAlignment="1">
      <alignment horizontal="left" vertical="top" wrapText="1"/>
    </xf>
    <xf numFmtId="0" fontId="1" fillId="21" borderId="8" xfId="0" applyFont="1" applyFill="1" applyBorder="1" applyAlignment="1">
      <alignment horizontal="center" vertical="center"/>
    </xf>
    <xf numFmtId="0" fontId="1" fillId="21" borderId="10" xfId="0" applyFont="1" applyFill="1" applyBorder="1" applyAlignment="1">
      <alignment horizontal="center" vertical="center"/>
    </xf>
    <xf numFmtId="0" fontId="27" fillId="18" borderId="108" xfId="0" applyFont="1" applyFill="1" applyBorder="1" applyAlignment="1">
      <alignment horizontal="left" vertical="top" wrapText="1"/>
    </xf>
    <xf numFmtId="0" fontId="27" fillId="18" borderId="109" xfId="0" applyFont="1" applyFill="1" applyBorder="1" applyAlignment="1">
      <alignment horizontal="left" vertical="top" wrapText="1"/>
    </xf>
    <xf numFmtId="0" fontId="27" fillId="18" borderId="106" xfId="0" applyFont="1" applyFill="1" applyBorder="1" applyAlignment="1">
      <alignment horizontal="center" vertical="center" wrapText="1"/>
    </xf>
    <xf numFmtId="0" fontId="27" fillId="18" borderId="77" xfId="0" applyFont="1" applyFill="1" applyBorder="1" applyAlignment="1">
      <alignment horizontal="center" vertical="center" wrapText="1"/>
    </xf>
    <xf numFmtId="0" fontId="11" fillId="3" borderId="104" xfId="0" applyFont="1" applyFill="1" applyBorder="1" applyAlignment="1">
      <alignment horizontal="left" vertical="center" wrapText="1"/>
    </xf>
    <xf numFmtId="0" fontId="11" fillId="3" borderId="66" xfId="0" applyFont="1" applyFill="1" applyBorder="1" applyAlignment="1">
      <alignment horizontal="left" vertical="center" wrapText="1"/>
    </xf>
    <xf numFmtId="0" fontId="30" fillId="7" borderId="42" xfId="0" applyFont="1" applyFill="1" applyBorder="1" applyAlignment="1">
      <alignment horizontal="left" vertical="top" wrapText="1"/>
    </xf>
    <xf numFmtId="0" fontId="0" fillId="0" borderId="45" xfId="0" applyBorder="1" applyAlignment="1">
      <alignment horizontal="right"/>
    </xf>
    <xf numFmtId="0" fontId="0" fillId="0" borderId="110" xfId="0" applyBorder="1" applyAlignment="1">
      <alignment horizontal="right"/>
    </xf>
    <xf numFmtId="0" fontId="0" fillId="0" borderId="47" xfId="0" applyBorder="1" applyAlignment="1">
      <alignment horizontal="right"/>
    </xf>
    <xf numFmtId="0" fontId="27" fillId="5" borderId="20" xfId="0" applyFont="1" applyFill="1" applyBorder="1" applyAlignment="1">
      <alignment horizontal="left" vertical="top" wrapText="1"/>
    </xf>
    <xf numFmtId="0" fontId="27" fillId="5" borderId="67" xfId="0" applyFont="1" applyFill="1" applyBorder="1" applyAlignment="1">
      <alignment horizontal="left" vertical="top" wrapText="1"/>
    </xf>
    <xf numFmtId="0" fontId="7" fillId="18" borderId="48" xfId="0" applyFont="1" applyFill="1" applyBorder="1" applyAlignment="1">
      <alignment horizontal="center" vertical="center" wrapText="1"/>
    </xf>
    <xf numFmtId="0" fontId="7" fillId="18" borderId="58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left" vertical="top" wrapText="1"/>
    </xf>
    <xf numFmtId="0" fontId="27" fillId="5" borderId="110" xfId="0" applyFont="1" applyFill="1" applyBorder="1" applyAlignment="1">
      <alignment horizontal="left" vertical="top" wrapText="1"/>
    </xf>
    <xf numFmtId="0" fontId="28" fillId="0" borderId="45" xfId="0" applyFont="1" applyBorder="1" applyAlignment="1"/>
    <xf numFmtId="0" fontId="28" fillId="0" borderId="47" xfId="0" applyFont="1" applyBorder="1" applyAlignment="1"/>
    <xf numFmtId="0" fontId="28" fillId="0" borderId="48" xfId="0" applyFont="1" applyBorder="1" applyAlignment="1"/>
    <xf numFmtId="0" fontId="28" fillId="0" borderId="72" xfId="0" applyFont="1" applyBorder="1" applyAlignment="1"/>
    <xf numFmtId="0" fontId="1" fillId="21" borderId="1" xfId="0" applyFont="1" applyFill="1" applyBorder="1" applyAlignment="1">
      <alignment horizontal="center" vertical="center" wrapText="1"/>
    </xf>
    <xf numFmtId="0" fontId="1" fillId="21" borderId="94" xfId="0" applyFont="1" applyFill="1" applyBorder="1" applyAlignment="1">
      <alignment horizontal="center" vertical="center" wrapText="1"/>
    </xf>
    <xf numFmtId="0" fontId="1" fillId="21" borderId="95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center" vertical="center" wrapText="1"/>
    </xf>
    <xf numFmtId="0" fontId="1" fillId="21" borderId="6" xfId="0" applyFont="1" applyFill="1" applyBorder="1" applyAlignment="1">
      <alignment horizontal="center" vertical="center" wrapText="1"/>
    </xf>
    <xf numFmtId="0" fontId="30" fillId="6" borderId="42" xfId="25" applyFont="1" applyFill="1" applyBorder="1" applyAlignment="1">
      <alignment horizontal="left" vertical="top" wrapText="1"/>
    </xf>
    <xf numFmtId="0" fontId="28" fillId="6" borderId="40" xfId="0" applyFont="1" applyFill="1" applyBorder="1" applyAlignment="1">
      <alignment horizontal="center"/>
    </xf>
    <xf numFmtId="0" fontId="28" fillId="6" borderId="41" xfId="0" applyFont="1" applyFill="1" applyBorder="1" applyAlignment="1">
      <alignment horizontal="center"/>
    </xf>
    <xf numFmtId="0" fontId="30" fillId="6" borderId="50" xfId="0" applyFont="1" applyFill="1" applyBorder="1" applyAlignment="1">
      <alignment horizontal="left" vertical="top" wrapText="1"/>
    </xf>
    <xf numFmtId="0" fontId="30" fillId="6" borderId="105" xfId="0" applyFont="1" applyFill="1" applyBorder="1" applyAlignment="1">
      <alignment horizontal="left" vertical="top" wrapText="1"/>
    </xf>
    <xf numFmtId="0" fontId="30" fillId="6" borderId="48" xfId="0" applyFont="1" applyFill="1" applyBorder="1" applyAlignment="1">
      <alignment horizontal="center" vertical="center" wrapText="1"/>
    </xf>
    <xf numFmtId="0" fontId="30" fillId="6" borderId="72" xfId="0" applyFont="1" applyFill="1" applyBorder="1" applyAlignment="1">
      <alignment horizontal="center" vertical="center" wrapText="1"/>
    </xf>
    <xf numFmtId="0" fontId="30" fillId="6" borderId="44" xfId="0" applyFont="1" applyFill="1" applyBorder="1" applyAlignment="1">
      <alignment horizontal="center" vertical="top" wrapText="1"/>
    </xf>
    <xf numFmtId="0" fontId="27" fillId="7" borderId="25" xfId="0" applyFont="1" applyFill="1" applyBorder="1" applyAlignment="1">
      <alignment horizontal="left" vertical="top" wrapText="1"/>
    </xf>
    <xf numFmtId="0" fontId="27" fillId="5" borderId="65" xfId="0" applyFont="1" applyFill="1" applyBorder="1" applyAlignment="1">
      <alignment horizontal="left" vertical="top" wrapText="1"/>
    </xf>
    <xf numFmtId="0" fontId="27" fillId="5" borderId="66" xfId="0" applyFont="1" applyFill="1" applyBorder="1" applyAlignment="1">
      <alignment horizontal="left" vertical="top" wrapText="1"/>
    </xf>
    <xf numFmtId="0" fontId="53" fillId="4" borderId="31" xfId="0" applyFont="1" applyFill="1" applyBorder="1" applyAlignment="1">
      <alignment horizontal="center" vertical="center" wrapText="1"/>
    </xf>
    <xf numFmtId="0" fontId="53" fillId="4" borderId="68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left" vertical="top" wrapText="1"/>
    </xf>
    <xf numFmtId="0" fontId="81" fillId="21" borderId="8" xfId="0" applyFont="1" applyFill="1" applyBorder="1" applyAlignment="1">
      <alignment horizontal="center"/>
    </xf>
    <xf numFmtId="0" fontId="81" fillId="21" borderId="9" xfId="0" applyFont="1" applyFill="1" applyBorder="1" applyAlignment="1">
      <alignment horizontal="center"/>
    </xf>
    <xf numFmtId="0" fontId="81" fillId="21" borderId="10" xfId="0" applyFont="1" applyFill="1" applyBorder="1" applyAlignment="1">
      <alignment horizontal="center"/>
    </xf>
    <xf numFmtId="0" fontId="4" fillId="0" borderId="1" xfId="1" applyFill="1" applyBorder="1" applyAlignment="1">
      <alignment horizontal="left"/>
    </xf>
    <xf numFmtId="0" fontId="4" fillId="0" borderId="2" xfId="1" applyFill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36" fillId="21" borderId="8" xfId="0" applyFont="1" applyFill="1" applyBorder="1" applyAlignment="1">
      <alignment horizontal="center"/>
    </xf>
    <xf numFmtId="0" fontId="36" fillId="21" borderId="9" xfId="0" applyFont="1" applyFill="1" applyBorder="1" applyAlignment="1">
      <alignment horizontal="center"/>
    </xf>
    <xf numFmtId="3" fontId="36" fillId="18" borderId="8" xfId="0" applyNumberFormat="1" applyFont="1" applyFill="1" applyBorder="1" applyAlignment="1">
      <alignment horizontal="center" wrapText="1"/>
    </xf>
    <xf numFmtId="3" fontId="36" fillId="18" borderId="9" xfId="0" applyNumberFormat="1" applyFont="1" applyFill="1" applyBorder="1" applyAlignment="1">
      <alignment horizontal="center" wrapText="1"/>
    </xf>
    <xf numFmtId="3" fontId="36" fillId="18" borderId="10" xfId="0" applyNumberFormat="1" applyFont="1" applyFill="1" applyBorder="1" applyAlignment="1">
      <alignment horizontal="center" wrapText="1"/>
    </xf>
    <xf numFmtId="0" fontId="4" fillId="0" borderId="81" xfId="1" applyFill="1" applyBorder="1" applyAlignment="1">
      <alignment horizontal="left" vertical="top" wrapText="1"/>
    </xf>
    <xf numFmtId="0" fontId="4" fillId="0" borderId="107" xfId="1" applyFill="1" applyBorder="1" applyAlignment="1">
      <alignment horizontal="left" vertical="top" wrapText="1"/>
    </xf>
    <xf numFmtId="0" fontId="63" fillId="14" borderId="82" xfId="0" applyFont="1" applyFill="1" applyBorder="1" applyAlignment="1">
      <alignment horizontal="center" wrapText="1"/>
    </xf>
    <xf numFmtId="0" fontId="63" fillId="14" borderId="86" xfId="0" applyFont="1" applyFill="1" applyBorder="1" applyAlignment="1">
      <alignment horizontal="center" wrapText="1"/>
    </xf>
    <xf numFmtId="0" fontId="63" fillId="14" borderId="87" xfId="0" applyFont="1" applyFill="1" applyBorder="1" applyAlignment="1">
      <alignment horizontal="center" vertical="center" wrapText="1"/>
    </xf>
    <xf numFmtId="0" fontId="63" fillId="14" borderId="89" xfId="0" applyFont="1" applyFill="1" applyBorder="1" applyAlignment="1">
      <alignment horizontal="center" vertical="center" wrapText="1"/>
    </xf>
    <xf numFmtId="0" fontId="0" fillId="21" borderId="8" xfId="0" applyFill="1" applyBorder="1" applyAlignment="1">
      <alignment horizontal="center"/>
    </xf>
    <xf numFmtId="0" fontId="0" fillId="21" borderId="9" xfId="0" applyFill="1" applyBorder="1" applyAlignment="1">
      <alignment horizontal="center"/>
    </xf>
    <xf numFmtId="0" fontId="0" fillId="21" borderId="10" xfId="0" applyFill="1" applyBorder="1" applyAlignment="1">
      <alignment horizontal="center"/>
    </xf>
    <xf numFmtId="0" fontId="35" fillId="21" borderId="8" xfId="0" applyFont="1" applyFill="1" applyBorder="1" applyAlignment="1">
      <alignment horizontal="center"/>
    </xf>
    <xf numFmtId="0" fontId="35" fillId="21" borderId="9" xfId="0" applyFont="1" applyFill="1" applyBorder="1" applyAlignment="1">
      <alignment horizontal="center"/>
    </xf>
    <xf numFmtId="0" fontId="35" fillId="21" borderId="10" xfId="0" applyFont="1" applyFill="1" applyBorder="1" applyAlignment="1">
      <alignment horizontal="center"/>
    </xf>
    <xf numFmtId="0" fontId="4" fillId="0" borderId="0" xfId="1" applyAlignment="1">
      <alignment horizontal="left"/>
    </xf>
    <xf numFmtId="0" fontId="4" fillId="0" borderId="94" xfId="1" applyBorder="1" applyAlignment="1">
      <alignment horizontal="left"/>
    </xf>
    <xf numFmtId="0" fontId="7" fillId="18" borderId="8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63" fillId="14" borderId="87" xfId="0" applyFont="1" applyFill="1" applyBorder="1" applyAlignment="1">
      <alignment horizontal="center" wrapText="1"/>
    </xf>
    <xf numFmtId="0" fontId="63" fillId="14" borderId="89" xfId="0" applyFont="1" applyFill="1" applyBorder="1" applyAlignment="1">
      <alignment horizontal="center" wrapText="1"/>
    </xf>
    <xf numFmtId="0" fontId="48" fillId="21" borderId="12" xfId="0" applyFont="1" applyFill="1" applyBorder="1" applyAlignment="1">
      <alignment horizontal="center" vertical="center" wrapText="1"/>
    </xf>
    <xf numFmtId="0" fontId="48" fillId="21" borderId="0" xfId="0" applyFont="1" applyFill="1" applyBorder="1" applyAlignment="1">
      <alignment horizontal="center" vertical="center" wrapText="1"/>
    </xf>
    <xf numFmtId="0" fontId="48" fillId="21" borderId="3" xfId="0" applyFont="1" applyFill="1" applyBorder="1" applyAlignment="1">
      <alignment horizontal="center" vertical="center" wrapText="1"/>
    </xf>
    <xf numFmtId="0" fontId="48" fillId="21" borderId="4" xfId="0" applyFont="1" applyFill="1" applyBorder="1" applyAlignment="1">
      <alignment horizontal="center" vertical="center" wrapText="1"/>
    </xf>
    <xf numFmtId="0" fontId="7" fillId="21" borderId="12" xfId="0" applyFont="1" applyFill="1" applyBorder="1" applyAlignment="1">
      <alignment horizontal="center" vertical="center" wrapText="1"/>
    </xf>
    <xf numFmtId="0" fontId="7" fillId="21" borderId="0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7" fillId="21" borderId="4" xfId="0" applyFont="1" applyFill="1" applyBorder="1" applyAlignment="1">
      <alignment horizontal="center" vertical="center" wrapText="1"/>
    </xf>
    <xf numFmtId="0" fontId="65" fillId="14" borderId="87" xfId="0" applyFont="1" applyFill="1" applyBorder="1" applyAlignment="1">
      <alignment horizontal="center" wrapText="1"/>
    </xf>
    <xf numFmtId="0" fontId="65" fillId="14" borderId="88" xfId="0" applyFont="1" applyFill="1" applyBorder="1" applyAlignment="1">
      <alignment horizontal="center" wrapText="1"/>
    </xf>
    <xf numFmtId="0" fontId="65" fillId="14" borderId="89" xfId="0" applyFont="1" applyFill="1" applyBorder="1" applyAlignment="1">
      <alignment horizontal="center" wrapText="1"/>
    </xf>
    <xf numFmtId="0" fontId="65" fillId="14" borderId="82" xfId="0" applyFont="1" applyFill="1" applyBorder="1" applyAlignment="1">
      <alignment horizontal="center" wrapText="1"/>
    </xf>
    <xf numFmtId="0" fontId="65" fillId="14" borderId="84" xfId="0" applyFont="1" applyFill="1" applyBorder="1" applyAlignment="1">
      <alignment horizontal="center" wrapText="1"/>
    </xf>
    <xf numFmtId="0" fontId="65" fillId="14" borderId="86" xfId="0" applyFont="1" applyFill="1" applyBorder="1" applyAlignment="1">
      <alignment horizontal="center" wrapText="1"/>
    </xf>
    <xf numFmtId="0" fontId="4" fillId="0" borderId="8" xfId="1" applyBorder="1" applyAlignment="1">
      <alignment horizontal="left" vertical="center" wrapText="1"/>
    </xf>
    <xf numFmtId="0" fontId="4" fillId="0" borderId="9" xfId="1" applyBorder="1" applyAlignment="1">
      <alignment horizontal="left" vertical="center" wrapText="1"/>
    </xf>
    <xf numFmtId="0" fontId="4" fillId="0" borderId="10" xfId="1" applyBorder="1" applyAlignment="1">
      <alignment horizontal="left" vertical="center" wrapText="1"/>
    </xf>
    <xf numFmtId="0" fontId="57" fillId="21" borderId="0" xfId="0" applyFont="1" applyFill="1" applyAlignment="1"/>
    <xf numFmtId="0" fontId="58" fillId="21" borderId="0" xfId="0" applyFont="1" applyFill="1" applyAlignment="1"/>
    <xf numFmtId="0" fontId="0" fillId="21" borderId="0" xfId="0" applyFill="1" applyAlignment="1"/>
    <xf numFmtId="0" fontId="82" fillId="0" borderId="1" xfId="0" applyFont="1" applyFill="1" applyBorder="1" applyAlignment="1">
      <alignment horizontal="left" vertical="center" wrapText="1"/>
    </xf>
    <xf numFmtId="0" fontId="82" fillId="0" borderId="94" xfId="0" applyFont="1" applyFill="1" applyBorder="1" applyAlignment="1">
      <alignment horizontal="left" vertical="center" wrapText="1"/>
    </xf>
    <xf numFmtId="0" fontId="1" fillId="18" borderId="0" xfId="0" applyFont="1" applyFill="1" applyBorder="1" applyAlignment="1">
      <alignment horizontal="center" vertical="center" wrapText="1"/>
    </xf>
    <xf numFmtId="0" fontId="1" fillId="18" borderId="13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" fillId="21" borderId="2" xfId="0" applyFont="1" applyFill="1" applyBorder="1" applyAlignment="1">
      <alignment horizontal="center" vertical="center" wrapText="1"/>
    </xf>
    <xf numFmtId="0" fontId="1" fillId="21" borderId="15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0" fontId="7" fillId="18" borderId="15" xfId="0" applyFont="1" applyFill="1" applyBorder="1" applyAlignment="1">
      <alignment vertical="center" wrapText="1"/>
    </xf>
    <xf numFmtId="0" fontId="1" fillId="18" borderId="3" xfId="0" applyFont="1" applyFill="1" applyBorder="1" applyAlignment="1">
      <alignment vertical="center" wrapText="1"/>
    </xf>
    <xf numFmtId="0" fontId="1" fillId="18" borderId="4" xfId="0" applyFont="1" applyFill="1" applyBorder="1" applyAlignment="1">
      <alignment vertical="center" wrapText="1"/>
    </xf>
    <xf numFmtId="0" fontId="1" fillId="18" borderId="6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0" fillId="0" borderId="94" xfId="0" applyBorder="1" applyAlignment="1">
      <alignment horizontal="left"/>
    </xf>
    <xf numFmtId="0" fontId="7" fillId="18" borderId="7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4" fillId="0" borderId="8" xfId="1" applyBorder="1" applyAlignment="1">
      <alignment vertical="center" wrapText="1"/>
    </xf>
    <xf numFmtId="0" fontId="4" fillId="0" borderId="9" xfId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0" fontId="12" fillId="21" borderId="12" xfId="0" applyFont="1" applyFill="1" applyBorder="1" applyAlignment="1">
      <alignment horizontal="center" vertical="center" wrapText="1"/>
    </xf>
    <xf numFmtId="0" fontId="12" fillId="21" borderId="0" xfId="0" applyFont="1" applyFill="1" applyBorder="1" applyAlignment="1">
      <alignment horizontal="center" vertical="center" wrapText="1"/>
    </xf>
    <xf numFmtId="0" fontId="12" fillId="21" borderId="13" xfId="0" applyFont="1" applyFill="1" applyBorder="1" applyAlignment="1">
      <alignment horizontal="center" vertical="center" wrapText="1"/>
    </xf>
    <xf numFmtId="0" fontId="7" fillId="18" borderId="14" xfId="0" applyFont="1" applyFill="1" applyBorder="1" applyAlignment="1">
      <alignment horizontal="center" vertical="center" wrapText="1"/>
    </xf>
    <xf numFmtId="0" fontId="4" fillId="0" borderId="94" xfId="1" applyBorder="1" applyAlignment="1">
      <alignment horizontal="left" vertical="center" wrapText="1"/>
    </xf>
    <xf numFmtId="0" fontId="73" fillId="21" borderId="0" xfId="0" applyFont="1" applyFill="1"/>
    <xf numFmtId="0" fontId="73" fillId="21" borderId="93" xfId="0" applyFont="1" applyFill="1" applyBorder="1"/>
    <xf numFmtId="44" fontId="73" fillId="21" borderId="0" xfId="41" applyFont="1" applyFill="1"/>
    <xf numFmtId="0" fontId="60" fillId="21" borderId="8" xfId="0" applyFont="1" applyFill="1" applyBorder="1" applyAlignment="1">
      <alignment horizontal="center"/>
    </xf>
    <xf numFmtId="0" fontId="61" fillId="21" borderId="9" xfId="0" applyFont="1" applyFill="1" applyBorder="1" applyAlignment="1">
      <alignment horizontal="center"/>
    </xf>
    <xf numFmtId="0" fontId="61" fillId="21" borderId="9" xfId="0" applyFont="1" applyFill="1" applyBorder="1" applyAlignment="1"/>
    <xf numFmtId="0" fontId="61" fillId="21" borderId="10" xfId="0" applyFont="1" applyFill="1" applyBorder="1" applyAlignment="1"/>
    <xf numFmtId="0" fontId="9" fillId="0" borderId="1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55" fillId="18" borderId="7" xfId="0" applyFont="1" applyFill="1" applyBorder="1" applyAlignment="1">
      <alignment horizontal="center" vertical="center" wrapText="1"/>
    </xf>
    <xf numFmtId="0" fontId="55" fillId="18" borderId="14" xfId="0" applyFont="1" applyFill="1" applyBorder="1" applyAlignment="1">
      <alignment horizontal="center" vertical="center" wrapText="1"/>
    </xf>
    <xf numFmtId="0" fontId="55" fillId="18" borderId="5" xfId="0" applyFont="1" applyFill="1" applyBorder="1" applyAlignment="1">
      <alignment horizontal="center" vertical="center" wrapText="1"/>
    </xf>
    <xf numFmtId="0" fontId="55" fillId="18" borderId="1" xfId="0" applyFont="1" applyFill="1" applyBorder="1" applyAlignment="1">
      <alignment horizontal="center" vertical="center" wrapText="1"/>
    </xf>
    <xf numFmtId="0" fontId="55" fillId="18" borderId="15" xfId="0" applyFont="1" applyFill="1" applyBorder="1" applyAlignment="1">
      <alignment horizontal="center" vertical="center" wrapText="1"/>
    </xf>
    <xf numFmtId="0" fontId="55" fillId="18" borderId="12" xfId="0" applyFont="1" applyFill="1" applyBorder="1" applyAlignment="1">
      <alignment horizontal="center" vertical="center" wrapText="1"/>
    </xf>
    <xf numFmtId="0" fontId="55" fillId="18" borderId="13" xfId="0" applyFont="1" applyFill="1" applyBorder="1" applyAlignment="1">
      <alignment horizontal="center" vertical="center" wrapText="1"/>
    </xf>
    <xf numFmtId="0" fontId="0" fillId="18" borderId="3" xfId="0" applyFill="1" applyBorder="1" applyAlignment="1">
      <alignment vertical="center" wrapText="1"/>
    </xf>
    <xf numFmtId="0" fontId="0" fillId="18" borderId="6" xfId="0" applyFill="1" applyBorder="1" applyAlignment="1">
      <alignment vertical="center" wrapText="1"/>
    </xf>
    <xf numFmtId="0" fontId="55" fillId="0" borderId="8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9" fontId="56" fillId="11" borderId="8" xfId="0" applyNumberFormat="1" applyFont="1" applyFill="1" applyBorder="1" applyAlignment="1">
      <alignment horizontal="center" vertical="center" wrapText="1"/>
    </xf>
    <xf numFmtId="9" fontId="56" fillId="11" borderId="10" xfId="0" applyNumberFormat="1" applyFont="1" applyFill="1" applyBorder="1" applyAlignment="1">
      <alignment horizontal="center" vertical="center" wrapText="1"/>
    </xf>
    <xf numFmtId="3" fontId="31" fillId="8" borderId="49" xfId="0" applyNumberFormat="1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31" fillId="8" borderId="49" xfId="0" applyFont="1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0" borderId="47" xfId="0" applyBorder="1" applyAlignment="1">
      <alignment horizontal="center"/>
    </xf>
  </cellXfs>
  <cellStyles count="43">
    <cellStyle name="Bad 2" xfId="29"/>
    <cellStyle name="Comma" xfId="15" builtinId="3"/>
    <cellStyle name="Comma 2" xfId="4"/>
    <cellStyle name="Comma 3" xfId="18"/>
    <cellStyle name="Comma 4" xfId="22"/>
    <cellStyle name="Currency" xfId="41" builtinId="4"/>
    <cellStyle name="Currency 2" xfId="24"/>
    <cellStyle name="Good 2" xfId="30"/>
    <cellStyle name="Hyperlink" xfId="1" builtinId="8"/>
    <cellStyle name="Hyperlink 2" xfId="5"/>
    <cellStyle name="Hyperlink 2 2" xfId="31"/>
    <cellStyle name="Hyperlink 3" xfId="16"/>
    <cellStyle name="Neutral 2" xfId="19"/>
    <cellStyle name="Normal" xfId="0" builtinId="0"/>
    <cellStyle name="Normal 2" xfId="6"/>
    <cellStyle name="Normal 2 2" xfId="7"/>
    <cellStyle name="Normal 2 2 2" xfId="32"/>
    <cellStyle name="Normal 2 3" xfId="27"/>
    <cellStyle name="Normal 2 3 2" xfId="33"/>
    <cellStyle name="Normal 2 4" xfId="34"/>
    <cellStyle name="Normal 2 4 2" xfId="42"/>
    <cellStyle name="Normal 2 5" xfId="35"/>
    <cellStyle name="Normal 2 6" xfId="36"/>
    <cellStyle name="Normal 3" xfId="8"/>
    <cellStyle name="Normal 3 2" xfId="9"/>
    <cellStyle name="Normal 3 3" xfId="26"/>
    <cellStyle name="Normal 4" xfId="10"/>
    <cellStyle name="Normal 4 2" xfId="37"/>
    <cellStyle name="Normal 5" xfId="11"/>
    <cellStyle name="Normal 5 2" xfId="38"/>
    <cellStyle name="Normal 6" xfId="12"/>
    <cellStyle name="Normal 7" xfId="3"/>
    <cellStyle name="Normal 8" xfId="21"/>
    <cellStyle name="Normal 9" xfId="25"/>
    <cellStyle name="Normal_rptE4Cityunround_calc" xfId="13"/>
    <cellStyle name="Normal_Sheet1_1" xfId="17"/>
    <cellStyle name="Percent" xfId="2" builtinId="5"/>
    <cellStyle name="Percent 2" xfId="14"/>
    <cellStyle name="Percent 2 2" xfId="28"/>
    <cellStyle name="Percent 2 2 2" xfId="39"/>
    <cellStyle name="Percent 2 3" xfId="40"/>
    <cellStyle name="Percent 3" xfId="20"/>
    <cellStyle name="Percent 4" xfId="23"/>
  </cellStyles>
  <dxfs count="0"/>
  <tableStyles count="0" defaultTableStyle="TableStyleMedium2" defaultPivotStyle="PivotStyleMedium9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7</xdr:row>
      <xdr:rowOff>247649</xdr:rowOff>
    </xdr:from>
    <xdr:to>
      <xdr:col>8</xdr:col>
      <xdr:colOff>514350</xdr:colOff>
      <xdr:row>14</xdr:row>
      <xdr:rowOff>123824</xdr:rowOff>
    </xdr:to>
    <xdr:sp macro="" textlink="">
      <xdr:nvSpPr>
        <xdr:cNvPr id="2" name="TextBox 1"/>
        <xdr:cNvSpPr txBox="1"/>
      </xdr:nvSpPr>
      <xdr:spPr>
        <a:xfrm>
          <a:off x="6981824" y="1666874"/>
          <a:ext cx="3924301" cy="14192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2017 USDA Agricultural Census data available February 2019</a:t>
          </a:r>
        </a:p>
        <a:p>
          <a:endParaRPr lang="en-US" sz="1100" baseline="0"/>
        </a:p>
        <a:p>
          <a:r>
            <a:rPr lang="en-US" sz="1100"/>
            <a:t>https://www.nass.usda.gov/AgCensus/</a:t>
          </a:r>
        </a:p>
        <a:p>
          <a:endParaRPr lang="en-US" sz="1100"/>
        </a:p>
        <a:p>
          <a:r>
            <a:rPr lang="en-US" sz="1100"/>
            <a:t>Also: Estimates from Employment</a:t>
          </a:r>
          <a:r>
            <a:rPr lang="en-US" sz="1100" baseline="0"/>
            <a:t> tab "Agriculture, forestry, fishing and hunting, and mining" can inform farmworker counts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76200</xdr:rowOff>
    </xdr:from>
    <xdr:to>
      <xdr:col>3</xdr:col>
      <xdr:colOff>114300</xdr:colOff>
      <xdr:row>7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1962150" y="647700"/>
          <a:ext cx="17907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</xdr:row>
      <xdr:rowOff>85725</xdr:rowOff>
    </xdr:from>
    <xdr:to>
      <xdr:col>3</xdr:col>
      <xdr:colOff>171450</xdr:colOff>
      <xdr:row>18</xdr:row>
      <xdr:rowOff>76200</xdr:rowOff>
    </xdr:to>
    <xdr:cxnSp macro="">
      <xdr:nvCxnSpPr>
        <xdr:cNvPr id="6" name="Straight Arrow Connector 5"/>
        <xdr:cNvCxnSpPr/>
      </xdr:nvCxnSpPr>
      <xdr:spPr>
        <a:xfrm flipH="1">
          <a:off x="2362200" y="657225"/>
          <a:ext cx="1447800" cy="312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ca.gov/Forecasting/Demographics/Estimates/E-5/documents/E-5_2018InternetVersion.xls" TargetMode="External"/><Relationship Id="rId2" Type="http://schemas.openxmlformats.org/officeDocument/2006/relationships/hyperlink" Target="file:///\\hqfiles\Groups\HPD\ELEMENTS\5th%20HE%20Data%20Package%20Survey\DOF%20E8_2000-2010_Report_ByGeog_Final_EOC.xls" TargetMode="External"/><Relationship Id="rId1" Type="http://schemas.openxmlformats.org/officeDocument/2006/relationships/hyperlink" Target="http://www.dof.ca.gov/research/demographic/reports/estimates/e-4/2011-20/view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ca.gov/forecasting/demographics/Estimates/E-4/2010-18/documents/E-4_2018InternetVersion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../AppData/Local/Microsoft/Windows/INetCache/Content.Outlook/1IXGRRE1/Homelessness/2007-2017-PIT-Counts-by-CoC.xlsx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://www.hudhre.info/" TargetMode="External"/><Relationship Id="rId1" Type="http://schemas.openxmlformats.org/officeDocument/2006/relationships/hyperlink" Target="../AppData/Local/Microsoft/Windows/INetCache/Content.Outlook/1IXGRRE1/Homelessnes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5" Type="http://schemas.openxmlformats.org/officeDocument/2006/relationships/hyperlink" Target="https://www.hudexchange.info/programs/coc/coc-housing-inventory-count-reports/" TargetMode="External"/><Relationship Id="rId4" Type="http://schemas.openxmlformats.org/officeDocument/2006/relationships/hyperlink" Target="../AppData/Local/Microsoft/Windows/INetCache/Content.Outlook/1IXGRRE1/Homelessnes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hcd.ca.gov/community-development/housing-element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dof.ca.gov/research/demographic/reports/estimates/e-5/2011-20/view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ctfinder.census.gov/faces/tableservices/jsf/pages/productview.xhtml?pid=ACS_16_5YR_DP03&amp;prodType=tabl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://factfinder2.census.gov/faces/nav/jsf/pages/searchresults.xhtml?refresh=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17012&amp;prodType=table" TargetMode="External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s://factfinder.census.gov/faces/tableservices/jsf/pages/productview.xhtml?pid=ACS_16_5YR_B25009&amp;prodType=table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factfinder.census.gov/faces/tableservices/jsf/pages/productview.xhtml?pid=ACS_16_5YR_B25007&amp;prodType=table" TargetMode="External"/><Relationship Id="rId4" Type="http://schemas.openxmlformats.org/officeDocument/2006/relationships/hyperlink" Target="https://factfinder.census.gov/faces/tableservices/jsf/pages/productview.xhtml?pid=ACS_16_5YR_B25007&amp;prodType=tabl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25004&amp;prodType=table" TargetMode="External"/><Relationship Id="rId2" Type="http://schemas.openxmlformats.org/officeDocument/2006/relationships/hyperlink" Target="http://www.dof.ca.gov/Forecasting/Demographics/Estimates/E-5/documents/E-5_2018InternetVersion.xls" TargetMode="External"/><Relationship Id="rId1" Type="http://schemas.openxmlformats.org/officeDocument/2006/relationships/hyperlink" Target="http://www.dof.ca.gov/research/demographic/reports/estimates/e-5/2011-20/view.php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factfinder.census.gov/faces/tableservices/jsf/pages/productview.xhtml?pid=ACS_16_5YR_B25014&amp;prodType=table" TargetMode="External"/><Relationship Id="rId4" Type="http://schemas.openxmlformats.org/officeDocument/2006/relationships/hyperlink" Target="https://factfinder.census.gov/faces/tableservices/jsf/pages/productview.xhtml?pid=ACS_16_5YR_B25002&amp;prodType=tabl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S1810&amp;prodType=table" TargetMode="External"/><Relationship Id="rId2" Type="http://schemas.openxmlformats.org/officeDocument/2006/relationships/hyperlink" Target="https://factfinder.census.gov/faces/tableservices/jsf/pages/productview.xhtml?pid=ACS_16_5YR_C18120&amp;prodType=table" TargetMode="External"/><Relationship Id="rId1" Type="http://schemas.openxmlformats.org/officeDocument/2006/relationships/hyperlink" Target="http://www.dds.ca.gov/FactsStats/QuarterlyCounty.cfm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dds.ca.gov/FactsStats/docs/ZIPCodes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../AppData/Local/Microsoft/Windows/INetCache/Content.Outlook/1IXGRRE1/Farmworker/st06_2_007_007.pdf" TargetMode="External"/><Relationship Id="rId1" Type="http://schemas.openxmlformats.org/officeDocument/2006/relationships/hyperlink" Target="../AppData/Local/Microsoft/Windows/INetCache/Content.Outlook/1IXGRRE1/Farmworker/st06_2_007_00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tabSelected="1" zoomScaleNormal="100" workbookViewId="0">
      <selection activeCell="E27" sqref="E27"/>
    </sheetView>
  </sheetViews>
  <sheetFormatPr defaultRowHeight="15"/>
  <cols>
    <col min="1" max="1" width="17.5703125" customWidth="1"/>
    <col min="2" max="2" width="17.5703125" style="92" customWidth="1"/>
    <col min="3" max="3" width="18.42578125" customWidth="1"/>
    <col min="4" max="4" width="15.7109375" customWidth="1"/>
    <col min="5" max="5" width="13.140625" customWidth="1"/>
    <col min="6" max="8" width="14.5703125" customWidth="1"/>
    <col min="9" max="9" width="12.28515625" customWidth="1"/>
    <col min="10" max="10" width="11.85546875" customWidth="1"/>
    <col min="11" max="11" width="11.7109375" customWidth="1"/>
  </cols>
  <sheetData>
    <row r="1" spans="1:11" ht="19.5" thickBot="1">
      <c r="A1" s="22" t="s">
        <v>42</v>
      </c>
      <c r="B1" s="22"/>
      <c r="C1" s="114"/>
    </row>
    <row r="2" spans="1:11" ht="15" customHeight="1">
      <c r="A2" s="556" t="s">
        <v>293</v>
      </c>
      <c r="B2" s="557"/>
      <c r="C2" s="557"/>
      <c r="D2" s="557"/>
      <c r="E2" s="557"/>
      <c r="F2" s="557"/>
      <c r="G2" s="557"/>
      <c r="H2" s="557"/>
      <c r="I2" s="558"/>
    </row>
    <row r="3" spans="1:11" ht="15.75" customHeight="1" thickBot="1">
      <c r="A3" s="559"/>
      <c r="B3" s="560"/>
      <c r="C3" s="560"/>
      <c r="D3" s="560"/>
      <c r="E3" s="560"/>
      <c r="F3" s="560"/>
      <c r="G3" s="560"/>
      <c r="H3" s="560"/>
      <c r="I3" s="561"/>
    </row>
    <row r="4" spans="1:11" ht="15.75">
      <c r="A4" s="565" t="s">
        <v>30</v>
      </c>
      <c r="B4" s="565" t="s">
        <v>1</v>
      </c>
      <c r="C4" s="565" t="s">
        <v>1</v>
      </c>
      <c r="D4" s="565" t="s">
        <v>1</v>
      </c>
      <c r="E4" s="565" t="s">
        <v>1</v>
      </c>
      <c r="F4" s="565" t="s">
        <v>1</v>
      </c>
      <c r="G4" s="565" t="s">
        <v>1</v>
      </c>
      <c r="H4" s="568" t="s">
        <v>2</v>
      </c>
      <c r="I4" s="569"/>
      <c r="J4" s="92"/>
    </row>
    <row r="5" spans="1:11" ht="16.5" thickBot="1">
      <c r="A5" s="567"/>
      <c r="B5" s="566"/>
      <c r="C5" s="566"/>
      <c r="D5" s="566"/>
      <c r="E5" s="566"/>
      <c r="F5" s="566"/>
      <c r="G5" s="566"/>
      <c r="H5" s="297" t="s">
        <v>5</v>
      </c>
      <c r="I5" s="298" t="s">
        <v>3</v>
      </c>
    </row>
    <row r="6" spans="1:11">
      <c r="A6" s="449"/>
      <c r="B6" s="299">
        <v>40269</v>
      </c>
      <c r="C6" s="299">
        <v>41640</v>
      </c>
      <c r="D6" s="299">
        <v>42005</v>
      </c>
      <c r="E6" s="299">
        <v>42370</v>
      </c>
      <c r="F6" s="299">
        <v>42736</v>
      </c>
      <c r="G6" s="299">
        <v>43101</v>
      </c>
      <c r="H6" s="299" t="s">
        <v>40</v>
      </c>
      <c r="I6" s="299" t="s">
        <v>41</v>
      </c>
    </row>
    <row r="7" spans="1:11">
      <c r="A7" s="117" t="s">
        <v>431</v>
      </c>
      <c r="B7" s="121"/>
      <c r="C7" s="122"/>
      <c r="D7" s="122"/>
      <c r="E7" s="122"/>
      <c r="F7" s="122"/>
      <c r="G7" s="122"/>
      <c r="H7" s="122"/>
      <c r="I7" s="125"/>
      <c r="J7" s="10"/>
      <c r="K7" s="12"/>
    </row>
    <row r="8" spans="1:11">
      <c r="A8" s="116" t="s">
        <v>432</v>
      </c>
      <c r="B8" s="245">
        <v>3836</v>
      </c>
      <c r="C8" s="245">
        <v>3960</v>
      </c>
      <c r="D8" s="245">
        <v>4086</v>
      </c>
      <c r="E8" s="245">
        <v>4178</v>
      </c>
      <c r="F8" s="246">
        <v>4108</v>
      </c>
      <c r="G8" s="247">
        <v>4121</v>
      </c>
      <c r="H8" s="11">
        <f>(G8-C8)/5</f>
        <v>32.200000000000003</v>
      </c>
      <c r="I8" s="15">
        <f t="shared" ref="I8:I10" si="0">H8/C8</f>
        <v>8.1313131313131316E-3</v>
      </c>
      <c r="J8" s="10"/>
      <c r="K8" s="12"/>
    </row>
    <row r="9" spans="1:11">
      <c r="A9" s="123" t="s">
        <v>1089</v>
      </c>
      <c r="B9" s="245">
        <v>41742</v>
      </c>
      <c r="C9" s="245">
        <v>41398</v>
      </c>
      <c r="D9" s="245">
        <v>41181</v>
      </c>
      <c r="E9" s="245">
        <v>41068</v>
      </c>
      <c r="F9" s="246">
        <v>41067</v>
      </c>
      <c r="G9" s="245">
        <v>41036</v>
      </c>
      <c r="H9" s="11">
        <f t="shared" ref="H9" si="1">(G9-C9)/5</f>
        <v>-72.400000000000006</v>
      </c>
      <c r="I9" s="15">
        <f t="shared" si="0"/>
        <v>-1.7488767573312722E-3</v>
      </c>
      <c r="J9" s="10"/>
      <c r="K9" s="13"/>
    </row>
    <row r="10" spans="1:11" ht="15.75" thickBot="1">
      <c r="A10" s="124" t="s">
        <v>31</v>
      </c>
      <c r="B10" s="20">
        <v>45578</v>
      </c>
      <c r="C10" s="20">
        <v>45358</v>
      </c>
      <c r="D10" s="20">
        <v>45267</v>
      </c>
      <c r="E10" s="20">
        <v>45246</v>
      </c>
      <c r="F10" s="20">
        <v>45175</v>
      </c>
      <c r="G10" s="20">
        <v>45157</v>
      </c>
      <c r="H10" s="20">
        <f>(G10-C10)/5</f>
        <v>-40.200000000000003</v>
      </c>
      <c r="I10" s="21">
        <f t="shared" si="0"/>
        <v>-8.8628246395343715E-4</v>
      </c>
      <c r="J10" s="10"/>
      <c r="K10" s="12"/>
    </row>
    <row r="11" spans="1:11">
      <c r="A11" s="563" t="s">
        <v>292</v>
      </c>
      <c r="B11" s="563"/>
      <c r="C11" s="563"/>
      <c r="D11" s="563"/>
      <c r="E11" s="563"/>
      <c r="F11" s="563"/>
      <c r="G11" s="563"/>
      <c r="H11" s="564"/>
      <c r="J11" s="10"/>
      <c r="K11" s="13"/>
    </row>
    <row r="12" spans="1:11">
      <c r="J12" s="10"/>
      <c r="K12" s="13"/>
    </row>
    <row r="13" spans="1:11" ht="19.5" thickBot="1">
      <c r="A13" s="22" t="s">
        <v>190</v>
      </c>
      <c r="J13" s="10"/>
      <c r="K13" s="13"/>
    </row>
    <row r="14" spans="1:11">
      <c r="A14" s="570" t="s">
        <v>256</v>
      </c>
      <c r="B14" s="571"/>
      <c r="C14" s="571"/>
      <c r="D14" s="571"/>
      <c r="E14" s="571"/>
      <c r="F14" s="571"/>
      <c r="G14" s="571"/>
      <c r="H14" s="571"/>
      <c r="I14" s="571"/>
      <c r="J14" s="444"/>
      <c r="K14" s="445"/>
    </row>
    <row r="15" spans="1:11" ht="15.75" thickBot="1">
      <c r="A15" s="446" t="s">
        <v>144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8"/>
    </row>
    <row r="16" spans="1:11" ht="26.25">
      <c r="A16" s="442" t="s">
        <v>145</v>
      </c>
      <c r="B16" s="442" t="s">
        <v>157</v>
      </c>
      <c r="C16" s="443" t="s">
        <v>8</v>
      </c>
      <c r="D16" s="443" t="s">
        <v>148</v>
      </c>
      <c r="E16" s="443" t="s">
        <v>149</v>
      </c>
      <c r="F16" s="443" t="s">
        <v>150</v>
      </c>
      <c r="G16" s="443" t="s">
        <v>151</v>
      </c>
      <c r="H16" s="443" t="s">
        <v>152</v>
      </c>
      <c r="I16" s="443" t="s">
        <v>153</v>
      </c>
      <c r="J16" s="443" t="s">
        <v>154</v>
      </c>
      <c r="K16" s="443" t="s">
        <v>155</v>
      </c>
    </row>
    <row r="17" spans="1:11">
      <c r="A17" s="572" t="s">
        <v>431</v>
      </c>
      <c r="B17" s="573"/>
      <c r="C17" s="573"/>
      <c r="D17" s="573"/>
      <c r="E17" s="573"/>
      <c r="F17" s="573"/>
      <c r="G17" s="573"/>
      <c r="H17" s="573"/>
      <c r="I17" s="573"/>
      <c r="J17" s="573"/>
      <c r="K17" s="574"/>
    </row>
    <row r="18" spans="1:11">
      <c r="A18" s="575"/>
      <c r="B18" s="576"/>
      <c r="C18" s="576"/>
      <c r="D18" s="576"/>
      <c r="E18" s="576"/>
      <c r="F18" s="576"/>
      <c r="G18" s="576"/>
      <c r="H18" s="576"/>
      <c r="I18" s="576"/>
      <c r="J18" s="576"/>
      <c r="K18" s="577"/>
    </row>
    <row r="19" spans="1:11">
      <c r="A19" s="55"/>
      <c r="B19" s="56"/>
      <c r="C19" s="57"/>
      <c r="D19" s="57"/>
      <c r="E19" s="57"/>
      <c r="F19" s="57"/>
      <c r="G19" s="57"/>
      <c r="H19" s="57"/>
      <c r="I19" s="54"/>
      <c r="J19" s="58"/>
      <c r="K19" s="58"/>
    </row>
    <row r="20" spans="1:11">
      <c r="A20" s="51" t="s">
        <v>432</v>
      </c>
      <c r="B20" s="52">
        <v>40269</v>
      </c>
      <c r="C20" s="53">
        <v>1943</v>
      </c>
      <c r="D20" s="53">
        <v>1394</v>
      </c>
      <c r="E20" s="53">
        <v>71</v>
      </c>
      <c r="F20" s="53">
        <v>129</v>
      </c>
      <c r="G20" s="53">
        <v>120</v>
      </c>
      <c r="H20" s="53">
        <v>229</v>
      </c>
      <c r="I20" s="329">
        <v>1645</v>
      </c>
      <c r="J20" s="331">
        <v>0.15337107565620178</v>
      </c>
      <c r="K20" s="330">
        <v>2.3029999999999999</v>
      </c>
    </row>
    <row r="21" spans="1:11">
      <c r="A21" s="55"/>
      <c r="B21" s="52">
        <v>43101</v>
      </c>
      <c r="C21" s="53">
        <v>1972</v>
      </c>
      <c r="D21" s="53">
        <v>1422</v>
      </c>
      <c r="E21" s="53">
        <v>71</v>
      </c>
      <c r="F21" s="53">
        <v>129</v>
      </c>
      <c r="G21" s="53">
        <v>120</v>
      </c>
      <c r="H21" s="53">
        <v>230</v>
      </c>
      <c r="I21" s="53">
        <v>1728</v>
      </c>
      <c r="J21" s="331">
        <v>0.12373225152129819</v>
      </c>
      <c r="K21" s="330">
        <v>2.3580000000000001</v>
      </c>
    </row>
    <row r="22" spans="1:11">
      <c r="A22" s="51" t="s">
        <v>1090</v>
      </c>
      <c r="B22" s="52">
        <v>40269</v>
      </c>
      <c r="C22" s="53">
        <v>25982</v>
      </c>
      <c r="D22" s="53">
        <v>22957</v>
      </c>
      <c r="E22" s="53">
        <v>294</v>
      </c>
      <c r="F22" s="53">
        <v>541</v>
      </c>
      <c r="G22" s="53">
        <v>272</v>
      </c>
      <c r="H22" s="53">
        <v>1918</v>
      </c>
      <c r="I22" s="53">
        <v>17241</v>
      </c>
      <c r="J22" s="331">
        <v>0.33642521745824028</v>
      </c>
      <c r="K22" s="330">
        <v>2.395</v>
      </c>
    </row>
    <row r="23" spans="1:11">
      <c r="A23" s="55"/>
      <c r="B23" s="52">
        <v>43101</v>
      </c>
      <c r="C23" s="53">
        <v>26102</v>
      </c>
      <c r="D23" s="53">
        <v>22972</v>
      </c>
      <c r="E23" s="53">
        <v>295</v>
      </c>
      <c r="F23" s="53">
        <v>547</v>
      </c>
      <c r="G23" s="53">
        <v>272</v>
      </c>
      <c r="H23" s="53">
        <v>2016</v>
      </c>
      <c r="I23" s="53">
        <v>16562</v>
      </c>
      <c r="J23" s="331">
        <v>0.36548923454141446</v>
      </c>
      <c r="K23" s="330">
        <v>2.4500000000000002</v>
      </c>
    </row>
    <row r="24" spans="1:11">
      <c r="A24" s="562" t="s">
        <v>257</v>
      </c>
      <c r="B24" s="562"/>
      <c r="C24" s="49"/>
      <c r="D24" s="49"/>
      <c r="E24" s="49"/>
      <c r="F24" s="49"/>
      <c r="G24" s="49"/>
      <c r="H24" s="49"/>
      <c r="I24" s="48"/>
    </row>
    <row r="25" spans="1:11">
      <c r="A25" s="14"/>
      <c r="B25" s="116"/>
      <c r="C25" s="11"/>
      <c r="D25" s="11"/>
      <c r="E25" s="11"/>
      <c r="F25" s="11"/>
      <c r="G25" s="11"/>
      <c r="H25" s="100"/>
      <c r="I25" s="10"/>
    </row>
    <row r="26" spans="1:11">
      <c r="A26" s="14"/>
      <c r="B26" s="116"/>
      <c r="C26" s="11"/>
      <c r="D26" s="11"/>
      <c r="E26" s="11"/>
      <c r="F26" s="11"/>
      <c r="G26" s="11"/>
      <c r="H26" s="100"/>
      <c r="I26" s="10"/>
    </row>
    <row r="27" spans="1:11">
      <c r="A27" s="14"/>
      <c r="B27" s="116"/>
      <c r="C27" s="11"/>
      <c r="D27" s="11"/>
      <c r="E27" s="11"/>
      <c r="F27" s="11"/>
      <c r="G27" s="11"/>
      <c r="H27" s="100"/>
      <c r="I27" s="10"/>
    </row>
    <row r="28" spans="1:11">
      <c r="A28" s="14"/>
      <c r="B28" s="116"/>
      <c r="C28" s="11"/>
      <c r="D28" s="11"/>
      <c r="E28" s="11"/>
      <c r="F28" s="11"/>
      <c r="G28" s="11"/>
      <c r="H28" s="100"/>
      <c r="I28" s="10"/>
    </row>
    <row r="29" spans="1:11">
      <c r="A29" s="14"/>
      <c r="B29" s="116"/>
      <c r="C29" s="11"/>
      <c r="D29" s="11"/>
      <c r="E29" s="11"/>
      <c r="F29" s="11"/>
      <c r="G29" s="11"/>
      <c r="H29" s="100"/>
      <c r="I29" s="116"/>
    </row>
    <row r="30" spans="1:11">
      <c r="A30" s="14"/>
      <c r="B30" s="116"/>
      <c r="C30" s="11"/>
      <c r="D30" s="11"/>
      <c r="E30" s="11"/>
      <c r="F30" s="11"/>
      <c r="G30" s="11"/>
      <c r="H30" s="100"/>
      <c r="I30" s="10"/>
    </row>
    <row r="31" spans="1:11">
      <c r="A31" s="16"/>
      <c r="B31" s="117"/>
      <c r="C31" s="11"/>
      <c r="D31" s="11"/>
      <c r="E31" s="11"/>
      <c r="F31" s="11"/>
      <c r="G31" s="11"/>
      <c r="H31" s="100"/>
      <c r="I31" s="10"/>
    </row>
    <row r="32" spans="1:11">
      <c r="A32" s="14"/>
      <c r="B32" s="116"/>
      <c r="C32" s="11"/>
      <c r="D32" s="11"/>
      <c r="E32" s="11"/>
      <c r="F32" s="11"/>
      <c r="G32" s="11"/>
      <c r="H32" s="100"/>
      <c r="I32" s="10"/>
      <c r="J32" s="50"/>
    </row>
    <row r="33" spans="1:11">
      <c r="A33" s="14"/>
      <c r="B33" s="116"/>
      <c r="C33" s="11"/>
      <c r="D33" s="11"/>
      <c r="E33" s="11"/>
      <c r="F33" s="11"/>
      <c r="G33" s="11"/>
      <c r="H33" s="100"/>
      <c r="I33" s="10"/>
      <c r="J33" s="13"/>
    </row>
    <row r="34" spans="1:11">
      <c r="A34" s="14"/>
      <c r="B34" s="116"/>
      <c r="C34" s="11"/>
      <c r="D34" s="11"/>
      <c r="E34" s="11"/>
      <c r="F34" s="11"/>
      <c r="G34" s="11"/>
      <c r="H34" s="100"/>
      <c r="I34" s="10"/>
      <c r="J34" s="13"/>
    </row>
    <row r="35" spans="1:11">
      <c r="A35" s="14"/>
      <c r="B35" s="116"/>
      <c r="C35" s="11"/>
      <c r="D35" s="11"/>
      <c r="E35" s="11"/>
      <c r="F35" s="11"/>
      <c r="G35" s="11"/>
      <c r="H35" s="100"/>
      <c r="I35" s="10"/>
      <c r="J35" s="13"/>
    </row>
    <row r="36" spans="1:11">
      <c r="A36" s="14"/>
      <c r="B36" s="116"/>
      <c r="C36" s="11"/>
      <c r="D36" s="11"/>
      <c r="E36" s="11"/>
      <c r="F36" s="11"/>
      <c r="G36" s="11"/>
      <c r="H36" s="100"/>
      <c r="I36" s="10"/>
      <c r="J36" s="13"/>
    </row>
    <row r="37" spans="1:11">
      <c r="A37" s="16"/>
      <c r="B37" s="117"/>
      <c r="C37" s="11"/>
      <c r="D37" s="11"/>
      <c r="E37" s="11"/>
      <c r="F37" s="11"/>
      <c r="G37" s="11"/>
      <c r="H37" s="100"/>
      <c r="I37" s="10"/>
      <c r="J37" s="11"/>
      <c r="K37" s="11"/>
    </row>
    <row r="38" spans="1:11">
      <c r="A38" s="14"/>
      <c r="B38" s="116"/>
      <c r="C38" s="11"/>
      <c r="D38" s="11"/>
      <c r="E38" s="11"/>
      <c r="F38" s="11"/>
      <c r="G38" s="11"/>
      <c r="H38" s="100"/>
      <c r="I38" s="10"/>
      <c r="J38" s="13"/>
    </row>
    <row r="39" spans="1:11">
      <c r="A39" s="14"/>
      <c r="B39" s="116"/>
      <c r="C39" s="11"/>
      <c r="D39" s="11"/>
      <c r="E39" s="11"/>
      <c r="F39" s="11"/>
      <c r="G39" s="11"/>
      <c r="H39" s="100"/>
      <c r="I39" s="10"/>
      <c r="J39" s="12"/>
    </row>
    <row r="40" spans="1:11">
      <c r="A40" s="14"/>
      <c r="B40" s="116"/>
      <c r="C40" s="11"/>
      <c r="D40" s="11"/>
      <c r="E40" s="11"/>
      <c r="F40" s="11"/>
      <c r="G40" s="11"/>
      <c r="H40" s="100"/>
      <c r="I40" s="10"/>
      <c r="J40" s="13"/>
    </row>
    <row r="41" spans="1:11">
      <c r="A41" s="14"/>
      <c r="B41" s="116"/>
      <c r="C41" s="11"/>
      <c r="D41" s="11"/>
      <c r="E41" s="11"/>
      <c r="F41" s="11"/>
      <c r="G41" s="11"/>
      <c r="H41" s="100"/>
      <c r="I41" s="10"/>
      <c r="J41" s="13"/>
    </row>
    <row r="42" spans="1:11">
      <c r="A42" s="14"/>
      <c r="B42" s="116"/>
      <c r="C42" s="11"/>
      <c r="D42" s="11"/>
      <c r="E42" s="11"/>
      <c r="F42" s="11"/>
      <c r="G42" s="11"/>
      <c r="H42" s="100"/>
      <c r="I42" s="10"/>
      <c r="J42" s="13"/>
    </row>
    <row r="43" spans="1:11">
      <c r="A43" s="14"/>
      <c r="B43" s="116"/>
      <c r="C43" s="11"/>
      <c r="D43" s="11"/>
      <c r="E43" s="11"/>
      <c r="F43" s="11"/>
      <c r="G43" s="11"/>
      <c r="H43" s="100"/>
      <c r="I43" s="10"/>
      <c r="J43" s="13"/>
    </row>
    <row r="44" spans="1:11">
      <c r="A44" s="16"/>
      <c r="B44" s="117"/>
      <c r="C44" s="11"/>
      <c r="D44" s="11"/>
      <c r="E44" s="11"/>
      <c r="F44" s="11"/>
      <c r="G44" s="11"/>
      <c r="H44" s="100"/>
      <c r="I44" s="10"/>
      <c r="J44" s="13"/>
    </row>
    <row r="45" spans="1:11">
      <c r="A45" s="14"/>
      <c r="B45" s="116"/>
      <c r="C45" s="11"/>
      <c r="D45" s="11"/>
      <c r="E45" s="11"/>
      <c r="F45" s="11"/>
      <c r="G45" s="11"/>
      <c r="H45" s="100"/>
      <c r="I45" s="10"/>
      <c r="J45" s="12"/>
    </row>
    <row r="46" spans="1:11">
      <c r="A46" s="14"/>
      <c r="B46" s="116"/>
      <c r="C46" s="11"/>
      <c r="D46" s="11"/>
      <c r="E46" s="11"/>
      <c r="F46" s="11"/>
      <c r="G46" s="11"/>
      <c r="H46" s="100"/>
      <c r="I46" s="10"/>
      <c r="J46" s="13"/>
    </row>
    <row r="47" spans="1:11">
      <c r="A47" s="14"/>
      <c r="B47" s="116"/>
      <c r="C47" s="11"/>
      <c r="D47" s="11"/>
      <c r="E47" s="11"/>
      <c r="F47" s="11"/>
      <c r="G47" s="11"/>
      <c r="H47" s="100"/>
      <c r="I47" s="10"/>
      <c r="J47" s="13"/>
    </row>
    <row r="48" spans="1:11">
      <c r="A48" s="14"/>
      <c r="B48" s="116"/>
      <c r="C48" s="11"/>
      <c r="D48" s="11"/>
      <c r="E48" s="11"/>
      <c r="F48" s="11"/>
      <c r="G48" s="11"/>
      <c r="H48" s="100"/>
      <c r="I48" s="10"/>
      <c r="J48" s="13"/>
    </row>
    <row r="49" spans="1:15">
      <c r="A49" s="14"/>
      <c r="B49" s="116"/>
      <c r="C49" s="11"/>
      <c r="D49" s="11"/>
      <c r="E49" s="11"/>
      <c r="F49" s="11"/>
      <c r="G49" s="11"/>
      <c r="H49" s="100"/>
      <c r="I49" s="10"/>
      <c r="J49" s="13"/>
    </row>
    <row r="50" spans="1:15">
      <c r="A50" s="16"/>
      <c r="B50" s="117"/>
      <c r="C50" s="11"/>
      <c r="D50" s="11"/>
      <c r="E50" s="11"/>
      <c r="F50" s="11"/>
      <c r="G50" s="11"/>
      <c r="H50" s="100"/>
      <c r="I50" s="10"/>
      <c r="J50" s="13"/>
    </row>
    <row r="51" spans="1:15">
      <c r="A51" s="14"/>
      <c r="B51" s="116"/>
      <c r="C51" s="11"/>
      <c r="D51" s="11"/>
      <c r="E51" s="11"/>
      <c r="F51" s="11"/>
      <c r="G51" s="11"/>
      <c r="H51" s="100"/>
      <c r="I51" s="10"/>
      <c r="J51" s="13"/>
    </row>
    <row r="52" spans="1:15">
      <c r="A52" s="14"/>
      <c r="B52" s="116"/>
      <c r="C52" s="11"/>
      <c r="D52" s="11"/>
      <c r="E52" s="11"/>
      <c r="F52" s="11"/>
      <c r="G52" s="11"/>
      <c r="H52" s="100"/>
      <c r="I52" s="10"/>
      <c r="J52" s="12"/>
    </row>
    <row r="53" spans="1:15">
      <c r="A53" s="16"/>
      <c r="B53" s="117"/>
      <c r="C53" s="11"/>
      <c r="D53" s="11"/>
      <c r="E53" s="11"/>
      <c r="F53" s="11"/>
      <c r="G53" s="11"/>
      <c r="H53" s="100"/>
      <c r="I53" s="10"/>
      <c r="J53" s="13"/>
    </row>
    <row r="54" spans="1:15">
      <c r="A54" s="14"/>
      <c r="B54" s="116"/>
      <c r="C54" s="11"/>
      <c r="D54" s="11"/>
      <c r="E54" s="11"/>
      <c r="F54" s="11"/>
      <c r="G54" s="11"/>
      <c r="H54" s="100"/>
      <c r="I54" s="10"/>
      <c r="J54" s="13"/>
    </row>
    <row r="55" spans="1:15">
      <c r="A55" s="14"/>
      <c r="B55" s="116"/>
      <c r="C55" s="11"/>
      <c r="D55" s="11"/>
      <c r="E55" s="11"/>
      <c r="F55" s="11"/>
      <c r="G55" s="11"/>
      <c r="H55" s="100"/>
      <c r="I55" s="10"/>
      <c r="J55" s="13"/>
    </row>
    <row r="56" spans="1:15">
      <c r="A56" s="14"/>
      <c r="B56" s="116"/>
      <c r="C56" s="11"/>
      <c r="D56" s="11"/>
      <c r="E56" s="11"/>
      <c r="F56" s="11"/>
      <c r="G56" s="11"/>
      <c r="H56" s="100"/>
      <c r="I56" s="10"/>
      <c r="J56" s="13"/>
    </row>
    <row r="57" spans="1:15">
      <c r="A57" s="14"/>
      <c r="B57" s="116"/>
      <c r="C57" s="11"/>
      <c r="D57" s="11"/>
      <c r="E57" s="11"/>
      <c r="F57" s="11"/>
      <c r="G57" s="11"/>
      <c r="H57" s="100"/>
      <c r="I57" s="10"/>
      <c r="J57" s="13"/>
    </row>
    <row r="58" spans="1:15">
      <c r="A58" s="14"/>
      <c r="B58" s="116"/>
      <c r="C58" s="11"/>
      <c r="D58" s="11"/>
      <c r="E58" s="11"/>
      <c r="F58" s="11"/>
      <c r="G58" s="11"/>
      <c r="H58" s="100"/>
      <c r="I58" s="10"/>
      <c r="J58" s="13"/>
    </row>
    <row r="59" spans="1:15">
      <c r="A59" s="14"/>
      <c r="B59" s="116"/>
      <c r="C59" s="11"/>
      <c r="D59" s="11"/>
      <c r="E59" s="11"/>
      <c r="F59" s="11"/>
      <c r="G59" s="11"/>
      <c r="H59" s="100"/>
      <c r="I59" s="10"/>
      <c r="J59" s="12"/>
    </row>
    <row r="60" spans="1:15">
      <c r="A60" s="17"/>
      <c r="B60" s="115"/>
      <c r="C60" s="18"/>
      <c r="D60" s="18"/>
      <c r="E60" s="18"/>
      <c r="F60" s="18"/>
      <c r="G60" s="18"/>
      <c r="H60" s="126"/>
      <c r="I60" s="10"/>
      <c r="J60" s="13"/>
    </row>
    <row r="61" spans="1:15">
      <c r="A61" s="14"/>
      <c r="B61" s="116"/>
      <c r="C61" s="11"/>
      <c r="D61" s="11"/>
      <c r="E61" s="11"/>
      <c r="F61" s="11"/>
      <c r="G61" s="11"/>
      <c r="H61" s="100"/>
      <c r="I61" s="10"/>
      <c r="J61" s="13"/>
      <c r="L61" s="11"/>
      <c r="M61" s="11"/>
      <c r="N61" s="11"/>
      <c r="O61" s="100"/>
    </row>
    <row r="62" spans="1:15">
      <c r="A62" s="16"/>
      <c r="B62" s="117"/>
      <c r="C62" s="11"/>
      <c r="D62" s="11"/>
      <c r="E62" s="11"/>
      <c r="F62" s="11"/>
      <c r="G62" s="11"/>
      <c r="H62" s="100"/>
      <c r="I62" s="10"/>
      <c r="J62" s="13"/>
    </row>
    <row r="63" spans="1:15">
      <c r="A63" s="14"/>
      <c r="B63" s="116"/>
      <c r="C63" s="11"/>
      <c r="D63" s="11"/>
      <c r="E63" s="11"/>
      <c r="F63" s="11"/>
      <c r="G63" s="11"/>
      <c r="H63" s="100"/>
      <c r="I63" s="10"/>
      <c r="J63" s="13"/>
    </row>
    <row r="64" spans="1:15">
      <c r="A64" s="14"/>
      <c r="B64" s="116"/>
      <c r="C64" s="11"/>
      <c r="D64" s="11"/>
      <c r="E64" s="11"/>
      <c r="F64" s="11"/>
      <c r="G64" s="11"/>
      <c r="H64" s="100"/>
      <c r="I64" s="10"/>
      <c r="J64" s="13"/>
    </row>
    <row r="65" spans="1:10">
      <c r="A65" s="14"/>
      <c r="B65" s="116"/>
      <c r="C65" s="11"/>
      <c r="D65" s="11"/>
      <c r="E65" s="11"/>
      <c r="F65" s="11"/>
      <c r="G65" s="11"/>
      <c r="H65" s="100"/>
      <c r="I65" s="10"/>
      <c r="J65" s="13"/>
    </row>
    <row r="66" spans="1:10">
      <c r="A66" s="17"/>
      <c r="B66" s="115"/>
      <c r="C66" s="18"/>
      <c r="D66" s="18"/>
      <c r="E66" s="18"/>
      <c r="F66" s="18"/>
      <c r="G66" s="18"/>
      <c r="H66" s="126"/>
      <c r="I66" s="10"/>
      <c r="J66" s="13"/>
    </row>
    <row r="67" spans="1:10">
      <c r="A67" s="14"/>
      <c r="B67" s="116"/>
      <c r="C67" s="11"/>
      <c r="D67" s="11"/>
      <c r="E67" s="11"/>
      <c r="F67" s="11"/>
      <c r="G67" s="11"/>
      <c r="H67" s="100"/>
      <c r="I67" s="10"/>
      <c r="J67" s="13"/>
    </row>
    <row r="68" spans="1:10">
      <c r="A68" s="16"/>
      <c r="B68" s="117"/>
      <c r="C68" s="11"/>
      <c r="D68" s="11"/>
      <c r="E68" s="11"/>
      <c r="F68" s="11"/>
      <c r="G68" s="11"/>
      <c r="H68" s="100"/>
      <c r="I68" s="10"/>
      <c r="J68" s="12"/>
    </row>
    <row r="69" spans="1:10">
      <c r="A69" s="14"/>
      <c r="B69" s="116"/>
      <c r="C69" s="11"/>
      <c r="D69" s="11"/>
      <c r="E69" s="11"/>
      <c r="F69" s="11"/>
      <c r="G69" s="11"/>
      <c r="H69" s="100"/>
      <c r="I69" s="10"/>
      <c r="J69" s="13"/>
    </row>
    <row r="70" spans="1:10">
      <c r="A70" s="14"/>
      <c r="B70" s="116"/>
      <c r="C70" s="11"/>
      <c r="D70" s="11"/>
      <c r="E70" s="11"/>
      <c r="F70" s="11"/>
      <c r="G70" s="11"/>
      <c r="H70" s="100"/>
      <c r="I70" s="10"/>
      <c r="J70" s="13"/>
    </row>
    <row r="71" spans="1:10">
      <c r="A71" s="14"/>
      <c r="B71" s="116"/>
      <c r="C71" s="11"/>
      <c r="D71" s="11"/>
      <c r="E71" s="11"/>
      <c r="F71" s="11"/>
      <c r="G71" s="11"/>
      <c r="H71" s="100"/>
      <c r="I71" s="10"/>
      <c r="J71" s="13"/>
    </row>
    <row r="72" spans="1:10">
      <c r="A72" s="17"/>
      <c r="B72" s="115"/>
      <c r="C72" s="18"/>
      <c r="D72" s="18"/>
      <c r="E72" s="18"/>
      <c r="F72" s="18"/>
      <c r="G72" s="18"/>
      <c r="H72" s="126"/>
      <c r="I72" s="10"/>
      <c r="J72" s="13"/>
    </row>
    <row r="73" spans="1:10">
      <c r="A73" s="14"/>
      <c r="B73" s="116"/>
      <c r="C73" s="11"/>
      <c r="D73" s="11"/>
      <c r="E73" s="11"/>
      <c r="F73" s="11"/>
      <c r="G73" s="11"/>
      <c r="H73" s="100"/>
      <c r="I73" s="10"/>
      <c r="J73" s="12"/>
    </row>
    <row r="74" spans="1:10">
      <c r="A74" s="16"/>
      <c r="B74" s="117"/>
      <c r="C74" s="11"/>
      <c r="D74" s="11"/>
      <c r="E74" s="11"/>
      <c r="F74" s="11"/>
      <c r="G74" s="11"/>
      <c r="H74" s="100"/>
      <c r="I74" s="10"/>
      <c r="J74" s="13"/>
    </row>
    <row r="75" spans="1:10">
      <c r="A75" s="14"/>
      <c r="B75" s="116"/>
      <c r="C75" s="11"/>
      <c r="D75" s="11"/>
      <c r="E75" s="11"/>
      <c r="F75" s="11"/>
      <c r="G75" s="11"/>
      <c r="H75" s="100"/>
      <c r="I75" s="10"/>
      <c r="J75" s="13"/>
    </row>
    <row r="76" spans="1:10">
      <c r="A76" s="14"/>
      <c r="B76" s="116"/>
      <c r="C76" s="11"/>
      <c r="D76" s="11"/>
      <c r="E76" s="11"/>
      <c r="F76" s="11"/>
      <c r="G76" s="11"/>
      <c r="H76" s="100"/>
      <c r="I76" s="10"/>
      <c r="J76" s="13"/>
    </row>
    <row r="77" spans="1:10">
      <c r="A77" s="14"/>
      <c r="B77" s="116"/>
      <c r="C77" s="11"/>
      <c r="D77" s="11"/>
      <c r="E77" s="11"/>
      <c r="F77" s="11"/>
      <c r="G77" s="11"/>
      <c r="H77" s="100"/>
      <c r="I77" s="10"/>
      <c r="J77" s="13"/>
    </row>
    <row r="78" spans="1:10">
      <c r="A78" s="14"/>
      <c r="B78" s="116"/>
      <c r="C78" s="11"/>
      <c r="D78" s="11"/>
      <c r="E78" s="11"/>
      <c r="F78" s="11"/>
      <c r="G78" s="11"/>
      <c r="H78" s="100"/>
      <c r="I78" s="10"/>
      <c r="J78" s="13"/>
    </row>
    <row r="79" spans="1:10">
      <c r="A79" s="14"/>
      <c r="B79" s="116"/>
      <c r="C79" s="11"/>
      <c r="D79" s="11"/>
      <c r="E79" s="11"/>
      <c r="F79" s="11"/>
      <c r="G79" s="11"/>
      <c r="H79" s="100"/>
      <c r="I79" s="10"/>
      <c r="J79" s="12"/>
    </row>
    <row r="80" spans="1:10">
      <c r="A80" s="17"/>
      <c r="B80" s="115"/>
      <c r="C80" s="18"/>
      <c r="D80" s="18"/>
      <c r="E80" s="18"/>
      <c r="F80" s="18"/>
      <c r="G80" s="18"/>
      <c r="H80" s="126"/>
      <c r="I80" s="10"/>
      <c r="J80" s="13"/>
    </row>
    <row r="81" spans="1:10">
      <c r="A81" s="14"/>
      <c r="B81" s="116"/>
      <c r="C81" s="11"/>
      <c r="D81" s="11"/>
      <c r="E81" s="11"/>
      <c r="F81" s="11"/>
      <c r="G81" s="11"/>
      <c r="H81" s="100"/>
      <c r="I81" s="10"/>
      <c r="J81" s="13"/>
    </row>
    <row r="82" spans="1:10">
      <c r="A82" s="16"/>
      <c r="B82" s="117"/>
      <c r="C82" s="11"/>
      <c r="D82" s="11"/>
      <c r="E82" s="11"/>
      <c r="F82" s="11"/>
      <c r="G82" s="11"/>
      <c r="H82" s="100"/>
      <c r="I82" s="10"/>
      <c r="J82" s="13"/>
    </row>
    <row r="83" spans="1:10">
      <c r="A83" s="14"/>
      <c r="B83" s="116"/>
      <c r="C83" s="11"/>
      <c r="D83" s="11"/>
      <c r="E83" s="11"/>
      <c r="F83" s="11"/>
      <c r="G83" s="11"/>
      <c r="H83" s="100"/>
      <c r="I83" s="10"/>
      <c r="J83" s="13"/>
    </row>
    <row r="84" spans="1:10">
      <c r="A84" s="14"/>
      <c r="B84" s="116"/>
      <c r="C84" s="11"/>
      <c r="D84" s="11"/>
      <c r="E84" s="11"/>
      <c r="F84" s="11"/>
      <c r="G84" s="11"/>
      <c r="H84" s="100"/>
      <c r="I84" s="10"/>
      <c r="J84" s="13"/>
    </row>
    <row r="85" spans="1:10">
      <c r="A85" s="14"/>
      <c r="B85" s="116"/>
      <c r="C85" s="11"/>
      <c r="D85" s="11"/>
      <c r="E85" s="11"/>
      <c r="F85" s="11"/>
      <c r="G85" s="11"/>
      <c r="H85" s="100"/>
      <c r="I85" s="10"/>
      <c r="J85" s="13"/>
    </row>
    <row r="86" spans="1:10">
      <c r="A86" s="17"/>
      <c r="B86" s="115"/>
      <c r="C86" s="18"/>
      <c r="D86" s="18"/>
      <c r="E86" s="18"/>
      <c r="F86" s="18"/>
      <c r="G86" s="18"/>
      <c r="H86" s="126"/>
      <c r="I86" s="10"/>
      <c r="J86" s="13"/>
    </row>
    <row r="87" spans="1:10">
      <c r="A87" s="14"/>
      <c r="B87" s="116"/>
      <c r="C87" s="11"/>
      <c r="D87" s="11"/>
      <c r="E87" s="11"/>
      <c r="F87" s="11"/>
      <c r="G87" s="11"/>
      <c r="H87" s="100"/>
      <c r="I87" s="10"/>
      <c r="J87" s="12"/>
    </row>
    <row r="88" spans="1:10">
      <c r="A88" s="16"/>
      <c r="B88" s="117"/>
      <c r="C88" s="11"/>
      <c r="D88" s="11"/>
      <c r="E88" s="11"/>
      <c r="F88" s="11"/>
      <c r="G88" s="11"/>
      <c r="H88" s="100"/>
      <c r="I88" s="10"/>
      <c r="J88" s="13"/>
    </row>
    <row r="89" spans="1:10">
      <c r="A89" s="14"/>
      <c r="B89" s="116"/>
      <c r="C89" s="11"/>
      <c r="D89" s="11"/>
      <c r="E89" s="11"/>
      <c r="F89" s="11"/>
      <c r="G89" s="11"/>
      <c r="H89" s="100"/>
      <c r="I89" s="10"/>
      <c r="J89" s="13"/>
    </row>
    <row r="90" spans="1:10">
      <c r="A90" s="14"/>
      <c r="B90" s="116"/>
      <c r="C90" s="11"/>
      <c r="D90" s="11"/>
      <c r="E90" s="11"/>
      <c r="F90" s="11"/>
      <c r="G90" s="11"/>
      <c r="H90" s="100"/>
      <c r="I90" s="10"/>
      <c r="J90" s="13"/>
    </row>
    <row r="91" spans="1:10">
      <c r="A91" s="14"/>
      <c r="B91" s="116"/>
      <c r="C91" s="11"/>
      <c r="D91" s="11"/>
      <c r="E91" s="11"/>
      <c r="F91" s="11"/>
      <c r="G91" s="11"/>
      <c r="H91" s="100"/>
      <c r="I91" s="10"/>
      <c r="J91" s="13"/>
    </row>
    <row r="92" spans="1:10">
      <c r="A92" s="14"/>
      <c r="B92" s="116"/>
      <c r="C92" s="11"/>
      <c r="D92" s="11"/>
      <c r="E92" s="11"/>
      <c r="F92" s="11"/>
      <c r="G92" s="11"/>
      <c r="H92" s="100"/>
      <c r="I92" s="10"/>
      <c r="J92" s="13"/>
    </row>
    <row r="93" spans="1:10">
      <c r="A93" s="14"/>
      <c r="B93" s="116"/>
      <c r="C93" s="11"/>
      <c r="D93" s="11"/>
      <c r="E93" s="11"/>
      <c r="F93" s="11"/>
      <c r="G93" s="11"/>
      <c r="H93" s="100"/>
      <c r="I93" s="10"/>
      <c r="J93" s="12"/>
    </row>
    <row r="94" spans="1:10">
      <c r="A94" s="14"/>
      <c r="B94" s="116"/>
      <c r="C94" s="11"/>
      <c r="D94" s="11"/>
      <c r="E94" s="11"/>
      <c r="F94" s="11"/>
      <c r="G94" s="11"/>
      <c r="H94" s="100"/>
      <c r="I94" s="10"/>
      <c r="J94" s="13"/>
    </row>
    <row r="95" spans="1:10">
      <c r="A95" s="14"/>
      <c r="B95" s="116"/>
      <c r="C95" s="11"/>
      <c r="D95" s="11"/>
      <c r="E95" s="11"/>
      <c r="F95" s="11"/>
      <c r="G95" s="11"/>
      <c r="H95" s="100"/>
      <c r="I95" s="10"/>
      <c r="J95" s="13"/>
    </row>
    <row r="96" spans="1:10">
      <c r="A96" s="14"/>
      <c r="B96" s="116"/>
      <c r="C96" s="11"/>
      <c r="D96" s="11"/>
      <c r="E96" s="11"/>
      <c r="F96" s="11"/>
      <c r="G96" s="11"/>
      <c r="H96" s="100"/>
      <c r="I96" s="10"/>
      <c r="J96" s="13"/>
    </row>
    <row r="97" spans="1:10">
      <c r="A97" s="14"/>
      <c r="B97" s="116"/>
      <c r="C97" s="11"/>
      <c r="D97" s="11"/>
      <c r="E97" s="11"/>
      <c r="F97" s="11"/>
      <c r="G97" s="11"/>
      <c r="H97" s="100"/>
      <c r="I97" s="10"/>
      <c r="J97" s="13"/>
    </row>
    <row r="98" spans="1:10">
      <c r="A98" s="17"/>
      <c r="B98" s="115"/>
      <c r="C98" s="18"/>
      <c r="D98" s="18"/>
      <c r="E98" s="18"/>
      <c r="F98" s="18"/>
      <c r="G98" s="18"/>
      <c r="H98" s="126"/>
      <c r="I98" s="10"/>
      <c r="J98" s="13"/>
    </row>
    <row r="99" spans="1:10">
      <c r="A99" s="14"/>
      <c r="B99" s="116"/>
      <c r="C99" s="11"/>
      <c r="D99" s="11"/>
      <c r="E99" s="11"/>
      <c r="F99" s="11"/>
      <c r="G99" s="11"/>
      <c r="H99" s="100"/>
      <c r="I99" s="10"/>
      <c r="J99" s="13"/>
    </row>
    <row r="100" spans="1:10">
      <c r="A100" s="16"/>
      <c r="B100" s="117"/>
      <c r="C100" s="11"/>
      <c r="D100" s="11"/>
      <c r="E100" s="11"/>
      <c r="F100" s="11"/>
      <c r="G100" s="11"/>
      <c r="H100" s="100"/>
      <c r="I100" s="10"/>
      <c r="J100" s="13"/>
    </row>
    <row r="101" spans="1:10">
      <c r="A101" s="14"/>
      <c r="B101" s="116"/>
      <c r="C101" s="11"/>
      <c r="D101" s="11"/>
      <c r="E101" s="11"/>
      <c r="F101" s="11"/>
      <c r="G101" s="11"/>
      <c r="H101" s="100"/>
      <c r="I101" s="10"/>
      <c r="J101" s="13"/>
    </row>
    <row r="102" spans="1:10">
      <c r="A102" s="14"/>
      <c r="B102" s="116"/>
      <c r="C102" s="11"/>
      <c r="D102" s="11"/>
      <c r="E102" s="11"/>
      <c r="F102" s="11"/>
      <c r="G102" s="11"/>
      <c r="H102" s="100"/>
      <c r="I102" s="10"/>
      <c r="J102" s="13"/>
    </row>
    <row r="103" spans="1:10">
      <c r="A103" s="14"/>
      <c r="B103" s="116"/>
      <c r="C103" s="11"/>
      <c r="D103" s="11"/>
      <c r="E103" s="11"/>
      <c r="F103" s="11"/>
      <c r="G103" s="11"/>
      <c r="H103" s="100"/>
      <c r="I103" s="10"/>
      <c r="J103" s="12"/>
    </row>
    <row r="104" spans="1:10">
      <c r="A104" s="14"/>
      <c r="B104" s="116"/>
      <c r="C104" s="11"/>
      <c r="D104" s="11"/>
      <c r="E104" s="11"/>
      <c r="F104" s="11"/>
      <c r="G104" s="11"/>
      <c r="H104" s="100"/>
      <c r="I104" s="10"/>
      <c r="J104" s="13"/>
    </row>
    <row r="105" spans="1:10">
      <c r="A105" s="14"/>
      <c r="B105" s="116"/>
      <c r="C105" s="11"/>
      <c r="D105" s="11"/>
      <c r="E105" s="11"/>
      <c r="F105" s="11"/>
      <c r="G105" s="11"/>
      <c r="H105" s="100"/>
      <c r="I105" s="10"/>
      <c r="J105" s="13"/>
    </row>
    <row r="106" spans="1:10">
      <c r="A106" s="14"/>
      <c r="B106" s="116"/>
      <c r="C106" s="11"/>
      <c r="D106" s="11"/>
      <c r="E106" s="11"/>
      <c r="F106" s="11"/>
      <c r="G106" s="11"/>
      <c r="H106" s="100"/>
      <c r="I106" s="10"/>
      <c r="J106" s="13"/>
    </row>
    <row r="107" spans="1:10">
      <c r="A107" s="14"/>
      <c r="B107" s="116"/>
      <c r="C107" s="11"/>
      <c r="D107" s="11"/>
      <c r="E107" s="11"/>
      <c r="F107" s="11"/>
      <c r="G107" s="11"/>
      <c r="H107" s="100"/>
      <c r="I107" s="10"/>
      <c r="J107" s="13"/>
    </row>
    <row r="108" spans="1:10">
      <c r="A108" s="14"/>
      <c r="B108" s="116"/>
      <c r="C108" s="11"/>
      <c r="D108" s="11"/>
      <c r="E108" s="11"/>
      <c r="F108" s="11"/>
      <c r="G108" s="11"/>
      <c r="H108" s="100"/>
      <c r="I108" s="10"/>
      <c r="J108" s="13"/>
    </row>
    <row r="109" spans="1:10">
      <c r="A109" s="14"/>
      <c r="B109" s="116"/>
      <c r="C109" s="11"/>
      <c r="D109" s="11"/>
      <c r="E109" s="11"/>
      <c r="F109" s="11"/>
      <c r="G109" s="11"/>
      <c r="H109" s="100"/>
      <c r="I109" s="10"/>
      <c r="J109" s="13"/>
    </row>
    <row r="110" spans="1:10">
      <c r="A110" s="14"/>
      <c r="B110" s="116"/>
      <c r="C110" s="11"/>
      <c r="D110" s="11"/>
      <c r="E110" s="11"/>
      <c r="F110" s="11"/>
      <c r="G110" s="11"/>
      <c r="H110" s="100"/>
      <c r="I110" s="10"/>
      <c r="J110" s="13"/>
    </row>
    <row r="111" spans="1:10">
      <c r="A111" s="17"/>
      <c r="B111" s="115"/>
      <c r="C111" s="18"/>
      <c r="D111" s="18"/>
      <c r="E111" s="18"/>
      <c r="F111" s="18"/>
      <c r="G111" s="18"/>
      <c r="H111" s="126"/>
      <c r="I111" s="10"/>
      <c r="J111" s="13"/>
    </row>
    <row r="112" spans="1:10">
      <c r="A112" s="14"/>
      <c r="B112" s="116"/>
      <c r="C112" s="11"/>
      <c r="D112" s="11"/>
      <c r="E112" s="11"/>
      <c r="F112" s="11"/>
      <c r="G112" s="11"/>
      <c r="H112" s="100"/>
      <c r="I112" s="10"/>
      <c r="J112" s="13"/>
    </row>
    <row r="113" spans="1:10">
      <c r="A113" s="16"/>
      <c r="B113" s="117"/>
      <c r="C113" s="11"/>
      <c r="D113" s="11"/>
      <c r="E113" s="11"/>
      <c r="F113" s="11"/>
      <c r="G113" s="11"/>
      <c r="H113" s="100"/>
      <c r="I113" s="10"/>
      <c r="J113" s="13"/>
    </row>
    <row r="114" spans="1:10">
      <c r="A114" s="14"/>
      <c r="B114" s="116"/>
      <c r="C114" s="11"/>
      <c r="D114" s="11"/>
      <c r="E114" s="11"/>
      <c r="F114" s="11"/>
      <c r="G114" s="11"/>
      <c r="H114" s="100"/>
      <c r="I114" s="10"/>
      <c r="J114" s="13"/>
    </row>
    <row r="115" spans="1:10">
      <c r="A115" s="14"/>
      <c r="B115" s="116"/>
      <c r="C115" s="11"/>
      <c r="D115" s="11"/>
      <c r="E115" s="11"/>
      <c r="F115" s="11"/>
      <c r="G115" s="11"/>
      <c r="H115" s="100"/>
      <c r="I115" s="10"/>
      <c r="J115" s="13"/>
    </row>
    <row r="116" spans="1:10">
      <c r="A116" s="14"/>
      <c r="B116" s="116"/>
      <c r="C116" s="11"/>
      <c r="D116" s="11"/>
      <c r="E116" s="11"/>
      <c r="F116" s="11"/>
      <c r="G116" s="11"/>
      <c r="H116" s="100"/>
      <c r="I116" s="10"/>
      <c r="J116" s="12"/>
    </row>
    <row r="117" spans="1:10">
      <c r="A117" s="14"/>
      <c r="B117" s="116"/>
      <c r="C117" s="11"/>
      <c r="D117" s="11"/>
      <c r="E117" s="11"/>
      <c r="F117" s="11"/>
      <c r="G117" s="11"/>
      <c r="H117" s="100"/>
      <c r="I117" s="10"/>
      <c r="J117" s="13"/>
    </row>
    <row r="118" spans="1:10">
      <c r="A118" s="14"/>
      <c r="B118" s="116"/>
      <c r="C118" s="11"/>
      <c r="D118" s="11"/>
      <c r="E118" s="11"/>
      <c r="F118" s="11"/>
      <c r="G118" s="11"/>
      <c r="H118" s="100"/>
      <c r="I118" s="10"/>
      <c r="J118" s="13"/>
    </row>
    <row r="119" spans="1:10">
      <c r="A119" s="17"/>
      <c r="B119" s="115"/>
      <c r="C119" s="18"/>
      <c r="D119" s="18"/>
      <c r="E119" s="18"/>
      <c r="F119" s="18"/>
      <c r="G119" s="18"/>
      <c r="H119" s="126"/>
      <c r="I119" s="10"/>
      <c r="J119" s="13"/>
    </row>
    <row r="120" spans="1:10">
      <c r="A120" s="14"/>
      <c r="B120" s="116"/>
      <c r="C120" s="11"/>
      <c r="D120" s="11"/>
      <c r="E120" s="11"/>
      <c r="F120" s="11"/>
      <c r="G120" s="11"/>
      <c r="H120" s="100"/>
      <c r="I120" s="10"/>
      <c r="J120" s="13"/>
    </row>
    <row r="121" spans="1:10">
      <c r="A121" s="16"/>
      <c r="B121" s="117"/>
      <c r="C121" s="11"/>
      <c r="D121" s="11"/>
      <c r="E121" s="11"/>
      <c r="F121" s="11"/>
      <c r="G121" s="11"/>
      <c r="H121" s="100"/>
      <c r="I121" s="10"/>
      <c r="J121" s="13"/>
    </row>
    <row r="122" spans="1:10">
      <c r="A122" s="14"/>
      <c r="B122" s="116"/>
      <c r="C122" s="11"/>
      <c r="D122" s="11"/>
      <c r="E122" s="11"/>
      <c r="F122" s="11"/>
      <c r="G122" s="11"/>
      <c r="H122" s="100"/>
      <c r="I122" s="10"/>
      <c r="J122" s="13"/>
    </row>
    <row r="123" spans="1:10">
      <c r="A123" s="14"/>
      <c r="B123" s="116"/>
      <c r="C123" s="11"/>
      <c r="D123" s="11"/>
      <c r="E123" s="11"/>
      <c r="F123" s="11"/>
      <c r="G123" s="11"/>
      <c r="H123" s="100"/>
      <c r="I123" s="10"/>
      <c r="J123" s="13"/>
    </row>
    <row r="124" spans="1:10">
      <c r="A124" s="14"/>
      <c r="B124" s="116"/>
      <c r="C124" s="11"/>
      <c r="D124" s="11"/>
      <c r="E124" s="11"/>
      <c r="F124" s="11"/>
      <c r="G124" s="11"/>
      <c r="H124" s="100"/>
      <c r="I124" s="10"/>
      <c r="J124" s="12"/>
    </row>
    <row r="125" spans="1:10">
      <c r="A125" s="17"/>
      <c r="B125" s="115"/>
      <c r="C125" s="18"/>
      <c r="D125" s="18"/>
      <c r="E125" s="18"/>
      <c r="F125" s="18"/>
      <c r="G125" s="18"/>
      <c r="H125" s="126"/>
      <c r="I125" s="10"/>
      <c r="J125" s="13"/>
    </row>
    <row r="126" spans="1:10">
      <c r="A126" s="14"/>
      <c r="B126" s="116"/>
      <c r="C126" s="11"/>
      <c r="D126" s="11"/>
      <c r="E126" s="11"/>
      <c r="F126" s="11"/>
      <c r="G126" s="11"/>
      <c r="H126" s="100"/>
      <c r="I126" s="10"/>
      <c r="J126" s="13"/>
    </row>
    <row r="127" spans="1:10">
      <c r="H127" s="127"/>
      <c r="I127" s="10"/>
      <c r="J127" s="13"/>
    </row>
    <row r="128" spans="1:10">
      <c r="H128" s="127"/>
      <c r="I128" s="10"/>
      <c r="J128" s="13"/>
    </row>
    <row r="129" spans="1:10">
      <c r="H129" s="127"/>
      <c r="I129" s="10"/>
      <c r="J129" s="13"/>
    </row>
    <row r="130" spans="1:10">
      <c r="H130" s="127"/>
      <c r="I130" s="10"/>
      <c r="J130" s="12"/>
    </row>
    <row r="131" spans="1:10">
      <c r="H131" s="127"/>
      <c r="I131" s="10"/>
      <c r="J131" s="13"/>
    </row>
    <row r="132" spans="1:10">
      <c r="H132" s="127"/>
      <c r="I132" s="10"/>
      <c r="J132" s="13"/>
    </row>
    <row r="133" spans="1:10">
      <c r="H133" s="127"/>
      <c r="I133" s="10"/>
      <c r="J133" s="13"/>
    </row>
    <row r="134" spans="1:10">
      <c r="H134" s="127"/>
      <c r="I134" s="10"/>
      <c r="J134" s="13"/>
    </row>
    <row r="135" spans="1:10">
      <c r="H135" s="127"/>
      <c r="I135" s="10"/>
      <c r="J135" s="13"/>
    </row>
    <row r="136" spans="1:10">
      <c r="H136" s="127"/>
      <c r="I136" s="10"/>
      <c r="J136" s="13"/>
    </row>
    <row r="137" spans="1:10">
      <c r="H137" s="127"/>
      <c r="I137" s="10"/>
      <c r="J137" s="13"/>
    </row>
    <row r="138" spans="1:10">
      <c r="H138" s="127"/>
      <c r="I138" s="10"/>
      <c r="J138" s="13"/>
    </row>
    <row r="139" spans="1:10">
      <c r="H139" s="127"/>
      <c r="I139" s="10"/>
      <c r="J139" s="13"/>
    </row>
    <row r="140" spans="1:10">
      <c r="A140" s="14"/>
      <c r="B140" s="116"/>
      <c r="C140" s="11"/>
      <c r="D140" s="11"/>
      <c r="E140" s="11"/>
      <c r="F140" s="11"/>
      <c r="G140" s="11"/>
      <c r="H140" s="100"/>
      <c r="I140" s="10"/>
      <c r="J140" s="13"/>
    </row>
    <row r="141" spans="1:10">
      <c r="A141" s="16"/>
      <c r="B141" s="117"/>
      <c r="C141" s="11"/>
      <c r="D141" s="11"/>
      <c r="E141" s="11"/>
      <c r="F141" s="11"/>
      <c r="G141" s="11"/>
      <c r="H141" s="100"/>
      <c r="I141" s="10"/>
      <c r="J141" s="13"/>
    </row>
    <row r="142" spans="1:10">
      <c r="A142" s="14"/>
      <c r="B142" s="116"/>
      <c r="C142" s="11"/>
      <c r="D142" s="11"/>
      <c r="E142" s="11"/>
      <c r="F142" s="11"/>
      <c r="G142" s="11"/>
      <c r="H142" s="100"/>
      <c r="I142" s="10"/>
      <c r="J142" s="13"/>
    </row>
    <row r="143" spans="1:10">
      <c r="A143" s="14"/>
      <c r="B143" s="116"/>
      <c r="C143" s="11"/>
      <c r="D143" s="11"/>
      <c r="E143" s="11"/>
      <c r="F143" s="11"/>
      <c r="G143" s="11"/>
      <c r="H143" s="100"/>
      <c r="I143" s="10"/>
      <c r="J143" s="13"/>
    </row>
    <row r="144" spans="1:10">
      <c r="A144" s="14"/>
      <c r="B144" s="116"/>
      <c r="C144" s="11"/>
      <c r="D144" s="11"/>
      <c r="E144" s="11"/>
      <c r="F144" s="11"/>
      <c r="G144" s="11"/>
      <c r="H144" s="100"/>
      <c r="I144" s="10"/>
      <c r="J144" s="12"/>
    </row>
    <row r="145" spans="1:10">
      <c r="A145" s="14"/>
      <c r="B145" s="116"/>
      <c r="C145" s="11"/>
      <c r="D145" s="11"/>
      <c r="E145" s="11"/>
      <c r="F145" s="11"/>
      <c r="G145" s="11"/>
      <c r="H145" s="100"/>
      <c r="I145" s="10"/>
      <c r="J145" s="13"/>
    </row>
    <row r="146" spans="1:10">
      <c r="A146" s="14"/>
      <c r="B146" s="116"/>
      <c r="C146" s="11"/>
      <c r="D146" s="11"/>
      <c r="E146" s="11"/>
      <c r="F146" s="11"/>
      <c r="G146" s="11"/>
      <c r="H146" s="100"/>
      <c r="I146" s="10"/>
      <c r="J146" s="13"/>
    </row>
    <row r="147" spans="1:10">
      <c r="A147" s="17"/>
      <c r="B147" s="115"/>
      <c r="C147" s="18"/>
      <c r="D147" s="18"/>
      <c r="E147" s="18"/>
      <c r="F147" s="18"/>
      <c r="G147" s="18"/>
      <c r="H147" s="126"/>
      <c r="I147" s="10"/>
      <c r="J147" s="13"/>
    </row>
    <row r="148" spans="1:10">
      <c r="A148" s="14"/>
      <c r="B148" s="116"/>
      <c r="C148" s="11"/>
      <c r="D148" s="11"/>
      <c r="E148" s="11"/>
      <c r="F148" s="11"/>
      <c r="G148" s="11"/>
      <c r="H148" s="100"/>
      <c r="I148" s="10"/>
      <c r="J148" s="13"/>
    </row>
    <row r="149" spans="1:10">
      <c r="A149" s="16"/>
      <c r="B149" s="117"/>
      <c r="C149" s="11"/>
      <c r="D149" s="11"/>
      <c r="E149" s="11"/>
      <c r="F149" s="11"/>
      <c r="G149" s="11"/>
      <c r="H149" s="100"/>
      <c r="I149" s="10"/>
      <c r="J149" s="13"/>
    </row>
    <row r="150" spans="1:10">
      <c r="A150" s="17"/>
      <c r="B150" s="115"/>
      <c r="C150" s="18"/>
      <c r="D150" s="18"/>
      <c r="E150" s="18"/>
      <c r="F150" s="18"/>
      <c r="G150" s="18"/>
      <c r="H150" s="126"/>
      <c r="I150" s="10"/>
      <c r="J150" s="13"/>
    </row>
    <row r="151" spans="1:10">
      <c r="A151" s="14"/>
      <c r="B151" s="116"/>
      <c r="C151" s="11"/>
      <c r="D151" s="11"/>
      <c r="E151" s="11"/>
      <c r="F151" s="11"/>
      <c r="G151" s="11"/>
      <c r="H151" s="100"/>
      <c r="I151" s="10"/>
      <c r="J151" s="13"/>
    </row>
    <row r="152" spans="1:10">
      <c r="A152" s="16"/>
      <c r="B152" s="117"/>
      <c r="C152" s="11"/>
      <c r="D152" s="11"/>
      <c r="E152" s="11"/>
      <c r="F152" s="11"/>
      <c r="G152" s="11"/>
      <c r="H152" s="100"/>
      <c r="I152" s="10"/>
      <c r="J152" s="12"/>
    </row>
    <row r="153" spans="1:10">
      <c r="A153" s="14"/>
      <c r="B153" s="116"/>
      <c r="C153" s="11"/>
      <c r="D153" s="11"/>
      <c r="E153" s="11"/>
      <c r="F153" s="11"/>
      <c r="G153" s="11"/>
      <c r="H153" s="100"/>
      <c r="I153" s="10"/>
      <c r="J153" s="13"/>
    </row>
    <row r="154" spans="1:10">
      <c r="A154" s="14"/>
      <c r="B154" s="116"/>
      <c r="C154" s="11"/>
      <c r="D154" s="11"/>
      <c r="E154" s="11"/>
      <c r="F154" s="11"/>
      <c r="G154" s="11"/>
      <c r="H154" s="100"/>
      <c r="I154" s="10"/>
      <c r="J154" s="12"/>
    </row>
    <row r="155" spans="1:10">
      <c r="A155" s="14"/>
      <c r="B155" s="116"/>
      <c r="C155" s="11"/>
      <c r="D155" s="11"/>
      <c r="E155" s="11"/>
      <c r="F155" s="11"/>
      <c r="G155" s="11"/>
      <c r="H155" s="100"/>
      <c r="I155" s="10"/>
      <c r="J155" s="13"/>
    </row>
    <row r="156" spans="1:10" ht="15.75" thickBot="1">
      <c r="A156" s="19"/>
      <c r="B156" s="118"/>
      <c r="C156" s="20"/>
      <c r="D156" s="20"/>
      <c r="E156" s="20"/>
      <c r="F156" s="20"/>
      <c r="G156" s="20"/>
      <c r="H156" s="126"/>
      <c r="I156" s="10"/>
      <c r="J156" s="13"/>
    </row>
    <row r="157" spans="1:10">
      <c r="J157" s="13"/>
    </row>
    <row r="158" spans="1:10">
      <c r="J158" s="13"/>
    </row>
    <row r="159" spans="1:10">
      <c r="J159" s="13"/>
    </row>
    <row r="160" spans="1:10">
      <c r="J160" s="12"/>
    </row>
    <row r="161" spans="10:10">
      <c r="J161" s="13"/>
    </row>
    <row r="162" spans="10:10">
      <c r="J162" s="13"/>
    </row>
    <row r="163" spans="10:10">
      <c r="J163" s="13"/>
    </row>
    <row r="164" spans="10:10">
      <c r="J164" s="13"/>
    </row>
    <row r="189" ht="39.75" customHeight="1"/>
  </sheetData>
  <mergeCells count="13">
    <mergeCell ref="A2:I3"/>
    <mergeCell ref="A24:B24"/>
    <mergeCell ref="A11:H11"/>
    <mergeCell ref="E4:E5"/>
    <mergeCell ref="F4:F5"/>
    <mergeCell ref="A4:A5"/>
    <mergeCell ref="C4:C5"/>
    <mergeCell ref="D4:D5"/>
    <mergeCell ref="G4:G5"/>
    <mergeCell ref="H4:I4"/>
    <mergeCell ref="B4:B5"/>
    <mergeCell ref="A14:I14"/>
    <mergeCell ref="A17:K18"/>
  </mergeCells>
  <hyperlinks>
    <hyperlink ref="A11" r:id="rId1" display="State of California, Department of Finance, E-4 Population Estimates for Cities, Counties, and the State, 2011-2013, with 2010 Census Benchmark. Sacramento, California, May 2013."/>
    <hyperlink ref="A24" r:id="rId2" display="Source: DOF E8 2000-2010"/>
    <hyperlink ref="A24:B24" r:id="rId3" display="Source: DOF E5 2010-2018 by geography"/>
    <hyperlink ref="A11:H11" r:id="rId4" display="    Source: State of California, Department of Finance, E-4 Population Estimates for Cities, Counties, and the State, 2011-2018, with 2010 Census Benchmark. Sacramento, California, May 2013."/>
  </hyperlinks>
  <pageMargins left="0.7" right="0.7" top="0.75" bottom="0.75" header="0.3" footer="0.3"/>
  <pageSetup scale="61" orientation="portrait" horizontalDpi="300" verticalDpi="300" r:id="rId5"/>
  <headerFooter>
    <oddHeader>&amp;L6th Cycle Housing Element Data Package&amp;CCalaveras County and the Cities Within</oddHeader>
    <oddFooter>&amp;LHCD-Housing Policy Division (HPD)&amp;CPage 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D24" sqref="D24"/>
    </sheetView>
  </sheetViews>
  <sheetFormatPr defaultRowHeight="15"/>
  <cols>
    <col min="1" max="1" width="23.5703125" customWidth="1"/>
    <col min="2" max="2" width="28.5703125" customWidth="1"/>
    <col min="3" max="3" width="24.28515625" customWidth="1"/>
    <col min="4" max="4" width="21.140625" customWidth="1"/>
    <col min="5" max="5" width="12.140625" customWidth="1"/>
    <col min="7" max="7" width="11.85546875" bestFit="1" customWidth="1"/>
  </cols>
  <sheetData>
    <row r="1" spans="1:7" s="92" customFormat="1" ht="19.5" thickBot="1">
      <c r="A1" s="22" t="s">
        <v>187</v>
      </c>
    </row>
    <row r="2" spans="1:7" ht="39.75" customHeight="1" thickBot="1">
      <c r="A2" s="581" t="s">
        <v>1112</v>
      </c>
      <c r="B2" s="582"/>
      <c r="C2" s="582"/>
      <c r="D2" s="582"/>
      <c r="E2" s="583"/>
    </row>
    <row r="3" spans="1:7">
      <c r="A3" s="315"/>
      <c r="B3" s="727" t="s">
        <v>423</v>
      </c>
      <c r="C3" s="727" t="s">
        <v>424</v>
      </c>
      <c r="D3" s="727" t="s">
        <v>425</v>
      </c>
      <c r="E3" s="727" t="s">
        <v>421</v>
      </c>
    </row>
    <row r="4" spans="1:7" ht="15.75" thickBot="1">
      <c r="A4" s="311" t="s">
        <v>24</v>
      </c>
      <c r="B4" s="720"/>
      <c r="C4" s="720"/>
      <c r="D4" s="720"/>
      <c r="E4" s="720"/>
    </row>
    <row r="5" spans="1:7" ht="35.25" customHeight="1" thickBot="1">
      <c r="A5" s="8" t="s">
        <v>416</v>
      </c>
      <c r="B5" s="9">
        <v>22</v>
      </c>
      <c r="C5" s="9">
        <v>76</v>
      </c>
      <c r="D5" s="9">
        <v>27</v>
      </c>
      <c r="E5" s="9">
        <v>0</v>
      </c>
    </row>
    <row r="6" spans="1:7" ht="29.25" customHeight="1" thickBot="1">
      <c r="A6" s="8" t="s">
        <v>417</v>
      </c>
      <c r="B6" s="9">
        <v>10</v>
      </c>
      <c r="C6" s="9">
        <v>32</v>
      </c>
      <c r="D6" s="9">
        <v>19</v>
      </c>
      <c r="E6" s="9" t="s">
        <v>701</v>
      </c>
    </row>
    <row r="7" spans="1:7" ht="28.5" customHeight="1" thickBot="1">
      <c r="A7" s="8" t="s">
        <v>418</v>
      </c>
      <c r="B7" s="9">
        <v>0</v>
      </c>
      <c r="C7" s="9">
        <v>0</v>
      </c>
      <c r="D7" s="9">
        <v>21</v>
      </c>
      <c r="E7" s="9" t="s">
        <v>701</v>
      </c>
    </row>
    <row r="8" spans="1:7" s="320" customFormat="1" ht="28.5" customHeight="1" thickBot="1">
      <c r="A8" s="8" t="s">
        <v>422</v>
      </c>
      <c r="B8" s="9">
        <v>13</v>
      </c>
      <c r="C8" s="9">
        <v>42</v>
      </c>
      <c r="D8" s="9">
        <v>28</v>
      </c>
      <c r="E8" s="9" t="s">
        <v>701</v>
      </c>
    </row>
    <row r="9" spans="1:7" ht="28.5" customHeight="1" thickBot="1">
      <c r="A9" s="8" t="s">
        <v>8</v>
      </c>
      <c r="B9" s="9">
        <v>45</v>
      </c>
      <c r="C9" s="9">
        <v>150</v>
      </c>
      <c r="D9" s="9">
        <v>95</v>
      </c>
      <c r="E9" s="9">
        <v>0</v>
      </c>
    </row>
    <row r="10" spans="1:7" s="450" customFormat="1" ht="28.5" customHeight="1" thickBot="1">
      <c r="A10" s="715" t="s">
        <v>1117</v>
      </c>
      <c r="B10" s="716"/>
      <c r="C10" s="716"/>
      <c r="D10" s="716"/>
      <c r="E10" s="717"/>
    </row>
    <row r="11" spans="1:7" ht="15.75" thickBot="1">
      <c r="A11" s="684" t="s">
        <v>426</v>
      </c>
      <c r="B11" s="685"/>
      <c r="C11" s="685"/>
      <c r="D11" s="685"/>
      <c r="E11" s="686"/>
      <c r="F11" s="355"/>
    </row>
    <row r="12" spans="1:7" s="403" customFormat="1">
      <c r="A12" s="728" t="s">
        <v>1104</v>
      </c>
      <c r="B12" s="728"/>
      <c r="C12" s="728"/>
      <c r="D12" s="728"/>
      <c r="E12" s="728"/>
      <c r="F12" s="355"/>
    </row>
    <row r="13" spans="1:7">
      <c r="A13" s="214"/>
    </row>
    <row r="14" spans="1:7" ht="19.5" thickBot="1">
      <c r="A14" s="22" t="s">
        <v>1088</v>
      </c>
    </row>
    <row r="15" spans="1:7" ht="15.75" customHeight="1">
      <c r="A15" s="621" t="s">
        <v>1113</v>
      </c>
      <c r="B15" s="703"/>
      <c r="C15" s="703"/>
      <c r="D15" s="703"/>
      <c r="E15" s="703"/>
      <c r="F15" s="703"/>
      <c r="G15" s="704"/>
    </row>
    <row r="16" spans="1:7" ht="15.75" thickBot="1">
      <c r="A16" s="724"/>
      <c r="B16" s="725"/>
      <c r="C16" s="725"/>
      <c r="D16" s="725"/>
      <c r="E16" s="725"/>
      <c r="F16" s="725"/>
      <c r="G16" s="726"/>
    </row>
    <row r="17" spans="1:9" ht="15" customHeight="1" thickBot="1">
      <c r="A17" s="719"/>
      <c r="B17" s="666" t="s">
        <v>25</v>
      </c>
      <c r="C17" s="667"/>
      <c r="D17" s="397"/>
      <c r="E17" s="666" t="s">
        <v>26</v>
      </c>
      <c r="F17" s="667"/>
      <c r="G17" s="397"/>
      <c r="H17" s="400"/>
      <c r="I17" s="400"/>
    </row>
    <row r="18" spans="1:9" ht="15.75" thickBot="1">
      <c r="A18" s="720"/>
      <c r="B18" s="312">
        <v>2011</v>
      </c>
      <c r="C18" s="312">
        <v>2017</v>
      </c>
      <c r="D18" s="312" t="s">
        <v>1085</v>
      </c>
      <c r="E18" s="312">
        <v>2011</v>
      </c>
      <c r="F18" s="312">
        <v>2017</v>
      </c>
      <c r="G18" s="312" t="s">
        <v>1085</v>
      </c>
      <c r="H18" s="400"/>
      <c r="I18" s="400"/>
    </row>
    <row r="19" spans="1:9" ht="15.75" thickBot="1">
      <c r="A19" s="8" t="s">
        <v>27</v>
      </c>
      <c r="B19" s="9">
        <v>189</v>
      </c>
      <c r="C19" s="9">
        <v>259</v>
      </c>
      <c r="D19" s="398">
        <f>(C19-B19)/B19</f>
        <v>0.37037037037037035</v>
      </c>
      <c r="E19" s="9">
        <v>217</v>
      </c>
      <c r="F19" s="9">
        <v>108</v>
      </c>
      <c r="G19" s="398">
        <f>(F19-E19)/E19</f>
        <v>-0.50230414746543783</v>
      </c>
      <c r="H19" s="400"/>
      <c r="I19" s="400"/>
    </row>
    <row r="20" spans="1:9" ht="15.75" thickBot="1">
      <c r="A20" s="8" t="s">
        <v>28</v>
      </c>
      <c r="B20" s="9">
        <v>28</v>
      </c>
      <c r="C20" s="9">
        <v>39</v>
      </c>
      <c r="D20" s="398">
        <f>(C20-B20)/B20</f>
        <v>0.39285714285714285</v>
      </c>
      <c r="E20" s="9">
        <v>109</v>
      </c>
      <c r="F20" s="9">
        <v>64</v>
      </c>
      <c r="G20" s="398">
        <f>(F20-E20)/E20</f>
        <v>-0.41284403669724773</v>
      </c>
      <c r="H20" s="400"/>
      <c r="I20" s="400"/>
    </row>
    <row r="21" spans="1:9" ht="15.75" thickBot="1">
      <c r="A21" s="8" t="s">
        <v>29</v>
      </c>
      <c r="B21" s="9">
        <v>161</v>
      </c>
      <c r="C21" s="9">
        <v>220</v>
      </c>
      <c r="D21" s="398">
        <f>(C21-B21)/B21</f>
        <v>0.36645962732919257</v>
      </c>
      <c r="E21" s="9">
        <v>108</v>
      </c>
      <c r="F21" s="9">
        <v>44</v>
      </c>
      <c r="G21" s="398">
        <f>(F21-E21)/E21</f>
        <v>-0.59259259259259256</v>
      </c>
      <c r="H21" s="400"/>
      <c r="I21" s="400"/>
    </row>
    <row r="22" spans="1:9" ht="33.75" customHeight="1" thickBot="1">
      <c r="A22" s="327" t="s">
        <v>428</v>
      </c>
      <c r="B22" s="328">
        <v>85</v>
      </c>
      <c r="C22" s="328">
        <v>71</v>
      </c>
      <c r="D22" s="398">
        <f t="shared" ref="D22:D24" si="0">(C22-B22)/B22</f>
        <v>-0.16470588235294117</v>
      </c>
      <c r="E22" s="328">
        <v>17</v>
      </c>
      <c r="F22" s="328">
        <v>0</v>
      </c>
      <c r="G22" s="398">
        <f t="shared" ref="G22:G24" si="1">(F22-E22)/E22</f>
        <v>-1</v>
      </c>
      <c r="H22" s="400"/>
      <c r="I22" s="400"/>
    </row>
    <row r="23" spans="1:9" ht="19.5" customHeight="1" thickBot="1">
      <c r="A23" s="326" t="s">
        <v>429</v>
      </c>
      <c r="B23" s="328">
        <v>13</v>
      </c>
      <c r="C23" s="328">
        <v>4</v>
      </c>
      <c r="D23" s="398">
        <f t="shared" si="0"/>
        <v>-0.69230769230769229</v>
      </c>
      <c r="E23" s="328">
        <v>9</v>
      </c>
      <c r="F23" s="328">
        <v>0</v>
      </c>
      <c r="G23" s="398">
        <f t="shared" si="1"/>
        <v>-1</v>
      </c>
      <c r="H23" s="400"/>
      <c r="I23" s="400"/>
    </row>
    <row r="24" spans="1:9" ht="27.75" customHeight="1" thickBot="1">
      <c r="A24" s="327" t="s">
        <v>430</v>
      </c>
      <c r="B24" s="328">
        <v>72</v>
      </c>
      <c r="C24" s="328">
        <v>67</v>
      </c>
      <c r="D24" s="398">
        <f t="shared" si="0"/>
        <v>-6.9444444444444448E-2</v>
      </c>
      <c r="E24" s="328">
        <v>8</v>
      </c>
      <c r="F24" s="328">
        <v>0</v>
      </c>
      <c r="G24" s="398">
        <f t="shared" si="1"/>
        <v>-1</v>
      </c>
      <c r="H24" s="400"/>
      <c r="I24" s="400"/>
    </row>
    <row r="25" spans="1:9" s="450" customFormat="1" ht="27.75" customHeight="1" thickBot="1">
      <c r="A25" s="715" t="s">
        <v>1117</v>
      </c>
      <c r="B25" s="716"/>
      <c r="C25" s="716"/>
      <c r="D25" s="716"/>
      <c r="E25" s="716"/>
      <c r="F25" s="716"/>
      <c r="G25" s="717"/>
    </row>
    <row r="26" spans="1:9" ht="15.75" thickBot="1">
      <c r="A26" s="721" t="s">
        <v>427</v>
      </c>
      <c r="B26" s="722"/>
      <c r="C26" s="722"/>
      <c r="D26" s="722"/>
      <c r="E26" s="722"/>
      <c r="F26" s="722"/>
      <c r="G26" s="723"/>
      <c r="H26" s="400"/>
      <c r="I26" s="400"/>
    </row>
    <row r="27" spans="1:9" ht="15.75" customHeight="1">
      <c r="A27" s="665" t="s">
        <v>1105</v>
      </c>
      <c r="B27" s="718"/>
      <c r="C27" s="718"/>
      <c r="D27" s="718"/>
      <c r="E27" s="718"/>
      <c r="F27" s="718"/>
      <c r="G27" s="718"/>
    </row>
    <row r="28" spans="1:9">
      <c r="A28" s="296"/>
      <c r="B28" s="296"/>
      <c r="C28" s="296"/>
      <c r="D28" s="296"/>
    </row>
  </sheetData>
  <mergeCells count="16">
    <mergeCell ref="A10:E10"/>
    <mergeCell ref="A25:G25"/>
    <mergeCell ref="A27:G27"/>
    <mergeCell ref="A2:E2"/>
    <mergeCell ref="A17:A18"/>
    <mergeCell ref="B17:C17"/>
    <mergeCell ref="A26:G26"/>
    <mergeCell ref="A15:G15"/>
    <mergeCell ref="A16:G16"/>
    <mergeCell ref="A11:E11"/>
    <mergeCell ref="E3:E4"/>
    <mergeCell ref="D3:D4"/>
    <mergeCell ref="C3:C4"/>
    <mergeCell ref="B3:B4"/>
    <mergeCell ref="E17:F17"/>
    <mergeCell ref="A12:E12"/>
  </mergeCells>
  <hyperlinks>
    <hyperlink ref="A11" r:id="rId1"/>
    <hyperlink ref="A26" r:id="rId2" display="http://www.hudhre.info/"/>
    <hyperlink ref="A26:G26" r:id="rId3" display="2007-2017-PIT-Counts-by-CoC"/>
    <hyperlink ref="A11:E11" r:id="rId4" display="Source:  Continuum of Care or HUD; CoC_HIC_State_CA_2017"/>
    <hyperlink ref="A12" r:id="rId5"/>
    <hyperlink ref="A27" r:id="rId6"/>
  </hyperlinks>
  <pageMargins left="0.7" right="0.7" top="0.75" bottom="0.75" header="0.3" footer="0.3"/>
  <pageSetup scale="61" orientation="portrait" r:id="rId7"/>
  <headerFooter>
    <oddHeader>&amp;L6th Cycle Housing Element Data Package&amp;CCalaveras County and the Cities Within</oddHeader>
    <oddFooter>&amp;LHCD-Housing Policy Division (HPD)&amp;CPage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70" zoomScaleNormal="70" zoomScalePageLayoutView="55" workbookViewId="0">
      <selection activeCell="F27" sqref="F27"/>
    </sheetView>
  </sheetViews>
  <sheetFormatPr defaultColWidth="21.85546875" defaultRowHeight="15"/>
  <cols>
    <col min="1" max="1" width="38.28515625" style="92" customWidth="1"/>
    <col min="2" max="2" width="19.28515625" style="92" customWidth="1"/>
    <col min="3" max="3" width="18.7109375" style="92" customWidth="1"/>
    <col min="4" max="4" width="27.140625" style="92" customWidth="1"/>
    <col min="5" max="5" width="16.7109375" style="92" customWidth="1"/>
    <col min="6" max="6" width="15.7109375" style="92" customWidth="1"/>
    <col min="7" max="7" width="15.85546875" style="92" customWidth="1"/>
    <col min="8" max="8" width="14.42578125" style="92" customWidth="1"/>
    <col min="9" max="9" width="16.85546875" style="92" customWidth="1"/>
    <col min="10" max="10" width="12.42578125" style="92" customWidth="1"/>
    <col min="11" max="11" width="17.28515625" style="92" customWidth="1"/>
    <col min="12" max="12" width="14.28515625" style="92" customWidth="1"/>
    <col min="13" max="13" width="14" style="92" customWidth="1"/>
    <col min="14" max="14" width="14.85546875" style="92" customWidth="1"/>
    <col min="15" max="16384" width="21.85546875" style="92"/>
  </cols>
  <sheetData>
    <row r="1" spans="1:20" ht="18.75">
      <c r="A1" s="729" t="s">
        <v>531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486"/>
      <c r="N1" s="347"/>
      <c r="O1" s="347"/>
      <c r="P1" s="347"/>
      <c r="Q1" s="347"/>
      <c r="R1" s="347"/>
      <c r="S1" s="347"/>
      <c r="T1" s="347"/>
    </row>
    <row r="2" spans="1:20" s="106" customFormat="1" ht="44.25" customHeight="1">
      <c r="A2" s="487" t="s">
        <v>532</v>
      </c>
      <c r="B2" s="487" t="s">
        <v>533</v>
      </c>
      <c r="C2" s="487" t="s">
        <v>534</v>
      </c>
      <c r="D2" s="487" t="s">
        <v>535</v>
      </c>
      <c r="E2" s="487" t="s">
        <v>536</v>
      </c>
      <c r="F2" s="487" t="s">
        <v>237</v>
      </c>
      <c r="G2" s="487" t="s">
        <v>537</v>
      </c>
      <c r="H2" s="487" t="s">
        <v>245</v>
      </c>
      <c r="I2" s="487" t="s">
        <v>538</v>
      </c>
      <c r="J2" s="487" t="s">
        <v>539</v>
      </c>
      <c r="K2" s="487" t="s">
        <v>540</v>
      </c>
      <c r="L2" s="487" t="s">
        <v>541</v>
      </c>
      <c r="M2" s="488" t="s">
        <v>542</v>
      </c>
      <c r="N2" s="348"/>
      <c r="O2" s="348"/>
      <c r="P2" s="348"/>
      <c r="Q2" s="348"/>
      <c r="R2" s="348"/>
      <c r="S2" s="348"/>
      <c r="T2" s="348"/>
    </row>
    <row r="3" spans="1:20">
      <c r="A3" s="349" t="s">
        <v>543</v>
      </c>
      <c r="B3" s="349" t="s">
        <v>544</v>
      </c>
      <c r="C3" s="349" t="s">
        <v>545</v>
      </c>
      <c r="D3" s="349" t="s">
        <v>546</v>
      </c>
      <c r="E3" s="350" t="s">
        <v>547</v>
      </c>
      <c r="F3" s="350" t="s">
        <v>468</v>
      </c>
      <c r="G3" s="351">
        <v>35</v>
      </c>
      <c r="H3" s="351">
        <v>35</v>
      </c>
      <c r="I3" s="351">
        <v>2018</v>
      </c>
      <c r="J3" s="352" t="s">
        <v>548</v>
      </c>
      <c r="K3" s="353"/>
      <c r="L3" s="26" t="s">
        <v>549</v>
      </c>
      <c r="M3" s="354"/>
      <c r="N3" s="355"/>
      <c r="O3" s="355"/>
      <c r="P3" s="355"/>
      <c r="Q3" s="355"/>
      <c r="R3" s="355"/>
      <c r="S3" s="355"/>
      <c r="T3" s="355"/>
    </row>
    <row r="4" spans="1:20">
      <c r="A4" s="349" t="s">
        <v>550</v>
      </c>
      <c r="B4" s="349" t="s">
        <v>551</v>
      </c>
      <c r="C4" s="349" t="s">
        <v>552</v>
      </c>
      <c r="D4" s="349" t="s">
        <v>553</v>
      </c>
      <c r="E4" s="350" t="s">
        <v>554</v>
      </c>
      <c r="F4" s="350" t="s">
        <v>468</v>
      </c>
      <c r="G4" s="351">
        <v>23</v>
      </c>
      <c r="H4" s="351">
        <v>24</v>
      </c>
      <c r="I4" s="351">
        <v>2049</v>
      </c>
      <c r="J4" s="349" t="s">
        <v>188</v>
      </c>
      <c r="K4" s="356"/>
      <c r="L4" s="26" t="s">
        <v>555</v>
      </c>
      <c r="M4" s="356"/>
      <c r="N4" s="355"/>
      <c r="O4" s="355"/>
      <c r="P4" s="355"/>
      <c r="Q4" s="355"/>
      <c r="R4" s="355"/>
      <c r="S4" s="355"/>
      <c r="T4" s="355"/>
    </row>
    <row r="5" spans="1:20">
      <c r="A5" s="349" t="s">
        <v>556</v>
      </c>
      <c r="B5" s="349" t="s">
        <v>557</v>
      </c>
      <c r="C5" s="349" t="s">
        <v>558</v>
      </c>
      <c r="D5" s="349" t="s">
        <v>559</v>
      </c>
      <c r="E5" s="350" t="s">
        <v>560</v>
      </c>
      <c r="F5" s="350" t="s">
        <v>468</v>
      </c>
      <c r="G5" s="351">
        <v>49</v>
      </c>
      <c r="H5" s="351">
        <v>50</v>
      </c>
      <c r="I5" s="351">
        <v>2065</v>
      </c>
      <c r="J5" s="349" t="s">
        <v>188</v>
      </c>
      <c r="K5" s="356"/>
      <c r="L5" s="26" t="s">
        <v>561</v>
      </c>
      <c r="M5" s="356"/>
      <c r="N5" s="355"/>
      <c r="O5" s="355"/>
      <c r="P5" s="355"/>
      <c r="Q5" s="355"/>
      <c r="R5" s="355"/>
      <c r="S5" s="355"/>
      <c r="T5" s="355"/>
    </row>
    <row r="6" spans="1:20">
      <c r="A6" s="349" t="s">
        <v>562</v>
      </c>
      <c r="B6" s="349" t="s">
        <v>563</v>
      </c>
      <c r="C6" s="349" t="s">
        <v>564</v>
      </c>
      <c r="D6" s="349" t="s">
        <v>565</v>
      </c>
      <c r="E6" s="350" t="s">
        <v>566</v>
      </c>
      <c r="F6" s="350" t="s">
        <v>468</v>
      </c>
      <c r="G6" s="351">
        <v>47</v>
      </c>
      <c r="H6" s="351">
        <v>48</v>
      </c>
      <c r="I6" s="351">
        <v>2065</v>
      </c>
      <c r="J6" s="349" t="s">
        <v>188</v>
      </c>
      <c r="K6" s="356"/>
      <c r="L6" s="26" t="s">
        <v>567</v>
      </c>
      <c r="M6" s="356"/>
      <c r="N6" s="355"/>
      <c r="O6" s="355"/>
      <c r="P6" s="355"/>
      <c r="Q6" s="355"/>
      <c r="R6" s="355"/>
      <c r="S6" s="355"/>
      <c r="T6" s="355"/>
    </row>
    <row r="7" spans="1:20">
      <c r="A7" s="349" t="s">
        <v>568</v>
      </c>
      <c r="B7" s="349" t="s">
        <v>569</v>
      </c>
      <c r="C7" s="349" t="s">
        <v>570</v>
      </c>
      <c r="D7" s="349" t="s">
        <v>565</v>
      </c>
      <c r="E7" s="350" t="s">
        <v>566</v>
      </c>
      <c r="F7" s="350" t="s">
        <v>468</v>
      </c>
      <c r="G7" s="351">
        <v>29</v>
      </c>
      <c r="H7" s="351">
        <v>30</v>
      </c>
      <c r="I7" s="351">
        <v>2068</v>
      </c>
      <c r="J7" s="349" t="s">
        <v>188</v>
      </c>
      <c r="K7" s="356"/>
      <c r="L7" s="26" t="s">
        <v>571</v>
      </c>
      <c r="M7" s="356"/>
      <c r="N7" s="355"/>
      <c r="O7" s="355"/>
      <c r="P7" s="355"/>
      <c r="Q7" s="355"/>
      <c r="R7" s="355"/>
      <c r="S7" s="355"/>
      <c r="T7" s="355"/>
    </row>
    <row r="8" spans="1:20">
      <c r="A8" s="491" t="s">
        <v>1109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55"/>
      <c r="O8" s="355"/>
      <c r="P8" s="355"/>
      <c r="Q8" s="355"/>
      <c r="R8" s="355"/>
      <c r="S8" s="355"/>
      <c r="T8" s="355"/>
    </row>
    <row r="9" spans="1:20">
      <c r="A9" s="336"/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55"/>
      <c r="O9" s="355"/>
      <c r="P9" s="355"/>
      <c r="Q9" s="355"/>
      <c r="R9" s="355"/>
      <c r="S9" s="355"/>
      <c r="T9" s="355"/>
    </row>
    <row r="10" spans="1:20" ht="18.75">
      <c r="A10" s="730" t="s">
        <v>572</v>
      </c>
      <c r="B10" s="730"/>
      <c r="C10" s="730"/>
      <c r="D10" s="730"/>
      <c r="E10" s="730"/>
      <c r="F10" s="730"/>
      <c r="G10" s="730"/>
      <c r="H10" s="730"/>
      <c r="I10" s="730"/>
      <c r="J10" s="730"/>
      <c r="K10" s="730"/>
      <c r="L10" s="730"/>
      <c r="M10" s="730"/>
      <c r="N10" s="730"/>
      <c r="O10" s="730"/>
      <c r="P10" s="730"/>
      <c r="Q10" s="730"/>
      <c r="R10" s="347"/>
      <c r="S10" s="347"/>
      <c r="T10" s="347"/>
    </row>
    <row r="11" spans="1:20" ht="63">
      <c r="A11" s="487" t="s">
        <v>540</v>
      </c>
      <c r="B11" s="487" t="s">
        <v>533</v>
      </c>
      <c r="C11" s="487" t="s">
        <v>534</v>
      </c>
      <c r="D11" s="487" t="s">
        <v>535</v>
      </c>
      <c r="E11" s="487" t="s">
        <v>573</v>
      </c>
      <c r="F11" s="487" t="s">
        <v>237</v>
      </c>
      <c r="G11" s="487" t="s">
        <v>574</v>
      </c>
      <c r="H11" s="487" t="s">
        <v>245</v>
      </c>
      <c r="I11" s="487" t="s">
        <v>538</v>
      </c>
      <c r="J11" s="487" t="s">
        <v>539</v>
      </c>
      <c r="K11" s="487" t="s">
        <v>575</v>
      </c>
      <c r="L11" s="487" t="s">
        <v>576</v>
      </c>
      <c r="M11" s="487" t="s">
        <v>577</v>
      </c>
      <c r="N11" s="487" t="s">
        <v>578</v>
      </c>
      <c r="O11" s="487" t="s">
        <v>579</v>
      </c>
      <c r="P11" s="487" t="s">
        <v>580</v>
      </c>
      <c r="Q11" s="487" t="s">
        <v>542</v>
      </c>
      <c r="R11" s="355"/>
      <c r="S11" s="355"/>
      <c r="T11" s="355"/>
    </row>
    <row r="12" spans="1:20" ht="15.75">
      <c r="A12" s="357">
        <v>800001578</v>
      </c>
      <c r="B12" s="357" t="s">
        <v>581</v>
      </c>
      <c r="C12" s="357" t="s">
        <v>582</v>
      </c>
      <c r="D12" s="357" t="s">
        <v>565</v>
      </c>
      <c r="E12" s="357" t="s">
        <v>566</v>
      </c>
      <c r="F12" s="357" t="s">
        <v>468</v>
      </c>
      <c r="G12" s="357">
        <v>8</v>
      </c>
      <c r="H12" s="357">
        <v>8</v>
      </c>
      <c r="I12" s="357">
        <v>2022</v>
      </c>
      <c r="J12" s="357" t="s">
        <v>583</v>
      </c>
      <c r="K12" s="358"/>
      <c r="L12" s="358"/>
      <c r="M12" s="359">
        <v>44681</v>
      </c>
      <c r="N12" s="357" t="s">
        <v>242</v>
      </c>
      <c r="O12" s="358"/>
      <c r="P12" s="358"/>
      <c r="Q12" s="358"/>
      <c r="R12" s="355"/>
      <c r="S12" s="355"/>
      <c r="T12" s="355"/>
    </row>
    <row r="13" spans="1:20" ht="15.75">
      <c r="A13" s="357">
        <v>800001089</v>
      </c>
      <c r="B13" s="357" t="s">
        <v>584</v>
      </c>
      <c r="C13" s="357" t="s">
        <v>585</v>
      </c>
      <c r="D13" s="357" t="s">
        <v>565</v>
      </c>
      <c r="E13" s="357" t="s">
        <v>566</v>
      </c>
      <c r="F13" s="357" t="s">
        <v>468</v>
      </c>
      <c r="G13" s="357">
        <v>19</v>
      </c>
      <c r="H13" s="357">
        <v>20</v>
      </c>
      <c r="I13" s="357">
        <v>2032</v>
      </c>
      <c r="J13" s="357" t="s">
        <v>188</v>
      </c>
      <c r="K13" s="358"/>
      <c r="L13" s="358"/>
      <c r="M13" s="359">
        <v>48365</v>
      </c>
      <c r="N13" s="357" t="s">
        <v>242</v>
      </c>
      <c r="O13" s="359">
        <v>48335</v>
      </c>
      <c r="P13" s="357">
        <v>202</v>
      </c>
      <c r="Q13" s="358"/>
      <c r="R13" s="355"/>
      <c r="S13" s="355"/>
      <c r="T13" s="355"/>
    </row>
    <row r="14" spans="1:20">
      <c r="A14" s="491" t="s">
        <v>1109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55"/>
      <c r="M14" s="355"/>
      <c r="N14" s="355"/>
      <c r="O14" s="355"/>
      <c r="P14" s="355"/>
      <c r="Q14" s="355"/>
      <c r="R14" s="355"/>
      <c r="S14" s="355"/>
      <c r="T14" s="355"/>
    </row>
    <row r="15" spans="1:20">
      <c r="A15" s="336"/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55"/>
      <c r="O15" s="355"/>
      <c r="P15" s="355"/>
      <c r="Q15" s="355"/>
      <c r="R15" s="355"/>
      <c r="S15" s="355"/>
      <c r="T15" s="355"/>
    </row>
    <row r="16" spans="1:20" ht="18.75">
      <c r="A16" s="731" t="s">
        <v>586</v>
      </c>
      <c r="B16" s="731"/>
      <c r="C16" s="731"/>
      <c r="D16" s="731"/>
      <c r="E16" s="731"/>
      <c r="F16" s="731"/>
      <c r="G16" s="731"/>
      <c r="H16" s="731"/>
      <c r="I16" s="731"/>
      <c r="J16" s="731"/>
      <c r="K16" s="731"/>
      <c r="L16" s="731"/>
      <c r="M16" s="731"/>
      <c r="N16" s="731"/>
      <c r="O16" s="347"/>
      <c r="P16" s="347"/>
      <c r="Q16" s="347"/>
      <c r="R16" s="347"/>
      <c r="S16" s="347"/>
      <c r="T16" s="347"/>
    </row>
    <row r="17" spans="1:32" ht="47.25">
      <c r="A17" s="487" t="s">
        <v>533</v>
      </c>
      <c r="B17" s="488" t="s">
        <v>534</v>
      </c>
      <c r="C17" s="488" t="s">
        <v>535</v>
      </c>
      <c r="D17" s="488" t="s">
        <v>573</v>
      </c>
      <c r="E17" s="488" t="s">
        <v>237</v>
      </c>
      <c r="F17" s="489" t="s">
        <v>587</v>
      </c>
      <c r="G17" s="489" t="s">
        <v>245</v>
      </c>
      <c r="H17" s="487" t="s">
        <v>538</v>
      </c>
      <c r="I17" s="487" t="s">
        <v>539</v>
      </c>
      <c r="J17" s="487" t="s">
        <v>575</v>
      </c>
      <c r="K17" s="490" t="s">
        <v>540</v>
      </c>
      <c r="L17" s="487" t="s">
        <v>588</v>
      </c>
      <c r="M17" s="488" t="s">
        <v>589</v>
      </c>
      <c r="N17" s="487" t="s">
        <v>542</v>
      </c>
      <c r="O17" s="360"/>
      <c r="P17" s="360"/>
      <c r="Q17" s="360"/>
      <c r="R17" s="360"/>
      <c r="S17" s="360"/>
      <c r="T17" s="360"/>
    </row>
    <row r="18" spans="1:32" ht="15.75" customHeight="1">
      <c r="A18" s="26" t="s">
        <v>549</v>
      </c>
      <c r="B18" s="26" t="s">
        <v>590</v>
      </c>
      <c r="C18" s="26" t="s">
        <v>591</v>
      </c>
      <c r="D18" s="26">
        <v>95223</v>
      </c>
      <c r="E18" s="356" t="s">
        <v>468</v>
      </c>
      <c r="F18" s="26">
        <v>33</v>
      </c>
      <c r="G18" s="26">
        <v>35</v>
      </c>
      <c r="H18" s="356">
        <v>2018</v>
      </c>
      <c r="I18" s="361" t="s">
        <v>592</v>
      </c>
      <c r="J18" s="350" t="s">
        <v>543</v>
      </c>
      <c r="K18" s="362"/>
      <c r="L18" s="26">
        <v>2039</v>
      </c>
      <c r="M18" s="26" t="s">
        <v>593</v>
      </c>
      <c r="N18" s="363" t="s">
        <v>594</v>
      </c>
      <c r="O18" s="336"/>
      <c r="P18" s="336"/>
      <c r="Q18" s="336"/>
      <c r="R18" s="336"/>
      <c r="S18" s="336"/>
      <c r="T18" s="336"/>
    </row>
    <row r="19" spans="1:32" ht="15.75">
      <c r="A19" s="26" t="s">
        <v>555</v>
      </c>
      <c r="B19" s="26" t="s">
        <v>595</v>
      </c>
      <c r="C19" s="26" t="s">
        <v>596</v>
      </c>
      <c r="D19" s="26">
        <v>95247</v>
      </c>
      <c r="E19" s="356" t="s">
        <v>468</v>
      </c>
      <c r="F19" s="26">
        <v>23</v>
      </c>
      <c r="G19" s="26">
        <v>24</v>
      </c>
      <c r="H19" s="356">
        <v>2049</v>
      </c>
      <c r="I19" s="361" t="s">
        <v>188</v>
      </c>
      <c r="J19" s="350" t="s">
        <v>550</v>
      </c>
      <c r="K19" s="362"/>
      <c r="L19" s="26">
        <v>2045</v>
      </c>
      <c r="M19" s="26" t="s">
        <v>593</v>
      </c>
      <c r="N19" s="364" t="s">
        <v>597</v>
      </c>
      <c r="O19" s="336"/>
      <c r="P19" s="336"/>
      <c r="Q19" s="336"/>
      <c r="R19" s="336"/>
      <c r="S19" s="336"/>
      <c r="T19" s="336"/>
    </row>
    <row r="20" spans="1:32" ht="16.5" thickBot="1">
      <c r="A20" s="26" t="s">
        <v>561</v>
      </c>
      <c r="B20" s="26" t="s">
        <v>598</v>
      </c>
      <c r="C20" s="26" t="s">
        <v>599</v>
      </c>
      <c r="D20" s="26">
        <v>95222</v>
      </c>
      <c r="E20" s="356" t="s">
        <v>468</v>
      </c>
      <c r="F20" s="26">
        <v>49</v>
      </c>
      <c r="G20" s="26">
        <v>50</v>
      </c>
      <c r="H20" s="356">
        <v>2065</v>
      </c>
      <c r="I20" s="361" t="s">
        <v>188</v>
      </c>
      <c r="J20" s="350" t="s">
        <v>556</v>
      </c>
      <c r="K20" s="362"/>
      <c r="L20" s="26">
        <v>2041</v>
      </c>
      <c r="M20" s="26" t="s">
        <v>593</v>
      </c>
      <c r="N20" s="364" t="s">
        <v>600</v>
      </c>
      <c r="O20" s="336"/>
      <c r="P20" s="336"/>
      <c r="Q20" s="336"/>
      <c r="R20" s="336"/>
      <c r="S20" s="336"/>
      <c r="T20" s="336"/>
    </row>
    <row r="21" spans="1:32" s="106" customFormat="1" ht="15.75">
      <c r="A21" s="26" t="s">
        <v>567</v>
      </c>
      <c r="B21" s="26" t="s">
        <v>601</v>
      </c>
      <c r="C21" s="26" t="s">
        <v>602</v>
      </c>
      <c r="D21" s="26">
        <v>95249</v>
      </c>
      <c r="E21" s="356" t="s">
        <v>468</v>
      </c>
      <c r="F21" s="26">
        <v>43</v>
      </c>
      <c r="G21" s="26">
        <v>48</v>
      </c>
      <c r="H21" s="356">
        <v>2065</v>
      </c>
      <c r="I21" s="361" t="s">
        <v>188</v>
      </c>
      <c r="J21" s="350" t="s">
        <v>562</v>
      </c>
      <c r="K21" s="362"/>
      <c r="L21" s="356">
        <v>2041</v>
      </c>
      <c r="M21" s="26" t="s">
        <v>593</v>
      </c>
      <c r="N21" s="364" t="s">
        <v>600</v>
      </c>
      <c r="O21" s="355"/>
      <c r="P21" s="336"/>
      <c r="Q21" s="336"/>
      <c r="R21" s="336"/>
      <c r="S21" s="336"/>
      <c r="T21" s="33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7"/>
    </row>
    <row r="22" spans="1:32" ht="15.75">
      <c r="A22" s="26" t="s">
        <v>571</v>
      </c>
      <c r="B22" s="26" t="s">
        <v>603</v>
      </c>
      <c r="C22" s="26" t="s">
        <v>602</v>
      </c>
      <c r="D22" s="26">
        <v>95249</v>
      </c>
      <c r="E22" s="356" t="s">
        <v>468</v>
      </c>
      <c r="F22" s="26">
        <v>29</v>
      </c>
      <c r="G22" s="26">
        <v>30</v>
      </c>
      <c r="H22" s="356">
        <v>2068</v>
      </c>
      <c r="I22" s="361" t="s">
        <v>188</v>
      </c>
      <c r="J22" s="350" t="s">
        <v>568</v>
      </c>
      <c r="K22" s="362"/>
      <c r="L22" s="356">
        <v>2044</v>
      </c>
      <c r="M22" s="26" t="s">
        <v>593</v>
      </c>
      <c r="N22" s="364" t="s">
        <v>604</v>
      </c>
      <c r="O22" s="336"/>
      <c r="P22" s="336"/>
      <c r="Q22" s="336"/>
      <c r="R22" s="336"/>
      <c r="S22" s="336"/>
      <c r="T22" s="336"/>
      <c r="U22" s="26"/>
      <c r="V22" s="26"/>
      <c r="W22" s="26"/>
      <c r="X22" s="202"/>
      <c r="Y22" s="202"/>
      <c r="Z22" s="26"/>
      <c r="AA22" s="203"/>
      <c r="AB22" s="203"/>
      <c r="AC22" s="203"/>
      <c r="AD22" s="203"/>
      <c r="AE22" s="203"/>
      <c r="AF22" s="204"/>
    </row>
    <row r="23" spans="1:32" s="336" customFormat="1" ht="15.75">
      <c r="A23" s="491" t="s">
        <v>1109</v>
      </c>
      <c r="B23" s="127"/>
      <c r="C23" s="127"/>
      <c r="D23" s="127"/>
      <c r="E23" s="321"/>
      <c r="F23" s="127"/>
      <c r="G23" s="127"/>
      <c r="H23" s="321"/>
      <c r="I23" s="365"/>
      <c r="J23" s="366"/>
      <c r="K23" s="367"/>
      <c r="L23" s="321"/>
      <c r="M23" s="127"/>
      <c r="N23" s="368"/>
      <c r="U23" s="127"/>
      <c r="V23" s="127"/>
      <c r="W23" s="127"/>
      <c r="X23" s="369"/>
      <c r="Y23" s="369"/>
      <c r="Z23" s="127"/>
      <c r="AA23" s="370"/>
      <c r="AB23" s="370"/>
      <c r="AC23" s="370"/>
      <c r="AD23" s="370"/>
      <c r="AE23" s="370"/>
      <c r="AF23" s="370"/>
    </row>
    <row r="24" spans="1:32">
      <c r="A24" s="36" t="s">
        <v>246</v>
      </c>
      <c r="B24" s="36" t="s">
        <v>247</v>
      </c>
    </row>
    <row r="25" spans="1:32">
      <c r="A25" s="205" t="s">
        <v>241</v>
      </c>
      <c r="B25" s="92" t="s">
        <v>248</v>
      </c>
    </row>
    <row r="26" spans="1:32">
      <c r="A26" s="205" t="s">
        <v>243</v>
      </c>
      <c r="B26" s="92" t="s">
        <v>249</v>
      </c>
    </row>
    <row r="27" spans="1:32">
      <c r="A27" s="205" t="s">
        <v>250</v>
      </c>
      <c r="B27" s="92" t="s">
        <v>251</v>
      </c>
    </row>
    <row r="28" spans="1:32">
      <c r="A28" s="205" t="s">
        <v>244</v>
      </c>
      <c r="B28" s="92" t="s">
        <v>252</v>
      </c>
    </row>
    <row r="29" spans="1:32">
      <c r="A29" s="205" t="s">
        <v>253</v>
      </c>
      <c r="B29" s="92" t="s">
        <v>254</v>
      </c>
    </row>
  </sheetData>
  <mergeCells count="3">
    <mergeCell ref="A1:L1"/>
    <mergeCell ref="A10:Q10"/>
    <mergeCell ref="A16:N16"/>
  </mergeCells>
  <pageMargins left="0.75" right="0.75" top="1" bottom="1" header="0.5" footer="0.5"/>
  <pageSetup scale="47" pageOrder="overThenDown" orientation="landscape" horizontalDpi="4294967292" verticalDpi="4294967292" r:id="rId1"/>
  <headerFooter>
    <oddHeader>&amp;L6th Cycle Housing Element Data Package&amp;CCalveras County and the Cities Within</oddHeader>
    <oddFooter>&amp;LHCD-Housing Policy Division (HPD)&amp;CPage &amp;P&amp;R&amp;D</oddFooter>
  </headerFooter>
  <rowBreaks count="1" manualBreakCount="1">
    <brk id="18" max="16383" man="1"/>
  </rowBreaks>
  <colBreaks count="3" manualBreakCount="3">
    <brk id="14" max="1048575" man="1"/>
    <brk id="19" max="1048575" man="1"/>
    <brk id="24" min="19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E15" sqref="E15"/>
    </sheetView>
  </sheetViews>
  <sheetFormatPr defaultRowHeight="15"/>
  <cols>
    <col min="1" max="1" width="26.85546875" customWidth="1"/>
    <col min="2" max="2" width="14.140625" customWidth="1"/>
    <col min="3" max="3" width="15.140625" customWidth="1"/>
    <col min="4" max="4" width="17.85546875" customWidth="1"/>
    <col min="5" max="5" width="13.140625" customWidth="1"/>
    <col min="6" max="6" width="13.85546875" customWidth="1"/>
    <col min="7" max="7" width="11.85546875" customWidth="1"/>
  </cols>
  <sheetData>
    <row r="1" spans="1:7" ht="21.75" customHeight="1" thickBot="1">
      <c r="A1" s="22" t="s">
        <v>239</v>
      </c>
    </row>
    <row r="2" spans="1:7" ht="39" customHeight="1" thickBot="1">
      <c r="A2" s="732" t="s">
        <v>233</v>
      </c>
      <c r="B2" s="733"/>
      <c r="C2" s="734"/>
      <c r="D2" s="734"/>
      <c r="E2" s="734"/>
      <c r="F2" s="734"/>
      <c r="G2" s="735"/>
    </row>
    <row r="3" spans="1:7" ht="15.75">
      <c r="A3" s="428"/>
      <c r="B3" s="739" t="s">
        <v>230</v>
      </c>
      <c r="C3" s="429"/>
      <c r="D3" s="429"/>
      <c r="E3" s="739" t="s">
        <v>231</v>
      </c>
      <c r="F3" s="742"/>
      <c r="G3" s="743"/>
    </row>
    <row r="4" spans="1:7" ht="15.75">
      <c r="A4" s="430" t="s">
        <v>229</v>
      </c>
      <c r="B4" s="740"/>
      <c r="C4" s="431" t="s">
        <v>188</v>
      </c>
      <c r="D4" s="431" t="s">
        <v>189</v>
      </c>
      <c r="E4" s="740"/>
      <c r="F4" s="744" t="s">
        <v>8</v>
      </c>
      <c r="G4" s="745"/>
    </row>
    <row r="5" spans="1:7" ht="16.5" thickBot="1">
      <c r="A5" s="432"/>
      <c r="B5" s="741"/>
      <c r="C5" s="433"/>
      <c r="D5" s="434"/>
      <c r="E5" s="741"/>
      <c r="F5" s="746"/>
      <c r="G5" s="747"/>
    </row>
    <row r="6" spans="1:7" ht="30" customHeight="1" thickBot="1">
      <c r="A6" s="197" t="s">
        <v>468</v>
      </c>
      <c r="B6" s="198">
        <v>325</v>
      </c>
      <c r="C6" s="198">
        <v>220</v>
      </c>
      <c r="D6" s="198">
        <v>206</v>
      </c>
      <c r="E6" s="198">
        <v>589</v>
      </c>
      <c r="F6" s="748">
        <v>1340</v>
      </c>
      <c r="G6" s="749"/>
    </row>
    <row r="7" spans="1:7" ht="36" customHeight="1" thickBot="1">
      <c r="A7" s="195" t="s">
        <v>232</v>
      </c>
      <c r="B7" s="196">
        <f>B6/F6</f>
        <v>0.24253731343283583</v>
      </c>
      <c r="C7" s="196">
        <f>C6/F6</f>
        <v>0.16417910447761194</v>
      </c>
      <c r="D7" s="196">
        <f>D6/F6</f>
        <v>0.15373134328358209</v>
      </c>
      <c r="E7" s="196">
        <f>E6/F6</f>
        <v>0.43955223880597016</v>
      </c>
      <c r="F7" s="750">
        <f>F6/F6</f>
        <v>1</v>
      </c>
      <c r="G7" s="751"/>
    </row>
    <row r="8" spans="1:7" ht="27" customHeight="1" thickBot="1">
      <c r="A8" s="197" t="s">
        <v>432</v>
      </c>
      <c r="B8" s="198">
        <v>57</v>
      </c>
      <c r="C8" s="198">
        <v>42</v>
      </c>
      <c r="D8" s="198">
        <v>38</v>
      </c>
      <c r="E8" s="198">
        <v>107</v>
      </c>
      <c r="F8" s="748">
        <v>244</v>
      </c>
      <c r="G8" s="749"/>
    </row>
    <row r="9" spans="1:7" ht="34.5" customHeight="1" thickBot="1">
      <c r="A9" s="195" t="s">
        <v>232</v>
      </c>
      <c r="B9" s="196">
        <f>B8/F8</f>
        <v>0.23360655737704919</v>
      </c>
      <c r="C9" s="196">
        <f>C8/F8</f>
        <v>0.1721311475409836</v>
      </c>
      <c r="D9" s="196">
        <f>D8/F8</f>
        <v>0.15573770491803279</v>
      </c>
      <c r="E9" s="196">
        <f>E8/F8</f>
        <v>0.43852459016393441</v>
      </c>
      <c r="F9" s="750">
        <f>F8/F6</f>
        <v>0.18208955223880596</v>
      </c>
      <c r="G9" s="751"/>
    </row>
    <row r="10" spans="1:7" ht="36" customHeight="1" thickBot="1">
      <c r="A10" s="194" t="s">
        <v>1110</v>
      </c>
      <c r="B10" s="193">
        <v>268</v>
      </c>
      <c r="C10" s="193">
        <v>178</v>
      </c>
      <c r="D10" s="193">
        <v>168</v>
      </c>
      <c r="E10" s="193">
        <v>482</v>
      </c>
      <c r="F10" s="748">
        <v>1096</v>
      </c>
      <c r="G10" s="749"/>
    </row>
    <row r="11" spans="1:7" ht="35.25" customHeight="1" thickBot="1">
      <c r="A11" s="195" t="s">
        <v>232</v>
      </c>
      <c r="B11" s="196">
        <f>B10/F10</f>
        <v>0.24452554744525548</v>
      </c>
      <c r="C11" s="196">
        <f>C10/F10</f>
        <v>0.16240875912408759</v>
      </c>
      <c r="D11" s="196">
        <f>D10/F10</f>
        <v>0.15328467153284672</v>
      </c>
      <c r="E11" s="196">
        <f>E10/F10</f>
        <v>0.43978102189781021</v>
      </c>
      <c r="F11" s="750">
        <f>F10/F6</f>
        <v>0.81791044776119404</v>
      </c>
      <c r="G11" s="751"/>
    </row>
    <row r="12" spans="1:7" ht="35.25" customHeight="1">
      <c r="A12" s="65" t="s">
        <v>1103</v>
      </c>
    </row>
    <row r="13" spans="1:7" ht="24.75" customHeight="1">
      <c r="A13" s="736" t="s">
        <v>240</v>
      </c>
      <c r="B13" s="737"/>
      <c r="C13" s="738"/>
      <c r="D13" s="738"/>
      <c r="E13" s="738"/>
      <c r="F13" s="738"/>
      <c r="G13" s="738"/>
    </row>
    <row r="14" spans="1:7" ht="33.75" customHeight="1"/>
    <row r="15" spans="1:7" ht="24.75" customHeight="1"/>
    <row r="16" spans="1:7" ht="34.5" customHeight="1"/>
    <row r="17" ht="24.75" customHeight="1"/>
    <row r="18" ht="27" customHeight="1"/>
    <row r="19" ht="29.25" customHeight="1"/>
    <row r="20" ht="25.5" customHeight="1"/>
    <row r="21" ht="23.25" customHeight="1"/>
    <row r="22" ht="31.5" customHeight="1"/>
    <row r="23" ht="24.75" customHeight="1"/>
    <row r="24" ht="36" customHeight="1"/>
    <row r="25" ht="23.25" customHeight="1"/>
    <row r="27" ht="33" customHeight="1"/>
  </sheetData>
  <mergeCells count="13">
    <mergeCell ref="A2:G2"/>
    <mergeCell ref="A13:G13"/>
    <mergeCell ref="B3:B5"/>
    <mergeCell ref="E3:E5"/>
    <mergeCell ref="F3:G3"/>
    <mergeCell ref="F4:G4"/>
    <mergeCell ref="F5:G5"/>
    <mergeCell ref="F6:G6"/>
    <mergeCell ref="F8:G8"/>
    <mergeCell ref="F10:G10"/>
    <mergeCell ref="F9:G9"/>
    <mergeCell ref="F7:G7"/>
    <mergeCell ref="F11:G11"/>
  </mergeCells>
  <hyperlinks>
    <hyperlink ref="A12" r:id="rId1"/>
  </hyperlinks>
  <pageMargins left="0.7" right="0.7" top="0.75" bottom="0.75" header="0.3" footer="0.3"/>
  <pageSetup scale="61" orientation="portrait" r:id="rId2"/>
  <headerFooter>
    <oddHeader>&amp;L6th Cycle Housing Element Data Package&amp;CCalaveras County and the Cities Within</oddHeader>
    <oddFooter>&amp;LHCD-Housing Policy Division (HPD)&amp;CPage 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P19" sqref="P19"/>
    </sheetView>
  </sheetViews>
  <sheetFormatPr defaultColWidth="9.140625" defaultRowHeight="15"/>
  <cols>
    <col min="1" max="1" width="25.7109375" style="59" customWidth="1"/>
    <col min="2" max="2" width="15.140625" style="59" customWidth="1"/>
    <col min="3" max="3" width="13.7109375" style="59" customWidth="1"/>
    <col min="4" max="4" width="9.140625" style="59"/>
    <col min="5" max="5" width="11.28515625" style="59" customWidth="1"/>
    <col min="6" max="16384" width="9.140625" style="59"/>
  </cols>
  <sheetData>
    <row r="1" spans="1:15">
      <c r="A1" s="59" t="s">
        <v>159</v>
      </c>
      <c r="B1" s="65" t="s">
        <v>160</v>
      </c>
    </row>
    <row r="2" spans="1:15" s="92" customFormat="1">
      <c r="A2" s="92" t="s">
        <v>161</v>
      </c>
    </row>
    <row r="3" spans="1:15" s="92" customFormat="1">
      <c r="A3" s="92" t="s">
        <v>162</v>
      </c>
    </row>
    <row r="4" spans="1:15" s="92" customFormat="1">
      <c r="A4" s="92" t="s">
        <v>163</v>
      </c>
    </row>
    <row r="5" spans="1:15" s="92" customFormat="1">
      <c r="A5" s="92" t="s">
        <v>164</v>
      </c>
    </row>
    <row r="6" spans="1:15" s="63" customFormat="1">
      <c r="A6" s="73"/>
      <c r="B6" s="752" t="s">
        <v>143</v>
      </c>
      <c r="C6" s="753"/>
      <c r="D6" s="753"/>
      <c r="E6" s="754" t="s">
        <v>144</v>
      </c>
      <c r="F6" s="755"/>
      <c r="G6" s="755"/>
      <c r="H6" s="755"/>
      <c r="I6" s="755"/>
      <c r="J6" s="755"/>
      <c r="K6" s="756"/>
      <c r="L6" s="75"/>
      <c r="M6" s="77"/>
      <c r="N6" s="67"/>
      <c r="O6" s="67"/>
    </row>
    <row r="7" spans="1:15" ht="51.75">
      <c r="A7" s="74" t="s">
        <v>145</v>
      </c>
      <c r="B7" s="72" t="s">
        <v>8</v>
      </c>
      <c r="C7" s="71" t="s">
        <v>146</v>
      </c>
      <c r="D7" s="71" t="s">
        <v>147</v>
      </c>
      <c r="E7" s="70" t="s">
        <v>8</v>
      </c>
      <c r="F7" s="68" t="s">
        <v>148</v>
      </c>
      <c r="G7" s="68" t="s">
        <v>149</v>
      </c>
      <c r="H7" s="68" t="s">
        <v>150</v>
      </c>
      <c r="I7" s="68" t="s">
        <v>151</v>
      </c>
      <c r="J7" s="68" t="s">
        <v>152</v>
      </c>
      <c r="K7" s="69" t="s">
        <v>153</v>
      </c>
      <c r="L7" s="76" t="s">
        <v>154</v>
      </c>
      <c r="M7" s="78" t="s">
        <v>155</v>
      </c>
      <c r="N7" s="67"/>
      <c r="O7" s="67"/>
    </row>
    <row r="8" spans="1:15">
      <c r="A8" s="82" t="s">
        <v>32</v>
      </c>
      <c r="B8" s="66">
        <v>2010</v>
      </c>
      <c r="C8" s="80"/>
      <c r="D8" s="80"/>
      <c r="E8" s="80"/>
      <c r="F8" s="80"/>
      <c r="G8" s="80"/>
      <c r="H8" s="80"/>
      <c r="I8" s="80"/>
      <c r="J8" s="80"/>
      <c r="K8" s="80"/>
      <c r="L8" s="85" t="s">
        <v>156</v>
      </c>
      <c r="M8" s="89"/>
      <c r="N8" s="91"/>
      <c r="O8" s="81"/>
    </row>
    <row r="9" spans="1:15">
      <c r="A9" s="83" t="s">
        <v>33</v>
      </c>
      <c r="B9" s="80">
        <v>185</v>
      </c>
      <c r="C9" s="80">
        <v>185</v>
      </c>
      <c r="D9" s="80">
        <v>0</v>
      </c>
      <c r="E9" s="80">
        <v>108</v>
      </c>
      <c r="F9" s="80">
        <v>90</v>
      </c>
      <c r="G9" s="80">
        <v>12</v>
      </c>
      <c r="H9" s="80">
        <v>6</v>
      </c>
      <c r="I9" s="80">
        <v>0</v>
      </c>
      <c r="J9" s="80">
        <v>0</v>
      </c>
      <c r="K9" s="80">
        <v>85</v>
      </c>
      <c r="L9" s="86">
        <v>0.21296296296296291</v>
      </c>
      <c r="M9" s="89">
        <v>2.1760000000000002</v>
      </c>
      <c r="N9" s="91"/>
      <c r="O9" s="81"/>
    </row>
    <row r="10" spans="1:15">
      <c r="A10" s="83" t="s">
        <v>34</v>
      </c>
      <c r="B10" s="80">
        <v>7918</v>
      </c>
      <c r="C10" s="80">
        <v>3746</v>
      </c>
      <c r="D10" s="80">
        <v>4172</v>
      </c>
      <c r="E10" s="80">
        <v>1635</v>
      </c>
      <c r="F10" s="80">
        <v>1447</v>
      </c>
      <c r="G10" s="80">
        <v>31</v>
      </c>
      <c r="H10" s="80">
        <v>0</v>
      </c>
      <c r="I10" s="80">
        <v>104</v>
      </c>
      <c r="J10" s="80">
        <v>53</v>
      </c>
      <c r="K10" s="80">
        <v>1466</v>
      </c>
      <c r="L10" s="86">
        <v>0.10336391437308867</v>
      </c>
      <c r="M10" s="89">
        <v>2.5550000000000002</v>
      </c>
      <c r="N10" s="91"/>
      <c r="O10" s="81"/>
    </row>
    <row r="11" spans="1:15">
      <c r="A11" s="83" t="s">
        <v>35</v>
      </c>
      <c r="B11" s="80">
        <v>4651</v>
      </c>
      <c r="C11" s="80">
        <v>4423</v>
      </c>
      <c r="D11" s="80">
        <v>228</v>
      </c>
      <c r="E11" s="80">
        <v>2309</v>
      </c>
      <c r="F11" s="80">
        <v>1427</v>
      </c>
      <c r="G11" s="80">
        <v>134</v>
      </c>
      <c r="H11" s="80">
        <v>288</v>
      </c>
      <c r="I11" s="80">
        <v>252</v>
      </c>
      <c r="J11" s="80">
        <v>208</v>
      </c>
      <c r="K11" s="80">
        <v>2065</v>
      </c>
      <c r="L11" s="86">
        <v>0.10567345171069731</v>
      </c>
      <c r="M11" s="89">
        <v>2.1419999999999999</v>
      </c>
      <c r="N11" s="91"/>
      <c r="O11" s="81"/>
    </row>
    <row r="12" spans="1:15">
      <c r="A12" s="83" t="s">
        <v>36</v>
      </c>
      <c r="B12" s="80">
        <v>1005</v>
      </c>
      <c r="C12" s="80">
        <v>996</v>
      </c>
      <c r="D12" s="80">
        <v>9</v>
      </c>
      <c r="E12" s="80">
        <v>493</v>
      </c>
      <c r="F12" s="80">
        <v>275</v>
      </c>
      <c r="G12" s="80">
        <v>30</v>
      </c>
      <c r="H12" s="80">
        <v>23</v>
      </c>
      <c r="I12" s="80">
        <v>25</v>
      </c>
      <c r="J12" s="80">
        <v>140</v>
      </c>
      <c r="K12" s="80">
        <v>403</v>
      </c>
      <c r="L12" s="86">
        <v>0.18255578093306291</v>
      </c>
      <c r="M12" s="89">
        <v>2.4710000000000001</v>
      </c>
      <c r="N12" s="91"/>
      <c r="O12" s="81"/>
    </row>
    <row r="13" spans="1:15">
      <c r="A13" s="84" t="s">
        <v>37</v>
      </c>
      <c r="B13" s="79">
        <v>2501</v>
      </c>
      <c r="C13" s="79">
        <v>2500</v>
      </c>
      <c r="D13" s="79">
        <v>1</v>
      </c>
      <c r="E13" s="79">
        <v>1367</v>
      </c>
      <c r="F13" s="79">
        <v>796</v>
      </c>
      <c r="G13" s="79">
        <v>81</v>
      </c>
      <c r="H13" s="79">
        <v>136</v>
      </c>
      <c r="I13" s="79">
        <v>243</v>
      </c>
      <c r="J13" s="79">
        <v>111</v>
      </c>
      <c r="K13" s="79">
        <v>1168</v>
      </c>
      <c r="L13" s="87">
        <v>0.14557425018288217</v>
      </c>
      <c r="M13" s="90">
        <v>2.14</v>
      </c>
      <c r="N13" s="91"/>
      <c r="O13" s="81"/>
    </row>
    <row r="14" spans="1:15">
      <c r="A14" s="83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5" t="s">
        <v>156</v>
      </c>
      <c r="M14" s="89"/>
      <c r="N14" s="91"/>
      <c r="O14" s="81"/>
    </row>
    <row r="15" spans="1:15">
      <c r="A15" s="83" t="s">
        <v>38</v>
      </c>
      <c r="B15" s="80">
        <v>21831</v>
      </c>
      <c r="C15" s="80">
        <v>21690</v>
      </c>
      <c r="D15" s="80">
        <v>141</v>
      </c>
      <c r="E15" s="80">
        <v>12120</v>
      </c>
      <c r="F15" s="80">
        <v>10720</v>
      </c>
      <c r="G15" s="80">
        <v>270</v>
      </c>
      <c r="H15" s="80">
        <v>159</v>
      </c>
      <c r="I15" s="80">
        <v>66</v>
      </c>
      <c r="J15" s="80">
        <v>905</v>
      </c>
      <c r="K15" s="80">
        <v>9382</v>
      </c>
      <c r="L15" s="86">
        <v>0.22590759075907596</v>
      </c>
      <c r="M15" s="89">
        <v>2.3119999999999998</v>
      </c>
      <c r="N15" s="91"/>
      <c r="O15" s="81"/>
    </row>
    <row r="16" spans="1:15">
      <c r="A16" s="83" t="s">
        <v>39</v>
      </c>
      <c r="B16" s="80">
        <v>16260</v>
      </c>
      <c r="C16" s="80">
        <v>11850</v>
      </c>
      <c r="D16" s="80">
        <v>4410</v>
      </c>
      <c r="E16" s="80">
        <v>5912</v>
      </c>
      <c r="F16" s="80">
        <v>4035</v>
      </c>
      <c r="G16" s="80">
        <v>288</v>
      </c>
      <c r="H16" s="80">
        <v>453</v>
      </c>
      <c r="I16" s="80">
        <v>624</v>
      </c>
      <c r="J16" s="80">
        <v>512</v>
      </c>
      <c r="K16" s="80">
        <v>5187</v>
      </c>
      <c r="L16" s="86">
        <v>0.12263193504736125</v>
      </c>
      <c r="M16" s="89">
        <v>2.2845575477154423</v>
      </c>
      <c r="N16" s="91"/>
      <c r="O16" s="81"/>
    </row>
    <row r="17" spans="1:15">
      <c r="A17" s="84" t="s">
        <v>156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88" t="s">
        <v>156</v>
      </c>
      <c r="M17" s="90"/>
      <c r="N17" s="91"/>
      <c r="O17" s="81"/>
    </row>
    <row r="18" spans="1:15">
      <c r="A18" s="83" t="s">
        <v>31</v>
      </c>
      <c r="B18" s="80">
        <v>38091</v>
      </c>
      <c r="C18" s="80">
        <v>33540</v>
      </c>
      <c r="D18" s="80">
        <v>4551</v>
      </c>
      <c r="E18" s="80">
        <v>18032</v>
      </c>
      <c r="F18" s="80">
        <v>14755</v>
      </c>
      <c r="G18" s="80">
        <v>558</v>
      </c>
      <c r="H18" s="80">
        <v>612</v>
      </c>
      <c r="I18" s="80">
        <v>690</v>
      </c>
      <c r="J18" s="80">
        <v>1417</v>
      </c>
      <c r="K18" s="80">
        <v>14569</v>
      </c>
      <c r="L18" s="86">
        <v>0.19204747116237797</v>
      </c>
      <c r="M18" s="89">
        <v>2.3021483972819001</v>
      </c>
      <c r="N18" s="91"/>
      <c r="O18" s="81"/>
    </row>
    <row r="19" spans="1:15">
      <c r="A19" s="96" t="s">
        <v>32</v>
      </c>
      <c r="B19" s="66">
        <v>2013</v>
      </c>
      <c r="C19" s="94"/>
      <c r="D19" s="94"/>
      <c r="E19" s="94"/>
      <c r="F19" s="94"/>
      <c r="G19" s="94"/>
      <c r="H19" s="94"/>
      <c r="I19" s="94"/>
      <c r="J19" s="94"/>
      <c r="K19" s="94"/>
      <c r="L19" s="99" t="s">
        <v>156</v>
      </c>
      <c r="M19" s="103"/>
      <c r="N19" s="105"/>
      <c r="O19" s="95"/>
    </row>
    <row r="20" spans="1:15">
      <c r="A20" s="97" t="s">
        <v>33</v>
      </c>
      <c r="B20" s="94">
        <v>182</v>
      </c>
      <c r="C20" s="94">
        <v>182</v>
      </c>
      <c r="D20" s="94">
        <v>0</v>
      </c>
      <c r="E20" s="94">
        <v>108</v>
      </c>
      <c r="F20" s="94">
        <v>90</v>
      </c>
      <c r="G20" s="94">
        <v>12</v>
      </c>
      <c r="H20" s="94">
        <v>6</v>
      </c>
      <c r="I20" s="94">
        <v>0</v>
      </c>
      <c r="J20" s="94">
        <v>0</v>
      </c>
      <c r="K20" s="94">
        <v>85</v>
      </c>
      <c r="L20" s="100">
        <v>0.21296296296296291</v>
      </c>
      <c r="M20" s="103">
        <v>2.141</v>
      </c>
      <c r="N20" s="105"/>
      <c r="O20" s="95"/>
    </row>
    <row r="21" spans="1:15">
      <c r="A21" s="97" t="s">
        <v>34</v>
      </c>
      <c r="B21" s="94">
        <v>6829</v>
      </c>
      <c r="C21" s="94">
        <v>3952</v>
      </c>
      <c r="D21" s="94">
        <v>2877</v>
      </c>
      <c r="E21" s="94">
        <v>1744</v>
      </c>
      <c r="F21" s="94">
        <v>1556</v>
      </c>
      <c r="G21" s="94">
        <v>31</v>
      </c>
      <c r="H21" s="94">
        <v>0</v>
      </c>
      <c r="I21" s="94">
        <v>104</v>
      </c>
      <c r="J21" s="94">
        <v>53</v>
      </c>
      <c r="K21" s="94">
        <v>1564</v>
      </c>
      <c r="L21" s="100">
        <v>0.10321100917431192</v>
      </c>
      <c r="M21" s="103">
        <v>2.5270000000000001</v>
      </c>
      <c r="N21" s="105"/>
      <c r="O21" s="95"/>
    </row>
    <row r="22" spans="1:15">
      <c r="A22" s="97" t="s">
        <v>35</v>
      </c>
      <c r="B22" s="94">
        <v>4613</v>
      </c>
      <c r="C22" s="94">
        <v>4381</v>
      </c>
      <c r="D22" s="94">
        <v>232</v>
      </c>
      <c r="E22" s="94">
        <v>2312</v>
      </c>
      <c r="F22" s="94">
        <v>1430</v>
      </c>
      <c r="G22" s="94">
        <v>134</v>
      </c>
      <c r="H22" s="94">
        <v>288</v>
      </c>
      <c r="I22" s="94">
        <v>252</v>
      </c>
      <c r="J22" s="94">
        <v>208</v>
      </c>
      <c r="K22" s="94">
        <v>2068</v>
      </c>
      <c r="L22" s="100">
        <v>0.10553633217993075</v>
      </c>
      <c r="M22" s="103">
        <v>2.1179999999999999</v>
      </c>
      <c r="N22" s="105"/>
      <c r="O22" s="95"/>
    </row>
    <row r="23" spans="1:15">
      <c r="A23" s="97" t="s">
        <v>36</v>
      </c>
      <c r="B23" s="94">
        <v>993</v>
      </c>
      <c r="C23" s="94">
        <v>984</v>
      </c>
      <c r="D23" s="94">
        <v>9</v>
      </c>
      <c r="E23" s="94">
        <v>492</v>
      </c>
      <c r="F23" s="94">
        <v>275</v>
      </c>
      <c r="G23" s="94">
        <v>30</v>
      </c>
      <c r="H23" s="94">
        <v>23</v>
      </c>
      <c r="I23" s="94">
        <v>25</v>
      </c>
      <c r="J23" s="94">
        <v>139</v>
      </c>
      <c r="K23" s="94">
        <v>402</v>
      </c>
      <c r="L23" s="100">
        <v>0.18292682926829273</v>
      </c>
      <c r="M23" s="103">
        <v>2.448</v>
      </c>
      <c r="N23" s="105"/>
      <c r="O23" s="95"/>
    </row>
    <row r="24" spans="1:15">
      <c r="A24" s="98" t="s">
        <v>37</v>
      </c>
      <c r="B24" s="93">
        <v>2484</v>
      </c>
      <c r="C24" s="93">
        <v>2483</v>
      </c>
      <c r="D24" s="93">
        <v>1</v>
      </c>
      <c r="E24" s="93">
        <v>1373</v>
      </c>
      <c r="F24" s="93">
        <v>802</v>
      </c>
      <c r="G24" s="93">
        <v>82</v>
      </c>
      <c r="H24" s="93">
        <v>136</v>
      </c>
      <c r="I24" s="93">
        <v>243</v>
      </c>
      <c r="J24" s="93">
        <v>110</v>
      </c>
      <c r="K24" s="93">
        <v>1173</v>
      </c>
      <c r="L24" s="101">
        <v>0.14566642388929352</v>
      </c>
      <c r="M24" s="104">
        <v>2.117</v>
      </c>
      <c r="N24" s="105"/>
      <c r="O24" s="95"/>
    </row>
    <row r="25" spans="1:15">
      <c r="A25" s="97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9" t="s">
        <v>156</v>
      </c>
      <c r="M25" s="103"/>
      <c r="N25" s="105"/>
      <c r="O25" s="95"/>
    </row>
    <row r="26" spans="1:15">
      <c r="A26" s="97" t="s">
        <v>38</v>
      </c>
      <c r="B26" s="94">
        <v>21640</v>
      </c>
      <c r="C26" s="94">
        <v>21498</v>
      </c>
      <c r="D26" s="94">
        <v>142</v>
      </c>
      <c r="E26" s="94">
        <v>12145</v>
      </c>
      <c r="F26" s="94">
        <v>10742</v>
      </c>
      <c r="G26" s="94">
        <v>270</v>
      </c>
      <c r="H26" s="94">
        <v>159</v>
      </c>
      <c r="I26" s="94">
        <v>66</v>
      </c>
      <c r="J26" s="94">
        <v>908</v>
      </c>
      <c r="K26" s="94">
        <v>9401</v>
      </c>
      <c r="L26" s="100">
        <v>0.22593659942363109</v>
      </c>
      <c r="M26" s="103">
        <v>2.2869999999999999</v>
      </c>
      <c r="N26" s="105"/>
      <c r="O26" s="95"/>
    </row>
    <row r="27" spans="1:15">
      <c r="A27" s="97" t="s">
        <v>39</v>
      </c>
      <c r="B27" s="94">
        <v>15101</v>
      </c>
      <c r="C27" s="94">
        <v>11982</v>
      </c>
      <c r="D27" s="94">
        <v>3119</v>
      </c>
      <c r="E27" s="94">
        <v>6029</v>
      </c>
      <c r="F27" s="94">
        <v>4153</v>
      </c>
      <c r="G27" s="94">
        <v>289</v>
      </c>
      <c r="H27" s="94">
        <v>453</v>
      </c>
      <c r="I27" s="94">
        <v>624</v>
      </c>
      <c r="J27" s="94">
        <v>510</v>
      </c>
      <c r="K27" s="94">
        <v>5292</v>
      </c>
      <c r="L27" s="100">
        <v>0.12224249460938796</v>
      </c>
      <c r="M27" s="103">
        <v>2.2641723356009069</v>
      </c>
      <c r="N27" s="105"/>
      <c r="O27" s="95"/>
    </row>
    <row r="28" spans="1:15">
      <c r="A28" s="98" t="s">
        <v>156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102" t="s">
        <v>156</v>
      </c>
      <c r="M28" s="104"/>
      <c r="N28" s="105"/>
      <c r="O28" s="95"/>
    </row>
    <row r="29" spans="1:15">
      <c r="A29" s="97" t="s">
        <v>31</v>
      </c>
      <c r="B29" s="94">
        <v>36741</v>
      </c>
      <c r="C29" s="94">
        <v>33480</v>
      </c>
      <c r="D29" s="94">
        <v>3261</v>
      </c>
      <c r="E29" s="94">
        <v>18174</v>
      </c>
      <c r="F29" s="94">
        <v>14895</v>
      </c>
      <c r="G29" s="94">
        <v>559</v>
      </c>
      <c r="H29" s="94">
        <v>612</v>
      </c>
      <c r="I29" s="94">
        <v>690</v>
      </c>
      <c r="J29" s="94">
        <v>1418</v>
      </c>
      <c r="K29" s="94">
        <v>14693</v>
      </c>
      <c r="L29" s="100">
        <v>0.19153736106525809</v>
      </c>
      <c r="M29" s="103">
        <v>2.2786360852106444</v>
      </c>
      <c r="N29" s="105"/>
      <c r="O29" s="95"/>
    </row>
  </sheetData>
  <mergeCells count="2">
    <mergeCell ref="B6:D6"/>
    <mergeCell ref="E6:K6"/>
  </mergeCells>
  <hyperlinks>
    <hyperlink ref="B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activeCell="F10" sqref="F10"/>
    </sheetView>
  </sheetViews>
  <sheetFormatPr defaultRowHeight="15"/>
  <cols>
    <col min="1" max="1" width="50.140625" customWidth="1"/>
    <col min="2" max="2" width="12" customWidth="1"/>
    <col min="3" max="3" width="12.7109375" customWidth="1"/>
    <col min="5" max="5" width="10.7109375" customWidth="1"/>
    <col min="15" max="15" width="11.5703125" bestFit="1" customWidth="1"/>
    <col min="16" max="16" width="12" customWidth="1"/>
    <col min="17" max="17" width="13.7109375" customWidth="1"/>
    <col min="21" max="21" width="10.28515625" customWidth="1"/>
    <col min="23" max="23" width="14.42578125" customWidth="1"/>
  </cols>
  <sheetData>
    <row r="1" spans="1:14">
      <c r="A1" s="25"/>
      <c r="B1" s="25"/>
      <c r="C1" s="92"/>
      <c r="N1" s="25"/>
    </row>
    <row r="2" spans="1:14" ht="19.5" thickBot="1">
      <c r="A2" s="22" t="s">
        <v>43</v>
      </c>
    </row>
    <row r="3" spans="1:14" ht="12" customHeight="1">
      <c r="A3" s="556" t="s">
        <v>4</v>
      </c>
      <c r="B3" s="579" t="s">
        <v>466</v>
      </c>
      <c r="C3" s="580"/>
      <c r="D3" s="579" t="s">
        <v>433</v>
      </c>
      <c r="E3" s="580"/>
      <c r="F3" s="579" t="s">
        <v>226</v>
      </c>
      <c r="G3" s="580"/>
    </row>
    <row r="4" spans="1:14" ht="12" customHeight="1" thickBot="1">
      <c r="A4" s="578"/>
      <c r="B4" s="305" t="s">
        <v>74</v>
      </c>
      <c r="C4" s="306" t="s">
        <v>3</v>
      </c>
      <c r="D4" s="305" t="s">
        <v>74</v>
      </c>
      <c r="E4" s="306" t="s">
        <v>3</v>
      </c>
      <c r="F4" s="305" t="s">
        <v>74</v>
      </c>
      <c r="G4" s="306" t="s">
        <v>3</v>
      </c>
    </row>
    <row r="5" spans="1:14" ht="12" customHeight="1">
      <c r="A5" s="23" t="s">
        <v>44</v>
      </c>
      <c r="B5" s="130" t="s">
        <v>434</v>
      </c>
      <c r="C5" s="130" t="s">
        <v>434</v>
      </c>
      <c r="D5" s="119" t="s">
        <v>455</v>
      </c>
      <c r="E5" s="119" t="s">
        <v>455</v>
      </c>
      <c r="F5" s="128">
        <f>B5-D5</f>
        <v>14969</v>
      </c>
      <c r="G5" s="131">
        <f>C5-E5</f>
        <v>14969</v>
      </c>
    </row>
    <row r="6" spans="1:14" ht="12" customHeight="1">
      <c r="A6" s="23" t="s">
        <v>45</v>
      </c>
      <c r="B6" s="130">
        <v>413</v>
      </c>
      <c r="C6" s="129" t="s">
        <v>70</v>
      </c>
      <c r="D6" s="119" t="s">
        <v>58</v>
      </c>
      <c r="E6" s="119" t="s">
        <v>59</v>
      </c>
      <c r="F6" s="128">
        <f t="shared" ref="F6:F18" si="0">B6-D6</f>
        <v>413</v>
      </c>
      <c r="G6" s="24">
        <f t="shared" ref="G6:G18" si="1">F6/$G$5</f>
        <v>2.7590353397020508E-2</v>
      </c>
    </row>
    <row r="7" spans="1:14" ht="12" customHeight="1">
      <c r="A7" s="23" t="s">
        <v>46</v>
      </c>
      <c r="B7" s="130" t="s">
        <v>435</v>
      </c>
      <c r="C7" s="129" t="s">
        <v>436</v>
      </c>
      <c r="D7" s="119" t="s">
        <v>223</v>
      </c>
      <c r="E7" s="119" t="s">
        <v>62</v>
      </c>
      <c r="F7" s="128">
        <f t="shared" si="0"/>
        <v>1809</v>
      </c>
      <c r="G7" s="24">
        <f t="shared" si="1"/>
        <v>0.12084975616273633</v>
      </c>
    </row>
    <row r="8" spans="1:14" ht="12" customHeight="1">
      <c r="A8" s="23" t="s">
        <v>47</v>
      </c>
      <c r="B8" s="130" t="s">
        <v>437</v>
      </c>
      <c r="C8" s="129" t="s">
        <v>438</v>
      </c>
      <c r="D8" s="119" t="s">
        <v>220</v>
      </c>
      <c r="E8" s="119" t="s">
        <v>459</v>
      </c>
      <c r="F8" s="128">
        <f t="shared" si="0"/>
        <v>1239</v>
      </c>
      <c r="G8" s="24">
        <f t="shared" si="1"/>
        <v>8.2771060191061521E-2</v>
      </c>
    </row>
    <row r="9" spans="1:14" ht="12" customHeight="1">
      <c r="A9" s="23" t="s">
        <v>48</v>
      </c>
      <c r="B9" s="130" t="s">
        <v>439</v>
      </c>
      <c r="C9" s="129" t="s">
        <v>194</v>
      </c>
      <c r="D9" s="119" t="s">
        <v>65</v>
      </c>
      <c r="E9" s="119" t="s">
        <v>460</v>
      </c>
      <c r="F9" s="128">
        <f t="shared" si="0"/>
        <v>309</v>
      </c>
      <c r="G9" s="24">
        <f t="shared" si="1"/>
        <v>2.0642661500434232E-2</v>
      </c>
    </row>
    <row r="10" spans="1:14" ht="12" customHeight="1">
      <c r="A10" s="23" t="s">
        <v>49</v>
      </c>
      <c r="B10" s="130" t="s">
        <v>440</v>
      </c>
      <c r="C10" s="129" t="s">
        <v>441</v>
      </c>
      <c r="D10" s="119" t="s">
        <v>214</v>
      </c>
      <c r="E10" s="119" t="s">
        <v>461</v>
      </c>
      <c r="F10" s="128">
        <f t="shared" si="0"/>
        <v>1694</v>
      </c>
      <c r="G10" s="24">
        <f t="shared" si="1"/>
        <v>0.1131672122386265</v>
      </c>
    </row>
    <row r="11" spans="1:14" ht="12" customHeight="1">
      <c r="A11" s="23" t="s">
        <v>50</v>
      </c>
      <c r="B11" s="130" t="s">
        <v>196</v>
      </c>
      <c r="C11" s="129" t="s">
        <v>442</v>
      </c>
      <c r="D11" s="119" t="s">
        <v>201</v>
      </c>
      <c r="E11" s="119" t="s">
        <v>462</v>
      </c>
      <c r="F11" s="128">
        <f t="shared" si="0"/>
        <v>803</v>
      </c>
      <c r="G11" s="24">
        <f t="shared" si="1"/>
        <v>5.3644198009219053E-2</v>
      </c>
    </row>
    <row r="12" spans="1:14" ht="12" customHeight="1">
      <c r="A12" s="23" t="s">
        <v>51</v>
      </c>
      <c r="B12" s="130" t="s">
        <v>443</v>
      </c>
      <c r="C12" s="129" t="s">
        <v>192</v>
      </c>
      <c r="D12" s="119" t="s">
        <v>135</v>
      </c>
      <c r="E12" s="119" t="s">
        <v>69</v>
      </c>
      <c r="F12" s="128">
        <f t="shared" si="0"/>
        <v>194</v>
      </c>
      <c r="G12" s="24">
        <f t="shared" si="1"/>
        <v>1.2960117576324403E-2</v>
      </c>
    </row>
    <row r="13" spans="1:14" ht="12" customHeight="1">
      <c r="A13" s="23" t="s">
        <v>52</v>
      </c>
      <c r="B13" s="130" t="s">
        <v>444</v>
      </c>
      <c r="C13" s="129" t="s">
        <v>72</v>
      </c>
      <c r="D13" s="119" t="s">
        <v>136</v>
      </c>
      <c r="E13" s="119" t="s">
        <v>66</v>
      </c>
      <c r="F13" s="128">
        <f t="shared" si="0"/>
        <v>603</v>
      </c>
      <c r="G13" s="24">
        <f t="shared" si="1"/>
        <v>4.028325205424544E-2</v>
      </c>
    </row>
    <row r="14" spans="1:14" ht="12" customHeight="1">
      <c r="A14" s="23" t="s">
        <v>53</v>
      </c>
      <c r="B14" s="130" t="s">
        <v>445</v>
      </c>
      <c r="C14" s="129" t="s">
        <v>446</v>
      </c>
      <c r="D14" s="119" t="s">
        <v>456</v>
      </c>
      <c r="E14" s="119" t="s">
        <v>463</v>
      </c>
      <c r="F14" s="128">
        <f t="shared" si="0"/>
        <v>1527</v>
      </c>
      <c r="G14" s="24">
        <f t="shared" si="1"/>
        <v>0.10201082236622352</v>
      </c>
    </row>
    <row r="15" spans="1:14" ht="12" customHeight="1">
      <c r="A15" s="23" t="s">
        <v>54</v>
      </c>
      <c r="B15" s="130" t="s">
        <v>447</v>
      </c>
      <c r="C15" s="129" t="s">
        <v>448</v>
      </c>
      <c r="D15" s="119" t="s">
        <v>457</v>
      </c>
      <c r="E15" s="119" t="s">
        <v>464</v>
      </c>
      <c r="F15" s="128">
        <f t="shared" si="0"/>
        <v>3404</v>
      </c>
      <c r="G15" s="24">
        <f t="shared" si="1"/>
        <v>0.22740330015365087</v>
      </c>
    </row>
    <row r="16" spans="1:14" ht="12" customHeight="1">
      <c r="A16" s="23" t="s">
        <v>55</v>
      </c>
      <c r="B16" s="130" t="s">
        <v>449</v>
      </c>
      <c r="C16" s="129" t="s">
        <v>450</v>
      </c>
      <c r="D16" s="119" t="s">
        <v>195</v>
      </c>
      <c r="E16" s="119" t="s">
        <v>71</v>
      </c>
      <c r="F16" s="128">
        <f t="shared" si="0"/>
        <v>1310</v>
      </c>
      <c r="G16" s="24">
        <f t="shared" si="1"/>
        <v>8.7514196005077163E-2</v>
      </c>
    </row>
    <row r="17" spans="1:23" ht="12" customHeight="1">
      <c r="A17" s="23" t="s">
        <v>56</v>
      </c>
      <c r="B17" s="130" t="s">
        <v>451</v>
      </c>
      <c r="C17" s="129" t="s">
        <v>452</v>
      </c>
      <c r="D17" s="119" t="s">
        <v>84</v>
      </c>
      <c r="E17" s="119" t="s">
        <v>465</v>
      </c>
      <c r="F17" s="128">
        <f t="shared" si="0"/>
        <v>706</v>
      </c>
      <c r="G17" s="24">
        <f t="shared" si="1"/>
        <v>4.7164139221056854E-2</v>
      </c>
    </row>
    <row r="18" spans="1:23" ht="12" customHeight="1">
      <c r="A18" s="23" t="s">
        <v>57</v>
      </c>
      <c r="B18" s="130" t="s">
        <v>453</v>
      </c>
      <c r="C18" s="129" t="s">
        <v>454</v>
      </c>
      <c r="D18" s="119" t="s">
        <v>458</v>
      </c>
      <c r="E18" s="119" t="s">
        <v>461</v>
      </c>
      <c r="F18" s="128">
        <f t="shared" si="0"/>
        <v>958</v>
      </c>
      <c r="G18" s="24">
        <f t="shared" si="1"/>
        <v>6.3998931124323602E-2</v>
      </c>
    </row>
    <row r="19" spans="1:23">
      <c r="A19" s="65" t="s">
        <v>1101</v>
      </c>
      <c r="C19" s="148"/>
      <c r="W19" s="132"/>
    </row>
    <row r="20" spans="1:23">
      <c r="A20" s="403"/>
    </row>
    <row r="21" spans="1:23">
      <c r="A21" s="403"/>
      <c r="B21" s="92"/>
      <c r="C21" s="92"/>
      <c r="D21" s="92"/>
    </row>
    <row r="22" spans="1:23">
      <c r="A22" s="403"/>
      <c r="C22" s="92"/>
      <c r="D22" s="92"/>
    </row>
    <row r="23" spans="1:23">
      <c r="A23" s="403"/>
    </row>
    <row r="24" spans="1:23">
      <c r="A24" s="403"/>
    </row>
  </sheetData>
  <mergeCells count="4">
    <mergeCell ref="A3:A4"/>
    <mergeCell ref="F3:G3"/>
    <mergeCell ref="B3:C3"/>
    <mergeCell ref="D3:E3"/>
  </mergeCells>
  <hyperlinks>
    <hyperlink ref="A19" r:id="rId1"/>
  </hyperlinks>
  <pageMargins left="0.7" right="0.7" top="0.75" bottom="0.75" header="0.3" footer="0.3"/>
  <pageSetup fitToHeight="0" orientation="landscape" horizontalDpi="300" verticalDpi="300" r:id="rId2"/>
  <headerFooter>
    <oddHeader>&amp;L6th Cycle Housing Element Data Package&amp;CCalaveras County and the Cities Within</oddHeader>
    <oddFooter>&amp;LHCD-Housing Policy Division (HPD)&amp;CPage &amp;P&amp;R&amp;D</oddFooter>
  </headerFooter>
  <colBreaks count="2" manualBreakCount="2">
    <brk id="7" min="1" max="19" man="1"/>
    <brk id="13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B29" sqref="B29"/>
    </sheetView>
  </sheetViews>
  <sheetFormatPr defaultRowHeight="15"/>
  <cols>
    <col min="1" max="1" width="15.7109375" customWidth="1"/>
    <col min="2" max="2" width="39.140625" customWidth="1"/>
    <col min="3" max="3" width="19" customWidth="1"/>
    <col min="4" max="4" width="16.140625" bestFit="1" customWidth="1"/>
    <col min="5" max="5" width="20" bestFit="1" customWidth="1"/>
    <col min="6" max="6" width="19.140625" bestFit="1" customWidth="1"/>
    <col min="7" max="7" width="10.7109375" customWidth="1"/>
    <col min="8" max="8" width="14" customWidth="1"/>
    <col min="9" max="9" width="15.5703125" customWidth="1"/>
    <col min="10" max="10" width="16.85546875" customWidth="1"/>
    <col min="11" max="11" width="12.140625" customWidth="1"/>
    <col min="12" max="13" width="10.140625" customWidth="1"/>
    <col min="14" max="14" width="23.42578125" customWidth="1"/>
  </cols>
  <sheetData>
    <row r="1" spans="1:6" ht="19.5" thickBot="1">
      <c r="A1" s="22" t="s">
        <v>75</v>
      </c>
    </row>
    <row r="2" spans="1:6" ht="35.25" customHeight="1" thickBot="1">
      <c r="A2" s="581" t="s">
        <v>1100</v>
      </c>
      <c r="B2" s="582"/>
      <c r="C2" s="582"/>
      <c r="D2" s="582"/>
      <c r="E2" s="582"/>
      <c r="F2" s="583"/>
    </row>
    <row r="3" spans="1:6" ht="12" customHeight="1">
      <c r="A3" s="586" t="s">
        <v>78</v>
      </c>
      <c r="B3" s="587"/>
      <c r="C3" s="587"/>
      <c r="D3" s="404" t="s">
        <v>466</v>
      </c>
      <c r="E3" s="405" t="s">
        <v>433</v>
      </c>
      <c r="F3" s="406" t="s">
        <v>226</v>
      </c>
    </row>
    <row r="4" spans="1:6" ht="12" customHeight="1">
      <c r="A4" s="300"/>
      <c r="B4" s="301"/>
      <c r="C4" s="302"/>
      <c r="D4" s="493" t="s">
        <v>74</v>
      </c>
      <c r="E4" s="303" t="s">
        <v>74</v>
      </c>
      <c r="F4" s="304" t="s">
        <v>92</v>
      </c>
    </row>
    <row r="5" spans="1:6" ht="12" customHeight="1">
      <c r="A5" s="584" t="s">
        <v>79</v>
      </c>
      <c r="B5" s="585"/>
      <c r="C5" s="585"/>
      <c r="D5" s="332">
        <v>17713</v>
      </c>
      <c r="E5" s="153">
        <v>1769</v>
      </c>
      <c r="F5" s="335">
        <f t="shared" ref="F5:F17" si="0">D5-E5</f>
        <v>15944</v>
      </c>
    </row>
    <row r="6" spans="1:6" ht="12" customHeight="1">
      <c r="A6" s="584" t="s">
        <v>80</v>
      </c>
      <c r="B6" s="585"/>
      <c r="C6" s="585"/>
      <c r="D6" s="333">
        <v>13643</v>
      </c>
      <c r="E6" s="153">
        <v>1083</v>
      </c>
      <c r="F6" s="335">
        <f t="shared" si="0"/>
        <v>12560</v>
      </c>
    </row>
    <row r="7" spans="1:6" ht="12" customHeight="1">
      <c r="A7" s="584" t="s">
        <v>81</v>
      </c>
      <c r="B7" s="585"/>
      <c r="C7" s="585"/>
      <c r="D7" s="334">
        <v>10763</v>
      </c>
      <c r="E7" s="153">
        <v>978</v>
      </c>
      <c r="F7" s="335">
        <f t="shared" si="0"/>
        <v>9785</v>
      </c>
    </row>
    <row r="8" spans="1:6" ht="12" customHeight="1">
      <c r="A8" s="584" t="s">
        <v>82</v>
      </c>
      <c r="B8" s="585"/>
      <c r="C8" s="585"/>
      <c r="D8" s="334">
        <v>2630</v>
      </c>
      <c r="E8" s="153">
        <v>105</v>
      </c>
      <c r="F8" s="335">
        <f t="shared" si="0"/>
        <v>2525</v>
      </c>
    </row>
    <row r="9" spans="1:6" ht="12" customHeight="1">
      <c r="A9" s="584" t="s">
        <v>83</v>
      </c>
      <c r="B9" s="585"/>
      <c r="C9" s="585"/>
      <c r="D9" s="155">
        <v>205</v>
      </c>
      <c r="E9" s="153">
        <v>0</v>
      </c>
      <c r="F9" s="335">
        <f t="shared" si="0"/>
        <v>205</v>
      </c>
    </row>
    <row r="10" spans="1:6" ht="12" customHeight="1">
      <c r="A10" s="584" t="s">
        <v>85</v>
      </c>
      <c r="B10" s="585"/>
      <c r="C10" s="585"/>
      <c r="D10" s="155">
        <v>19</v>
      </c>
      <c r="E10" s="153">
        <v>0</v>
      </c>
      <c r="F10" s="335">
        <f t="shared" si="0"/>
        <v>19</v>
      </c>
    </row>
    <row r="11" spans="1:6" ht="12" customHeight="1">
      <c r="A11" s="584" t="s">
        <v>86</v>
      </c>
      <c r="B11" s="585"/>
      <c r="C11" s="585"/>
      <c r="D11" s="155">
        <v>26</v>
      </c>
      <c r="E11" s="153">
        <v>0</v>
      </c>
      <c r="F11" s="335">
        <f t="shared" si="0"/>
        <v>26</v>
      </c>
    </row>
    <row r="12" spans="1:6" ht="12" customHeight="1">
      <c r="A12" s="584" t="s">
        <v>87</v>
      </c>
      <c r="B12" s="585"/>
      <c r="C12" s="585"/>
      <c r="D12" s="155">
        <v>4070</v>
      </c>
      <c r="E12" s="153">
        <v>686</v>
      </c>
      <c r="F12" s="335">
        <f t="shared" si="0"/>
        <v>3384</v>
      </c>
    </row>
    <row r="13" spans="1:6" ht="12" customHeight="1">
      <c r="A13" s="584" t="s">
        <v>81</v>
      </c>
      <c r="B13" s="585"/>
      <c r="C13" s="585"/>
      <c r="D13" s="155">
        <v>2418</v>
      </c>
      <c r="E13" s="153">
        <v>430</v>
      </c>
      <c r="F13" s="335">
        <f t="shared" si="0"/>
        <v>1988</v>
      </c>
    </row>
    <row r="14" spans="1:6" ht="12" customHeight="1">
      <c r="A14" s="584" t="s">
        <v>82</v>
      </c>
      <c r="B14" s="585"/>
      <c r="C14" s="585"/>
      <c r="D14" s="155">
        <v>1550</v>
      </c>
      <c r="E14" s="153">
        <v>244</v>
      </c>
      <c r="F14" s="335">
        <f t="shared" si="0"/>
        <v>1306</v>
      </c>
    </row>
    <row r="15" spans="1:6" ht="12" customHeight="1">
      <c r="A15" s="584" t="s">
        <v>83</v>
      </c>
      <c r="B15" s="585"/>
      <c r="C15" s="585"/>
      <c r="D15" s="155">
        <v>74</v>
      </c>
      <c r="E15" s="153">
        <v>12</v>
      </c>
      <c r="F15" s="335">
        <f t="shared" si="0"/>
        <v>62</v>
      </c>
    </row>
    <row r="16" spans="1:6" ht="12" customHeight="1">
      <c r="A16" s="584" t="s">
        <v>85</v>
      </c>
      <c r="B16" s="585"/>
      <c r="C16" s="585"/>
      <c r="D16" s="155">
        <v>28</v>
      </c>
      <c r="E16" s="153">
        <v>0</v>
      </c>
      <c r="F16" s="335">
        <f t="shared" si="0"/>
        <v>28</v>
      </c>
    </row>
    <row r="17" spans="1:7" ht="12" customHeight="1" thickBot="1">
      <c r="A17" s="593" t="s">
        <v>86</v>
      </c>
      <c r="B17" s="594"/>
      <c r="C17" s="594"/>
      <c r="D17" s="155">
        <v>0</v>
      </c>
      <c r="E17" s="153">
        <v>0</v>
      </c>
      <c r="F17" s="335">
        <f t="shared" si="0"/>
        <v>0</v>
      </c>
    </row>
    <row r="18" spans="1:7">
      <c r="A18" s="28" t="s">
        <v>88</v>
      </c>
      <c r="B18" s="29" t="s">
        <v>89</v>
      </c>
      <c r="C18" s="29" t="s">
        <v>95</v>
      </c>
      <c r="D18" s="156">
        <f>(D9+D10+D11)</f>
        <v>250</v>
      </c>
      <c r="E18" s="156">
        <f t="shared" ref="E18" si="1">(E9+E10+E11)</f>
        <v>0</v>
      </c>
      <c r="F18" s="157">
        <f>(F9+F10+F11)</f>
        <v>250</v>
      </c>
    </row>
    <row r="19" spans="1:7">
      <c r="A19" s="30" t="s">
        <v>90</v>
      </c>
      <c r="B19" s="199" t="s">
        <v>89</v>
      </c>
      <c r="C19" s="199" t="s">
        <v>95</v>
      </c>
      <c r="D19" s="154">
        <f>(D15+D16+D17)</f>
        <v>102</v>
      </c>
      <c r="E19" s="154">
        <f t="shared" ref="E19" si="2">(E15+E16+E17)</f>
        <v>12</v>
      </c>
      <c r="F19" s="158">
        <f>(F15+F16+F17)</f>
        <v>90</v>
      </c>
    </row>
    <row r="20" spans="1:7" ht="15.75" thickBot="1">
      <c r="A20" s="591" t="s">
        <v>91</v>
      </c>
      <c r="B20" s="592"/>
      <c r="C20" s="31" t="s">
        <v>95</v>
      </c>
      <c r="D20" s="159">
        <f>D18+D19</f>
        <v>352</v>
      </c>
      <c r="E20" s="159">
        <f t="shared" ref="E20" si="3">E18+E19</f>
        <v>12</v>
      </c>
      <c r="F20" s="160">
        <f>F18+F19</f>
        <v>340</v>
      </c>
    </row>
    <row r="21" spans="1:7">
      <c r="A21" s="28" t="s">
        <v>88</v>
      </c>
      <c r="B21" s="29" t="s">
        <v>93</v>
      </c>
      <c r="C21" s="29" t="s">
        <v>94</v>
      </c>
      <c r="D21" s="156">
        <f>(D10+D11)</f>
        <v>45</v>
      </c>
      <c r="E21" s="156">
        <f t="shared" ref="E21" si="4">(E10+E11)</f>
        <v>0</v>
      </c>
      <c r="F21" s="157">
        <f>(F10+F11)</f>
        <v>45</v>
      </c>
    </row>
    <row r="22" spans="1:7">
      <c r="A22" s="30" t="s">
        <v>90</v>
      </c>
      <c r="B22" s="199" t="s">
        <v>93</v>
      </c>
      <c r="C22" s="199" t="s">
        <v>94</v>
      </c>
      <c r="D22" s="154">
        <f>(D16+D17)</f>
        <v>28</v>
      </c>
      <c r="E22" s="154">
        <f t="shared" ref="E22" si="5">(E16+E17)</f>
        <v>0</v>
      </c>
      <c r="F22" s="158">
        <f>(F16+F17)</f>
        <v>28</v>
      </c>
    </row>
    <row r="23" spans="1:7" ht="15.75" thickBot="1">
      <c r="A23" s="591" t="s">
        <v>96</v>
      </c>
      <c r="B23" s="592"/>
      <c r="C23" s="149" t="s">
        <v>94</v>
      </c>
      <c r="D23" s="161">
        <f>D21+D22</f>
        <v>73</v>
      </c>
      <c r="E23" s="161">
        <f t="shared" ref="E23" si="6">E21+E22</f>
        <v>0</v>
      </c>
      <c r="F23" s="162">
        <f t="shared" ref="F23" si="7">F21+F22</f>
        <v>73</v>
      </c>
    </row>
    <row r="24" spans="1:7" s="32" customFormat="1" ht="15.75" thickBot="1">
      <c r="A24" s="588" t="s">
        <v>1095</v>
      </c>
      <c r="B24" s="589"/>
      <c r="C24" s="589"/>
      <c r="D24" s="589"/>
      <c r="E24" s="589"/>
      <c r="F24" s="590"/>
      <c r="G24" s="407"/>
    </row>
  </sheetData>
  <mergeCells count="18">
    <mergeCell ref="A12:C12"/>
    <mergeCell ref="A13:C13"/>
    <mergeCell ref="A24:F24"/>
    <mergeCell ref="A5:C5"/>
    <mergeCell ref="A20:B20"/>
    <mergeCell ref="A23:B23"/>
    <mergeCell ref="A17:C17"/>
    <mergeCell ref="A14:C14"/>
    <mergeCell ref="A15:C15"/>
    <mergeCell ref="A16:C16"/>
    <mergeCell ref="A2:F2"/>
    <mergeCell ref="A6:C6"/>
    <mergeCell ref="A11:C11"/>
    <mergeCell ref="A8:C8"/>
    <mergeCell ref="A9:C9"/>
    <mergeCell ref="A10:C10"/>
    <mergeCell ref="A3:C3"/>
    <mergeCell ref="A7:C7"/>
  </mergeCells>
  <hyperlinks>
    <hyperlink ref="A24" r:id="rId1" display="Source: ACS 2007-2011 Table B25014"/>
    <hyperlink ref="A24:F24" r:id="rId2" display="Source: ACS B25014 (2012-2016)"/>
  </hyperlinks>
  <pageMargins left="0.7" right="0.7" top="0.75" bottom="0.75" header="0.3" footer="0.3"/>
  <pageSetup scale="75" fitToHeight="0" orientation="landscape" horizontalDpi="300" verticalDpi="300" r:id="rId3"/>
  <headerFooter>
    <oddHeader>&amp;L6th Cycle Housing Element Data Package&amp;CCalaveras County and the Cities Within</oddHeader>
    <oddFooter>&amp;LHCD-Housing Policy Division (HPD)&amp;CPage &amp;P&amp;R&amp;D</oddFooter>
  </headerFooter>
  <colBreaks count="2" manualBreakCount="2">
    <brk id="7" max="24" man="1"/>
    <brk id="10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E27" sqref="E27"/>
    </sheetView>
  </sheetViews>
  <sheetFormatPr defaultRowHeight="15"/>
  <cols>
    <col min="1" max="1" width="68.28515625" customWidth="1"/>
    <col min="2" max="2" width="18.140625" customWidth="1"/>
    <col min="3" max="3" width="27.7109375" customWidth="1"/>
    <col min="5" max="5" width="57.85546875" bestFit="1" customWidth="1"/>
    <col min="6" max="6" width="8.28515625" bestFit="1" customWidth="1"/>
    <col min="7" max="7" width="26.42578125" bestFit="1" customWidth="1"/>
    <col min="9" max="9" width="68.28515625" bestFit="1" customWidth="1"/>
    <col min="10" max="10" width="8.28515625" bestFit="1" customWidth="1"/>
    <col min="11" max="11" width="26.42578125" bestFit="1" customWidth="1"/>
  </cols>
  <sheetData>
    <row r="1" spans="1:11" ht="18.75">
      <c r="A1" s="22" t="s">
        <v>97</v>
      </c>
    </row>
    <row r="2" spans="1:11" ht="23.25">
      <c r="A2" s="293" t="s">
        <v>228</v>
      </c>
    </row>
    <row r="3" spans="1:11" s="259" customFormat="1" ht="15.75" thickBot="1">
      <c r="A3" s="259" t="s">
        <v>431</v>
      </c>
    </row>
    <row r="4" spans="1:11">
      <c r="A4" s="260" t="s">
        <v>379</v>
      </c>
      <c r="B4" s="260" t="s">
        <v>5</v>
      </c>
      <c r="C4" s="260" t="s">
        <v>380</v>
      </c>
      <c r="E4" s="508" t="s">
        <v>403</v>
      </c>
      <c r="F4" s="509" t="s">
        <v>5</v>
      </c>
      <c r="G4" s="510" t="s">
        <v>380</v>
      </c>
      <c r="I4" s="508" t="s">
        <v>409</v>
      </c>
      <c r="J4" s="509" t="s">
        <v>5</v>
      </c>
      <c r="K4" s="521" t="s">
        <v>380</v>
      </c>
    </row>
    <row r="5" spans="1:11">
      <c r="A5" s="410" t="s">
        <v>381</v>
      </c>
      <c r="B5" s="261">
        <v>18060</v>
      </c>
      <c r="C5" s="262">
        <v>1</v>
      </c>
      <c r="E5" s="511" t="s">
        <v>404</v>
      </c>
      <c r="F5" s="371">
        <v>3795</v>
      </c>
      <c r="G5" s="512">
        <v>1</v>
      </c>
      <c r="I5" s="30" t="s">
        <v>410</v>
      </c>
      <c r="J5" s="280">
        <v>14265</v>
      </c>
      <c r="K5" s="522">
        <v>1</v>
      </c>
    </row>
    <row r="6" spans="1:11" ht="15.75" thickBot="1">
      <c r="A6" s="411" t="s">
        <v>382</v>
      </c>
      <c r="B6" s="409">
        <v>3795</v>
      </c>
      <c r="C6" s="264">
        <v>0.21013289036544849</v>
      </c>
      <c r="E6" s="513" t="s">
        <v>405</v>
      </c>
      <c r="F6" s="268">
        <v>2395</v>
      </c>
      <c r="G6" s="514">
        <v>0.63109354413702234</v>
      </c>
      <c r="I6" s="523" t="s">
        <v>411</v>
      </c>
      <c r="J6" s="281">
        <v>5420</v>
      </c>
      <c r="K6" s="524">
        <v>0.37995092884682791</v>
      </c>
    </row>
    <row r="7" spans="1:11" ht="15.75" thickBot="1">
      <c r="A7" s="399" t="s">
        <v>383</v>
      </c>
      <c r="B7" s="263">
        <v>14265</v>
      </c>
      <c r="C7" s="265">
        <v>0.78986710963455153</v>
      </c>
      <c r="E7" s="515" t="s">
        <v>406</v>
      </c>
      <c r="F7" s="372">
        <v>675</v>
      </c>
      <c r="G7" s="516">
        <v>0.17786561264822134</v>
      </c>
      <c r="I7" s="28" t="s">
        <v>412</v>
      </c>
      <c r="J7" s="282">
        <v>1260</v>
      </c>
      <c r="K7" s="525">
        <v>8.8328075709779186E-2</v>
      </c>
    </row>
    <row r="8" spans="1:11">
      <c r="A8" s="200" t="s">
        <v>384</v>
      </c>
      <c r="B8" s="266">
        <v>7815</v>
      </c>
      <c r="C8" s="267">
        <v>0.43272425249169433</v>
      </c>
      <c r="E8" s="517" t="s">
        <v>392</v>
      </c>
      <c r="F8" s="268">
        <v>55</v>
      </c>
      <c r="G8" s="518">
        <v>1.4492753623188406E-2</v>
      </c>
      <c r="I8" s="526" t="s">
        <v>392</v>
      </c>
      <c r="J8" s="281">
        <v>195</v>
      </c>
      <c r="K8" s="527">
        <v>1.3669821240799159E-2</v>
      </c>
    </row>
    <row r="9" spans="1:11">
      <c r="A9" s="412" t="s">
        <v>385</v>
      </c>
      <c r="B9" s="270">
        <v>2395</v>
      </c>
      <c r="C9" s="269">
        <v>0.13261351052048725</v>
      </c>
      <c r="E9" s="517" t="s">
        <v>395</v>
      </c>
      <c r="F9" s="268">
        <v>325</v>
      </c>
      <c r="G9" s="518">
        <v>8.5638998682476944E-2</v>
      </c>
      <c r="I9" s="526" t="s">
        <v>395</v>
      </c>
      <c r="J9" s="283">
        <v>370</v>
      </c>
      <c r="K9" s="527">
        <v>2.5937609533824044E-2</v>
      </c>
    </row>
    <row r="10" spans="1:11" ht="15.75" thickBot="1">
      <c r="A10" s="412" t="s">
        <v>386</v>
      </c>
      <c r="B10" s="270">
        <v>5420</v>
      </c>
      <c r="C10" s="269">
        <v>0.30011074197120707</v>
      </c>
      <c r="E10" s="519" t="s">
        <v>396</v>
      </c>
      <c r="F10" s="268">
        <v>295</v>
      </c>
      <c r="G10" s="520">
        <v>7.7733860342555999E-2</v>
      </c>
      <c r="I10" s="528" t="s">
        <v>396</v>
      </c>
      <c r="J10" s="284">
        <v>695</v>
      </c>
      <c r="K10" s="529">
        <v>4.8720644935155974E-2</v>
      </c>
    </row>
    <row r="11" spans="1:11">
      <c r="A11" s="412" t="s">
        <v>387</v>
      </c>
      <c r="B11" s="270">
        <v>945</v>
      </c>
      <c r="C11" s="294">
        <v>5.232558139534884E-2</v>
      </c>
      <c r="E11" s="515" t="s">
        <v>407</v>
      </c>
      <c r="F11" s="372">
        <v>910</v>
      </c>
      <c r="G11" s="516">
        <v>0.23978919631093545</v>
      </c>
      <c r="I11" s="28" t="s">
        <v>413</v>
      </c>
      <c r="J11" s="285">
        <v>2025</v>
      </c>
      <c r="K11" s="525">
        <v>0.14195583596214512</v>
      </c>
    </row>
    <row r="12" spans="1:11" ht="15.75" thickBot="1">
      <c r="A12" s="413" t="s">
        <v>388</v>
      </c>
      <c r="B12" s="271">
        <v>1315</v>
      </c>
      <c r="C12" s="295">
        <v>7.2812846068660023E-2</v>
      </c>
      <c r="E12" s="517" t="s">
        <v>392</v>
      </c>
      <c r="F12" s="268">
        <v>570</v>
      </c>
      <c r="G12" s="518">
        <v>0.15019762845849802</v>
      </c>
      <c r="I12" s="526" t="s">
        <v>392</v>
      </c>
      <c r="J12" s="281">
        <v>815</v>
      </c>
      <c r="K12" s="527">
        <v>5.7132842621801613E-2</v>
      </c>
    </row>
    <row r="13" spans="1:11">
      <c r="A13" s="414" t="s">
        <v>389</v>
      </c>
      <c r="B13" s="266">
        <v>2935</v>
      </c>
      <c r="C13" s="322">
        <v>0.16251384274640088</v>
      </c>
      <c r="E13" s="517" t="s">
        <v>395</v>
      </c>
      <c r="F13" s="268">
        <v>235</v>
      </c>
      <c r="G13" s="518">
        <v>6.1923583662714096E-2</v>
      </c>
      <c r="I13" s="526" t="s">
        <v>395</v>
      </c>
      <c r="J13" s="283">
        <v>595</v>
      </c>
      <c r="K13" s="527">
        <v>4.1710480196284615E-2</v>
      </c>
    </row>
    <row r="14" spans="1:11" ht="15.75" thickBot="1">
      <c r="A14" s="415" t="s">
        <v>390</v>
      </c>
      <c r="B14" s="409">
        <v>910</v>
      </c>
      <c r="C14" s="291">
        <v>5.0387596899224806E-2</v>
      </c>
      <c r="E14" s="519" t="s">
        <v>396</v>
      </c>
      <c r="F14" s="268">
        <v>105</v>
      </c>
      <c r="G14" s="520">
        <v>2.766798418972332E-2</v>
      </c>
      <c r="I14" s="528" t="s">
        <v>396</v>
      </c>
      <c r="J14" s="284">
        <v>615</v>
      </c>
      <c r="K14" s="529">
        <v>4.3112513144058888E-2</v>
      </c>
    </row>
    <row r="15" spans="1:11">
      <c r="A15" s="416" t="s">
        <v>391</v>
      </c>
      <c r="B15" s="409">
        <v>2025</v>
      </c>
      <c r="C15" s="408">
        <v>0.11212624584717608</v>
      </c>
      <c r="E15" s="515" t="s">
        <v>408</v>
      </c>
      <c r="F15" s="266">
        <v>1585</v>
      </c>
      <c r="G15" s="516">
        <v>0.4176548089591568</v>
      </c>
      <c r="I15" s="28" t="s">
        <v>414</v>
      </c>
      <c r="J15" s="266">
        <v>3285</v>
      </c>
      <c r="K15" s="525">
        <v>0.2302839116719243</v>
      </c>
    </row>
    <row r="16" spans="1:11">
      <c r="A16" s="417" t="s">
        <v>392</v>
      </c>
      <c r="B16" s="270">
        <v>1385</v>
      </c>
      <c r="C16" s="292">
        <v>7.6688815060908078E-2</v>
      </c>
      <c r="E16" s="517" t="s">
        <v>392</v>
      </c>
      <c r="F16" s="270">
        <v>625</v>
      </c>
      <c r="G16" s="518">
        <v>0.16469038208168643</v>
      </c>
      <c r="I16" s="526" t="s">
        <v>392</v>
      </c>
      <c r="J16" s="268">
        <v>1010</v>
      </c>
      <c r="K16" s="527">
        <v>7.080266386260077E-2</v>
      </c>
    </row>
    <row r="17" spans="1:11">
      <c r="A17" s="412" t="s">
        <v>393</v>
      </c>
      <c r="B17" s="270">
        <v>570</v>
      </c>
      <c r="C17" s="269">
        <v>3.1561461794019932E-2</v>
      </c>
      <c r="E17" s="517" t="s">
        <v>395</v>
      </c>
      <c r="F17" s="270">
        <v>560</v>
      </c>
      <c r="G17" s="518">
        <v>0.14756258234519104</v>
      </c>
      <c r="I17" s="526" t="s">
        <v>395</v>
      </c>
      <c r="J17" s="270">
        <v>965</v>
      </c>
      <c r="K17" s="527">
        <v>6.7648089730108663E-2</v>
      </c>
    </row>
    <row r="18" spans="1:11">
      <c r="A18" s="412" t="s">
        <v>394</v>
      </c>
      <c r="B18" s="270">
        <v>815</v>
      </c>
      <c r="C18" s="269">
        <v>4.5127353266888152E-2</v>
      </c>
      <c r="E18" s="517" t="s">
        <v>396</v>
      </c>
      <c r="F18" s="270">
        <v>400</v>
      </c>
      <c r="G18" s="518">
        <v>0.10540184453227931</v>
      </c>
      <c r="I18" s="526" t="s">
        <v>396</v>
      </c>
      <c r="J18" s="270">
        <v>1310</v>
      </c>
      <c r="K18" s="527">
        <v>9.1833158079214855E-2</v>
      </c>
    </row>
    <row r="19" spans="1:11">
      <c r="A19" s="417" t="s">
        <v>395</v>
      </c>
      <c r="B19" s="270">
        <v>830</v>
      </c>
      <c r="C19" s="286">
        <v>4.5957918050941307E-2</v>
      </c>
      <c r="E19" s="504" t="s">
        <v>1120</v>
      </c>
      <c r="F19" s="268">
        <v>765</v>
      </c>
      <c r="G19" s="505">
        <v>0.20158102766798419</v>
      </c>
      <c r="I19" s="504" t="s">
        <v>1122</v>
      </c>
      <c r="J19" s="268">
        <v>2635</v>
      </c>
      <c r="K19" s="530">
        <v>0.18471784086926044</v>
      </c>
    </row>
    <row r="20" spans="1:11" ht="15.75" thickBot="1">
      <c r="A20" s="418" t="s">
        <v>396</v>
      </c>
      <c r="B20" s="409">
        <v>720</v>
      </c>
      <c r="C20" s="287">
        <v>3.9867109634551492E-2</v>
      </c>
      <c r="E20" s="506" t="s">
        <v>1121</v>
      </c>
      <c r="F20" s="274">
        <v>940</v>
      </c>
      <c r="G20" s="507">
        <v>0.24769433465085638</v>
      </c>
      <c r="I20" s="506" t="s">
        <v>1123</v>
      </c>
      <c r="J20" s="274">
        <v>2390</v>
      </c>
      <c r="K20" s="531">
        <v>0.16754293725902558</v>
      </c>
    </row>
    <row r="21" spans="1:11">
      <c r="A21" s="419" t="s">
        <v>397</v>
      </c>
      <c r="B21" s="270">
        <v>4870</v>
      </c>
      <c r="C21" s="288">
        <v>0.26965669988925806</v>
      </c>
    </row>
    <row r="22" spans="1:11">
      <c r="A22" s="420" t="s">
        <v>398</v>
      </c>
      <c r="B22" s="268">
        <v>1585</v>
      </c>
      <c r="C22" s="289">
        <v>8.7763012181616834E-2</v>
      </c>
      <c r="E22" s="259" t="s">
        <v>415</v>
      </c>
      <c r="I22" s="259" t="s">
        <v>415</v>
      </c>
    </row>
    <row r="23" spans="1:11">
      <c r="A23" s="421" t="s">
        <v>399</v>
      </c>
      <c r="B23" s="272">
        <v>3285</v>
      </c>
      <c r="C23" s="290">
        <v>0.18189368770764119</v>
      </c>
    </row>
    <row r="24" spans="1:11">
      <c r="A24" s="417" t="s">
        <v>392</v>
      </c>
      <c r="B24" s="268">
        <v>1635</v>
      </c>
      <c r="C24" s="286">
        <v>9.0531561461794016E-2</v>
      </c>
    </row>
    <row r="25" spans="1:11">
      <c r="A25" s="417" t="s">
        <v>395</v>
      </c>
      <c r="B25" s="270">
        <v>1525</v>
      </c>
      <c r="C25" s="286">
        <v>8.4440753045404202E-2</v>
      </c>
    </row>
    <row r="26" spans="1:11" ht="15.75" thickBot="1">
      <c r="A26" s="418" t="s">
        <v>396</v>
      </c>
      <c r="B26" s="274">
        <v>1710</v>
      </c>
      <c r="C26" s="287">
        <v>9.4684385382059796E-2</v>
      </c>
    </row>
    <row r="27" spans="1:11">
      <c r="A27" s="498" t="s">
        <v>400</v>
      </c>
      <c r="B27" s="275">
        <v>6730</v>
      </c>
      <c r="C27" s="499">
        <v>0.37264673311184937</v>
      </c>
    </row>
    <row r="28" spans="1:11">
      <c r="A28" s="500" t="s">
        <v>401</v>
      </c>
      <c r="B28" s="270">
        <v>1705</v>
      </c>
      <c r="C28" s="501">
        <v>9.4407530454042085E-2</v>
      </c>
    </row>
    <row r="29" spans="1:11">
      <c r="A29" s="500" t="s">
        <v>402</v>
      </c>
      <c r="B29" s="270">
        <v>5025</v>
      </c>
      <c r="C29" s="501">
        <v>0.27823920265780733</v>
      </c>
    </row>
    <row r="30" spans="1:11" s="450" customFormat="1">
      <c r="A30" s="500" t="s">
        <v>1118</v>
      </c>
      <c r="B30" s="270">
        <v>3400</v>
      </c>
      <c r="C30" s="501">
        <v>0.18826135105204872</v>
      </c>
    </row>
    <row r="31" spans="1:11" s="450" customFormat="1" ht="15.75" thickBot="1">
      <c r="A31" s="502" t="s">
        <v>1119</v>
      </c>
      <c r="B31" s="274">
        <v>3330</v>
      </c>
      <c r="C31" s="503">
        <v>0.18438538205980065</v>
      </c>
    </row>
    <row r="32" spans="1:11">
      <c r="A32" s="259"/>
      <c r="B32" s="276"/>
      <c r="C32" s="277"/>
    </row>
    <row r="33" spans="1:11">
      <c r="A33" s="259" t="s">
        <v>415</v>
      </c>
      <c r="B33" s="278"/>
      <c r="C33" s="273"/>
    </row>
    <row r="34" spans="1:11">
      <c r="A34" s="259"/>
      <c r="B34" s="279"/>
      <c r="C34" s="259"/>
      <c r="E34" s="336" t="s">
        <v>605</v>
      </c>
      <c r="F34" s="336"/>
      <c r="G34" s="336"/>
      <c r="I34" s="336" t="s">
        <v>606</v>
      </c>
      <c r="J34" s="276"/>
      <c r="K34" s="132"/>
    </row>
    <row r="35" spans="1:11" ht="15.75" thickBot="1">
      <c r="A35" s="321" t="s">
        <v>432</v>
      </c>
      <c r="B35" s="259"/>
      <c r="C35" s="259"/>
      <c r="E35" s="336"/>
      <c r="F35" s="336"/>
      <c r="G35" s="336"/>
      <c r="I35" s="336"/>
      <c r="J35" s="336"/>
      <c r="K35" s="132"/>
    </row>
    <row r="36" spans="1:11">
      <c r="A36" s="532" t="s">
        <v>381</v>
      </c>
      <c r="B36" s="261">
        <v>1700</v>
      </c>
      <c r="C36" s="533">
        <v>1</v>
      </c>
      <c r="E36" s="508" t="s">
        <v>403</v>
      </c>
      <c r="F36" s="509" t="s">
        <v>5</v>
      </c>
      <c r="G36" s="510" t="s">
        <v>380</v>
      </c>
      <c r="I36" s="508" t="s">
        <v>409</v>
      </c>
      <c r="J36" s="509" t="s">
        <v>5</v>
      </c>
      <c r="K36" s="521" t="s">
        <v>380</v>
      </c>
    </row>
    <row r="37" spans="1:11">
      <c r="A37" s="534" t="s">
        <v>382</v>
      </c>
      <c r="B37" s="263">
        <v>585</v>
      </c>
      <c r="C37" s="535">
        <v>0.34411764705882353</v>
      </c>
      <c r="E37" s="511" t="s">
        <v>404</v>
      </c>
      <c r="F37" s="371">
        <v>585</v>
      </c>
      <c r="G37" s="512">
        <v>1</v>
      </c>
      <c r="I37" s="30" t="s">
        <v>410</v>
      </c>
      <c r="J37" s="280">
        <v>1115</v>
      </c>
      <c r="K37" s="522">
        <v>1</v>
      </c>
    </row>
    <row r="38" spans="1:11" ht="15.75" thickBot="1">
      <c r="A38" s="536" t="s">
        <v>383</v>
      </c>
      <c r="B38" s="263">
        <v>1115</v>
      </c>
      <c r="C38" s="537">
        <v>0.65588235294117647</v>
      </c>
      <c r="E38" s="513" t="s">
        <v>405</v>
      </c>
      <c r="F38" s="268">
        <v>390</v>
      </c>
      <c r="G38" s="514">
        <v>0.66666666666666663</v>
      </c>
      <c r="I38" s="523" t="s">
        <v>411</v>
      </c>
      <c r="J38" s="281">
        <v>295</v>
      </c>
      <c r="K38" s="524">
        <v>0.26457399103139012</v>
      </c>
    </row>
    <row r="39" spans="1:11">
      <c r="A39" s="28" t="s">
        <v>384</v>
      </c>
      <c r="B39" s="266">
        <v>685</v>
      </c>
      <c r="C39" s="525">
        <v>0.40294117647058825</v>
      </c>
      <c r="E39" s="515" t="s">
        <v>406</v>
      </c>
      <c r="F39" s="372">
        <v>155</v>
      </c>
      <c r="G39" s="516">
        <v>0.26495726495726496</v>
      </c>
      <c r="I39" s="28" t="s">
        <v>412</v>
      </c>
      <c r="J39" s="282">
        <v>60</v>
      </c>
      <c r="K39" s="525">
        <v>5.3811659192825115E-2</v>
      </c>
    </row>
    <row r="40" spans="1:11">
      <c r="A40" s="538" t="s">
        <v>385</v>
      </c>
      <c r="B40" s="268">
        <v>390</v>
      </c>
      <c r="C40" s="539">
        <v>0.22941176470588234</v>
      </c>
      <c r="E40" s="517" t="s">
        <v>392</v>
      </c>
      <c r="F40" s="268">
        <v>0</v>
      </c>
      <c r="G40" s="518">
        <v>0</v>
      </c>
      <c r="I40" s="526" t="s">
        <v>392</v>
      </c>
      <c r="J40" s="281">
        <v>25</v>
      </c>
      <c r="K40" s="527">
        <v>2.2421524663677129E-2</v>
      </c>
    </row>
    <row r="41" spans="1:11">
      <c r="A41" s="538" t="s">
        <v>386</v>
      </c>
      <c r="B41" s="270">
        <v>295</v>
      </c>
      <c r="C41" s="539">
        <v>0.17352941176470588</v>
      </c>
      <c r="E41" s="517" t="s">
        <v>395</v>
      </c>
      <c r="F41" s="268">
        <v>110</v>
      </c>
      <c r="G41" s="518">
        <v>0.18803418803418803</v>
      </c>
      <c r="I41" s="526" t="s">
        <v>395</v>
      </c>
      <c r="J41" s="283">
        <v>0</v>
      </c>
      <c r="K41" s="527">
        <v>0</v>
      </c>
    </row>
    <row r="42" spans="1:11" ht="15.75" thickBot="1">
      <c r="A42" s="538" t="s">
        <v>387</v>
      </c>
      <c r="B42" s="271">
        <v>200</v>
      </c>
      <c r="C42" s="539">
        <v>0.11764705882352941</v>
      </c>
      <c r="E42" s="519" t="s">
        <v>396</v>
      </c>
      <c r="F42" s="268">
        <v>45</v>
      </c>
      <c r="G42" s="520">
        <v>7.6923076923076927E-2</v>
      </c>
      <c r="I42" s="528" t="s">
        <v>396</v>
      </c>
      <c r="J42" s="284">
        <v>35</v>
      </c>
      <c r="K42" s="529">
        <v>3.1390134529147982E-2</v>
      </c>
    </row>
    <row r="43" spans="1:11" ht="15.75" thickBot="1">
      <c r="A43" s="540" t="s">
        <v>388</v>
      </c>
      <c r="B43" s="271">
        <v>120</v>
      </c>
      <c r="C43" s="541">
        <v>7.0588235294117646E-2</v>
      </c>
      <c r="E43" s="515" t="s">
        <v>407</v>
      </c>
      <c r="F43" s="372">
        <v>195</v>
      </c>
      <c r="G43" s="516">
        <v>0.33333333333333331</v>
      </c>
      <c r="I43" s="28" t="s">
        <v>413</v>
      </c>
      <c r="J43" s="285">
        <v>135</v>
      </c>
      <c r="K43" s="525">
        <v>0.1210762331838565</v>
      </c>
    </row>
    <row r="44" spans="1:11">
      <c r="A44" s="542" t="s">
        <v>389</v>
      </c>
      <c r="B44" s="266">
        <v>330</v>
      </c>
      <c r="C44" s="543">
        <v>0.19411764705882353</v>
      </c>
      <c r="E44" s="517" t="s">
        <v>392</v>
      </c>
      <c r="F44" s="268">
        <v>185</v>
      </c>
      <c r="G44" s="518">
        <v>0.31623931623931623</v>
      </c>
      <c r="I44" s="526" t="s">
        <v>392</v>
      </c>
      <c r="J44" s="281">
        <v>65</v>
      </c>
      <c r="K44" s="527">
        <v>5.829596412556054E-2</v>
      </c>
    </row>
    <row r="45" spans="1:11">
      <c r="A45" s="544" t="s">
        <v>390</v>
      </c>
      <c r="B45" s="268">
        <v>195</v>
      </c>
      <c r="C45" s="545">
        <v>0.11470588235294117</v>
      </c>
      <c r="E45" s="517" t="s">
        <v>395</v>
      </c>
      <c r="F45" s="268">
        <v>0</v>
      </c>
      <c r="G45" s="518">
        <v>0</v>
      </c>
      <c r="I45" s="526" t="s">
        <v>395</v>
      </c>
      <c r="J45" s="283">
        <v>15</v>
      </c>
      <c r="K45" s="527">
        <v>1.3452914798206279E-2</v>
      </c>
    </row>
    <row r="46" spans="1:11" ht="15.75" thickBot="1">
      <c r="A46" s="546" t="s">
        <v>391</v>
      </c>
      <c r="B46" s="272">
        <v>135</v>
      </c>
      <c r="C46" s="547">
        <v>7.9411764705882348E-2</v>
      </c>
      <c r="E46" s="519" t="s">
        <v>396</v>
      </c>
      <c r="F46" s="268">
        <v>10</v>
      </c>
      <c r="G46" s="520">
        <v>1.7094017094017096E-2</v>
      </c>
      <c r="I46" s="528" t="s">
        <v>396</v>
      </c>
      <c r="J46" s="284">
        <v>55</v>
      </c>
      <c r="K46" s="529">
        <v>4.9327354260089683E-2</v>
      </c>
    </row>
    <row r="47" spans="1:11">
      <c r="A47" s="526" t="s">
        <v>392</v>
      </c>
      <c r="B47" s="270">
        <v>250</v>
      </c>
      <c r="C47" s="548">
        <v>0.14705882352941177</v>
      </c>
      <c r="E47" s="515" t="s">
        <v>408</v>
      </c>
      <c r="F47" s="266">
        <v>350</v>
      </c>
      <c r="G47" s="516">
        <v>0.59829059829059827</v>
      </c>
      <c r="I47" s="28" t="s">
        <v>414</v>
      </c>
      <c r="J47" s="266">
        <v>195</v>
      </c>
      <c r="K47" s="525">
        <v>0.17488789237668162</v>
      </c>
    </row>
    <row r="48" spans="1:11">
      <c r="A48" s="549" t="s">
        <v>393</v>
      </c>
      <c r="B48" s="268">
        <v>185</v>
      </c>
      <c r="C48" s="539">
        <v>0.10882352941176471</v>
      </c>
      <c r="E48" s="517" t="s">
        <v>392</v>
      </c>
      <c r="F48" s="270">
        <v>185</v>
      </c>
      <c r="G48" s="518">
        <v>0.31623931623931623</v>
      </c>
      <c r="I48" s="526" t="s">
        <v>392</v>
      </c>
      <c r="J48" s="268">
        <v>90</v>
      </c>
      <c r="K48" s="527">
        <v>8.0717488789237665E-2</v>
      </c>
    </row>
    <row r="49" spans="1:11">
      <c r="A49" s="549" t="s">
        <v>394</v>
      </c>
      <c r="B49" s="270">
        <v>65</v>
      </c>
      <c r="C49" s="539">
        <v>3.8235294117647062E-2</v>
      </c>
      <c r="E49" s="517" t="s">
        <v>395</v>
      </c>
      <c r="F49" s="270">
        <v>110</v>
      </c>
      <c r="G49" s="518">
        <v>0.18803418803418803</v>
      </c>
      <c r="I49" s="526" t="s">
        <v>395</v>
      </c>
      <c r="J49" s="270">
        <v>15</v>
      </c>
      <c r="K49" s="527">
        <v>1.3452914798206279E-2</v>
      </c>
    </row>
    <row r="50" spans="1:11">
      <c r="A50" s="526" t="s">
        <v>395</v>
      </c>
      <c r="B50" s="268">
        <v>15</v>
      </c>
      <c r="C50" s="548">
        <v>8.8235294117647058E-3</v>
      </c>
      <c r="E50" s="517" t="s">
        <v>396</v>
      </c>
      <c r="F50" s="270">
        <v>55</v>
      </c>
      <c r="G50" s="518">
        <v>9.4017094017094016E-2</v>
      </c>
      <c r="I50" s="526" t="s">
        <v>396</v>
      </c>
      <c r="J50" s="270">
        <v>90</v>
      </c>
      <c r="K50" s="527">
        <v>8.0717488789237665E-2</v>
      </c>
    </row>
    <row r="51" spans="1:11" ht="15.75" thickBot="1">
      <c r="A51" s="528" t="s">
        <v>396</v>
      </c>
      <c r="B51" s="274">
        <v>65</v>
      </c>
      <c r="C51" s="531">
        <v>3.8235294117647062E-2</v>
      </c>
      <c r="E51" s="504" t="s">
        <v>1120</v>
      </c>
      <c r="F51" s="268">
        <v>155</v>
      </c>
      <c r="G51" s="505">
        <v>0.26495726495726496</v>
      </c>
      <c r="I51" s="504" t="s">
        <v>1122</v>
      </c>
      <c r="J51" s="268">
        <v>140</v>
      </c>
      <c r="K51" s="530">
        <v>0.12556053811659193</v>
      </c>
    </row>
    <row r="52" spans="1:11" ht="15.75" thickBot="1">
      <c r="A52" s="550" t="s">
        <v>397</v>
      </c>
      <c r="B52" s="275">
        <v>545</v>
      </c>
      <c r="C52" s="551">
        <v>0.32058823529411767</v>
      </c>
      <c r="E52" s="506" t="s">
        <v>1121</v>
      </c>
      <c r="F52" s="274">
        <v>225</v>
      </c>
      <c r="G52" s="507">
        <v>0.38461538461538464</v>
      </c>
      <c r="I52" s="506" t="s">
        <v>1123</v>
      </c>
      <c r="J52" s="274">
        <v>160</v>
      </c>
      <c r="K52" s="531">
        <v>0.14349775784753363</v>
      </c>
    </row>
    <row r="53" spans="1:11">
      <c r="A53" s="552" t="s">
        <v>398</v>
      </c>
      <c r="B53" s="268">
        <v>350</v>
      </c>
      <c r="C53" s="553">
        <v>0.20588235294117646</v>
      </c>
    </row>
    <row r="54" spans="1:11">
      <c r="A54" s="554" t="s">
        <v>399</v>
      </c>
      <c r="B54" s="272">
        <v>195</v>
      </c>
      <c r="C54" s="555">
        <v>0.11470588235294117</v>
      </c>
    </row>
    <row r="55" spans="1:11">
      <c r="A55" s="526" t="s">
        <v>392</v>
      </c>
      <c r="B55" s="268">
        <v>275</v>
      </c>
      <c r="C55" s="548">
        <v>0.16176470588235295</v>
      </c>
    </row>
    <row r="56" spans="1:11">
      <c r="A56" s="526" t="s">
        <v>395</v>
      </c>
      <c r="B56" s="270">
        <v>125</v>
      </c>
      <c r="C56" s="548">
        <v>7.3529411764705885E-2</v>
      </c>
    </row>
    <row r="57" spans="1:11" ht="15.75" thickBot="1">
      <c r="A57" s="528" t="s">
        <v>396</v>
      </c>
      <c r="B57" s="274">
        <v>145</v>
      </c>
      <c r="C57" s="531">
        <v>8.5294117647058826E-2</v>
      </c>
    </row>
    <row r="58" spans="1:11">
      <c r="A58" s="498" t="s">
        <v>400</v>
      </c>
      <c r="B58" s="275">
        <v>680</v>
      </c>
      <c r="C58" s="499">
        <v>0.4</v>
      </c>
    </row>
    <row r="59" spans="1:11">
      <c r="A59" s="500" t="s">
        <v>401</v>
      </c>
      <c r="B59" s="270">
        <v>380</v>
      </c>
      <c r="C59" s="501">
        <v>0.22352941176470589</v>
      </c>
    </row>
    <row r="60" spans="1:11">
      <c r="A60" s="500" t="s">
        <v>402</v>
      </c>
      <c r="B60" s="270">
        <v>300</v>
      </c>
      <c r="C60" s="501">
        <v>0.17647058823529413</v>
      </c>
    </row>
    <row r="61" spans="1:11">
      <c r="A61" s="500" t="s">
        <v>1118</v>
      </c>
      <c r="B61" s="270">
        <v>295</v>
      </c>
      <c r="C61" s="501">
        <v>0.17352941176470588</v>
      </c>
    </row>
    <row r="62" spans="1:11" ht="15.75" thickBot="1">
      <c r="A62" s="502" t="s">
        <v>1119</v>
      </c>
      <c r="B62" s="274">
        <v>385</v>
      </c>
      <c r="C62" s="503">
        <v>0.22647058823529412</v>
      </c>
    </row>
  </sheetData>
  <pageMargins left="0.7" right="0.7" top="0.75" bottom="0.75" header="0.3" footer="0.3"/>
  <pageSetup orientation="landscape" r:id="rId1"/>
  <headerFooter>
    <oddHeader>&amp;L6th Cycle Housing Element Data Package&amp;CCalaveras County and the Cities Within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1"/>
  <sheetViews>
    <sheetView zoomScale="85" zoomScaleNormal="85" workbookViewId="0">
      <selection activeCell="K63" sqref="K63"/>
    </sheetView>
  </sheetViews>
  <sheetFormatPr defaultRowHeight="15"/>
  <cols>
    <col min="1" max="1" width="41.5703125" customWidth="1"/>
    <col min="2" max="2" width="12.42578125" customWidth="1"/>
    <col min="3" max="3" width="11.140625" customWidth="1"/>
    <col min="4" max="4" width="10.42578125" customWidth="1"/>
    <col min="5" max="5" width="9.42578125" bestFit="1" customWidth="1"/>
    <col min="6" max="6" width="22.140625" bestFit="1" customWidth="1"/>
    <col min="7" max="7" width="13.140625" customWidth="1"/>
    <col min="8" max="8" width="13.42578125" bestFit="1" customWidth="1"/>
    <col min="9" max="9" width="10.140625" bestFit="1" customWidth="1"/>
    <col min="11" max="11" width="12.28515625" customWidth="1"/>
    <col min="14" max="14" width="11.140625" customWidth="1"/>
    <col min="15" max="15" width="9.140625" customWidth="1"/>
    <col min="17" max="17" width="11.140625" customWidth="1"/>
    <col min="20" max="20" width="11.5703125" customWidth="1"/>
    <col min="22" max="22" width="10.140625" bestFit="1" customWidth="1"/>
    <col min="23" max="23" width="11.140625" customWidth="1"/>
    <col min="24" max="24" width="9.85546875" customWidth="1"/>
    <col min="26" max="26" width="11.5703125" customWidth="1"/>
    <col min="29" max="29" width="12.28515625" customWidth="1"/>
    <col min="32" max="32" width="11.7109375" customWidth="1"/>
  </cols>
  <sheetData>
    <row r="1" spans="1:56" ht="19.5" thickBot="1">
      <c r="A1" s="22" t="s">
        <v>98</v>
      </c>
    </row>
    <row r="2" spans="1:56" ht="15" customHeight="1" thickBot="1">
      <c r="A2" s="452" t="s">
        <v>6</v>
      </c>
      <c r="B2" s="599" t="s">
        <v>431</v>
      </c>
      <c r="C2" s="600"/>
      <c r="D2" s="599" t="s">
        <v>432</v>
      </c>
      <c r="E2" s="600"/>
      <c r="F2" s="494" t="s">
        <v>226</v>
      </c>
      <c r="G2" s="450"/>
    </row>
    <row r="3" spans="1:56" s="106" customFormat="1" ht="48.75" customHeight="1" thickBot="1">
      <c r="A3" s="401" t="s">
        <v>0</v>
      </c>
      <c r="B3" s="454" t="s">
        <v>74</v>
      </c>
      <c r="C3" s="454" t="s">
        <v>108</v>
      </c>
      <c r="D3" s="402" t="s">
        <v>74</v>
      </c>
      <c r="E3" s="454" t="s">
        <v>108</v>
      </c>
      <c r="F3" s="402" t="s">
        <v>74</v>
      </c>
      <c r="G3" s="400"/>
      <c r="H3" s="400"/>
      <c r="I3" s="400"/>
      <c r="J3" s="400"/>
      <c r="K3" s="400"/>
      <c r="L3" s="400"/>
    </row>
    <row r="4" spans="1:56" s="212" customFormat="1" ht="16.5" customHeight="1">
      <c r="A4" s="462" t="s">
        <v>88</v>
      </c>
      <c r="B4" s="463">
        <v>13643</v>
      </c>
      <c r="C4" s="464" t="s">
        <v>469</v>
      </c>
      <c r="D4" s="465">
        <v>1083</v>
      </c>
      <c r="E4" s="464" t="s">
        <v>202</v>
      </c>
      <c r="F4" s="465">
        <f>B4-D4</f>
        <v>12560</v>
      </c>
      <c r="G4" s="400"/>
      <c r="H4" s="400"/>
      <c r="I4" s="400"/>
      <c r="J4" s="400"/>
      <c r="K4" s="400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3"/>
      <c r="AV4" s="403"/>
      <c r="AW4" s="403"/>
      <c r="AX4" s="403"/>
      <c r="AY4" s="403"/>
      <c r="AZ4" s="403"/>
      <c r="BA4" s="403"/>
      <c r="BB4" s="403"/>
      <c r="BC4" s="403"/>
      <c r="BD4" s="403"/>
    </row>
    <row r="5" spans="1:56" s="139" customFormat="1">
      <c r="A5" s="461" t="s">
        <v>258</v>
      </c>
      <c r="B5" s="460">
        <v>4070</v>
      </c>
      <c r="C5" s="458" t="s">
        <v>470</v>
      </c>
      <c r="D5" s="459">
        <v>686</v>
      </c>
      <c r="E5" s="456" t="s">
        <v>216</v>
      </c>
      <c r="F5" s="457">
        <f>B5-D5</f>
        <v>3384</v>
      </c>
      <c r="G5" s="400"/>
      <c r="H5" s="400"/>
      <c r="I5" s="400"/>
      <c r="J5" s="400"/>
      <c r="K5" s="400"/>
      <c r="L5" s="400"/>
    </row>
    <row r="6" spans="1:56" s="139" customFormat="1">
      <c r="A6" s="453" t="s">
        <v>1095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  <c r="N6" s="209"/>
      <c r="O6" s="210"/>
      <c r="P6" s="210"/>
      <c r="Q6" s="209"/>
      <c r="R6" s="210"/>
      <c r="S6" s="210"/>
      <c r="T6" s="209"/>
      <c r="U6" s="210"/>
      <c r="V6" s="210"/>
      <c r="W6" s="209"/>
      <c r="X6" s="210"/>
      <c r="Y6" s="210"/>
      <c r="Z6" s="209"/>
      <c r="AA6" s="210"/>
      <c r="AB6" s="210"/>
      <c r="AC6" s="209"/>
      <c r="AD6" s="210"/>
      <c r="AE6" s="210"/>
      <c r="AF6" s="211"/>
      <c r="AG6" s="211"/>
      <c r="AH6" s="211"/>
    </row>
    <row r="7" spans="1:56">
      <c r="A7" s="403"/>
      <c r="B7" s="403"/>
      <c r="C7" s="403"/>
      <c r="D7" s="403"/>
      <c r="E7" s="403"/>
      <c r="F7" s="403"/>
      <c r="G7" s="403"/>
      <c r="H7" s="403"/>
    </row>
    <row r="8" spans="1:56" ht="19.5" thickBot="1">
      <c r="A8" s="22" t="s">
        <v>176</v>
      </c>
      <c r="B8" s="22"/>
      <c r="C8" s="22"/>
      <c r="D8" s="22"/>
      <c r="E8" s="22"/>
      <c r="F8" s="22"/>
      <c r="G8" s="22"/>
      <c r="H8" s="22"/>
      <c r="O8" s="25"/>
    </row>
    <row r="9" spans="1:56" ht="33.75" customHeight="1" thickBot="1">
      <c r="A9" s="581" t="s">
        <v>1097</v>
      </c>
      <c r="B9" s="582"/>
      <c r="C9" s="582"/>
      <c r="D9" s="582"/>
      <c r="E9" s="582"/>
      <c r="F9" s="582"/>
      <c r="G9" s="583"/>
      <c r="H9" s="403"/>
    </row>
    <row r="10" spans="1:56" ht="15" customHeight="1" thickBot="1">
      <c r="A10" s="603" t="s">
        <v>78</v>
      </c>
      <c r="B10" s="604"/>
      <c r="C10" s="601" t="s">
        <v>467</v>
      </c>
      <c r="D10" s="602"/>
      <c r="E10" s="601" t="s">
        <v>433</v>
      </c>
      <c r="F10" s="602"/>
      <c r="G10" s="466" t="s">
        <v>226</v>
      </c>
      <c r="H10" s="403"/>
    </row>
    <row r="11" spans="1:56" ht="15" customHeight="1">
      <c r="A11" s="33"/>
      <c r="B11" s="34"/>
      <c r="C11" s="35" t="s">
        <v>74</v>
      </c>
      <c r="D11" s="35" t="s">
        <v>108</v>
      </c>
      <c r="E11" s="35" t="s">
        <v>74</v>
      </c>
      <c r="F11" s="35" t="s">
        <v>108</v>
      </c>
      <c r="G11" s="455" t="s">
        <v>74</v>
      </c>
      <c r="H11" s="403"/>
    </row>
    <row r="12" spans="1:56" ht="15.75">
      <c r="A12" s="605" t="s">
        <v>79</v>
      </c>
      <c r="B12" s="606"/>
      <c r="C12" s="339">
        <v>17713</v>
      </c>
      <c r="D12" s="343" t="s">
        <v>471</v>
      </c>
      <c r="E12" s="341">
        <v>1769</v>
      </c>
      <c r="F12" s="343" t="s">
        <v>202</v>
      </c>
      <c r="G12" s="163">
        <f>C12-E12</f>
        <v>15944</v>
      </c>
      <c r="H12" s="403"/>
    </row>
    <row r="13" spans="1:56">
      <c r="A13" s="607" t="s">
        <v>80</v>
      </c>
      <c r="B13" s="607"/>
      <c r="C13" s="340">
        <v>13643</v>
      </c>
      <c r="D13" s="344" t="s">
        <v>469</v>
      </c>
      <c r="E13" s="342">
        <v>1083</v>
      </c>
      <c r="F13" s="164" t="s">
        <v>202</v>
      </c>
      <c r="G13" s="163">
        <f t="shared" ref="G13:G32" si="0">C13-E13</f>
        <v>12560</v>
      </c>
      <c r="H13" s="403"/>
      <c r="M13" s="127"/>
    </row>
    <row r="14" spans="1:56">
      <c r="A14" s="585" t="s">
        <v>99</v>
      </c>
      <c r="B14" s="585"/>
      <c r="C14" s="339">
        <v>105</v>
      </c>
      <c r="D14" s="343" t="s">
        <v>472</v>
      </c>
      <c r="E14" s="341">
        <v>28</v>
      </c>
      <c r="F14" s="343" t="s">
        <v>485</v>
      </c>
      <c r="G14" s="163">
        <f t="shared" si="0"/>
        <v>77</v>
      </c>
      <c r="H14" s="403"/>
      <c r="M14" s="127"/>
    </row>
    <row r="15" spans="1:56">
      <c r="A15" s="585" t="s">
        <v>100</v>
      </c>
      <c r="B15" s="585"/>
      <c r="C15" s="339">
        <v>541</v>
      </c>
      <c r="D15" s="343" t="s">
        <v>473</v>
      </c>
      <c r="E15" s="341">
        <v>50</v>
      </c>
      <c r="F15" s="343" t="s">
        <v>219</v>
      </c>
      <c r="G15" s="163">
        <f t="shared" si="0"/>
        <v>491</v>
      </c>
      <c r="H15" s="403"/>
      <c r="M15" s="127"/>
    </row>
    <row r="16" spans="1:56">
      <c r="A16" s="585" t="s">
        <v>101</v>
      </c>
      <c r="B16" s="585"/>
      <c r="C16" s="339">
        <v>976</v>
      </c>
      <c r="D16" s="343" t="s">
        <v>474</v>
      </c>
      <c r="E16" s="341">
        <v>138</v>
      </c>
      <c r="F16" s="343" t="s">
        <v>486</v>
      </c>
      <c r="G16" s="163">
        <f t="shared" si="0"/>
        <v>838</v>
      </c>
      <c r="H16" s="403"/>
    </row>
    <row r="17" spans="1:8">
      <c r="A17" s="585" t="s">
        <v>102</v>
      </c>
      <c r="B17" s="585"/>
      <c r="C17" s="339">
        <v>2386</v>
      </c>
      <c r="D17" s="343" t="s">
        <v>475</v>
      </c>
      <c r="E17" s="341">
        <v>136</v>
      </c>
      <c r="F17" s="343" t="s">
        <v>129</v>
      </c>
      <c r="G17" s="163">
        <f t="shared" si="0"/>
        <v>2250</v>
      </c>
      <c r="H17" s="403"/>
    </row>
    <row r="18" spans="1:8">
      <c r="A18" s="585" t="s">
        <v>103</v>
      </c>
      <c r="B18" s="585"/>
      <c r="C18" s="339">
        <v>1820</v>
      </c>
      <c r="D18" s="343" t="s">
        <v>476</v>
      </c>
      <c r="E18" s="341">
        <v>61</v>
      </c>
      <c r="F18" s="343" t="s">
        <v>487</v>
      </c>
      <c r="G18" s="163">
        <f t="shared" si="0"/>
        <v>1759</v>
      </c>
      <c r="H18" s="403"/>
    </row>
    <row r="19" spans="1:8">
      <c r="A19" s="585" t="s">
        <v>104</v>
      </c>
      <c r="B19" s="585"/>
      <c r="C19" s="339">
        <v>1675</v>
      </c>
      <c r="D19" s="343" t="s">
        <v>477</v>
      </c>
      <c r="E19" s="341">
        <v>162</v>
      </c>
      <c r="F19" s="343" t="s">
        <v>488</v>
      </c>
      <c r="G19" s="163">
        <f t="shared" si="0"/>
        <v>1513</v>
      </c>
      <c r="H19" s="403"/>
    </row>
    <row r="20" spans="1:8">
      <c r="A20" s="585" t="s">
        <v>105</v>
      </c>
      <c r="B20" s="585"/>
      <c r="C20" s="339">
        <v>3889</v>
      </c>
      <c r="D20" s="343" t="s">
        <v>478</v>
      </c>
      <c r="E20" s="341">
        <v>341</v>
      </c>
      <c r="F20" s="343" t="s">
        <v>112</v>
      </c>
      <c r="G20" s="163">
        <f t="shared" si="0"/>
        <v>3548</v>
      </c>
      <c r="H20" s="403"/>
    </row>
    <row r="21" spans="1:8">
      <c r="A21" s="585" t="s">
        <v>106</v>
      </c>
      <c r="B21" s="585"/>
      <c r="C21" s="339">
        <v>1673</v>
      </c>
      <c r="D21" s="343" t="s">
        <v>479</v>
      </c>
      <c r="E21" s="341">
        <v>143</v>
      </c>
      <c r="F21" s="343" t="s">
        <v>138</v>
      </c>
      <c r="G21" s="163">
        <f t="shared" si="0"/>
        <v>1530</v>
      </c>
      <c r="H21" s="403"/>
    </row>
    <row r="22" spans="1:8" ht="15.75" customHeight="1">
      <c r="A22" s="585" t="s">
        <v>107</v>
      </c>
      <c r="B22" s="585"/>
      <c r="C22" s="339">
        <v>578</v>
      </c>
      <c r="D22" s="343" t="s">
        <v>361</v>
      </c>
      <c r="E22" s="341">
        <v>24</v>
      </c>
      <c r="F22" s="343" t="s">
        <v>489</v>
      </c>
      <c r="G22" s="163">
        <f t="shared" si="0"/>
        <v>554</v>
      </c>
      <c r="H22" s="403"/>
    </row>
    <row r="23" spans="1:8" ht="15" customHeight="1">
      <c r="A23" s="635" t="s">
        <v>87</v>
      </c>
      <c r="B23" s="635"/>
      <c r="C23" s="340">
        <v>4070</v>
      </c>
      <c r="D23" s="344" t="s">
        <v>470</v>
      </c>
      <c r="E23" s="342">
        <v>686</v>
      </c>
      <c r="F23" s="344" t="s">
        <v>216</v>
      </c>
      <c r="G23" s="163">
        <f t="shared" si="0"/>
        <v>3384</v>
      </c>
      <c r="H23" s="403"/>
    </row>
    <row r="24" spans="1:8" ht="15" customHeight="1">
      <c r="A24" s="585" t="s">
        <v>99</v>
      </c>
      <c r="B24" s="585"/>
      <c r="C24" s="339">
        <v>119</v>
      </c>
      <c r="D24" s="343" t="s">
        <v>480</v>
      </c>
      <c r="E24" s="341">
        <v>59</v>
      </c>
      <c r="F24" s="343" t="s">
        <v>137</v>
      </c>
      <c r="G24" s="163">
        <f t="shared" si="0"/>
        <v>60</v>
      </c>
      <c r="H24" s="403"/>
    </row>
    <row r="25" spans="1:8" ht="15.75" customHeight="1">
      <c r="A25" s="585" t="s">
        <v>100</v>
      </c>
      <c r="B25" s="585"/>
      <c r="C25" s="339">
        <v>658</v>
      </c>
      <c r="D25" s="343" t="s">
        <v>200</v>
      </c>
      <c r="E25" s="341">
        <v>112</v>
      </c>
      <c r="F25" s="343" t="s">
        <v>490</v>
      </c>
      <c r="G25" s="163">
        <f t="shared" si="0"/>
        <v>546</v>
      </c>
      <c r="H25" s="403"/>
    </row>
    <row r="26" spans="1:8">
      <c r="A26" s="585" t="s">
        <v>101</v>
      </c>
      <c r="B26" s="585"/>
      <c r="C26" s="339">
        <v>763</v>
      </c>
      <c r="D26" s="343" t="s">
        <v>481</v>
      </c>
      <c r="E26" s="341">
        <v>93</v>
      </c>
      <c r="F26" s="343" t="s">
        <v>491</v>
      </c>
      <c r="G26" s="163">
        <f t="shared" si="0"/>
        <v>670</v>
      </c>
      <c r="H26" s="403"/>
    </row>
    <row r="27" spans="1:8">
      <c r="A27" s="585" t="s">
        <v>102</v>
      </c>
      <c r="B27" s="585"/>
      <c r="C27" s="339">
        <v>834</v>
      </c>
      <c r="D27" s="343" t="s">
        <v>482</v>
      </c>
      <c r="E27" s="341">
        <v>159</v>
      </c>
      <c r="F27" s="343" t="s">
        <v>492</v>
      </c>
      <c r="G27" s="163">
        <f t="shared" si="0"/>
        <v>675</v>
      </c>
      <c r="H27" s="403"/>
    </row>
    <row r="28" spans="1:8">
      <c r="A28" s="585" t="s">
        <v>103</v>
      </c>
      <c r="B28" s="585"/>
      <c r="C28" s="339">
        <v>328</v>
      </c>
      <c r="D28" s="343" t="s">
        <v>221</v>
      </c>
      <c r="E28" s="341">
        <v>0</v>
      </c>
      <c r="F28" s="343" t="s">
        <v>119</v>
      </c>
      <c r="G28" s="163">
        <f t="shared" si="0"/>
        <v>328</v>
      </c>
      <c r="H28" s="403"/>
    </row>
    <row r="29" spans="1:8">
      <c r="A29" s="585" t="s">
        <v>104</v>
      </c>
      <c r="B29" s="585"/>
      <c r="C29" s="339">
        <v>370</v>
      </c>
      <c r="D29" s="343" t="s">
        <v>109</v>
      </c>
      <c r="E29" s="341">
        <v>26</v>
      </c>
      <c r="F29" s="343" t="s">
        <v>218</v>
      </c>
      <c r="G29" s="163">
        <f t="shared" si="0"/>
        <v>344</v>
      </c>
      <c r="H29" s="403"/>
    </row>
    <row r="30" spans="1:8" ht="15.75" customHeight="1">
      <c r="A30" s="585" t="s">
        <v>105</v>
      </c>
      <c r="B30" s="585"/>
      <c r="C30" s="339">
        <v>541</v>
      </c>
      <c r="D30" s="343" t="s">
        <v>483</v>
      </c>
      <c r="E30" s="341">
        <v>143</v>
      </c>
      <c r="F30" s="343" t="s">
        <v>488</v>
      </c>
      <c r="G30" s="163">
        <f t="shared" si="0"/>
        <v>398</v>
      </c>
      <c r="H30" s="403"/>
    </row>
    <row r="31" spans="1:8">
      <c r="A31" s="594" t="s">
        <v>106</v>
      </c>
      <c r="B31" s="594"/>
      <c r="C31" s="467">
        <v>327</v>
      </c>
      <c r="D31" s="468" t="s">
        <v>207</v>
      </c>
      <c r="E31" s="469">
        <v>34</v>
      </c>
      <c r="F31" s="343" t="s">
        <v>116</v>
      </c>
      <c r="G31" s="163">
        <f t="shared" si="0"/>
        <v>293</v>
      </c>
      <c r="H31" s="403"/>
    </row>
    <row r="32" spans="1:8">
      <c r="A32" s="640" t="s">
        <v>107</v>
      </c>
      <c r="B32" s="640"/>
      <c r="C32" s="471">
        <v>130</v>
      </c>
      <c r="D32" s="472" t="s">
        <v>484</v>
      </c>
      <c r="E32" s="471">
        <v>60</v>
      </c>
      <c r="F32" s="470" t="s">
        <v>493</v>
      </c>
      <c r="G32" s="163">
        <f t="shared" si="0"/>
        <v>70</v>
      </c>
      <c r="H32" s="403"/>
    </row>
    <row r="33" spans="1:19">
      <c r="A33" s="473" t="s">
        <v>1096</v>
      </c>
      <c r="R33" s="92"/>
      <c r="S33" s="92"/>
    </row>
    <row r="35" spans="1:19" ht="12" hidden="1" customHeight="1">
      <c r="A35" s="638" t="s">
        <v>227</v>
      </c>
      <c r="B35" s="639"/>
      <c r="C35" s="595" t="s">
        <v>466</v>
      </c>
      <c r="D35" s="596"/>
      <c r="E35" s="597" t="s">
        <v>433</v>
      </c>
      <c r="F35" s="598"/>
      <c r="G35" s="474" t="s">
        <v>226</v>
      </c>
      <c r="H35" s="403"/>
      <c r="I35" s="403"/>
    </row>
    <row r="36" spans="1:19" ht="12" hidden="1" customHeight="1">
      <c r="A36" s="33"/>
      <c r="B36" s="34"/>
      <c r="C36" s="120" t="s">
        <v>74</v>
      </c>
      <c r="D36" s="120" t="s">
        <v>108</v>
      </c>
      <c r="E36" s="133" t="s">
        <v>74</v>
      </c>
      <c r="F36" s="133" t="s">
        <v>108</v>
      </c>
      <c r="G36" s="191" t="s">
        <v>74</v>
      </c>
      <c r="H36" s="403"/>
      <c r="I36" s="403"/>
    </row>
    <row r="37" spans="1:19" ht="12" hidden="1" customHeight="1">
      <c r="A37" s="611" t="s">
        <v>79</v>
      </c>
      <c r="B37" s="612"/>
      <c r="C37" s="345" t="s">
        <v>494</v>
      </c>
      <c r="D37" s="345" t="s">
        <v>495</v>
      </c>
      <c r="E37" s="345" t="s">
        <v>496</v>
      </c>
      <c r="F37" s="345" t="s">
        <v>202</v>
      </c>
      <c r="G37" s="38">
        <f>C37-E37</f>
        <v>15944</v>
      </c>
      <c r="H37" s="403"/>
    </row>
    <row r="38" spans="1:19" ht="12" hidden="1" customHeight="1">
      <c r="A38" s="611" t="s">
        <v>80</v>
      </c>
      <c r="B38" s="612"/>
      <c r="C38" s="345" t="s">
        <v>497</v>
      </c>
      <c r="D38" s="345" t="s">
        <v>469</v>
      </c>
      <c r="E38" s="345" t="s">
        <v>498</v>
      </c>
      <c r="F38" s="345" t="s">
        <v>202</v>
      </c>
      <c r="G38" s="38">
        <f t="shared" ref="G38:G53" si="1">C38-E38</f>
        <v>12560</v>
      </c>
      <c r="H38" s="403"/>
    </row>
    <row r="39" spans="1:19" ht="12" hidden="1" customHeight="1">
      <c r="A39" s="611" t="s">
        <v>122</v>
      </c>
      <c r="B39" s="612"/>
      <c r="C39" s="345" t="s">
        <v>499</v>
      </c>
      <c r="D39" s="345" t="s">
        <v>500</v>
      </c>
      <c r="E39" s="345" t="s">
        <v>501</v>
      </c>
      <c r="F39" s="345" t="s">
        <v>502</v>
      </c>
      <c r="G39" s="38">
        <f t="shared" si="1"/>
        <v>2958</v>
      </c>
      <c r="H39" s="403"/>
    </row>
    <row r="40" spans="1:19" ht="12" hidden="1" customHeight="1">
      <c r="A40" s="611" t="s">
        <v>123</v>
      </c>
      <c r="B40" s="612"/>
      <c r="C40" s="345" t="s">
        <v>503</v>
      </c>
      <c r="D40" s="345" t="s">
        <v>367</v>
      </c>
      <c r="E40" s="345" t="s">
        <v>504</v>
      </c>
      <c r="F40" s="345" t="s">
        <v>198</v>
      </c>
      <c r="G40" s="38">
        <f t="shared" si="1"/>
        <v>5971</v>
      </c>
      <c r="H40" s="403"/>
    </row>
    <row r="41" spans="1:19" ht="12" hidden="1" customHeight="1">
      <c r="A41" s="611" t="s">
        <v>125</v>
      </c>
      <c r="B41" s="612"/>
      <c r="C41" s="345" t="s">
        <v>505</v>
      </c>
      <c r="D41" s="345" t="s">
        <v>506</v>
      </c>
      <c r="E41" s="345" t="s">
        <v>507</v>
      </c>
      <c r="F41" s="345" t="s">
        <v>486</v>
      </c>
      <c r="G41" s="38">
        <f t="shared" si="1"/>
        <v>1730</v>
      </c>
      <c r="H41" s="403"/>
    </row>
    <row r="42" spans="1:19" ht="12" hidden="1" customHeight="1">
      <c r="A42" s="611" t="s">
        <v>127</v>
      </c>
      <c r="B42" s="612"/>
      <c r="C42" s="345" t="s">
        <v>508</v>
      </c>
      <c r="D42" s="345" t="s">
        <v>509</v>
      </c>
      <c r="E42" s="345" t="s">
        <v>76</v>
      </c>
      <c r="F42" s="345" t="s">
        <v>205</v>
      </c>
      <c r="G42" s="38">
        <f t="shared" si="1"/>
        <v>1097</v>
      </c>
      <c r="H42" s="403"/>
    </row>
    <row r="43" spans="1:19" ht="12" hidden="1" customHeight="1">
      <c r="A43" s="611" t="s">
        <v>128</v>
      </c>
      <c r="B43" s="612"/>
      <c r="C43" s="345" t="s">
        <v>510</v>
      </c>
      <c r="D43" s="345" t="s">
        <v>511</v>
      </c>
      <c r="E43" s="345" t="s">
        <v>512</v>
      </c>
      <c r="F43" s="345" t="s">
        <v>485</v>
      </c>
      <c r="G43" s="38">
        <f t="shared" si="1"/>
        <v>478</v>
      </c>
      <c r="H43" s="403"/>
    </row>
    <row r="44" spans="1:19" ht="12" hidden="1" customHeight="1">
      <c r="A44" s="611" t="s">
        <v>130</v>
      </c>
      <c r="B44" s="612"/>
      <c r="C44" s="345" t="s">
        <v>513</v>
      </c>
      <c r="D44" s="345" t="s">
        <v>204</v>
      </c>
      <c r="E44" s="345" t="s">
        <v>58</v>
      </c>
      <c r="F44" s="345" t="s">
        <v>119</v>
      </c>
      <c r="G44" s="38">
        <f t="shared" si="1"/>
        <v>249</v>
      </c>
      <c r="H44" s="403"/>
    </row>
    <row r="45" spans="1:19" ht="12" hidden="1" customHeight="1">
      <c r="A45" s="611" t="s">
        <v>132</v>
      </c>
      <c r="B45" s="612"/>
      <c r="C45" s="345" t="s">
        <v>84</v>
      </c>
      <c r="D45" s="345" t="s">
        <v>199</v>
      </c>
      <c r="E45" s="345" t="s">
        <v>58</v>
      </c>
      <c r="F45" s="345" t="s">
        <v>119</v>
      </c>
      <c r="G45" s="38">
        <f t="shared" si="1"/>
        <v>77</v>
      </c>
      <c r="H45" s="403"/>
    </row>
    <row r="46" spans="1:19" ht="12" hidden="1" customHeight="1">
      <c r="A46" s="611" t="s">
        <v>87</v>
      </c>
      <c r="B46" s="612"/>
      <c r="C46" s="345" t="s">
        <v>514</v>
      </c>
      <c r="D46" s="345" t="s">
        <v>470</v>
      </c>
      <c r="E46" s="345" t="s">
        <v>515</v>
      </c>
      <c r="F46" s="345" t="s">
        <v>216</v>
      </c>
      <c r="G46" s="38">
        <f t="shared" si="1"/>
        <v>3384</v>
      </c>
      <c r="H46" s="403"/>
    </row>
    <row r="47" spans="1:19" ht="12" hidden="1" customHeight="1">
      <c r="A47" s="611" t="s">
        <v>122</v>
      </c>
      <c r="B47" s="612"/>
      <c r="C47" s="345" t="s">
        <v>516</v>
      </c>
      <c r="D47" s="345" t="s">
        <v>291</v>
      </c>
      <c r="E47" s="345" t="s">
        <v>517</v>
      </c>
      <c r="F47" s="345" t="s">
        <v>270</v>
      </c>
      <c r="G47" s="38">
        <f t="shared" si="1"/>
        <v>1061</v>
      </c>
      <c r="H47" s="403"/>
    </row>
    <row r="48" spans="1:19" ht="12" hidden="1" customHeight="1">
      <c r="A48" s="611" t="s">
        <v>123</v>
      </c>
      <c r="B48" s="612"/>
      <c r="C48" s="345" t="s">
        <v>518</v>
      </c>
      <c r="D48" s="345" t="s">
        <v>519</v>
      </c>
      <c r="E48" s="345" t="s">
        <v>520</v>
      </c>
      <c r="F48" s="345" t="s">
        <v>276</v>
      </c>
      <c r="G48" s="38">
        <f t="shared" si="1"/>
        <v>861</v>
      </c>
      <c r="H48" s="403"/>
    </row>
    <row r="49" spans="1:14" ht="12" hidden="1" customHeight="1">
      <c r="A49" s="611" t="s">
        <v>125</v>
      </c>
      <c r="B49" s="612"/>
      <c r="C49" s="345" t="s">
        <v>521</v>
      </c>
      <c r="D49" s="345" t="s">
        <v>522</v>
      </c>
      <c r="E49" s="345" t="s">
        <v>523</v>
      </c>
      <c r="F49" s="345" t="s">
        <v>486</v>
      </c>
      <c r="G49" s="38">
        <f t="shared" si="1"/>
        <v>578</v>
      </c>
      <c r="H49" s="403"/>
    </row>
    <row r="50" spans="1:14" ht="12" hidden="1" customHeight="1">
      <c r="A50" s="611" t="s">
        <v>127</v>
      </c>
      <c r="B50" s="612"/>
      <c r="C50" s="345" t="s">
        <v>524</v>
      </c>
      <c r="D50" s="345" t="s">
        <v>365</v>
      </c>
      <c r="E50" s="345" t="s">
        <v>525</v>
      </c>
      <c r="F50" s="345" t="s">
        <v>526</v>
      </c>
      <c r="G50" s="38">
        <f t="shared" si="1"/>
        <v>445</v>
      </c>
      <c r="H50" s="403"/>
    </row>
    <row r="51" spans="1:14" ht="12" hidden="1" customHeight="1">
      <c r="A51" s="636" t="s">
        <v>128</v>
      </c>
      <c r="B51" s="637"/>
      <c r="C51" s="345" t="s">
        <v>527</v>
      </c>
      <c r="D51" s="345" t="s">
        <v>206</v>
      </c>
      <c r="E51" s="345" t="s">
        <v>525</v>
      </c>
      <c r="F51" s="345" t="s">
        <v>121</v>
      </c>
      <c r="G51" s="38">
        <f t="shared" si="1"/>
        <v>416</v>
      </c>
      <c r="H51" s="403"/>
    </row>
    <row r="52" spans="1:14" ht="12" hidden="1" customHeight="1">
      <c r="A52" s="615" t="s">
        <v>130</v>
      </c>
      <c r="B52" s="616"/>
      <c r="C52" s="345" t="s">
        <v>58</v>
      </c>
      <c r="D52" s="345" t="s">
        <v>116</v>
      </c>
      <c r="E52" s="345" t="s">
        <v>58</v>
      </c>
      <c r="F52" s="345" t="s">
        <v>119</v>
      </c>
      <c r="G52" s="38">
        <f t="shared" si="1"/>
        <v>0</v>
      </c>
      <c r="H52" s="403"/>
    </row>
    <row r="53" spans="1:14" ht="12" hidden="1" customHeight="1">
      <c r="A53" s="615" t="s">
        <v>132</v>
      </c>
      <c r="B53" s="616"/>
      <c r="C53" s="345" t="s">
        <v>528</v>
      </c>
      <c r="D53" s="345" t="s">
        <v>529</v>
      </c>
      <c r="E53" s="345" t="s">
        <v>63</v>
      </c>
      <c r="F53" s="345" t="s">
        <v>115</v>
      </c>
      <c r="G53" s="38">
        <f t="shared" si="1"/>
        <v>23</v>
      </c>
      <c r="H53" s="403"/>
      <c r="I53" s="403"/>
      <c r="J53" s="403"/>
      <c r="K53" s="403"/>
      <c r="L53" s="403"/>
      <c r="M53" s="403"/>
      <c r="N53" s="403"/>
    </row>
    <row r="54" spans="1:14" ht="12" customHeight="1">
      <c r="A54" s="403"/>
      <c r="B54" s="403"/>
      <c r="C54" s="403"/>
      <c r="D54" s="403"/>
      <c r="E54" s="403"/>
      <c r="F54" s="403"/>
      <c r="G54" s="403"/>
      <c r="H54" s="403"/>
      <c r="I54" s="403"/>
      <c r="J54" s="403"/>
      <c r="K54" s="403"/>
      <c r="L54" s="403"/>
      <c r="M54" s="403"/>
      <c r="N54" s="403"/>
    </row>
    <row r="55" spans="1:14" s="92" customFormat="1" ht="17.25" customHeight="1" thickBot="1">
      <c r="A55" s="22" t="s">
        <v>177</v>
      </c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</row>
    <row r="56" spans="1:14" ht="29.25" customHeight="1" thickBot="1">
      <c r="A56" s="581" t="s">
        <v>1082</v>
      </c>
      <c r="B56" s="582"/>
      <c r="C56" s="582"/>
      <c r="D56" s="582"/>
      <c r="E56" s="582"/>
      <c r="F56" s="582"/>
      <c r="G56" s="582"/>
      <c r="H56" s="583"/>
    </row>
    <row r="57" spans="1:14" ht="12" customHeight="1">
      <c r="A57" s="632" t="s">
        <v>78</v>
      </c>
      <c r="B57" s="633"/>
      <c r="C57" s="634" t="s">
        <v>431</v>
      </c>
      <c r="D57" s="634"/>
      <c r="E57" s="627" t="s">
        <v>433</v>
      </c>
      <c r="F57" s="627"/>
      <c r="G57" s="630" t="s">
        <v>226</v>
      </c>
      <c r="H57" s="631"/>
    </row>
    <row r="58" spans="1:14" ht="15.75" thickBot="1">
      <c r="A58" s="628"/>
      <c r="B58" s="629"/>
      <c r="C58" s="41" t="s">
        <v>40</v>
      </c>
      <c r="D58" s="41" t="s">
        <v>41</v>
      </c>
      <c r="E58" s="41" t="s">
        <v>40</v>
      </c>
      <c r="F58" s="41" t="s">
        <v>41</v>
      </c>
      <c r="G58" s="41" t="s">
        <v>40</v>
      </c>
      <c r="H58" s="423" t="s">
        <v>41</v>
      </c>
    </row>
    <row r="59" spans="1:14" s="36" customFormat="1" ht="29.25" customHeight="1">
      <c r="A59" s="619" t="s">
        <v>7</v>
      </c>
      <c r="B59" s="620"/>
      <c r="C59" s="42"/>
      <c r="D59" s="43"/>
      <c r="E59" s="42"/>
      <c r="F59" s="43"/>
      <c r="G59" s="422"/>
      <c r="H59" s="422"/>
    </row>
    <row r="60" spans="1:14">
      <c r="A60" s="608" t="s">
        <v>12</v>
      </c>
      <c r="B60" s="609"/>
      <c r="C60" s="144" t="str">
        <f>C39</f>
        <v>3,271</v>
      </c>
      <c r="D60" s="39">
        <f>C60/C68</f>
        <v>0.69536564625850339</v>
      </c>
      <c r="E60" s="144" t="str">
        <f>E39</f>
        <v>313</v>
      </c>
      <c r="F60" s="39">
        <f>E60/E68</f>
        <v>0.45693430656934308</v>
      </c>
      <c r="G60" s="144">
        <f>G39</f>
        <v>2958</v>
      </c>
      <c r="H60" s="146">
        <f>G60/G68</f>
        <v>0.73600398108982334</v>
      </c>
    </row>
    <row r="61" spans="1:14">
      <c r="A61" s="608" t="s">
        <v>139</v>
      </c>
      <c r="B61" s="610"/>
      <c r="C61" s="38">
        <f>C40+C41+C42</f>
        <v>9527</v>
      </c>
      <c r="D61" s="39">
        <f>C61/C69</f>
        <v>0.84986619090098126</v>
      </c>
      <c r="E61" s="38">
        <f>E40+E41+E42</f>
        <v>729</v>
      </c>
      <c r="F61" s="39">
        <f>E61/E69</f>
        <v>0.7492291880781089</v>
      </c>
      <c r="G61" s="38">
        <f>G40+G41+G42</f>
        <v>8798</v>
      </c>
      <c r="H61" s="146">
        <f>G61/G69</f>
        <v>0.85943147406466736</v>
      </c>
    </row>
    <row r="62" spans="1:14">
      <c r="A62" s="608" t="s">
        <v>140</v>
      </c>
      <c r="B62" s="610"/>
      <c r="C62" s="38">
        <f>C43+C44+C45</f>
        <v>845</v>
      </c>
      <c r="D62" s="39">
        <f>C62/C70</f>
        <v>0.63773584905660374</v>
      </c>
      <c r="E62" s="38">
        <f>E43+E44+E45</f>
        <v>41</v>
      </c>
      <c r="F62" s="39">
        <f>E62/E70</f>
        <v>0.5</v>
      </c>
      <c r="G62" s="38">
        <f>G43+G44+G45</f>
        <v>804</v>
      </c>
      <c r="H62" s="146">
        <f>G62/G70</f>
        <v>0.64682220434432824</v>
      </c>
    </row>
    <row r="63" spans="1:14" s="36" customFormat="1" ht="27.75" customHeight="1">
      <c r="A63" s="617" t="s">
        <v>141</v>
      </c>
      <c r="B63" s="618"/>
      <c r="C63" s="45"/>
      <c r="D63" s="46"/>
      <c r="E63" s="45"/>
      <c r="F63" s="46"/>
      <c r="G63" s="45"/>
      <c r="H63" s="147"/>
    </row>
    <row r="64" spans="1:14">
      <c r="A64" s="608" t="s">
        <v>12</v>
      </c>
      <c r="B64" s="609"/>
      <c r="C64" s="144" t="str">
        <f>C47</f>
        <v>1,433</v>
      </c>
      <c r="D64" s="39">
        <f>C64/C68</f>
        <v>0.30463435374149661</v>
      </c>
      <c r="E64" s="144" t="str">
        <f>E47</f>
        <v>372</v>
      </c>
      <c r="F64" s="39">
        <f>E64/E68</f>
        <v>0.54306569343065692</v>
      </c>
      <c r="G64" s="144">
        <f>G47</f>
        <v>1061</v>
      </c>
      <c r="H64" s="146">
        <f>G64/G68</f>
        <v>0.26399601891017666</v>
      </c>
    </row>
    <row r="65" spans="1:9">
      <c r="A65" s="608" t="s">
        <v>139</v>
      </c>
      <c r="B65" s="610"/>
      <c r="C65" s="27">
        <f>C48+C49</f>
        <v>1683</v>
      </c>
      <c r="D65" s="39">
        <f>C65/C69</f>
        <v>0.15013380909901874</v>
      </c>
      <c r="E65" s="206">
        <f>E48+E49</f>
        <v>244</v>
      </c>
      <c r="F65" s="39">
        <f>E65/E69</f>
        <v>0.25077081192189105</v>
      </c>
      <c r="G65" s="206">
        <f>G48+G49</f>
        <v>1439</v>
      </c>
      <c r="H65" s="146">
        <f>G65/G69</f>
        <v>0.14056852593533262</v>
      </c>
    </row>
    <row r="66" spans="1:9">
      <c r="A66" s="608" t="s">
        <v>140</v>
      </c>
      <c r="B66" s="610"/>
      <c r="C66" s="27">
        <f>C51+C52+C53</f>
        <v>480</v>
      </c>
      <c r="D66" s="39">
        <f>C66/C70</f>
        <v>0.3622641509433962</v>
      </c>
      <c r="E66" s="206">
        <f>E51+E52+E53</f>
        <v>41</v>
      </c>
      <c r="F66" s="39">
        <f>E66/E70</f>
        <v>0.5</v>
      </c>
      <c r="G66" s="206">
        <f>G51+G52+G53</f>
        <v>439</v>
      </c>
      <c r="H66" s="146">
        <f>G66/G70</f>
        <v>0.35317779565567176</v>
      </c>
    </row>
    <row r="67" spans="1:9" s="36" customFormat="1" ht="30.75" customHeight="1">
      <c r="A67" s="617" t="s">
        <v>79</v>
      </c>
      <c r="B67" s="618"/>
      <c r="C67" s="47"/>
      <c r="D67" s="44"/>
      <c r="E67" s="47"/>
      <c r="F67" s="44"/>
      <c r="G67" s="47"/>
      <c r="H67" s="145"/>
    </row>
    <row r="68" spans="1:9">
      <c r="A68" s="608" t="s">
        <v>142</v>
      </c>
      <c r="B68" s="610"/>
      <c r="C68" s="40">
        <f>C60+C64</f>
        <v>4704</v>
      </c>
      <c r="D68" s="39">
        <f>C68/C68</f>
        <v>1</v>
      </c>
      <c r="E68" s="40">
        <f>E60+E64</f>
        <v>685</v>
      </c>
      <c r="F68" s="39">
        <f>E68/E68</f>
        <v>1</v>
      </c>
      <c r="G68" s="40">
        <f>G60+G64</f>
        <v>4019</v>
      </c>
      <c r="H68" s="146">
        <f>G68/G68</f>
        <v>1</v>
      </c>
    </row>
    <row r="69" spans="1:9">
      <c r="A69" s="608" t="s">
        <v>139</v>
      </c>
      <c r="B69" s="610"/>
      <c r="C69" s="40">
        <f>C61+C65</f>
        <v>11210</v>
      </c>
      <c r="D69" s="39">
        <f>C69/C69</f>
        <v>1</v>
      </c>
      <c r="E69" s="40">
        <f>E61+E65</f>
        <v>973</v>
      </c>
      <c r="F69" s="39">
        <f>E69/E69</f>
        <v>1</v>
      </c>
      <c r="G69" s="40">
        <f>G61+G65</f>
        <v>10237</v>
      </c>
      <c r="H69" s="146">
        <f>G69/G69</f>
        <v>1</v>
      </c>
    </row>
    <row r="70" spans="1:9">
      <c r="A70" s="608" t="s">
        <v>140</v>
      </c>
      <c r="B70" s="610"/>
      <c r="C70" s="40">
        <f>C62+C66</f>
        <v>1325</v>
      </c>
      <c r="D70" s="39">
        <f>C70/C70</f>
        <v>1</v>
      </c>
      <c r="E70" s="40">
        <f>E62+E66</f>
        <v>82</v>
      </c>
      <c r="F70" s="39">
        <f>E70/E70</f>
        <v>1</v>
      </c>
      <c r="G70" s="40">
        <f>G62+G66</f>
        <v>1243</v>
      </c>
      <c r="H70" s="39">
        <f>G70/G70</f>
        <v>1</v>
      </c>
      <c r="I70" s="355"/>
    </row>
    <row r="71" spans="1:9">
      <c r="A71" s="65" t="s">
        <v>1098</v>
      </c>
      <c r="G71" s="37"/>
    </row>
    <row r="73" spans="1:9" ht="19.5" thickBot="1">
      <c r="A73" s="22" t="s">
        <v>178</v>
      </c>
      <c r="H73" s="355"/>
    </row>
    <row r="74" spans="1:9" ht="15.75" customHeight="1">
      <c r="A74" s="621" t="s">
        <v>1086</v>
      </c>
      <c r="B74" s="622"/>
      <c r="C74" s="622"/>
      <c r="D74" s="622"/>
      <c r="E74" s="622"/>
      <c r="F74" s="622"/>
      <c r="G74" s="623"/>
      <c r="H74" s="355"/>
    </row>
    <row r="75" spans="1:9" ht="15.75" customHeight="1" thickBot="1">
      <c r="A75" s="624"/>
      <c r="B75" s="625"/>
      <c r="C75" s="625"/>
      <c r="D75" s="625"/>
      <c r="E75" s="625"/>
      <c r="F75" s="625"/>
      <c r="G75" s="626"/>
      <c r="H75" s="355"/>
    </row>
    <row r="76" spans="1:9" ht="15" customHeight="1">
      <c r="A76" s="315"/>
      <c r="B76" s="613" t="s">
        <v>468</v>
      </c>
      <c r="C76" s="614"/>
      <c r="D76" s="613" t="s">
        <v>432</v>
      </c>
      <c r="E76" s="614"/>
      <c r="F76" s="613" t="s">
        <v>255</v>
      </c>
      <c r="G76" s="614"/>
      <c r="H76" s="355"/>
    </row>
    <row r="77" spans="1:9" ht="15.75" thickBot="1">
      <c r="A77" s="318" t="s">
        <v>17</v>
      </c>
      <c r="B77" s="312" t="s">
        <v>5</v>
      </c>
      <c r="C77" s="312" t="s">
        <v>3</v>
      </c>
      <c r="D77" s="312" t="s">
        <v>5</v>
      </c>
      <c r="E77" s="312" t="s">
        <v>3</v>
      </c>
      <c r="F77" s="312" t="s">
        <v>5</v>
      </c>
      <c r="G77" s="312" t="s">
        <v>3</v>
      </c>
      <c r="H77" s="355"/>
    </row>
    <row r="78" spans="1:9" ht="16.5" thickBot="1">
      <c r="A78" s="6" t="s">
        <v>18</v>
      </c>
      <c r="B78" s="4"/>
      <c r="C78" s="4"/>
      <c r="D78" s="4"/>
      <c r="E78" s="4"/>
      <c r="F78" s="4"/>
      <c r="G78" s="4"/>
      <c r="H78" s="355"/>
    </row>
    <row r="79" spans="1:9" ht="48.75" customHeight="1" thickBot="1">
      <c r="A79" s="7" t="s">
        <v>19</v>
      </c>
      <c r="B79" s="228">
        <f>B102+B103+B104+B119+B120+B121</f>
        <v>1010</v>
      </c>
      <c r="C79" s="189">
        <f>B79/B81</f>
        <v>8.426497580510596E-2</v>
      </c>
      <c r="D79" s="228">
        <f>D102+D103+D104+D119+D120+D121</f>
        <v>98</v>
      </c>
      <c r="E79" s="189">
        <f>D79/D81</f>
        <v>0.10197710718002082</v>
      </c>
      <c r="F79" s="228">
        <f>B79-D79</f>
        <v>912</v>
      </c>
      <c r="G79" s="189">
        <f>F79/F81</f>
        <v>8.2721088435374152E-2</v>
      </c>
      <c r="H79" s="355"/>
    </row>
    <row r="80" spans="1:9" ht="44.25" customHeight="1" thickBot="1">
      <c r="A80" s="476" t="s">
        <v>20</v>
      </c>
      <c r="B80" s="477">
        <f>B101+B118</f>
        <v>583</v>
      </c>
      <c r="C80" s="478">
        <f>B80/B81</f>
        <v>4.8640080093442346E-2</v>
      </c>
      <c r="D80" s="477">
        <f>D101+D118</f>
        <v>83</v>
      </c>
      <c r="E80" s="478">
        <f>D80/D81</f>
        <v>8.6368366285119666E-2</v>
      </c>
      <c r="F80" s="477">
        <f t="shared" ref="F80:F83" si="2">B80-D80</f>
        <v>500</v>
      </c>
      <c r="G80" s="478">
        <f>F80/F81</f>
        <v>4.5351473922902494E-2</v>
      </c>
      <c r="H80" s="355"/>
    </row>
    <row r="81" spans="1:8" ht="33" customHeight="1" thickBot="1">
      <c r="A81" s="482" t="s">
        <v>21</v>
      </c>
      <c r="B81" s="480" t="str">
        <f>B87</f>
        <v>11,986</v>
      </c>
      <c r="C81" s="483">
        <v>1</v>
      </c>
      <c r="D81" s="480" t="str">
        <f>D87</f>
        <v>961</v>
      </c>
      <c r="E81" s="483">
        <v>1</v>
      </c>
      <c r="F81" s="480">
        <f t="shared" si="2"/>
        <v>11025</v>
      </c>
      <c r="G81" s="483">
        <v>1</v>
      </c>
      <c r="H81" s="355"/>
    </row>
    <row r="82" spans="1:8" ht="84.75" customHeight="1" thickBot="1">
      <c r="A82" s="479" t="s">
        <v>22</v>
      </c>
      <c r="B82" s="480" t="str">
        <f>B100</f>
        <v>308</v>
      </c>
      <c r="C82" s="481">
        <f>B82/B81</f>
        <v>2.5696646087101618E-2</v>
      </c>
      <c r="D82" s="480" t="str">
        <f>D100</f>
        <v>71</v>
      </c>
      <c r="E82" s="481">
        <f>D82/D81</f>
        <v>7.3881373569198758E-2</v>
      </c>
      <c r="F82" s="480">
        <f t="shared" si="2"/>
        <v>237</v>
      </c>
      <c r="G82" s="481">
        <f>F82/F81</f>
        <v>2.1496598639455782E-2</v>
      </c>
      <c r="H82" s="355"/>
    </row>
    <row r="83" spans="1:8" ht="54" customHeight="1" thickBot="1">
      <c r="A83" s="479" t="s">
        <v>23</v>
      </c>
      <c r="B83" s="475">
        <f>B89+B94+B100</f>
        <v>1263</v>
      </c>
      <c r="C83" s="485">
        <f>B83/B81</f>
        <v>0.10537293509093942</v>
      </c>
      <c r="D83" s="228">
        <f>D89+D94+D100</f>
        <v>213</v>
      </c>
      <c r="E83" s="190">
        <f>D83/D81</f>
        <v>0.22164412070759626</v>
      </c>
      <c r="F83" s="228">
        <f t="shared" si="2"/>
        <v>1050</v>
      </c>
      <c r="G83" s="190">
        <f>F83/F81</f>
        <v>9.5238095238095233E-2</v>
      </c>
      <c r="H83" s="355"/>
    </row>
    <row r="84" spans="1:8">
      <c r="A84" s="484" t="s">
        <v>1099</v>
      </c>
      <c r="E84" s="355"/>
    </row>
    <row r="85" spans="1:8">
      <c r="H85" s="355"/>
    </row>
    <row r="86" spans="1:8">
      <c r="B86" s="92"/>
      <c r="H86" s="355"/>
    </row>
    <row r="87" spans="1:8" hidden="1">
      <c r="A87" s="229" t="s">
        <v>79</v>
      </c>
      <c r="B87" s="230" t="s">
        <v>607</v>
      </c>
      <c r="C87" s="231" t="s">
        <v>608</v>
      </c>
      <c r="D87" t="s">
        <v>609</v>
      </c>
      <c r="E87" t="s">
        <v>213</v>
      </c>
      <c r="H87" s="355"/>
    </row>
    <row r="88" spans="1:8" ht="22.5" hidden="1">
      <c r="A88" s="232" t="s">
        <v>259</v>
      </c>
      <c r="B88" s="219" t="s">
        <v>610</v>
      </c>
      <c r="C88" s="220" t="s">
        <v>211</v>
      </c>
      <c r="D88" t="s">
        <v>611</v>
      </c>
      <c r="E88" t="s">
        <v>271</v>
      </c>
      <c r="H88" s="355"/>
    </row>
    <row r="89" spans="1:8" hidden="1">
      <c r="A89" s="215" t="s">
        <v>260</v>
      </c>
      <c r="B89" s="216" t="s">
        <v>612</v>
      </c>
      <c r="C89" s="217" t="s">
        <v>613</v>
      </c>
      <c r="D89" t="s">
        <v>614</v>
      </c>
      <c r="E89" t="s">
        <v>339</v>
      </c>
      <c r="H89" s="355"/>
    </row>
    <row r="90" spans="1:8" hidden="1">
      <c r="A90" s="218" t="s">
        <v>261</v>
      </c>
      <c r="B90" s="233" t="s">
        <v>615</v>
      </c>
      <c r="C90" s="220" t="s">
        <v>222</v>
      </c>
      <c r="D90" t="s">
        <v>616</v>
      </c>
      <c r="E90" t="s">
        <v>215</v>
      </c>
      <c r="H90" s="355"/>
    </row>
    <row r="91" spans="1:8" hidden="1">
      <c r="A91" s="221" t="s">
        <v>262</v>
      </c>
      <c r="B91" s="234" t="s">
        <v>617</v>
      </c>
      <c r="C91" s="217" t="s">
        <v>221</v>
      </c>
      <c r="D91" t="s">
        <v>67</v>
      </c>
      <c r="E91" t="s">
        <v>618</v>
      </c>
      <c r="H91" s="355"/>
    </row>
    <row r="92" spans="1:8" hidden="1">
      <c r="A92" s="218" t="s">
        <v>263</v>
      </c>
      <c r="B92" s="233" t="s">
        <v>67</v>
      </c>
      <c r="C92" s="220" t="s">
        <v>119</v>
      </c>
      <c r="D92" t="s">
        <v>58</v>
      </c>
      <c r="E92" t="s">
        <v>119</v>
      </c>
      <c r="H92" s="355"/>
    </row>
    <row r="93" spans="1:8" hidden="1">
      <c r="A93" s="221" t="s">
        <v>264</v>
      </c>
      <c r="B93" s="234" t="s">
        <v>58</v>
      </c>
      <c r="C93" s="217" t="s">
        <v>116</v>
      </c>
      <c r="D93" t="s">
        <v>58</v>
      </c>
      <c r="E93" t="s">
        <v>119</v>
      </c>
      <c r="H93" s="355"/>
    </row>
    <row r="94" spans="1:8" hidden="1">
      <c r="A94" s="222" t="s">
        <v>265</v>
      </c>
      <c r="B94" s="219" t="s">
        <v>619</v>
      </c>
      <c r="C94" s="220" t="s">
        <v>117</v>
      </c>
      <c r="D94" t="s">
        <v>223</v>
      </c>
      <c r="E94" t="s">
        <v>111</v>
      </c>
      <c r="H94" s="355"/>
    </row>
    <row r="95" spans="1:8" hidden="1">
      <c r="A95" s="223" t="s">
        <v>266</v>
      </c>
      <c r="B95" s="234" t="s">
        <v>620</v>
      </c>
      <c r="C95" s="217" t="s">
        <v>621</v>
      </c>
      <c r="D95" t="s">
        <v>68</v>
      </c>
      <c r="E95" t="s">
        <v>133</v>
      </c>
      <c r="H95" s="355"/>
    </row>
    <row r="96" spans="1:8" hidden="1">
      <c r="A96" s="218" t="s">
        <v>261</v>
      </c>
      <c r="B96" s="233" t="s">
        <v>76</v>
      </c>
      <c r="C96" s="220" t="s">
        <v>622</v>
      </c>
      <c r="D96" t="s">
        <v>58</v>
      </c>
      <c r="E96" t="s">
        <v>119</v>
      </c>
      <c r="H96" s="355"/>
    </row>
    <row r="97" spans="1:8" hidden="1">
      <c r="A97" s="221" t="s">
        <v>262</v>
      </c>
      <c r="B97" s="234" t="s">
        <v>623</v>
      </c>
      <c r="C97" s="217" t="s">
        <v>134</v>
      </c>
      <c r="D97" t="s">
        <v>68</v>
      </c>
      <c r="E97" t="s">
        <v>133</v>
      </c>
      <c r="H97" s="355"/>
    </row>
    <row r="98" spans="1:8" hidden="1">
      <c r="A98" s="218" t="s">
        <v>263</v>
      </c>
      <c r="B98" s="233" t="s">
        <v>58</v>
      </c>
      <c r="C98" s="220" t="s">
        <v>116</v>
      </c>
      <c r="D98" t="s">
        <v>58</v>
      </c>
      <c r="E98" t="s">
        <v>119</v>
      </c>
      <c r="H98" s="355"/>
    </row>
    <row r="99" spans="1:8" hidden="1">
      <c r="A99" s="221" t="s">
        <v>264</v>
      </c>
      <c r="B99" s="234" t="s">
        <v>58</v>
      </c>
      <c r="C99" s="217" t="s">
        <v>116</v>
      </c>
      <c r="D99" t="s">
        <v>58</v>
      </c>
      <c r="E99" t="s">
        <v>119</v>
      </c>
      <c r="H99" s="355"/>
    </row>
    <row r="100" spans="1:8" hidden="1">
      <c r="A100" s="224" t="s">
        <v>267</v>
      </c>
      <c r="B100" s="233" t="s">
        <v>624</v>
      </c>
      <c r="C100" s="220" t="s">
        <v>502</v>
      </c>
      <c r="D100" t="s">
        <v>136</v>
      </c>
      <c r="E100" t="s">
        <v>285</v>
      </c>
      <c r="H100" s="355"/>
    </row>
    <row r="101" spans="1:8" hidden="1">
      <c r="A101" s="221" t="s">
        <v>261</v>
      </c>
      <c r="B101" s="234" t="s">
        <v>201</v>
      </c>
      <c r="C101" s="217" t="s">
        <v>114</v>
      </c>
      <c r="D101" t="s">
        <v>126</v>
      </c>
      <c r="E101" t="s">
        <v>218</v>
      </c>
      <c r="H101" s="355"/>
    </row>
    <row r="102" spans="1:8" hidden="1">
      <c r="A102" s="218" t="s">
        <v>262</v>
      </c>
      <c r="B102" s="233" t="s">
        <v>625</v>
      </c>
      <c r="C102" s="220" t="s">
        <v>276</v>
      </c>
      <c r="D102" t="s">
        <v>73</v>
      </c>
      <c r="E102" t="s">
        <v>219</v>
      </c>
      <c r="H102" s="355"/>
    </row>
    <row r="103" spans="1:8" hidden="1">
      <c r="A103" s="221" t="s">
        <v>263</v>
      </c>
      <c r="B103" s="234" t="s">
        <v>626</v>
      </c>
      <c r="C103" s="217" t="s">
        <v>627</v>
      </c>
      <c r="D103" t="s">
        <v>58</v>
      </c>
      <c r="E103" t="s">
        <v>119</v>
      </c>
      <c r="H103" s="355"/>
    </row>
    <row r="104" spans="1:8" hidden="1">
      <c r="A104" s="218" t="s">
        <v>264</v>
      </c>
      <c r="B104" s="233" t="s">
        <v>58</v>
      </c>
      <c r="C104" s="220" t="s">
        <v>116</v>
      </c>
      <c r="D104" t="s">
        <v>58</v>
      </c>
      <c r="E104" t="s">
        <v>119</v>
      </c>
      <c r="H104" s="355"/>
    </row>
    <row r="105" spans="1:8" ht="22.5" hidden="1">
      <c r="A105" s="225" t="s">
        <v>268</v>
      </c>
      <c r="B105" s="216" t="s">
        <v>628</v>
      </c>
      <c r="C105" s="217" t="s">
        <v>629</v>
      </c>
      <c r="D105" t="s">
        <v>630</v>
      </c>
      <c r="E105" t="s">
        <v>221</v>
      </c>
      <c r="H105" s="355"/>
    </row>
    <row r="106" spans="1:8" hidden="1">
      <c r="A106" s="222" t="s">
        <v>260</v>
      </c>
      <c r="B106" s="219" t="s">
        <v>631</v>
      </c>
      <c r="C106" s="220" t="s">
        <v>632</v>
      </c>
      <c r="D106" t="s">
        <v>633</v>
      </c>
      <c r="E106" t="s">
        <v>113</v>
      </c>
      <c r="H106" s="355"/>
    </row>
    <row r="107" spans="1:8" hidden="1">
      <c r="A107" s="221" t="s">
        <v>261</v>
      </c>
      <c r="B107" s="216" t="s">
        <v>634</v>
      </c>
      <c r="C107" s="217" t="s">
        <v>635</v>
      </c>
      <c r="D107" t="s">
        <v>636</v>
      </c>
      <c r="E107" t="s">
        <v>306</v>
      </c>
      <c r="H107" s="355"/>
    </row>
    <row r="108" spans="1:8" hidden="1">
      <c r="A108" s="218" t="s">
        <v>262</v>
      </c>
      <c r="B108" s="219" t="s">
        <v>637</v>
      </c>
      <c r="C108" s="220" t="s">
        <v>638</v>
      </c>
      <c r="D108" t="s">
        <v>84</v>
      </c>
      <c r="E108" t="s">
        <v>199</v>
      </c>
      <c r="H108" s="355"/>
    </row>
    <row r="109" spans="1:8" hidden="1">
      <c r="A109" s="221" t="s">
        <v>263</v>
      </c>
      <c r="B109" s="234" t="s">
        <v>639</v>
      </c>
      <c r="C109" s="217" t="s">
        <v>117</v>
      </c>
      <c r="D109" t="s">
        <v>640</v>
      </c>
      <c r="E109" t="s">
        <v>199</v>
      </c>
      <c r="H109" s="355"/>
    </row>
    <row r="110" spans="1:8" hidden="1">
      <c r="A110" s="218" t="s">
        <v>264</v>
      </c>
      <c r="B110" s="233" t="s">
        <v>641</v>
      </c>
      <c r="C110" s="220" t="s">
        <v>618</v>
      </c>
      <c r="D110" t="s">
        <v>58</v>
      </c>
      <c r="E110" t="s">
        <v>119</v>
      </c>
      <c r="H110" s="355"/>
    </row>
    <row r="111" spans="1:8" hidden="1">
      <c r="A111" s="215" t="s">
        <v>265</v>
      </c>
      <c r="B111" s="216" t="s">
        <v>642</v>
      </c>
      <c r="C111" s="217" t="s">
        <v>475</v>
      </c>
      <c r="D111" t="s">
        <v>643</v>
      </c>
      <c r="E111" t="s">
        <v>110</v>
      </c>
      <c r="H111" s="355"/>
    </row>
    <row r="112" spans="1:8" hidden="1">
      <c r="A112" s="224" t="s">
        <v>266</v>
      </c>
      <c r="B112" s="233" t="s">
        <v>644</v>
      </c>
      <c r="C112" s="220" t="s">
        <v>645</v>
      </c>
      <c r="D112" t="s">
        <v>223</v>
      </c>
      <c r="E112" t="s">
        <v>120</v>
      </c>
      <c r="H112" s="355"/>
    </row>
    <row r="113" spans="1:8" hidden="1">
      <c r="A113" s="221" t="s">
        <v>261</v>
      </c>
      <c r="B113" s="234" t="s">
        <v>646</v>
      </c>
      <c r="C113" s="217" t="s">
        <v>269</v>
      </c>
      <c r="D113" t="s">
        <v>647</v>
      </c>
      <c r="E113" t="s">
        <v>648</v>
      </c>
      <c r="H113" s="355"/>
    </row>
    <row r="114" spans="1:8" hidden="1">
      <c r="A114" s="218" t="s">
        <v>262</v>
      </c>
      <c r="B114" s="233" t="s">
        <v>649</v>
      </c>
      <c r="C114" s="220" t="s">
        <v>650</v>
      </c>
      <c r="D114" t="s">
        <v>651</v>
      </c>
      <c r="E114" t="s">
        <v>219</v>
      </c>
      <c r="H114" s="355"/>
    </row>
    <row r="115" spans="1:8" hidden="1">
      <c r="A115" s="221" t="s">
        <v>263</v>
      </c>
      <c r="B115" s="234" t="s">
        <v>193</v>
      </c>
      <c r="C115" s="217" t="s">
        <v>652</v>
      </c>
      <c r="D115" t="s">
        <v>58</v>
      </c>
      <c r="E115" t="s">
        <v>119</v>
      </c>
      <c r="H115" s="355"/>
    </row>
    <row r="116" spans="1:8" hidden="1">
      <c r="A116" s="218" t="s">
        <v>264</v>
      </c>
      <c r="B116" s="233" t="s">
        <v>58</v>
      </c>
      <c r="C116" s="220" t="s">
        <v>116</v>
      </c>
      <c r="D116" t="s">
        <v>58</v>
      </c>
      <c r="E116" t="s">
        <v>119</v>
      </c>
      <c r="H116" s="355"/>
    </row>
    <row r="117" spans="1:8" hidden="1">
      <c r="A117" s="223" t="s">
        <v>267</v>
      </c>
      <c r="B117" s="234" t="s">
        <v>653</v>
      </c>
      <c r="C117" s="217" t="s">
        <v>654</v>
      </c>
      <c r="D117" t="s">
        <v>655</v>
      </c>
      <c r="E117" t="s">
        <v>472</v>
      </c>
      <c r="H117" s="355"/>
    </row>
    <row r="118" spans="1:8" hidden="1">
      <c r="A118" s="218" t="s">
        <v>261</v>
      </c>
      <c r="B118" s="233" t="s">
        <v>124</v>
      </c>
      <c r="C118" s="220" t="s">
        <v>656</v>
      </c>
      <c r="D118" t="s">
        <v>657</v>
      </c>
      <c r="E118" t="s">
        <v>658</v>
      </c>
      <c r="H118" s="355"/>
    </row>
    <row r="119" spans="1:8" hidden="1">
      <c r="A119" s="221" t="s">
        <v>262</v>
      </c>
      <c r="B119" s="234" t="s">
        <v>659</v>
      </c>
      <c r="C119" s="217" t="s">
        <v>660</v>
      </c>
      <c r="D119" t="s">
        <v>661</v>
      </c>
      <c r="E119" t="s">
        <v>312</v>
      </c>
      <c r="H119" s="355"/>
    </row>
    <row r="120" spans="1:8" hidden="1">
      <c r="A120" s="218" t="s">
        <v>263</v>
      </c>
      <c r="B120" s="233" t="s">
        <v>662</v>
      </c>
      <c r="C120" s="220" t="s">
        <v>199</v>
      </c>
      <c r="D120" t="s">
        <v>58</v>
      </c>
      <c r="E120" t="s">
        <v>119</v>
      </c>
      <c r="H120" s="355"/>
    </row>
    <row r="121" spans="1:8" ht="15.75" hidden="1" thickBot="1">
      <c r="A121" s="226" t="s">
        <v>264</v>
      </c>
      <c r="B121" s="235" t="s">
        <v>63</v>
      </c>
      <c r="C121" s="227" t="s">
        <v>118</v>
      </c>
      <c r="D121" t="s">
        <v>58</v>
      </c>
      <c r="E121" t="s">
        <v>119</v>
      </c>
      <c r="H121" s="355"/>
    </row>
  </sheetData>
  <mergeCells count="69">
    <mergeCell ref="A40:B40"/>
    <mergeCell ref="A15:B15"/>
    <mergeCell ref="A18:B18"/>
    <mergeCell ref="A19:B19"/>
    <mergeCell ref="A35:B35"/>
    <mergeCell ref="A21:B21"/>
    <mergeCell ref="A22:B22"/>
    <mergeCell ref="A25:B25"/>
    <mergeCell ref="A26:B26"/>
    <mergeCell ref="A30:B30"/>
    <mergeCell ref="A31:B31"/>
    <mergeCell ref="A32:B32"/>
    <mergeCell ref="A28:B28"/>
    <mergeCell ref="C57:D57"/>
    <mergeCell ref="A23:B23"/>
    <mergeCell ref="A24:B24"/>
    <mergeCell ref="A67:B67"/>
    <mergeCell ref="A62:B62"/>
    <mergeCell ref="A37:B37"/>
    <mergeCell ref="A52:B52"/>
    <mergeCell ref="A50:B50"/>
    <mergeCell ref="A38:B38"/>
    <mergeCell ref="A39:B39"/>
    <mergeCell ref="A47:B47"/>
    <mergeCell ref="A48:B48"/>
    <mergeCell ref="A49:B49"/>
    <mergeCell ref="A44:B44"/>
    <mergeCell ref="A45:B45"/>
    <mergeCell ref="A41:B41"/>
    <mergeCell ref="A69:B69"/>
    <mergeCell ref="F76:G76"/>
    <mergeCell ref="A53:B53"/>
    <mergeCell ref="A63:B63"/>
    <mergeCell ref="A60:B60"/>
    <mergeCell ref="A61:B61"/>
    <mergeCell ref="A59:B59"/>
    <mergeCell ref="B76:C76"/>
    <mergeCell ref="D76:E76"/>
    <mergeCell ref="A74:G75"/>
    <mergeCell ref="E57:F57"/>
    <mergeCell ref="A56:H56"/>
    <mergeCell ref="A58:B58"/>
    <mergeCell ref="G57:H57"/>
    <mergeCell ref="A70:B70"/>
    <mergeCell ref="A57:B57"/>
    <mergeCell ref="A64:B64"/>
    <mergeCell ref="A65:B65"/>
    <mergeCell ref="A66:B66"/>
    <mergeCell ref="A68:B68"/>
    <mergeCell ref="A42:B42"/>
    <mergeCell ref="A46:B46"/>
    <mergeCell ref="A51:B51"/>
    <mergeCell ref="A43:B43"/>
    <mergeCell ref="C35:D35"/>
    <mergeCell ref="E35:F35"/>
    <mergeCell ref="B2:C2"/>
    <mergeCell ref="D2:E2"/>
    <mergeCell ref="A29:B29"/>
    <mergeCell ref="E10:F10"/>
    <mergeCell ref="A20:B20"/>
    <mergeCell ref="A10:B10"/>
    <mergeCell ref="C10:D10"/>
    <mergeCell ref="A12:B12"/>
    <mergeCell ref="A17:B17"/>
    <mergeCell ref="A13:B13"/>
    <mergeCell ref="A14:B14"/>
    <mergeCell ref="A16:B16"/>
    <mergeCell ref="A27:B27"/>
    <mergeCell ref="A9:G9"/>
  </mergeCells>
  <hyperlinks>
    <hyperlink ref="A71" r:id="rId1"/>
    <hyperlink ref="A6" r:id="rId2"/>
    <hyperlink ref="A84" r:id="rId3"/>
    <hyperlink ref="A33" r:id="rId4"/>
    <hyperlink ref="A33" r:id="rId5"/>
  </hyperlinks>
  <pageMargins left="0.7" right="0.7" top="0.75" bottom="0.75" header="0.3" footer="0.3"/>
  <pageSetup scale="55" fitToHeight="0" pageOrder="overThenDown" orientation="landscape" r:id="rId6"/>
  <headerFooter>
    <oddHeader>&amp;L6th Cycle Housing Element Data Package&amp;CCalaveras County and the Cities Within</oddHeader>
    <oddFooter>&amp;LHCD-Housing Policy Division (HPD)&amp;CPage &amp;P&amp;R&amp;D</oddFooter>
  </headerFooter>
  <rowBreaks count="2" manualBreakCount="2">
    <brk id="7" max="16383" man="1"/>
    <brk id="33" max="16383" man="1"/>
  </rowBreaks>
  <colBreaks count="5" manualBreakCount="5">
    <brk id="13" max="5" man="1"/>
    <brk id="13" min="72" max="83" man="1"/>
    <brk id="14" min="7" max="32" man="1"/>
    <brk id="14" min="54" max="70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="85" zoomScaleNormal="85" zoomScalePageLayoutView="85" workbookViewId="0">
      <selection activeCell="F20" sqref="A20:XFD35"/>
    </sheetView>
  </sheetViews>
  <sheetFormatPr defaultColWidth="9.140625" defaultRowHeight="15"/>
  <cols>
    <col min="1" max="1" width="25.42578125" style="60" customWidth="1"/>
    <col min="2" max="2" width="11" style="60" customWidth="1"/>
    <col min="3" max="3" width="10.7109375" style="60" customWidth="1"/>
    <col min="4" max="4" width="11.42578125" style="60" customWidth="1"/>
    <col min="5" max="5" width="9.7109375" style="60" customWidth="1"/>
    <col min="6" max="6" width="13" style="60" customWidth="1"/>
    <col min="7" max="7" width="9" style="60" customWidth="1"/>
    <col min="8" max="8" width="13.42578125" style="60" customWidth="1"/>
    <col min="9" max="9" width="17" style="60" customWidth="1"/>
    <col min="10" max="10" width="13.140625" style="60" customWidth="1"/>
    <col min="11" max="11" width="12.140625" style="60" customWidth="1"/>
    <col min="12" max="12" width="17" style="60" customWidth="1"/>
    <col min="13" max="13" width="15.140625" style="60" customWidth="1"/>
    <col min="14" max="14" width="9.140625" style="60"/>
    <col min="15" max="15" width="10.5703125" style="60" customWidth="1"/>
    <col min="16" max="16384" width="9.140625" style="60"/>
  </cols>
  <sheetData>
    <row r="1" spans="1:20" ht="19.5" thickBot="1">
      <c r="A1" s="646" t="s">
        <v>179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</row>
    <row r="2" spans="1:20" s="36" customFormat="1" ht="24.75" customHeight="1" thickBot="1">
      <c r="A2" s="307"/>
      <c r="B2" s="647" t="s">
        <v>158</v>
      </c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308"/>
      <c r="S2" s="309"/>
    </row>
    <row r="3" spans="1:20" s="36" customFormat="1" ht="30" customHeight="1" thickBot="1">
      <c r="A3" s="310" t="s">
        <v>145</v>
      </c>
      <c r="B3" s="649" t="s">
        <v>8</v>
      </c>
      <c r="C3" s="650"/>
      <c r="D3" s="651"/>
      <c r="E3" s="649" t="s">
        <v>148</v>
      </c>
      <c r="F3" s="650"/>
      <c r="G3" s="651"/>
      <c r="H3" s="649" t="s">
        <v>149</v>
      </c>
      <c r="I3" s="650"/>
      <c r="J3" s="651"/>
      <c r="K3" s="649" t="s">
        <v>150</v>
      </c>
      <c r="L3" s="650"/>
      <c r="M3" s="651"/>
      <c r="N3" s="649" t="s">
        <v>151</v>
      </c>
      <c r="O3" s="650"/>
      <c r="P3" s="651"/>
      <c r="Q3" s="649" t="s">
        <v>152</v>
      </c>
      <c r="R3" s="650"/>
      <c r="S3" s="651"/>
    </row>
    <row r="4" spans="1:20" s="63" customFormat="1">
      <c r="A4" s="64" t="s">
        <v>431</v>
      </c>
      <c r="B4" s="64">
        <v>2010</v>
      </c>
      <c r="C4" s="64">
        <v>2018</v>
      </c>
      <c r="D4" s="64" t="s">
        <v>41</v>
      </c>
      <c r="E4" s="64">
        <v>2010</v>
      </c>
      <c r="F4" s="64">
        <v>2018</v>
      </c>
      <c r="G4" s="64" t="s">
        <v>41</v>
      </c>
      <c r="H4" s="64">
        <v>2010</v>
      </c>
      <c r="I4" s="64">
        <v>2018</v>
      </c>
      <c r="J4" s="64" t="s">
        <v>41</v>
      </c>
      <c r="K4" s="64">
        <v>2010</v>
      </c>
      <c r="L4" s="64">
        <v>2018</v>
      </c>
      <c r="M4" s="64" t="s">
        <v>41</v>
      </c>
      <c r="N4" s="64">
        <v>2010</v>
      </c>
      <c r="O4" s="64">
        <v>2018</v>
      </c>
      <c r="P4" s="425" t="s">
        <v>41</v>
      </c>
      <c r="Q4" s="425">
        <v>2010</v>
      </c>
      <c r="R4" s="64">
        <v>2018</v>
      </c>
      <c r="S4" s="425" t="s">
        <v>41</v>
      </c>
      <c r="T4" s="62"/>
    </row>
    <row r="5" spans="1:20">
      <c r="A5" s="150" t="s">
        <v>530</v>
      </c>
      <c r="B5" s="166">
        <v>1943</v>
      </c>
      <c r="C5" s="167">
        <v>1972</v>
      </c>
      <c r="D5" s="168">
        <f t="shared" ref="D5:D7" si="0">(C5-B5)/B5</f>
        <v>1.4925373134328358E-2</v>
      </c>
      <c r="E5" s="166">
        <v>1394</v>
      </c>
      <c r="F5" s="167">
        <v>1422</v>
      </c>
      <c r="G5" s="168">
        <f t="shared" ref="G5:G7" si="1">(F5-E5)/E5</f>
        <v>2.0086083213773313E-2</v>
      </c>
      <c r="H5" s="166">
        <v>71</v>
      </c>
      <c r="I5" s="167">
        <v>71</v>
      </c>
      <c r="J5" s="168">
        <f>(I5-H5)/H5</f>
        <v>0</v>
      </c>
      <c r="K5" s="166">
        <v>129</v>
      </c>
      <c r="L5" s="167">
        <v>129</v>
      </c>
      <c r="M5" s="168">
        <f>(L5-K5)/K5</f>
        <v>0</v>
      </c>
      <c r="N5" s="166">
        <v>120</v>
      </c>
      <c r="O5" s="167">
        <v>120</v>
      </c>
      <c r="P5" s="168">
        <v>0</v>
      </c>
      <c r="Q5" s="166">
        <v>229</v>
      </c>
      <c r="R5" s="167">
        <v>230</v>
      </c>
      <c r="S5" s="168">
        <v>0</v>
      </c>
      <c r="T5" s="61"/>
    </row>
    <row r="6" spans="1:20" ht="15.75" thickBot="1">
      <c r="A6" s="151" t="s">
        <v>226</v>
      </c>
      <c r="B6" s="169">
        <v>25982</v>
      </c>
      <c r="C6" s="170">
        <v>26102</v>
      </c>
      <c r="D6" s="171">
        <f t="shared" si="0"/>
        <v>4.618582095296744E-3</v>
      </c>
      <c r="E6" s="424">
        <v>22957</v>
      </c>
      <c r="F6" s="170">
        <v>22972</v>
      </c>
      <c r="G6" s="171">
        <f t="shared" si="1"/>
        <v>6.5339547850328872E-4</v>
      </c>
      <c r="H6" s="94">
        <v>294</v>
      </c>
      <c r="I6" s="170">
        <v>295</v>
      </c>
      <c r="J6" s="171">
        <f t="shared" ref="J6:J7" si="2">(I6-H6)/H6</f>
        <v>3.4013605442176869E-3</v>
      </c>
      <c r="K6" s="169">
        <v>541</v>
      </c>
      <c r="L6" s="170">
        <v>547</v>
      </c>
      <c r="M6" s="171">
        <f t="shared" ref="M6:M7" si="3">(L6-K6)/K6</f>
        <v>1.1090573012939002E-2</v>
      </c>
      <c r="N6" s="169">
        <v>272</v>
      </c>
      <c r="O6" s="170">
        <v>272</v>
      </c>
      <c r="P6" s="171">
        <f t="shared" ref="P6:P7" si="4">(O6-N6)/N6</f>
        <v>0</v>
      </c>
      <c r="Q6" s="169">
        <v>1918</v>
      </c>
      <c r="R6" s="170">
        <v>2016</v>
      </c>
      <c r="S6" s="171">
        <f t="shared" ref="S6:S7" si="5">(R6-Q6)/Q6</f>
        <v>5.1094890510948905E-2</v>
      </c>
      <c r="T6" s="61"/>
    </row>
    <row r="7" spans="1:20" ht="15.75" thickBot="1">
      <c r="A7" s="152" t="s">
        <v>8</v>
      </c>
      <c r="B7" s="172">
        <v>27925</v>
      </c>
      <c r="C7" s="173">
        <v>28074</v>
      </c>
      <c r="D7" s="174">
        <f t="shared" si="0"/>
        <v>5.3357206803939126E-3</v>
      </c>
      <c r="E7" s="94">
        <v>24351</v>
      </c>
      <c r="F7" s="173">
        <v>24394</v>
      </c>
      <c r="G7" s="174">
        <f t="shared" si="1"/>
        <v>1.7658412385528316E-3</v>
      </c>
      <c r="H7" s="172">
        <v>365</v>
      </c>
      <c r="I7" s="173">
        <v>366</v>
      </c>
      <c r="J7" s="174">
        <f t="shared" si="2"/>
        <v>2.7397260273972603E-3</v>
      </c>
      <c r="K7" s="172">
        <v>670</v>
      </c>
      <c r="L7" s="173">
        <v>676</v>
      </c>
      <c r="M7" s="174">
        <f t="shared" si="3"/>
        <v>8.9552238805970154E-3</v>
      </c>
      <c r="N7" s="172">
        <v>392</v>
      </c>
      <c r="O7" s="173">
        <v>392</v>
      </c>
      <c r="P7" s="174">
        <f t="shared" si="4"/>
        <v>0</v>
      </c>
      <c r="Q7" s="172">
        <v>2147</v>
      </c>
      <c r="R7" s="173">
        <v>2246</v>
      </c>
      <c r="S7" s="174">
        <f t="shared" si="5"/>
        <v>4.6110852352119237E-2</v>
      </c>
      <c r="T7" s="61"/>
    </row>
    <row r="8" spans="1:20">
      <c r="A8" s="644" t="s">
        <v>419</v>
      </c>
      <c r="B8" s="645"/>
      <c r="C8" s="645"/>
      <c r="D8" s="645"/>
      <c r="E8" s="645"/>
      <c r="F8" s="645"/>
      <c r="G8" s="645"/>
      <c r="H8" s="645"/>
      <c r="I8" s="645"/>
      <c r="J8" s="645"/>
      <c r="K8" s="645"/>
      <c r="L8" s="645"/>
      <c r="M8" s="645"/>
      <c r="N8" s="645"/>
      <c r="O8" s="645"/>
      <c r="P8" s="188"/>
      <c r="R8" s="92"/>
      <c r="S8" s="92"/>
      <c r="T8" s="389"/>
    </row>
    <row r="9" spans="1:20">
      <c r="N9" s="107"/>
      <c r="O9" s="108"/>
      <c r="P9" s="92"/>
      <c r="Q9" s="92"/>
      <c r="R9" s="92"/>
      <c r="T9" s="61"/>
    </row>
    <row r="10" spans="1:20" ht="18.75" thickBot="1">
      <c r="A10" s="192" t="s">
        <v>180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107"/>
    </row>
    <row r="11" spans="1:20" ht="15.75" thickBot="1">
      <c r="A11" s="323"/>
      <c r="B11" s="658"/>
      <c r="C11" s="659"/>
      <c r="D11" s="660"/>
      <c r="E11" s="661" t="s">
        <v>1107</v>
      </c>
      <c r="F11" s="662"/>
      <c r="G11" s="662"/>
      <c r="H11" s="662"/>
      <c r="I11" s="662"/>
      <c r="J11" s="663"/>
      <c r="K11" s="641" t="s">
        <v>1108</v>
      </c>
      <c r="L11" s="642"/>
      <c r="M11" s="642"/>
      <c r="N11" s="643"/>
    </row>
    <row r="12" spans="1:20" ht="60.75" thickBot="1">
      <c r="A12" s="324" t="s">
        <v>165</v>
      </c>
      <c r="B12" s="325" t="s">
        <v>166</v>
      </c>
      <c r="C12" s="379" t="s">
        <v>167</v>
      </c>
      <c r="D12" s="381" t="s">
        <v>168</v>
      </c>
      <c r="E12" s="381" t="s">
        <v>169</v>
      </c>
      <c r="F12" s="381" t="s">
        <v>170</v>
      </c>
      <c r="G12" s="381" t="s">
        <v>171</v>
      </c>
      <c r="H12" s="381" t="s">
        <v>172</v>
      </c>
      <c r="I12" s="381" t="s">
        <v>173</v>
      </c>
      <c r="J12" s="381" t="s">
        <v>174</v>
      </c>
      <c r="K12" s="379" t="s">
        <v>175</v>
      </c>
      <c r="L12" s="381" t="s">
        <v>702</v>
      </c>
      <c r="M12" s="382" t="s">
        <v>703</v>
      </c>
      <c r="N12" s="382" t="s">
        <v>704</v>
      </c>
    </row>
    <row r="13" spans="1:20" s="92" customFormat="1" ht="15.75" thickBot="1">
      <c r="A13" s="134" t="s">
        <v>431</v>
      </c>
      <c r="B13" s="135">
        <v>28104</v>
      </c>
      <c r="C13" s="136">
        <v>17713</v>
      </c>
      <c r="D13" s="135">
        <v>10391</v>
      </c>
      <c r="E13" s="135">
        <v>410</v>
      </c>
      <c r="F13" s="135">
        <v>65</v>
      </c>
      <c r="G13" s="135">
        <v>292</v>
      </c>
      <c r="H13" s="135">
        <v>584</v>
      </c>
      <c r="I13" s="135">
        <v>8284</v>
      </c>
      <c r="J13" s="135">
        <v>756</v>
      </c>
      <c r="K13" s="346">
        <f>D13/B13</f>
        <v>0.36973384571591233</v>
      </c>
      <c r="L13" s="346">
        <f>G13/(B23+H13+G13)</f>
        <v>2.0111577932364486E-2</v>
      </c>
      <c r="M13" s="137">
        <f>E13/(B29+F13+E13)</f>
        <v>9.0209020902090209E-2</v>
      </c>
      <c r="N13" s="137">
        <f>(G13+E13)/(E13+F13+G13+H13+C13)</f>
        <v>3.6823331934536296E-2</v>
      </c>
    </row>
    <row r="14" spans="1:20" s="337" customFormat="1" ht="15.75" thickBot="1">
      <c r="A14" s="134" t="s">
        <v>432</v>
      </c>
      <c r="B14" s="135">
        <v>1980</v>
      </c>
      <c r="C14" s="135">
        <v>1769</v>
      </c>
      <c r="D14" s="135">
        <v>211</v>
      </c>
      <c r="E14" s="135">
        <v>81</v>
      </c>
      <c r="F14" s="135">
        <v>0</v>
      </c>
      <c r="G14" s="135">
        <v>19</v>
      </c>
      <c r="H14" s="135">
        <v>0</v>
      </c>
      <c r="I14" s="135">
        <v>61</v>
      </c>
      <c r="J14" s="135">
        <v>50</v>
      </c>
      <c r="K14" s="346">
        <f>D14/B14</f>
        <v>0.10656565656565657</v>
      </c>
      <c r="L14" s="390">
        <f>G14/(D23+H14+G14)</f>
        <v>1.7241379310344827E-2</v>
      </c>
      <c r="M14" s="390">
        <f>E14/(D29+F14+E14)</f>
        <v>0.10560625814863103</v>
      </c>
      <c r="N14" s="137">
        <f>(G14+E14)/(E14+F14+G14+H14+C14)</f>
        <v>5.3504547886570358E-2</v>
      </c>
    </row>
    <row r="15" spans="1:20" s="375" customFormat="1" ht="15.75" thickBot="1">
      <c r="A15" s="134" t="s">
        <v>1083</v>
      </c>
      <c r="B15" s="135">
        <f>B13-B14</f>
        <v>26124</v>
      </c>
      <c r="C15" s="135">
        <f t="shared" ref="C15:I15" si="6">C13-C14</f>
        <v>15944</v>
      </c>
      <c r="D15" s="135">
        <f t="shared" si="6"/>
        <v>10180</v>
      </c>
      <c r="E15" s="135">
        <f t="shared" si="6"/>
        <v>329</v>
      </c>
      <c r="F15" s="135">
        <f t="shared" si="6"/>
        <v>65</v>
      </c>
      <c r="G15" s="135">
        <f t="shared" si="6"/>
        <v>273</v>
      </c>
      <c r="H15" s="135">
        <f t="shared" si="6"/>
        <v>584</v>
      </c>
      <c r="I15" s="135">
        <f t="shared" si="6"/>
        <v>8223</v>
      </c>
      <c r="J15" s="135">
        <f>J13-J14</f>
        <v>706</v>
      </c>
      <c r="K15" s="346">
        <f>D15/B15</f>
        <v>0.38967998775072732</v>
      </c>
      <c r="L15" s="390">
        <f>G15/(F23+H15+G15)</f>
        <v>2.0347320563464263E-2</v>
      </c>
      <c r="M15" s="390">
        <f>E15/(F29+F15+E15)</f>
        <v>8.7083112758073053E-2</v>
      </c>
      <c r="N15" s="137">
        <f>(G15+E15)/(E15+F15+G15+H15+C15)</f>
        <v>3.501017737714452E-2</v>
      </c>
    </row>
    <row r="16" spans="1:20">
      <c r="A16" s="665" t="s">
        <v>1093</v>
      </c>
      <c r="B16" s="665"/>
      <c r="C16" s="376"/>
      <c r="D16" s="376"/>
      <c r="E16" s="337"/>
      <c r="F16" s="337"/>
      <c r="G16" s="337"/>
      <c r="H16" s="337"/>
      <c r="I16" s="337"/>
      <c r="J16" s="337"/>
      <c r="K16" s="337"/>
      <c r="L16" s="337"/>
      <c r="M16" s="107"/>
      <c r="N16" s="108"/>
    </row>
    <row r="17" spans="1:19" s="337" customFormat="1">
      <c r="A17" s="664" t="s">
        <v>1094</v>
      </c>
      <c r="B17" s="664"/>
      <c r="H17" s="107"/>
      <c r="I17" s="108"/>
    </row>
    <row r="18" spans="1:19" s="92" customFormat="1" ht="20.25" customHeight="1">
      <c r="A18" s="20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107"/>
      <c r="N18" s="108"/>
    </row>
    <row r="19" spans="1:19" ht="28.5" customHeight="1">
      <c r="A19" s="208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107"/>
      <c r="N19" s="108"/>
    </row>
    <row r="20" spans="1:19" ht="23.25" hidden="1" thickBot="1">
      <c r="A20" s="654"/>
      <c r="B20" s="656" t="s">
        <v>466</v>
      </c>
      <c r="C20" s="657"/>
      <c r="D20" s="656" t="s">
        <v>433</v>
      </c>
      <c r="E20" s="657"/>
      <c r="F20" s="495" t="s">
        <v>1083</v>
      </c>
      <c r="G20" s="337"/>
      <c r="H20" s="337"/>
      <c r="I20" s="337"/>
      <c r="J20" s="337"/>
      <c r="K20" s="337"/>
      <c r="L20" s="337"/>
      <c r="M20" s="107"/>
      <c r="N20" s="108"/>
    </row>
    <row r="21" spans="1:19" s="92" customFormat="1" ht="30" hidden="1" customHeight="1" thickBot="1">
      <c r="A21" s="655"/>
      <c r="B21" s="248" t="s">
        <v>74</v>
      </c>
      <c r="C21" s="249" t="s">
        <v>108</v>
      </c>
      <c r="D21" s="248" t="s">
        <v>74</v>
      </c>
      <c r="E21" s="249" t="s">
        <v>108</v>
      </c>
      <c r="F21" s="337"/>
      <c r="G21" s="337"/>
      <c r="H21" s="337"/>
      <c r="I21" s="337"/>
      <c r="J21" s="337"/>
      <c r="K21" s="337"/>
      <c r="L21" s="337"/>
      <c r="M21" s="107"/>
      <c r="N21" s="108"/>
      <c r="O21" s="108"/>
      <c r="S21" s="60"/>
    </row>
    <row r="22" spans="1:19" s="92" customFormat="1" ht="19.5" hidden="1" customHeight="1">
      <c r="A22" s="237" t="s">
        <v>79</v>
      </c>
      <c r="B22" s="238" t="s">
        <v>494</v>
      </c>
      <c r="C22" s="239" t="s">
        <v>495</v>
      </c>
      <c r="D22" s="238" t="s">
        <v>496</v>
      </c>
      <c r="E22" s="239" t="s">
        <v>202</v>
      </c>
      <c r="F22" s="337"/>
      <c r="G22" s="337"/>
      <c r="H22" s="337"/>
      <c r="I22" s="337"/>
      <c r="J22" s="337"/>
      <c r="K22" s="337"/>
      <c r="L22" s="337"/>
      <c r="M22" s="107"/>
      <c r="N22" s="108"/>
      <c r="O22" s="108"/>
      <c r="S22" s="60"/>
    </row>
    <row r="23" spans="1:19" s="92" customFormat="1" ht="94.5" hidden="1" customHeight="1">
      <c r="A23" s="232" t="s">
        <v>705</v>
      </c>
      <c r="B23" s="219" t="s">
        <v>497</v>
      </c>
      <c r="C23" s="220" t="s">
        <v>469</v>
      </c>
      <c r="D23" s="219" t="s">
        <v>498</v>
      </c>
      <c r="E23" s="220" t="s">
        <v>202</v>
      </c>
      <c r="F23" s="276">
        <f>B23-D23</f>
        <v>12560</v>
      </c>
      <c r="G23" s="337"/>
      <c r="H23" s="337"/>
      <c r="I23" s="337"/>
      <c r="J23" s="337"/>
      <c r="K23" s="337"/>
      <c r="L23" s="337"/>
      <c r="M23" s="107"/>
      <c r="N23" s="108"/>
      <c r="O23" s="108"/>
      <c r="S23" s="60"/>
    </row>
    <row r="24" spans="1:19" s="92" customFormat="1" ht="21" hidden="1" customHeight="1">
      <c r="A24" s="377" t="s">
        <v>706</v>
      </c>
      <c r="B24" s="378" t="s">
        <v>1069</v>
      </c>
      <c r="C24" s="380" t="s">
        <v>1070</v>
      </c>
      <c r="D24" s="378" t="s">
        <v>1071</v>
      </c>
      <c r="E24" s="380" t="s">
        <v>1072</v>
      </c>
      <c r="F24" s="337"/>
      <c r="G24" s="337"/>
      <c r="H24" s="337"/>
      <c r="I24" s="337"/>
      <c r="J24" s="337"/>
      <c r="K24" s="337"/>
      <c r="L24" s="337"/>
      <c r="M24" s="107"/>
      <c r="N24" s="108"/>
      <c r="O24" s="108"/>
      <c r="S24" s="60"/>
    </row>
    <row r="25" spans="1:19" ht="22.5" hidden="1">
      <c r="A25" s="222" t="s">
        <v>707</v>
      </c>
      <c r="B25" s="219" t="s">
        <v>1073</v>
      </c>
      <c r="C25" s="220" t="s">
        <v>1049</v>
      </c>
      <c r="D25" s="219" t="s">
        <v>1074</v>
      </c>
      <c r="E25" s="220" t="s">
        <v>285</v>
      </c>
      <c r="F25" s="337"/>
      <c r="G25" s="337"/>
      <c r="H25" s="337"/>
      <c r="I25" s="337"/>
      <c r="J25" s="337"/>
      <c r="K25" s="337"/>
      <c r="L25" s="337"/>
      <c r="M25" s="107"/>
      <c r="N25" s="108"/>
      <c r="O25" s="108"/>
      <c r="P25" s="92"/>
      <c r="Q25" s="92"/>
      <c r="R25" s="92"/>
    </row>
    <row r="26" spans="1:19" ht="22.5" hidden="1">
      <c r="A26" s="215" t="s">
        <v>708</v>
      </c>
      <c r="B26" s="234" t="s">
        <v>1075</v>
      </c>
      <c r="C26" s="217" t="s">
        <v>1076</v>
      </c>
      <c r="D26" s="234" t="s">
        <v>58</v>
      </c>
      <c r="E26" s="217" t="s">
        <v>119</v>
      </c>
      <c r="F26" s="337"/>
      <c r="G26" s="337"/>
      <c r="H26" s="337"/>
      <c r="I26" s="337"/>
      <c r="J26" s="337"/>
      <c r="K26" s="337"/>
      <c r="L26" s="337"/>
      <c r="M26" s="337"/>
      <c r="N26" s="337"/>
    </row>
    <row r="27" spans="1:19" ht="22.5" hidden="1">
      <c r="A27" s="222" t="s">
        <v>709</v>
      </c>
      <c r="B27" s="233" t="s">
        <v>65</v>
      </c>
      <c r="C27" s="220" t="s">
        <v>205</v>
      </c>
      <c r="D27" s="233" t="s">
        <v>58</v>
      </c>
      <c r="E27" s="220" t="s">
        <v>119</v>
      </c>
      <c r="F27" s="337"/>
      <c r="G27" s="337"/>
      <c r="H27" s="337"/>
      <c r="I27" s="337"/>
      <c r="J27" s="337"/>
      <c r="K27" s="337"/>
      <c r="L27" s="337"/>
      <c r="M27" s="337"/>
      <c r="N27" s="337"/>
    </row>
    <row r="28" spans="1:19" ht="22.5" hidden="1">
      <c r="A28" s="215" t="s">
        <v>710</v>
      </c>
      <c r="B28" s="234" t="s">
        <v>126</v>
      </c>
      <c r="C28" s="217" t="s">
        <v>217</v>
      </c>
      <c r="D28" s="234" t="s">
        <v>58</v>
      </c>
      <c r="E28" s="217" t="s">
        <v>119</v>
      </c>
      <c r="F28" s="337"/>
      <c r="G28" s="337"/>
      <c r="H28" s="337"/>
      <c r="I28" s="337"/>
      <c r="J28" s="337"/>
      <c r="K28" s="337"/>
      <c r="L28" s="337"/>
      <c r="M28" s="109"/>
      <c r="N28" s="109"/>
      <c r="O28" s="109"/>
      <c r="P28" s="109"/>
      <c r="Q28" s="109"/>
      <c r="R28" s="109"/>
      <c r="S28" s="109"/>
    </row>
    <row r="29" spans="1:19" ht="21" hidden="1" customHeight="1">
      <c r="A29" s="232" t="s">
        <v>711</v>
      </c>
      <c r="B29" s="219" t="s">
        <v>514</v>
      </c>
      <c r="C29" s="220" t="s">
        <v>470</v>
      </c>
      <c r="D29" s="219" t="s">
        <v>515</v>
      </c>
      <c r="E29" s="220" t="s">
        <v>216</v>
      </c>
      <c r="F29" s="276">
        <f>B29-D29</f>
        <v>3384</v>
      </c>
      <c r="G29" s="337"/>
      <c r="H29" s="337"/>
      <c r="I29" s="337"/>
      <c r="J29" s="337"/>
      <c r="K29" s="337"/>
      <c r="L29" s="337"/>
      <c r="M29" s="337"/>
      <c r="N29" s="337"/>
    </row>
    <row r="30" spans="1:19" ht="22.5" hidden="1">
      <c r="A30" s="215" t="s">
        <v>706</v>
      </c>
      <c r="B30" s="216" t="s">
        <v>1077</v>
      </c>
      <c r="C30" s="217" t="s">
        <v>288</v>
      </c>
      <c r="D30" s="216" t="s">
        <v>1078</v>
      </c>
      <c r="E30" s="217" t="s">
        <v>289</v>
      </c>
      <c r="F30" s="337"/>
      <c r="G30" s="337"/>
      <c r="H30" s="337"/>
      <c r="I30" s="337"/>
      <c r="J30" s="337"/>
      <c r="K30" s="337"/>
      <c r="L30" s="337"/>
      <c r="M30" s="337"/>
      <c r="N30" s="337"/>
    </row>
    <row r="31" spans="1:19" ht="22.5" hidden="1">
      <c r="A31" s="222" t="s">
        <v>707</v>
      </c>
      <c r="B31" s="219" t="s">
        <v>1079</v>
      </c>
      <c r="C31" s="220" t="s">
        <v>1080</v>
      </c>
      <c r="D31" s="219" t="s">
        <v>1081</v>
      </c>
      <c r="E31" s="220" t="s">
        <v>621</v>
      </c>
      <c r="F31" s="337"/>
      <c r="G31" s="337"/>
      <c r="H31" s="337"/>
      <c r="I31" s="337"/>
      <c r="J31" s="337"/>
      <c r="K31" s="337"/>
      <c r="L31" s="337"/>
      <c r="M31" s="337"/>
      <c r="N31" s="337"/>
    </row>
    <row r="32" spans="1:19" ht="24.75" hidden="1" customHeight="1">
      <c r="A32" s="215" t="s">
        <v>708</v>
      </c>
      <c r="B32" s="234" t="s">
        <v>626</v>
      </c>
      <c r="C32" s="217" t="s">
        <v>114</v>
      </c>
      <c r="D32" s="234" t="s">
        <v>63</v>
      </c>
      <c r="E32" s="217" t="s">
        <v>115</v>
      </c>
      <c r="F32" s="337"/>
      <c r="G32" s="337"/>
      <c r="H32" s="337"/>
      <c r="I32" s="337"/>
      <c r="J32" s="337"/>
      <c r="K32" s="337"/>
      <c r="L32" s="337"/>
      <c r="M32" s="337"/>
      <c r="N32" s="337"/>
    </row>
    <row r="33" spans="1:19" ht="22.5" hidden="1">
      <c r="A33" s="222" t="s">
        <v>709</v>
      </c>
      <c r="B33" s="233" t="s">
        <v>647</v>
      </c>
      <c r="C33" s="220" t="s">
        <v>741</v>
      </c>
      <c r="D33" s="233" t="s">
        <v>58</v>
      </c>
      <c r="E33" s="220" t="s">
        <v>119</v>
      </c>
      <c r="F33" s="337"/>
      <c r="G33" s="337"/>
      <c r="H33" s="337"/>
      <c r="I33" s="337"/>
      <c r="J33" s="337"/>
      <c r="K33" s="337"/>
      <c r="L33" s="337"/>
      <c r="M33" s="337"/>
      <c r="N33" s="337"/>
    </row>
    <row r="34" spans="1:19" ht="23.25" hidden="1" thickBot="1">
      <c r="A34" s="241" t="s">
        <v>710</v>
      </c>
      <c r="B34" s="235" t="s">
        <v>58</v>
      </c>
      <c r="C34" s="227" t="s">
        <v>116</v>
      </c>
      <c r="D34" s="235" t="s">
        <v>58</v>
      </c>
      <c r="E34" s="227" t="s">
        <v>119</v>
      </c>
      <c r="F34" s="337"/>
      <c r="G34" s="337"/>
      <c r="H34" s="337"/>
      <c r="I34" s="337"/>
      <c r="J34" s="337"/>
      <c r="K34" s="337"/>
      <c r="L34" s="337"/>
      <c r="M34" s="337"/>
      <c r="N34" s="337"/>
    </row>
    <row r="35" spans="1:19" hidden="1">
      <c r="A35" s="652" t="s">
        <v>1095</v>
      </c>
      <c r="B35" s="653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</row>
    <row r="36" spans="1:19" s="109" customForma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</sheetData>
  <mergeCells count="18">
    <mergeCell ref="A35:B35"/>
    <mergeCell ref="A20:A21"/>
    <mergeCell ref="B20:C20"/>
    <mergeCell ref="D20:E20"/>
    <mergeCell ref="B11:D11"/>
    <mergeCell ref="E11:J11"/>
    <mergeCell ref="A17:B17"/>
    <mergeCell ref="A16:B16"/>
    <mergeCell ref="K11:N11"/>
    <mergeCell ref="A8:O8"/>
    <mergeCell ref="A1:S1"/>
    <mergeCell ref="B2:Q2"/>
    <mergeCell ref="B3:D3"/>
    <mergeCell ref="E3:G3"/>
    <mergeCell ref="H3:J3"/>
    <mergeCell ref="K3:M3"/>
    <mergeCell ref="N3:P3"/>
    <mergeCell ref="Q3:S3"/>
  </mergeCells>
  <hyperlinks>
    <hyperlink ref="A8" r:id="rId1" display="Source : State of California, Department of Finance, E-5 Population and Housing Estimates for Cities, Counties and the State — January 1, 2011- 2013. Sacramento, California, May 2013"/>
    <hyperlink ref="A8:O8" r:id="rId2" display="Source : State of California, Department of Finance, E-5 Population and Housing Estimates for Cities, Counties and the State — January 1, 2011- 2018"/>
    <hyperlink ref="A17" r:id="rId3"/>
    <hyperlink ref="A16" r:id="rId4"/>
    <hyperlink ref="A35" r:id="rId5"/>
  </hyperlinks>
  <pageMargins left="0.7" right="0.7" top="0.75" bottom="0.75" header="0.3" footer="0.3"/>
  <pageSetup scale="52" fitToHeight="0" orientation="landscape" r:id="rId6"/>
  <headerFooter>
    <oddHeader>&amp;L6th Cycle Housing Element Data Package&amp;CCalaveras County and the Cities Within</oddHeader>
    <oddFooter>&amp;LHCD-Housing Policy Division (HPD)&amp;CPage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topLeftCell="A8" zoomScaleNormal="100" workbookViewId="0">
      <selection activeCell="I27" sqref="I27"/>
    </sheetView>
  </sheetViews>
  <sheetFormatPr defaultRowHeight="15"/>
  <cols>
    <col min="1" max="1" width="54.140625" customWidth="1"/>
    <col min="2" max="2" width="24.5703125" customWidth="1"/>
    <col min="3" max="3" width="20.140625" customWidth="1"/>
    <col min="4" max="4" width="15.7109375" customWidth="1"/>
    <col min="5" max="5" width="15.85546875" customWidth="1"/>
    <col min="6" max="7" width="14.85546875" customWidth="1"/>
    <col min="8" max="8" width="24.5703125" customWidth="1"/>
    <col min="9" max="9" width="20.140625" customWidth="1"/>
    <col min="10" max="10" width="15.7109375" customWidth="1"/>
    <col min="11" max="11" width="15.85546875" customWidth="1"/>
    <col min="12" max="13" width="14.85546875" customWidth="1"/>
    <col min="14" max="14" width="12" customWidth="1"/>
    <col min="15" max="15" width="12.140625" customWidth="1"/>
    <col min="16" max="16" width="12.5703125" customWidth="1"/>
    <col min="17" max="17" width="11.5703125" customWidth="1"/>
    <col min="18" max="18" width="12.42578125" customWidth="1"/>
    <col min="19" max="19" width="11.85546875" customWidth="1"/>
    <col min="20" max="20" width="11.28515625" customWidth="1"/>
    <col min="21" max="21" width="12" customWidth="1"/>
    <col min="22" max="22" width="11" customWidth="1"/>
    <col min="23" max="23" width="11.140625" customWidth="1"/>
  </cols>
  <sheetData>
    <row r="1" spans="1:23" ht="18.75">
      <c r="A1" s="22" t="s">
        <v>181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1:23" ht="31.5" customHeight="1">
      <c r="A2" s="674" t="s">
        <v>1084</v>
      </c>
      <c r="B2" s="675"/>
      <c r="C2" s="675"/>
      <c r="D2" s="675"/>
      <c r="E2" s="675"/>
      <c r="F2" s="675"/>
      <c r="G2" s="675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3" ht="15.75" customHeight="1">
      <c r="A3" s="674"/>
      <c r="B3" s="675"/>
      <c r="C3" s="675"/>
      <c r="D3" s="675"/>
      <c r="E3" s="675"/>
      <c r="F3" s="675"/>
      <c r="G3" s="675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</row>
    <row r="4" spans="1:23" ht="15.75" customHeight="1" thickBot="1">
      <c r="A4" s="676"/>
      <c r="B4" s="677"/>
      <c r="C4" s="677"/>
      <c r="D4" s="677"/>
      <c r="E4" s="677"/>
      <c r="F4" s="677"/>
      <c r="G4" s="677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</row>
    <row r="5" spans="1:23" ht="15.75" customHeight="1" thickBot="1">
      <c r="A5" s="338"/>
      <c r="B5" s="666" t="s">
        <v>431</v>
      </c>
      <c r="C5" s="667"/>
      <c r="D5" s="666" t="s">
        <v>432</v>
      </c>
      <c r="E5" s="667"/>
      <c r="F5" s="666" t="s">
        <v>226</v>
      </c>
      <c r="G5" s="667"/>
    </row>
    <row r="6" spans="1:23" ht="15.75" thickBot="1">
      <c r="A6" s="338"/>
      <c r="B6" s="312" t="s">
        <v>5</v>
      </c>
      <c r="C6" s="312" t="s">
        <v>3</v>
      </c>
      <c r="D6" s="312" t="s">
        <v>5</v>
      </c>
      <c r="E6" s="312" t="s">
        <v>3</v>
      </c>
      <c r="F6" s="312" t="s">
        <v>5</v>
      </c>
      <c r="G6" s="312" t="s">
        <v>3</v>
      </c>
    </row>
    <row r="7" spans="1:23" ht="16.5" thickBot="1">
      <c r="A7" s="3" t="s">
        <v>79</v>
      </c>
      <c r="B7" s="240" t="s">
        <v>713</v>
      </c>
      <c r="C7" s="138">
        <f>B7/$B$7</f>
        <v>1</v>
      </c>
      <c r="D7" s="1" t="s">
        <v>715</v>
      </c>
      <c r="E7" s="138">
        <f>D7/$D$7</f>
        <v>1</v>
      </c>
      <c r="F7" s="391">
        <f>B7-D7</f>
        <v>23199</v>
      </c>
      <c r="G7" s="392">
        <f>F7/$F$7</f>
        <v>1</v>
      </c>
    </row>
    <row r="8" spans="1:23" ht="16.5" thickBot="1">
      <c r="A8" s="142" t="s">
        <v>272</v>
      </c>
      <c r="B8" s="240" t="s">
        <v>716</v>
      </c>
      <c r="C8" s="138">
        <f t="shared" ref="C8:C17" si="0">B8/$B$7</f>
        <v>0.65849123778630481</v>
      </c>
      <c r="D8" s="1" t="s">
        <v>717</v>
      </c>
      <c r="E8" s="138">
        <f t="shared" ref="E8:E17" si="1">D8/$D$7</f>
        <v>0.66442307692307689</v>
      </c>
      <c r="F8" s="391">
        <f t="shared" ref="F8:F17" si="2">B8-D8</f>
        <v>15264</v>
      </c>
      <c r="G8" s="392">
        <f t="shared" ref="G8:G17" si="3">F8/$F$7</f>
        <v>0.65795939480150012</v>
      </c>
    </row>
    <row r="9" spans="1:23" ht="16.5" thickBot="1">
      <c r="A9" s="142" t="s">
        <v>273</v>
      </c>
      <c r="B9" s="240" t="s">
        <v>718</v>
      </c>
      <c r="C9" s="138">
        <f t="shared" si="0"/>
        <v>0.59488112662684445</v>
      </c>
      <c r="D9" s="1" t="s">
        <v>719</v>
      </c>
      <c r="E9" s="138">
        <f t="shared" si="1"/>
        <v>0.65384615384615385</v>
      </c>
      <c r="F9" s="391">
        <f t="shared" si="2"/>
        <v>13678</v>
      </c>
      <c r="G9" s="392">
        <f t="shared" si="3"/>
        <v>0.58959437906806322</v>
      </c>
    </row>
    <row r="10" spans="1:23" ht="16.5" thickBot="1">
      <c r="A10" s="142" t="s">
        <v>370</v>
      </c>
      <c r="B10" s="240" t="s">
        <v>720</v>
      </c>
      <c r="C10" s="138">
        <f t="shared" si="0"/>
        <v>4.5610981447050912E-2</v>
      </c>
      <c r="D10" s="1" t="s">
        <v>721</v>
      </c>
      <c r="E10" s="138">
        <f t="shared" si="1"/>
        <v>7.8846153846153844E-2</v>
      </c>
      <c r="F10" s="391">
        <f t="shared" si="2"/>
        <v>989</v>
      </c>
      <c r="G10" s="392">
        <f t="shared" si="3"/>
        <v>4.263114789430579E-2</v>
      </c>
    </row>
    <row r="11" spans="1:23" ht="16.5" thickBot="1">
      <c r="A11" s="142" t="s">
        <v>282</v>
      </c>
      <c r="B11" s="240" t="s">
        <v>722</v>
      </c>
      <c r="C11" s="138">
        <f t="shared" si="0"/>
        <v>0.54927014517979356</v>
      </c>
      <c r="D11" s="1" t="s">
        <v>723</v>
      </c>
      <c r="E11" s="138">
        <f t="shared" si="1"/>
        <v>0.57499999999999996</v>
      </c>
      <c r="F11" s="391">
        <f t="shared" si="2"/>
        <v>12689</v>
      </c>
      <c r="G11" s="392">
        <f t="shared" si="3"/>
        <v>0.54696323117375745</v>
      </c>
    </row>
    <row r="12" spans="1:23" ht="16.5" thickBot="1">
      <c r="A12" s="3" t="s">
        <v>283</v>
      </c>
      <c r="B12" s="240" t="s">
        <v>724</v>
      </c>
      <c r="C12" s="138">
        <f t="shared" si="0"/>
        <v>6.3610111159460428E-2</v>
      </c>
      <c r="D12" s="138" t="s">
        <v>76</v>
      </c>
      <c r="E12" s="138">
        <f t="shared" si="1"/>
        <v>1.0576923076923078E-2</v>
      </c>
      <c r="F12" s="391">
        <f t="shared" si="2"/>
        <v>1586</v>
      </c>
      <c r="G12" s="392">
        <f t="shared" si="3"/>
        <v>6.8365015733436785E-2</v>
      </c>
    </row>
    <row r="13" spans="1:23" ht="16.5" thickBot="1">
      <c r="A13" s="142" t="s">
        <v>370</v>
      </c>
      <c r="B13" s="240" t="s">
        <v>725</v>
      </c>
      <c r="C13" s="138">
        <f t="shared" si="0"/>
        <v>1.455753787728945E-2</v>
      </c>
      <c r="D13" s="138" t="s">
        <v>58</v>
      </c>
      <c r="E13" s="138">
        <f t="shared" si="1"/>
        <v>0</v>
      </c>
      <c r="F13" s="391">
        <f t="shared" si="2"/>
        <v>368</v>
      </c>
      <c r="G13" s="392">
        <f t="shared" si="3"/>
        <v>1.5862752704857968E-2</v>
      </c>
    </row>
    <row r="14" spans="1:23" ht="16.5" thickBot="1">
      <c r="A14" s="142" t="s">
        <v>282</v>
      </c>
      <c r="B14" s="240" t="s">
        <v>727</v>
      </c>
      <c r="C14" s="138">
        <f t="shared" si="0"/>
        <v>4.9052573282170969E-2</v>
      </c>
      <c r="D14" s="138" t="s">
        <v>76</v>
      </c>
      <c r="E14" s="138">
        <f t="shared" si="1"/>
        <v>1.0576923076923078E-2</v>
      </c>
      <c r="F14" s="391">
        <f t="shared" si="2"/>
        <v>1218</v>
      </c>
      <c r="G14" s="392">
        <f t="shared" si="3"/>
        <v>5.250226302857882E-2</v>
      </c>
    </row>
    <row r="15" spans="1:23" ht="16.5" thickBot="1">
      <c r="A15" s="142" t="s">
        <v>286</v>
      </c>
      <c r="B15" s="240" t="s">
        <v>728</v>
      </c>
      <c r="C15" s="138">
        <f t="shared" si="0"/>
        <v>0.34150876221369514</v>
      </c>
      <c r="D15" s="138" t="s">
        <v>729</v>
      </c>
      <c r="E15" s="138">
        <f t="shared" si="1"/>
        <v>0.33557692307692305</v>
      </c>
      <c r="F15" s="391">
        <f t="shared" si="2"/>
        <v>7935</v>
      </c>
      <c r="G15" s="392">
        <f t="shared" si="3"/>
        <v>0.34204060519849994</v>
      </c>
    </row>
    <row r="16" spans="1:23" ht="16.5" thickBot="1">
      <c r="A16" s="142" t="s">
        <v>370</v>
      </c>
      <c r="B16" s="240" t="s">
        <v>731</v>
      </c>
      <c r="C16" s="138">
        <f t="shared" si="0"/>
        <v>0.10981447050911824</v>
      </c>
      <c r="D16" s="138" t="s">
        <v>732</v>
      </c>
      <c r="E16" s="138">
        <f t="shared" si="1"/>
        <v>0.15721153846153846</v>
      </c>
      <c r="F16" s="391">
        <f t="shared" si="2"/>
        <v>2449</v>
      </c>
      <c r="G16" s="392">
        <f t="shared" si="3"/>
        <v>0.10556489503857924</v>
      </c>
    </row>
    <row r="17" spans="1:23" ht="16.5" thickBot="1">
      <c r="A17" s="3" t="s">
        <v>282</v>
      </c>
      <c r="B17" s="240" t="s">
        <v>733</v>
      </c>
      <c r="C17" s="138">
        <f t="shared" si="0"/>
        <v>0.23169429170457692</v>
      </c>
      <c r="D17" s="138" t="s">
        <v>734</v>
      </c>
      <c r="E17" s="138">
        <f t="shared" si="1"/>
        <v>0.17836538461538462</v>
      </c>
      <c r="F17" s="391">
        <f t="shared" si="2"/>
        <v>5486</v>
      </c>
      <c r="G17" s="392">
        <f t="shared" si="3"/>
        <v>0.23647571015992069</v>
      </c>
    </row>
    <row r="18" spans="1:23" ht="15.75" customHeight="1" thickBot="1">
      <c r="A18" s="684" t="s">
        <v>1091</v>
      </c>
      <c r="B18" s="685"/>
      <c r="C18" s="685"/>
      <c r="D18" s="686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</row>
    <row r="19" spans="1:23">
      <c r="A19" s="236"/>
      <c r="B19" s="236"/>
      <c r="C19" s="236"/>
      <c r="D19" s="236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</row>
    <row r="20" spans="1:23">
      <c r="A20" s="110" t="s">
        <v>182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</row>
    <row r="21" spans="1:23" ht="30" customHeight="1">
      <c r="A21" s="670" t="s">
        <v>378</v>
      </c>
      <c r="B21" s="671"/>
      <c r="C21" s="671"/>
      <c r="D21" s="671"/>
      <c r="E21" s="671"/>
      <c r="F21" s="671"/>
      <c r="G21" s="671"/>
    </row>
    <row r="22" spans="1:23" ht="15.75" customHeight="1">
      <c r="A22" s="670"/>
      <c r="B22" s="671"/>
      <c r="C22" s="671"/>
      <c r="D22" s="671"/>
      <c r="E22" s="671"/>
      <c r="F22" s="671"/>
      <c r="G22" s="671"/>
    </row>
    <row r="23" spans="1:23" ht="15.75" customHeight="1" thickBot="1">
      <c r="A23" s="672"/>
      <c r="B23" s="673"/>
      <c r="C23" s="673"/>
      <c r="D23" s="673"/>
      <c r="E23" s="673"/>
      <c r="F23" s="673"/>
      <c r="G23" s="673"/>
    </row>
    <row r="24" spans="1:23" ht="16.5" customHeight="1" thickBot="1">
      <c r="A24" s="319"/>
      <c r="B24" s="666" t="s">
        <v>468</v>
      </c>
      <c r="C24" s="667"/>
      <c r="D24" s="666" t="s">
        <v>432</v>
      </c>
      <c r="E24" s="667"/>
      <c r="F24" s="666" t="s">
        <v>226</v>
      </c>
      <c r="G24" s="667"/>
    </row>
    <row r="25" spans="1:23" ht="16.5" thickBot="1">
      <c r="A25" s="319"/>
      <c r="B25" s="312" t="s">
        <v>5</v>
      </c>
      <c r="C25" s="312" t="s">
        <v>3</v>
      </c>
      <c r="D25" s="312" t="s">
        <v>5</v>
      </c>
      <c r="E25" s="312" t="s">
        <v>3</v>
      </c>
      <c r="F25" s="312" t="s">
        <v>5</v>
      </c>
      <c r="G25" s="312" t="s">
        <v>3</v>
      </c>
    </row>
    <row r="26" spans="1:23" ht="16.5" thickBot="1">
      <c r="A26" s="140" t="s">
        <v>9</v>
      </c>
      <c r="B26" s="250">
        <f>D49+D50</f>
        <v>8986</v>
      </c>
      <c r="C26" s="176">
        <f>B26/B26</f>
        <v>1</v>
      </c>
      <c r="D26" s="250">
        <f>J49+J50</f>
        <v>1104</v>
      </c>
      <c r="E26" s="176">
        <f>D26/D26</f>
        <v>1</v>
      </c>
      <c r="F26" s="393">
        <f>B26-D26</f>
        <v>7882</v>
      </c>
      <c r="G26" s="176">
        <f>F26/F26</f>
        <v>1</v>
      </c>
    </row>
    <row r="27" spans="1:23" ht="17.25" thickTop="1" thickBot="1">
      <c r="A27" s="141" t="s">
        <v>10</v>
      </c>
      <c r="B27" s="251">
        <f>D65+D66+D67+D68</f>
        <v>4785</v>
      </c>
      <c r="C27" s="178">
        <f>B27/B26</f>
        <v>0.53249499221010466</v>
      </c>
      <c r="D27" s="251">
        <f>J65+J66+J67+J68</f>
        <v>654</v>
      </c>
      <c r="E27" s="179">
        <f>D27/D26</f>
        <v>0.59239130434782605</v>
      </c>
      <c r="F27" s="393">
        <f t="shared" ref="F27:F38" si="4">B27-D27</f>
        <v>4131</v>
      </c>
      <c r="G27" s="177">
        <f>F27/F26</f>
        <v>0.5241055569652372</v>
      </c>
    </row>
    <row r="28" spans="1:23" ht="16.5" thickBot="1">
      <c r="A28" s="142" t="s">
        <v>372</v>
      </c>
      <c r="B28" s="252">
        <f>D74+D77</f>
        <v>1219</v>
      </c>
      <c r="C28" s="181">
        <f>B28/B26</f>
        <v>0.13565546405519696</v>
      </c>
      <c r="D28" s="252">
        <f>J74+J77</f>
        <v>209</v>
      </c>
      <c r="E28" s="177">
        <f>D28/D26</f>
        <v>0.18931159420289856</v>
      </c>
      <c r="F28" s="393">
        <f t="shared" si="4"/>
        <v>1010</v>
      </c>
      <c r="G28" s="176">
        <f>F28/F26</f>
        <v>0.12814006597310326</v>
      </c>
    </row>
    <row r="29" spans="1:23" ht="16.5" thickBot="1">
      <c r="A29" s="142" t="s">
        <v>373</v>
      </c>
      <c r="B29" s="175">
        <f>D84+D87</f>
        <v>767</v>
      </c>
      <c r="C29" s="176">
        <f>B29/B26</f>
        <v>8.5354996661473406E-2</v>
      </c>
      <c r="D29" s="496">
        <f>J84+J87</f>
        <v>155</v>
      </c>
      <c r="E29" s="178">
        <f>D29/D26</f>
        <v>0.14039855072463769</v>
      </c>
      <c r="F29" s="393">
        <f t="shared" si="4"/>
        <v>612</v>
      </c>
      <c r="G29" s="177">
        <f>F29/F26</f>
        <v>7.7645267698553663E-2</v>
      </c>
    </row>
    <row r="30" spans="1:23" ht="16.5" thickBot="1">
      <c r="A30" s="142" t="s">
        <v>374</v>
      </c>
      <c r="B30" s="251">
        <f>D94+D95</f>
        <v>2091</v>
      </c>
      <c r="C30" s="178">
        <f>B30/B26</f>
        <v>0.23269530380592032</v>
      </c>
      <c r="D30" s="251">
        <f>J94+J95</f>
        <v>341</v>
      </c>
      <c r="E30" s="181">
        <f>D30/D26</f>
        <v>0.30887681159420288</v>
      </c>
      <c r="F30" s="393">
        <f t="shared" si="4"/>
        <v>1750</v>
      </c>
      <c r="G30" s="177">
        <f>F30/F26</f>
        <v>0.22202486678507993</v>
      </c>
    </row>
    <row r="31" spans="1:23" ht="16.5" thickBot="1">
      <c r="A31" s="142" t="s">
        <v>375</v>
      </c>
      <c r="B31" s="253">
        <f>D102+D103</f>
        <v>2405</v>
      </c>
      <c r="C31" s="177">
        <f>B31/B26</f>
        <v>0.26763854885377253</v>
      </c>
      <c r="D31" s="253">
        <f>J102+J103</f>
        <v>315</v>
      </c>
      <c r="E31" s="177">
        <f>D31/D26</f>
        <v>0.28532608695652173</v>
      </c>
      <c r="F31" s="393">
        <f t="shared" si="4"/>
        <v>2090</v>
      </c>
      <c r="G31" s="176">
        <f>F31/F26</f>
        <v>0.26516112661760977</v>
      </c>
    </row>
    <row r="32" spans="1:23" ht="16.5" thickBot="1">
      <c r="A32" s="142" t="s">
        <v>376</v>
      </c>
      <c r="B32" s="180">
        <f>D110+D111</f>
        <v>1071</v>
      </c>
      <c r="C32" s="182">
        <f>B32/B26</f>
        <v>0.11918539951034943</v>
      </c>
      <c r="D32" s="497">
        <f>J110+J111</f>
        <v>121</v>
      </c>
      <c r="E32" s="181">
        <f>D32/D26</f>
        <v>0.10960144927536232</v>
      </c>
      <c r="F32" s="393">
        <f t="shared" si="4"/>
        <v>950</v>
      </c>
      <c r="G32" s="178">
        <f>F32/F26</f>
        <v>0.12052778482618624</v>
      </c>
    </row>
    <row r="33" spans="1:23" ht="16.5" thickBot="1">
      <c r="A33" s="143" t="s">
        <v>377</v>
      </c>
      <c r="B33" s="254" t="str">
        <f>D118</f>
        <v>1,679</v>
      </c>
      <c r="C33" s="183">
        <f>B33/B26</f>
        <v>0.1868462052081015</v>
      </c>
      <c r="D33" s="254" t="str">
        <f>J118</f>
        <v>168</v>
      </c>
      <c r="E33" s="184">
        <f>D33/D26</f>
        <v>0.15217391304347827</v>
      </c>
      <c r="F33" s="393">
        <f t="shared" si="4"/>
        <v>1511</v>
      </c>
      <c r="G33" s="394">
        <f>F33/F26</f>
        <v>0.19170261354986043</v>
      </c>
    </row>
    <row r="34" spans="1:23" ht="17.25" thickTop="1" thickBot="1">
      <c r="A34" s="165" t="s">
        <v>11</v>
      </c>
      <c r="B34" s="255">
        <f>D69+D70</f>
        <v>4201</v>
      </c>
      <c r="C34" s="181">
        <f>B34/B26</f>
        <v>0.4675050077898954</v>
      </c>
      <c r="D34" s="255">
        <f>J69+J70</f>
        <v>450</v>
      </c>
      <c r="E34" s="176">
        <f>D34/D26</f>
        <v>0.40760869565217389</v>
      </c>
      <c r="F34" s="393">
        <f t="shared" si="4"/>
        <v>3751</v>
      </c>
      <c r="G34" s="395">
        <f>F34/F26</f>
        <v>0.47589444303476275</v>
      </c>
    </row>
    <row r="35" spans="1:23" ht="16.5" thickBot="1">
      <c r="A35" s="142" t="s">
        <v>372</v>
      </c>
      <c r="B35" s="256" t="str">
        <f>D80</f>
        <v>1,873</v>
      </c>
      <c r="C35" s="181">
        <f>B35/B26</f>
        <v>0.20843534386823948</v>
      </c>
      <c r="D35" s="256" t="str">
        <f>J80</f>
        <v>212</v>
      </c>
      <c r="E35" s="178">
        <f>D35/D26</f>
        <v>0.19202898550724637</v>
      </c>
      <c r="F35" s="393">
        <f t="shared" si="4"/>
        <v>1661</v>
      </c>
      <c r="G35" s="178">
        <f>F35/F26</f>
        <v>0.21073331641715301</v>
      </c>
    </row>
    <row r="36" spans="1:23" ht="16.5" thickBot="1">
      <c r="A36" s="142" t="s">
        <v>373</v>
      </c>
      <c r="B36" s="186" t="str">
        <f>D90</f>
        <v>748</v>
      </c>
      <c r="C36" s="177">
        <f>B36/B26</f>
        <v>8.3240596483418652E-2</v>
      </c>
      <c r="D36" s="387" t="str">
        <f>J90</f>
        <v>91</v>
      </c>
      <c r="E36" s="177">
        <f>D36/D26</f>
        <v>8.2427536231884063E-2</v>
      </c>
      <c r="F36" s="393">
        <f t="shared" si="4"/>
        <v>657</v>
      </c>
      <c r="G36" s="176">
        <f>F36/F26</f>
        <v>8.3354478558741438E-2</v>
      </c>
    </row>
    <row r="37" spans="1:23" ht="16.5" thickBot="1">
      <c r="A37" s="142" t="s">
        <v>374</v>
      </c>
      <c r="B37" s="257" t="str">
        <f>D98</f>
        <v>1,079</v>
      </c>
      <c r="C37" s="178">
        <f>B37/B26</f>
        <v>0.12007567326953038</v>
      </c>
      <c r="D37" s="257" t="str">
        <f>J98</f>
        <v>130</v>
      </c>
      <c r="E37" s="177">
        <f>D37/D26</f>
        <v>0.11775362318840579</v>
      </c>
      <c r="F37" s="393">
        <f t="shared" si="4"/>
        <v>949</v>
      </c>
      <c r="G37" s="178">
        <f>F37/F26</f>
        <v>0.12040091347373763</v>
      </c>
    </row>
    <row r="38" spans="1:23" ht="16.5" thickBot="1">
      <c r="A38" s="142" t="s">
        <v>375</v>
      </c>
      <c r="B38" s="257" t="str">
        <f>D106</f>
        <v>2,725</v>
      </c>
      <c r="C38" s="178">
        <f>B38/B26</f>
        <v>0.30324949922101047</v>
      </c>
      <c r="D38" s="257" t="str">
        <f>J106</f>
        <v>250</v>
      </c>
      <c r="E38" s="181">
        <f>D38/D26</f>
        <v>0.22644927536231885</v>
      </c>
      <c r="F38" s="393">
        <f t="shared" si="4"/>
        <v>2475</v>
      </c>
      <c r="G38" s="181">
        <f>F38/F26</f>
        <v>0.31400659731032732</v>
      </c>
    </row>
    <row r="39" spans="1:23" ht="16.5" thickBot="1">
      <c r="A39" s="142" t="s">
        <v>376</v>
      </c>
      <c r="B39" s="185" t="str">
        <f>D114</f>
        <v>950</v>
      </c>
      <c r="C39" s="178">
        <f>B39/B26</f>
        <v>0.1057200089027376</v>
      </c>
      <c r="D39" s="388" t="str">
        <f>J114</f>
        <v>92</v>
      </c>
      <c r="E39" s="181">
        <f>D39/D26</f>
        <v>8.3333333333333329E-2</v>
      </c>
      <c r="F39" s="396">
        <f>B39-D39</f>
        <v>858</v>
      </c>
      <c r="G39" s="181">
        <f>F39/F26</f>
        <v>0.10885562040091347</v>
      </c>
    </row>
    <row r="40" spans="1:23" ht="16.5" thickBot="1">
      <c r="A40" s="426" t="s">
        <v>377</v>
      </c>
      <c r="B40" s="258" t="str">
        <f>D121</f>
        <v>1,369</v>
      </c>
      <c r="C40" s="177">
        <f>B40/B26</f>
        <v>0.15234809703983976</v>
      </c>
      <c r="D40" s="258" t="str">
        <f>J121</f>
        <v>117</v>
      </c>
      <c r="E40" s="181">
        <f>D40/D26</f>
        <v>0.10597826086956522</v>
      </c>
      <c r="F40" s="393">
        <f>B40-D40</f>
        <v>1252</v>
      </c>
      <c r="G40" s="181">
        <f>F40/F26</f>
        <v>0.15884293326566862</v>
      </c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</row>
    <row r="41" spans="1:23" ht="16.5" thickBot="1">
      <c r="A41" s="427" t="s">
        <v>1092</v>
      </c>
      <c r="B41" s="213"/>
      <c r="C41" s="178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</row>
    <row r="42" spans="1:23">
      <c r="A42" s="450"/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</row>
    <row r="43" spans="1:23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</row>
    <row r="44" spans="1:23" ht="15.75" hidden="1" customHeight="1" thickBot="1">
      <c r="A44" s="681" t="s">
        <v>369</v>
      </c>
      <c r="B44" s="678" t="s">
        <v>466</v>
      </c>
      <c r="C44" s="679"/>
      <c r="D44" s="679"/>
      <c r="E44" s="679"/>
      <c r="F44" s="679"/>
      <c r="G44" s="680"/>
      <c r="H44" s="678" t="s">
        <v>433</v>
      </c>
      <c r="I44" s="679"/>
      <c r="J44" s="679"/>
      <c r="K44" s="679"/>
      <c r="L44" s="679"/>
      <c r="M44" s="680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spans="1:23" ht="15.75" hidden="1" customHeight="1" thickBot="1">
      <c r="A45" s="682"/>
      <c r="B45" s="668" t="s">
        <v>8</v>
      </c>
      <c r="C45" s="669"/>
      <c r="D45" s="668" t="s">
        <v>370</v>
      </c>
      <c r="E45" s="669"/>
      <c r="F45" s="668" t="s">
        <v>371</v>
      </c>
      <c r="G45" s="669"/>
      <c r="H45" s="668" t="s">
        <v>8</v>
      </c>
      <c r="I45" s="669"/>
      <c r="J45" s="668" t="s">
        <v>370</v>
      </c>
      <c r="K45" s="669"/>
      <c r="L45" s="668" t="s">
        <v>371</v>
      </c>
      <c r="M45" s="669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pans="1:23" ht="15.75" hidden="1" thickBot="1">
      <c r="A46" s="683"/>
      <c r="B46" s="248" t="s">
        <v>74</v>
      </c>
      <c r="C46" s="248" t="s">
        <v>108</v>
      </c>
      <c r="D46" s="248" t="s">
        <v>74</v>
      </c>
      <c r="E46" s="248" t="s">
        <v>108</v>
      </c>
      <c r="F46" s="248" t="s">
        <v>74</v>
      </c>
      <c r="G46" s="249" t="s">
        <v>108</v>
      </c>
      <c r="H46" s="248" t="s">
        <v>74</v>
      </c>
      <c r="I46" s="248" t="s">
        <v>108</v>
      </c>
      <c r="J46" s="248" t="s">
        <v>74</v>
      </c>
      <c r="K46" s="248" t="s">
        <v>108</v>
      </c>
      <c r="L46" s="248" t="s">
        <v>74</v>
      </c>
      <c r="M46" s="249" t="s">
        <v>108</v>
      </c>
      <c r="N46" s="337"/>
      <c r="O46" s="337"/>
      <c r="P46" s="337"/>
      <c r="Q46" s="337"/>
      <c r="R46" s="337"/>
      <c r="S46" s="337"/>
      <c r="T46" s="337"/>
      <c r="U46" s="337"/>
      <c r="V46" s="337"/>
      <c r="W46" s="337"/>
    </row>
    <row r="47" spans="1:23" hidden="1">
      <c r="A47" s="237" t="s">
        <v>294</v>
      </c>
      <c r="B47" s="385" t="s">
        <v>735</v>
      </c>
      <c r="C47" s="386" t="s">
        <v>736</v>
      </c>
      <c r="D47" s="386" t="s">
        <v>737</v>
      </c>
      <c r="E47" s="386" t="s">
        <v>738</v>
      </c>
      <c r="F47" s="386" t="s">
        <v>739</v>
      </c>
      <c r="G47" s="386" t="s">
        <v>298</v>
      </c>
      <c r="H47" s="386" t="s">
        <v>740</v>
      </c>
      <c r="I47" s="386" t="s">
        <v>741</v>
      </c>
      <c r="J47" s="386" t="s">
        <v>742</v>
      </c>
      <c r="K47" s="386" t="s">
        <v>522</v>
      </c>
      <c r="L47" s="386" t="s">
        <v>743</v>
      </c>
      <c r="M47" s="386" t="s">
        <v>744</v>
      </c>
      <c r="N47" s="337"/>
      <c r="O47" s="337"/>
      <c r="P47" s="337"/>
      <c r="Q47" s="337"/>
      <c r="R47" s="337"/>
      <c r="S47" s="337"/>
      <c r="T47" s="337"/>
      <c r="U47" s="337"/>
      <c r="V47" s="337"/>
      <c r="W47" s="337"/>
    </row>
    <row r="48" spans="1:23" hidden="1">
      <c r="A48" s="244" t="s">
        <v>296</v>
      </c>
      <c r="B48" s="385"/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37"/>
      <c r="O48" s="337"/>
      <c r="P48" s="337"/>
      <c r="Q48" s="337"/>
      <c r="R48" s="337"/>
      <c r="S48" s="337"/>
      <c r="T48" s="337"/>
      <c r="U48" s="337"/>
      <c r="V48" s="337"/>
      <c r="W48" s="337"/>
    </row>
    <row r="49" spans="1:23" hidden="1">
      <c r="A49" s="225" t="s">
        <v>297</v>
      </c>
      <c r="B49" s="385" t="s">
        <v>745</v>
      </c>
      <c r="C49" s="386" t="s">
        <v>746</v>
      </c>
      <c r="D49" s="386" t="s">
        <v>747</v>
      </c>
      <c r="E49" s="386" t="s">
        <v>748</v>
      </c>
      <c r="F49" s="386" t="s">
        <v>749</v>
      </c>
      <c r="G49" s="386" t="s">
        <v>750</v>
      </c>
      <c r="H49" s="386" t="s">
        <v>751</v>
      </c>
      <c r="I49" s="386" t="s">
        <v>752</v>
      </c>
      <c r="J49" s="386" t="s">
        <v>753</v>
      </c>
      <c r="K49" s="386" t="s">
        <v>198</v>
      </c>
      <c r="L49" s="386" t="s">
        <v>754</v>
      </c>
      <c r="M49" s="386" t="s">
        <v>755</v>
      </c>
      <c r="N49" s="337"/>
      <c r="O49" s="337"/>
      <c r="P49" s="337"/>
      <c r="Q49" s="337"/>
      <c r="R49" s="337"/>
      <c r="S49" s="337"/>
      <c r="T49" s="337"/>
      <c r="U49" s="337"/>
      <c r="V49" s="337"/>
      <c r="W49" s="337"/>
    </row>
    <row r="50" spans="1:23" hidden="1">
      <c r="A50" s="232" t="s">
        <v>299</v>
      </c>
      <c r="B50" s="385" t="s">
        <v>756</v>
      </c>
      <c r="C50" s="386" t="s">
        <v>290</v>
      </c>
      <c r="D50" s="386" t="s">
        <v>757</v>
      </c>
      <c r="E50" s="386" t="s">
        <v>304</v>
      </c>
      <c r="F50" s="386" t="s">
        <v>758</v>
      </c>
      <c r="G50" s="386" t="s">
        <v>347</v>
      </c>
      <c r="H50" s="386" t="s">
        <v>759</v>
      </c>
      <c r="I50" s="386" t="s">
        <v>760</v>
      </c>
      <c r="J50" s="386" t="s">
        <v>761</v>
      </c>
      <c r="K50" s="386" t="s">
        <v>730</v>
      </c>
      <c r="L50" s="386" t="s">
        <v>762</v>
      </c>
      <c r="M50" s="386" t="s">
        <v>763</v>
      </c>
      <c r="N50" s="337"/>
      <c r="O50" s="337"/>
      <c r="P50" s="337"/>
      <c r="Q50" s="337"/>
      <c r="R50" s="337"/>
      <c r="S50" s="337"/>
      <c r="T50" s="337"/>
      <c r="U50" s="337"/>
      <c r="V50" s="337"/>
      <c r="W50" s="337"/>
    </row>
    <row r="51" spans="1:23" hidden="1">
      <c r="A51" s="242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37"/>
      <c r="O51" s="337"/>
      <c r="P51" s="337"/>
      <c r="Q51" s="337"/>
      <c r="R51" s="337"/>
      <c r="S51" s="337"/>
      <c r="T51" s="337"/>
      <c r="U51" s="337"/>
      <c r="V51" s="337"/>
      <c r="W51" s="337"/>
    </row>
    <row r="52" spans="1:23" hidden="1">
      <c r="A52" s="244" t="s">
        <v>302</v>
      </c>
      <c r="B52" s="385"/>
      <c r="C52" s="386"/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37"/>
      <c r="O52" s="337"/>
      <c r="P52" s="337"/>
      <c r="Q52" s="337"/>
      <c r="R52" s="337"/>
      <c r="S52" s="337"/>
      <c r="T52" s="337"/>
      <c r="U52" s="337"/>
      <c r="V52" s="337"/>
      <c r="W52" s="337"/>
    </row>
    <row r="53" spans="1:23" hidden="1">
      <c r="A53" s="225" t="s">
        <v>303</v>
      </c>
      <c r="B53" s="385" t="s">
        <v>764</v>
      </c>
      <c r="C53" s="386" t="s">
        <v>765</v>
      </c>
      <c r="D53" s="386" t="s">
        <v>766</v>
      </c>
      <c r="E53" s="386" t="s">
        <v>287</v>
      </c>
      <c r="F53" s="386" t="s">
        <v>767</v>
      </c>
      <c r="G53" s="386" t="s">
        <v>298</v>
      </c>
      <c r="H53" s="386" t="s">
        <v>768</v>
      </c>
      <c r="I53" s="386" t="s">
        <v>276</v>
      </c>
      <c r="J53" s="386" t="s">
        <v>769</v>
      </c>
      <c r="K53" s="386" t="s">
        <v>770</v>
      </c>
      <c r="L53" s="386" t="s">
        <v>771</v>
      </c>
      <c r="M53" s="386" t="s">
        <v>772</v>
      </c>
      <c r="N53" s="337"/>
      <c r="O53" s="337"/>
      <c r="P53" s="337"/>
      <c r="Q53" s="337"/>
      <c r="R53" s="337"/>
      <c r="S53" s="337"/>
      <c r="T53" s="337"/>
      <c r="U53" s="337"/>
      <c r="V53" s="337"/>
      <c r="W53" s="337"/>
    </row>
    <row r="54" spans="1:23" hidden="1">
      <c r="A54" s="232" t="s">
        <v>305</v>
      </c>
      <c r="B54" s="385" t="s">
        <v>773</v>
      </c>
      <c r="C54" s="386" t="s">
        <v>221</v>
      </c>
      <c r="D54" s="386" t="s">
        <v>693</v>
      </c>
      <c r="E54" s="386" t="s">
        <v>526</v>
      </c>
      <c r="F54" s="386" t="s">
        <v>774</v>
      </c>
      <c r="G54" s="386" t="s">
        <v>775</v>
      </c>
      <c r="H54" s="386" t="s">
        <v>58</v>
      </c>
      <c r="I54" s="386" t="s">
        <v>119</v>
      </c>
      <c r="J54" s="386" t="s">
        <v>58</v>
      </c>
      <c r="K54" s="386" t="s">
        <v>119</v>
      </c>
      <c r="L54" s="386" t="s">
        <v>776</v>
      </c>
      <c r="M54" s="386" t="s">
        <v>777</v>
      </c>
      <c r="N54" s="337"/>
      <c r="O54" s="337"/>
      <c r="P54" s="337"/>
      <c r="Q54" s="337"/>
      <c r="R54" s="337"/>
      <c r="S54" s="337"/>
      <c r="T54" s="337"/>
      <c r="U54" s="337"/>
      <c r="V54" s="337"/>
      <c r="W54" s="337"/>
    </row>
    <row r="55" spans="1:23" hidden="1">
      <c r="A55" s="225" t="s">
        <v>307</v>
      </c>
      <c r="B55" s="385" t="s">
        <v>778</v>
      </c>
      <c r="C55" s="386" t="s">
        <v>779</v>
      </c>
      <c r="D55" s="386" t="s">
        <v>523</v>
      </c>
      <c r="E55" s="386" t="s">
        <v>271</v>
      </c>
      <c r="F55" s="386" t="s">
        <v>780</v>
      </c>
      <c r="G55" s="386" t="s">
        <v>781</v>
      </c>
      <c r="H55" s="386" t="s">
        <v>782</v>
      </c>
      <c r="I55" s="386" t="s">
        <v>783</v>
      </c>
      <c r="J55" s="386" t="s">
        <v>58</v>
      </c>
      <c r="K55" s="386" t="s">
        <v>119</v>
      </c>
      <c r="L55" s="386" t="s">
        <v>59</v>
      </c>
      <c r="M55" s="386" t="s">
        <v>784</v>
      </c>
      <c r="N55" s="337"/>
      <c r="O55" s="337"/>
      <c r="P55" s="337"/>
      <c r="Q55" s="337"/>
      <c r="R55" s="337"/>
      <c r="S55" s="337"/>
      <c r="T55" s="337"/>
      <c r="U55" s="337"/>
      <c r="V55" s="337"/>
      <c r="W55" s="337"/>
    </row>
    <row r="56" spans="1:23" hidden="1">
      <c r="A56" s="232" t="s">
        <v>309</v>
      </c>
      <c r="B56" s="385" t="s">
        <v>785</v>
      </c>
      <c r="C56" s="386" t="s">
        <v>131</v>
      </c>
      <c r="D56" s="386" t="s">
        <v>682</v>
      </c>
      <c r="E56" s="386" t="s">
        <v>648</v>
      </c>
      <c r="F56" s="386" t="s">
        <v>786</v>
      </c>
      <c r="G56" s="386" t="s">
        <v>787</v>
      </c>
      <c r="H56" s="386" t="s">
        <v>679</v>
      </c>
      <c r="I56" s="386" t="s">
        <v>788</v>
      </c>
      <c r="J56" s="386" t="s">
        <v>58</v>
      </c>
      <c r="K56" s="386" t="s">
        <v>119</v>
      </c>
      <c r="L56" s="386" t="s">
        <v>59</v>
      </c>
      <c r="M56" s="386" t="s">
        <v>789</v>
      </c>
      <c r="N56" s="337"/>
      <c r="O56" s="337"/>
      <c r="P56" s="337"/>
      <c r="Q56" s="337"/>
      <c r="R56" s="337"/>
      <c r="S56" s="337"/>
      <c r="T56" s="337"/>
      <c r="U56" s="337"/>
      <c r="V56" s="337"/>
      <c r="W56" s="337"/>
    </row>
    <row r="57" spans="1:23" hidden="1">
      <c r="A57" s="225" t="s">
        <v>310</v>
      </c>
      <c r="B57" s="385" t="s">
        <v>790</v>
      </c>
      <c r="C57" s="386" t="s">
        <v>791</v>
      </c>
      <c r="D57" s="386" t="s">
        <v>792</v>
      </c>
      <c r="E57" s="386" t="s">
        <v>793</v>
      </c>
      <c r="F57" s="386" t="s">
        <v>794</v>
      </c>
      <c r="G57" s="386" t="s">
        <v>795</v>
      </c>
      <c r="H57" s="386" t="s">
        <v>58</v>
      </c>
      <c r="I57" s="386" t="s">
        <v>119</v>
      </c>
      <c r="J57" s="386" t="s">
        <v>58</v>
      </c>
      <c r="K57" s="386" t="s">
        <v>119</v>
      </c>
      <c r="L57" s="386" t="s">
        <v>776</v>
      </c>
      <c r="M57" s="386" t="s">
        <v>777</v>
      </c>
      <c r="N57" s="337"/>
      <c r="O57" s="337"/>
      <c r="P57" s="337"/>
      <c r="Q57" s="337"/>
      <c r="R57" s="337"/>
      <c r="S57" s="337"/>
      <c r="T57" s="337"/>
      <c r="U57" s="337"/>
      <c r="V57" s="337"/>
      <c r="W57" s="337"/>
    </row>
    <row r="58" spans="1:23" hidden="1">
      <c r="A58" s="232" t="s">
        <v>311</v>
      </c>
      <c r="B58" s="385" t="s">
        <v>796</v>
      </c>
      <c r="C58" s="386" t="s">
        <v>797</v>
      </c>
      <c r="D58" s="386" t="s">
        <v>798</v>
      </c>
      <c r="E58" s="386" t="s">
        <v>486</v>
      </c>
      <c r="F58" s="386" t="s">
        <v>799</v>
      </c>
      <c r="G58" s="386" t="s">
        <v>800</v>
      </c>
      <c r="H58" s="386" t="s">
        <v>60</v>
      </c>
      <c r="I58" s="386" t="s">
        <v>801</v>
      </c>
      <c r="J58" s="386" t="s">
        <v>58</v>
      </c>
      <c r="K58" s="386" t="s">
        <v>119</v>
      </c>
      <c r="L58" s="386" t="s">
        <v>59</v>
      </c>
      <c r="M58" s="386" t="s">
        <v>802</v>
      </c>
      <c r="N58" s="337"/>
      <c r="O58" s="337"/>
      <c r="P58" s="337"/>
      <c r="Q58" s="337"/>
      <c r="R58" s="337"/>
      <c r="S58" s="337"/>
      <c r="T58" s="337"/>
      <c r="U58" s="337"/>
      <c r="V58" s="337"/>
      <c r="W58" s="337"/>
    </row>
    <row r="59" spans="1:23" hidden="1">
      <c r="A59" s="225" t="s">
        <v>314</v>
      </c>
      <c r="B59" s="385" t="s">
        <v>803</v>
      </c>
      <c r="C59" s="386" t="s">
        <v>300</v>
      </c>
      <c r="D59" s="386" t="s">
        <v>804</v>
      </c>
      <c r="E59" s="386" t="s">
        <v>353</v>
      </c>
      <c r="F59" s="386" t="s">
        <v>805</v>
      </c>
      <c r="G59" s="386" t="s">
        <v>806</v>
      </c>
      <c r="H59" s="386" t="s">
        <v>807</v>
      </c>
      <c r="I59" s="386" t="s">
        <v>285</v>
      </c>
      <c r="J59" s="386" t="s">
        <v>126</v>
      </c>
      <c r="K59" s="386" t="s">
        <v>218</v>
      </c>
      <c r="L59" s="386" t="s">
        <v>808</v>
      </c>
      <c r="M59" s="386" t="s">
        <v>809</v>
      </c>
      <c r="N59" s="337"/>
      <c r="O59" s="337"/>
      <c r="P59" s="337"/>
      <c r="Q59" s="337"/>
      <c r="R59" s="337"/>
      <c r="S59" s="337"/>
      <c r="T59" s="337"/>
      <c r="U59" s="337"/>
      <c r="V59" s="337"/>
      <c r="W59" s="337"/>
    </row>
    <row r="60" spans="1:23" hidden="1">
      <c r="A60" s="244"/>
      <c r="B60" s="385"/>
      <c r="C60" s="386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37"/>
      <c r="O60" s="337"/>
      <c r="P60" s="337"/>
      <c r="Q60" s="337"/>
      <c r="R60" s="337"/>
      <c r="S60" s="337"/>
      <c r="T60" s="337"/>
      <c r="U60" s="337"/>
      <c r="V60" s="337"/>
      <c r="W60" s="337"/>
    </row>
    <row r="61" spans="1:23" hidden="1">
      <c r="A61" s="242" t="s">
        <v>316</v>
      </c>
      <c r="B61" s="385" t="s">
        <v>810</v>
      </c>
      <c r="C61" s="386" t="s">
        <v>269</v>
      </c>
      <c r="D61" s="386" t="s">
        <v>811</v>
      </c>
      <c r="E61" s="386" t="s">
        <v>812</v>
      </c>
      <c r="F61" s="386" t="s">
        <v>813</v>
      </c>
      <c r="G61" s="386" t="s">
        <v>349</v>
      </c>
      <c r="H61" s="386" t="s">
        <v>814</v>
      </c>
      <c r="I61" s="386" t="s">
        <v>815</v>
      </c>
      <c r="J61" s="386" t="s">
        <v>816</v>
      </c>
      <c r="K61" s="386" t="s">
        <v>817</v>
      </c>
      <c r="L61" s="386" t="s">
        <v>818</v>
      </c>
      <c r="M61" s="386" t="s">
        <v>819</v>
      </c>
      <c r="N61" s="337"/>
      <c r="O61" s="337"/>
      <c r="P61" s="337"/>
      <c r="Q61" s="337"/>
      <c r="R61" s="337"/>
      <c r="S61" s="337"/>
      <c r="T61" s="337"/>
      <c r="U61" s="337"/>
      <c r="V61" s="337"/>
      <c r="W61" s="337"/>
    </row>
    <row r="62" spans="1:23" hidden="1">
      <c r="A62" s="244" t="s">
        <v>318</v>
      </c>
      <c r="B62" s="385" t="s">
        <v>820</v>
      </c>
      <c r="C62" s="386" t="s">
        <v>821</v>
      </c>
      <c r="D62" s="386" t="s">
        <v>822</v>
      </c>
      <c r="E62" s="386" t="s">
        <v>823</v>
      </c>
      <c r="F62" s="386" t="s">
        <v>824</v>
      </c>
      <c r="G62" s="386" t="s">
        <v>825</v>
      </c>
      <c r="H62" s="386" t="s">
        <v>826</v>
      </c>
      <c r="I62" s="386" t="s">
        <v>827</v>
      </c>
      <c r="J62" s="386" t="s">
        <v>828</v>
      </c>
      <c r="K62" s="386" t="s">
        <v>829</v>
      </c>
      <c r="L62" s="386" t="s">
        <v>830</v>
      </c>
      <c r="M62" s="386" t="s">
        <v>831</v>
      </c>
      <c r="N62" s="337"/>
      <c r="O62" s="337"/>
      <c r="P62" s="337"/>
      <c r="Q62" s="337"/>
      <c r="R62" s="337"/>
      <c r="S62" s="337"/>
      <c r="T62" s="337"/>
      <c r="U62" s="337"/>
      <c r="V62" s="337"/>
      <c r="W62" s="337"/>
    </row>
    <row r="63" spans="1:23" hidden="1">
      <c r="A63" s="242"/>
      <c r="B63" s="385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37"/>
      <c r="O63" s="337"/>
      <c r="P63" s="337"/>
      <c r="Q63" s="337"/>
      <c r="R63" s="337"/>
      <c r="S63" s="337"/>
      <c r="T63" s="337"/>
      <c r="U63" s="337"/>
      <c r="V63" s="337"/>
      <c r="W63" s="337"/>
    </row>
    <row r="64" spans="1:23" hidden="1">
      <c r="A64" s="244" t="s">
        <v>321</v>
      </c>
      <c r="B64" s="385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37"/>
      <c r="O64" s="337"/>
      <c r="P64" s="337"/>
      <c r="Q64" s="337"/>
      <c r="R64" s="337"/>
      <c r="S64" s="337"/>
      <c r="T64" s="337"/>
      <c r="U64" s="337"/>
      <c r="V64" s="337"/>
      <c r="W64" s="337"/>
    </row>
    <row r="65" spans="1:23" hidden="1">
      <c r="A65" s="225" t="s">
        <v>322</v>
      </c>
      <c r="B65" s="385" t="s">
        <v>832</v>
      </c>
      <c r="C65" s="386" t="s">
        <v>627</v>
      </c>
      <c r="D65" s="386" t="s">
        <v>58</v>
      </c>
      <c r="E65" s="386" t="s">
        <v>116</v>
      </c>
      <c r="F65" s="386" t="s">
        <v>59</v>
      </c>
      <c r="G65" s="386" t="s">
        <v>833</v>
      </c>
      <c r="H65" s="386" t="s">
        <v>790</v>
      </c>
      <c r="I65" s="386" t="s">
        <v>210</v>
      </c>
      <c r="J65" s="386" t="s">
        <v>58</v>
      </c>
      <c r="K65" s="386" t="s">
        <v>119</v>
      </c>
      <c r="L65" s="386" t="s">
        <v>59</v>
      </c>
      <c r="M65" s="386" t="s">
        <v>834</v>
      </c>
      <c r="N65" s="337"/>
      <c r="O65" s="337"/>
      <c r="P65" s="337"/>
      <c r="Q65" s="337"/>
      <c r="R65" s="337"/>
      <c r="S65" s="337"/>
      <c r="T65" s="337"/>
      <c r="U65" s="337"/>
      <c r="V65" s="337"/>
      <c r="W65" s="337"/>
    </row>
    <row r="66" spans="1:23" hidden="1">
      <c r="A66" s="232" t="s">
        <v>324</v>
      </c>
      <c r="B66" s="385" t="s">
        <v>835</v>
      </c>
      <c r="C66" s="386" t="s">
        <v>306</v>
      </c>
      <c r="D66" s="386" t="s">
        <v>836</v>
      </c>
      <c r="E66" s="386" t="s">
        <v>341</v>
      </c>
      <c r="F66" s="386" t="s">
        <v>837</v>
      </c>
      <c r="G66" s="386" t="s">
        <v>366</v>
      </c>
      <c r="H66" s="386" t="s">
        <v>838</v>
      </c>
      <c r="I66" s="386" t="s">
        <v>839</v>
      </c>
      <c r="J66" s="386" t="s">
        <v>840</v>
      </c>
      <c r="K66" s="386" t="s">
        <v>356</v>
      </c>
      <c r="L66" s="386" t="s">
        <v>841</v>
      </c>
      <c r="M66" s="386" t="s">
        <v>842</v>
      </c>
      <c r="N66" s="337"/>
      <c r="O66" s="337"/>
      <c r="P66" s="337"/>
      <c r="Q66" s="337"/>
      <c r="R66" s="337"/>
      <c r="S66" s="337"/>
      <c r="T66" s="337"/>
      <c r="U66" s="337"/>
      <c r="V66" s="337"/>
      <c r="W66" s="337"/>
    </row>
    <row r="67" spans="1:23" hidden="1">
      <c r="A67" s="225" t="s">
        <v>325</v>
      </c>
      <c r="B67" s="385" t="s">
        <v>843</v>
      </c>
      <c r="C67" s="386" t="s">
        <v>656</v>
      </c>
      <c r="D67" s="386" t="s">
        <v>844</v>
      </c>
      <c r="E67" s="386" t="s">
        <v>839</v>
      </c>
      <c r="F67" s="386" t="s">
        <v>845</v>
      </c>
      <c r="G67" s="386" t="s">
        <v>366</v>
      </c>
      <c r="H67" s="386" t="s">
        <v>846</v>
      </c>
      <c r="I67" s="386" t="s">
        <v>364</v>
      </c>
      <c r="J67" s="386" t="s">
        <v>847</v>
      </c>
      <c r="K67" s="386" t="s">
        <v>312</v>
      </c>
      <c r="L67" s="386" t="s">
        <v>848</v>
      </c>
      <c r="M67" s="386" t="s">
        <v>795</v>
      </c>
      <c r="N67" s="337"/>
      <c r="O67" s="337"/>
      <c r="P67" s="337"/>
      <c r="Q67" s="337"/>
      <c r="R67" s="337"/>
      <c r="S67" s="337"/>
      <c r="T67" s="337"/>
      <c r="U67" s="337"/>
      <c r="V67" s="337"/>
      <c r="W67" s="337"/>
    </row>
    <row r="68" spans="1:23" hidden="1">
      <c r="A68" s="232" t="s">
        <v>327</v>
      </c>
      <c r="B68" s="385" t="s">
        <v>849</v>
      </c>
      <c r="C68" s="386" t="s">
        <v>850</v>
      </c>
      <c r="D68" s="386" t="s">
        <v>851</v>
      </c>
      <c r="E68" s="386" t="s">
        <v>852</v>
      </c>
      <c r="F68" s="386" t="s">
        <v>853</v>
      </c>
      <c r="G68" s="386" t="s">
        <v>359</v>
      </c>
      <c r="H68" s="386" t="s">
        <v>854</v>
      </c>
      <c r="I68" s="386" t="s">
        <v>855</v>
      </c>
      <c r="J68" s="386" t="s">
        <v>856</v>
      </c>
      <c r="K68" s="386" t="s">
        <v>109</v>
      </c>
      <c r="L68" s="386" t="s">
        <v>743</v>
      </c>
      <c r="M68" s="386" t="s">
        <v>857</v>
      </c>
      <c r="N68" s="337"/>
      <c r="O68" s="337"/>
      <c r="P68" s="337"/>
      <c r="Q68" s="337"/>
      <c r="R68" s="337"/>
      <c r="S68" s="337"/>
      <c r="T68" s="337"/>
      <c r="U68" s="337"/>
      <c r="V68" s="337"/>
      <c r="W68" s="337"/>
    </row>
    <row r="69" spans="1:23" hidden="1">
      <c r="A69" s="225" t="s">
        <v>329</v>
      </c>
      <c r="B69" s="385" t="s">
        <v>858</v>
      </c>
      <c r="C69" s="386" t="s">
        <v>364</v>
      </c>
      <c r="D69" s="386" t="s">
        <v>859</v>
      </c>
      <c r="E69" s="386" t="s">
        <v>860</v>
      </c>
      <c r="F69" s="386" t="s">
        <v>861</v>
      </c>
      <c r="G69" s="386" t="s">
        <v>862</v>
      </c>
      <c r="H69" s="386" t="s">
        <v>863</v>
      </c>
      <c r="I69" s="386" t="s">
        <v>473</v>
      </c>
      <c r="J69" s="386" t="s">
        <v>864</v>
      </c>
      <c r="K69" s="386" t="s">
        <v>490</v>
      </c>
      <c r="L69" s="386" t="s">
        <v>865</v>
      </c>
      <c r="M69" s="386" t="s">
        <v>866</v>
      </c>
      <c r="N69" s="337"/>
      <c r="O69" s="337"/>
      <c r="P69" s="337"/>
      <c r="Q69" s="337"/>
      <c r="R69" s="337"/>
      <c r="S69" s="337"/>
      <c r="T69" s="337"/>
      <c r="U69" s="337"/>
      <c r="V69" s="337"/>
      <c r="W69" s="337"/>
    </row>
    <row r="70" spans="1:23" hidden="1">
      <c r="A70" s="232" t="s">
        <v>330</v>
      </c>
      <c r="B70" s="385" t="s">
        <v>867</v>
      </c>
      <c r="C70" s="386" t="s">
        <v>868</v>
      </c>
      <c r="D70" s="386" t="s">
        <v>869</v>
      </c>
      <c r="E70" s="386" t="s">
        <v>519</v>
      </c>
      <c r="F70" s="386" t="s">
        <v>870</v>
      </c>
      <c r="G70" s="386" t="s">
        <v>871</v>
      </c>
      <c r="H70" s="386" t="s">
        <v>872</v>
      </c>
      <c r="I70" s="386" t="s">
        <v>306</v>
      </c>
      <c r="J70" s="386" t="s">
        <v>873</v>
      </c>
      <c r="K70" s="386" t="s">
        <v>486</v>
      </c>
      <c r="L70" s="386" t="s">
        <v>874</v>
      </c>
      <c r="M70" s="386" t="s">
        <v>866</v>
      </c>
      <c r="N70" s="337"/>
      <c r="O70" s="337"/>
      <c r="P70" s="337"/>
      <c r="Q70" s="337"/>
      <c r="R70" s="337"/>
      <c r="S70" s="337"/>
      <c r="T70" s="337"/>
      <c r="U70" s="337"/>
      <c r="V70" s="337"/>
      <c r="W70" s="337"/>
    </row>
    <row r="71" spans="1:23" hidden="1">
      <c r="A71" s="242"/>
      <c r="B71" s="385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37"/>
      <c r="O71" s="337"/>
      <c r="P71" s="337"/>
      <c r="Q71" s="337"/>
      <c r="R71" s="337"/>
      <c r="S71" s="337"/>
      <c r="T71" s="337"/>
      <c r="U71" s="337"/>
      <c r="V71" s="337"/>
      <c r="W71" s="337"/>
    </row>
    <row r="72" spans="1:23" hidden="1">
      <c r="A72" s="244" t="s">
        <v>332</v>
      </c>
      <c r="B72" s="385"/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37"/>
      <c r="O72" s="337"/>
      <c r="P72" s="337"/>
      <c r="Q72" s="337"/>
      <c r="R72" s="337"/>
      <c r="S72" s="337"/>
      <c r="T72" s="337"/>
      <c r="U72" s="337"/>
      <c r="V72" s="337"/>
      <c r="W72" s="337"/>
    </row>
    <row r="73" spans="1:23" hidden="1">
      <c r="A73" s="225" t="s">
        <v>274</v>
      </c>
      <c r="B73" s="385" t="s">
        <v>333</v>
      </c>
      <c r="C73" s="386" t="s">
        <v>333</v>
      </c>
      <c r="D73" s="386" t="s">
        <v>875</v>
      </c>
      <c r="E73" s="386" t="s">
        <v>876</v>
      </c>
      <c r="F73" s="386" t="s">
        <v>877</v>
      </c>
      <c r="G73" s="386" t="s">
        <v>352</v>
      </c>
      <c r="H73" s="386" t="s">
        <v>333</v>
      </c>
      <c r="I73" s="386" t="s">
        <v>333</v>
      </c>
      <c r="J73" s="386" t="s">
        <v>878</v>
      </c>
      <c r="K73" s="386" t="s">
        <v>879</v>
      </c>
      <c r="L73" s="386" t="s">
        <v>845</v>
      </c>
      <c r="M73" s="386" t="s">
        <v>880</v>
      </c>
      <c r="N73" s="337"/>
      <c r="O73" s="337"/>
      <c r="P73" s="337"/>
      <c r="Q73" s="337"/>
      <c r="R73" s="337"/>
      <c r="S73" s="337"/>
      <c r="T73" s="337"/>
      <c r="U73" s="337"/>
      <c r="V73" s="337"/>
      <c r="W73" s="337"/>
    </row>
    <row r="74" spans="1:23" hidden="1">
      <c r="A74" s="222" t="s">
        <v>335</v>
      </c>
      <c r="B74" s="385" t="s">
        <v>881</v>
      </c>
      <c r="C74" s="386" t="s">
        <v>882</v>
      </c>
      <c r="D74" s="386" t="s">
        <v>58</v>
      </c>
      <c r="E74" s="386" t="s">
        <v>116</v>
      </c>
      <c r="F74" s="386" t="s">
        <v>59</v>
      </c>
      <c r="G74" s="386" t="s">
        <v>883</v>
      </c>
      <c r="H74" s="386" t="s">
        <v>884</v>
      </c>
      <c r="I74" s="386" t="s">
        <v>200</v>
      </c>
      <c r="J74" s="386" t="s">
        <v>58</v>
      </c>
      <c r="K74" s="386" t="s">
        <v>119</v>
      </c>
      <c r="L74" s="386" t="s">
        <v>59</v>
      </c>
      <c r="M74" s="386" t="s">
        <v>862</v>
      </c>
      <c r="N74" s="337"/>
      <c r="O74" s="337"/>
      <c r="P74" s="337"/>
      <c r="Q74" s="337"/>
      <c r="R74" s="337"/>
      <c r="S74" s="337"/>
      <c r="T74" s="337"/>
      <c r="U74" s="337"/>
      <c r="V74" s="337"/>
      <c r="W74" s="337"/>
    </row>
    <row r="75" spans="1:23" hidden="1">
      <c r="A75" s="223" t="s">
        <v>337</v>
      </c>
      <c r="B75" s="385" t="s">
        <v>832</v>
      </c>
      <c r="C75" s="386" t="s">
        <v>627</v>
      </c>
      <c r="D75" s="386" t="s">
        <v>58</v>
      </c>
      <c r="E75" s="386" t="s">
        <v>116</v>
      </c>
      <c r="F75" s="386" t="s">
        <v>59</v>
      </c>
      <c r="G75" s="386" t="s">
        <v>833</v>
      </c>
      <c r="H75" s="386" t="s">
        <v>790</v>
      </c>
      <c r="I75" s="386" t="s">
        <v>210</v>
      </c>
      <c r="J75" s="386" t="s">
        <v>58</v>
      </c>
      <c r="K75" s="386" t="s">
        <v>119</v>
      </c>
      <c r="L75" s="386" t="s">
        <v>59</v>
      </c>
      <c r="M75" s="386" t="s">
        <v>834</v>
      </c>
      <c r="N75" s="337"/>
      <c r="O75" s="337"/>
      <c r="P75" s="337"/>
      <c r="Q75" s="337"/>
      <c r="R75" s="337"/>
      <c r="S75" s="337"/>
      <c r="T75" s="337"/>
      <c r="U75" s="337"/>
      <c r="V75" s="337"/>
      <c r="W75" s="337"/>
    </row>
    <row r="76" spans="1:23" hidden="1">
      <c r="A76" s="224" t="s">
        <v>338</v>
      </c>
      <c r="B76" s="385" t="s">
        <v>835</v>
      </c>
      <c r="C76" s="386" t="s">
        <v>306</v>
      </c>
      <c r="D76" s="386" t="s">
        <v>58</v>
      </c>
      <c r="E76" s="386" t="s">
        <v>116</v>
      </c>
      <c r="F76" s="386" t="s">
        <v>59</v>
      </c>
      <c r="G76" s="386" t="s">
        <v>336</v>
      </c>
      <c r="H76" s="386" t="s">
        <v>838</v>
      </c>
      <c r="I76" s="386" t="s">
        <v>839</v>
      </c>
      <c r="J76" s="386" t="s">
        <v>58</v>
      </c>
      <c r="K76" s="386" t="s">
        <v>119</v>
      </c>
      <c r="L76" s="386" t="s">
        <v>59</v>
      </c>
      <c r="M76" s="386" t="s">
        <v>885</v>
      </c>
      <c r="N76" s="337"/>
      <c r="O76" s="337"/>
      <c r="P76" s="337"/>
      <c r="Q76" s="337"/>
      <c r="R76" s="337"/>
      <c r="S76" s="337"/>
      <c r="T76" s="337"/>
      <c r="U76" s="337"/>
      <c r="V76" s="337"/>
      <c r="W76" s="337"/>
    </row>
    <row r="77" spans="1:23" hidden="1">
      <c r="A77" s="215" t="s">
        <v>340</v>
      </c>
      <c r="B77" s="385" t="s">
        <v>713</v>
      </c>
      <c r="C77" s="386" t="s">
        <v>714</v>
      </c>
      <c r="D77" s="386" t="s">
        <v>886</v>
      </c>
      <c r="E77" s="386" t="s">
        <v>522</v>
      </c>
      <c r="F77" s="386" t="s">
        <v>465</v>
      </c>
      <c r="G77" s="386" t="s">
        <v>344</v>
      </c>
      <c r="H77" s="386" t="s">
        <v>715</v>
      </c>
      <c r="I77" s="386" t="s">
        <v>474</v>
      </c>
      <c r="J77" s="386" t="s">
        <v>443</v>
      </c>
      <c r="K77" s="386" t="s">
        <v>210</v>
      </c>
      <c r="L77" s="386" t="s">
        <v>887</v>
      </c>
      <c r="M77" s="386" t="s">
        <v>862</v>
      </c>
      <c r="N77" s="337"/>
      <c r="O77" s="337"/>
      <c r="P77" s="337"/>
      <c r="Q77" s="337"/>
      <c r="R77" s="337"/>
      <c r="S77" s="337"/>
      <c r="T77" s="337"/>
      <c r="U77" s="337"/>
      <c r="V77" s="337"/>
      <c r="W77" s="337"/>
    </row>
    <row r="78" spans="1:23" hidden="1">
      <c r="A78" s="224" t="s">
        <v>342</v>
      </c>
      <c r="B78" s="385" t="s">
        <v>843</v>
      </c>
      <c r="C78" s="386" t="s">
        <v>656</v>
      </c>
      <c r="D78" s="386" t="s">
        <v>888</v>
      </c>
      <c r="E78" s="386" t="s">
        <v>889</v>
      </c>
      <c r="F78" s="386" t="s">
        <v>890</v>
      </c>
      <c r="G78" s="386" t="s">
        <v>301</v>
      </c>
      <c r="H78" s="386" t="s">
        <v>846</v>
      </c>
      <c r="I78" s="386" t="s">
        <v>364</v>
      </c>
      <c r="J78" s="386" t="s">
        <v>58</v>
      </c>
      <c r="K78" s="386" t="s">
        <v>119</v>
      </c>
      <c r="L78" s="386" t="s">
        <v>59</v>
      </c>
      <c r="M78" s="386" t="s">
        <v>891</v>
      </c>
      <c r="N78" s="337"/>
      <c r="O78" s="337"/>
      <c r="P78" s="337"/>
      <c r="Q78" s="337"/>
      <c r="R78" s="337"/>
      <c r="S78" s="337"/>
      <c r="T78" s="337"/>
      <c r="U78" s="337"/>
      <c r="V78" s="337"/>
      <c r="W78" s="337"/>
    </row>
    <row r="79" spans="1:23" hidden="1">
      <c r="A79" s="223" t="s">
        <v>343</v>
      </c>
      <c r="B79" s="385" t="s">
        <v>849</v>
      </c>
      <c r="C79" s="386" t="s">
        <v>850</v>
      </c>
      <c r="D79" s="386" t="s">
        <v>892</v>
      </c>
      <c r="E79" s="386" t="s">
        <v>893</v>
      </c>
      <c r="F79" s="386" t="s">
        <v>894</v>
      </c>
      <c r="G79" s="386" t="s">
        <v>295</v>
      </c>
      <c r="H79" s="386" t="s">
        <v>854</v>
      </c>
      <c r="I79" s="386" t="s">
        <v>855</v>
      </c>
      <c r="J79" s="386" t="s">
        <v>443</v>
      </c>
      <c r="K79" s="386" t="s">
        <v>210</v>
      </c>
      <c r="L79" s="386" t="s">
        <v>895</v>
      </c>
      <c r="M79" s="386" t="s">
        <v>896</v>
      </c>
      <c r="N79" s="337"/>
      <c r="O79" s="337"/>
      <c r="P79" s="337"/>
      <c r="Q79" s="337"/>
      <c r="R79" s="337"/>
      <c r="S79" s="337"/>
      <c r="T79" s="337"/>
      <c r="U79" s="337"/>
      <c r="V79" s="337"/>
      <c r="W79" s="337"/>
    </row>
    <row r="80" spans="1:23" hidden="1">
      <c r="A80" s="222" t="s">
        <v>345</v>
      </c>
      <c r="B80" s="385" t="s">
        <v>897</v>
      </c>
      <c r="C80" s="386" t="s">
        <v>898</v>
      </c>
      <c r="D80" s="386" t="s">
        <v>899</v>
      </c>
      <c r="E80" s="386" t="s">
        <v>475</v>
      </c>
      <c r="F80" s="386" t="s">
        <v>900</v>
      </c>
      <c r="G80" s="386" t="s">
        <v>360</v>
      </c>
      <c r="H80" s="386" t="s">
        <v>901</v>
      </c>
      <c r="I80" s="386" t="s">
        <v>346</v>
      </c>
      <c r="J80" s="386" t="s">
        <v>902</v>
      </c>
      <c r="K80" s="386" t="s">
        <v>903</v>
      </c>
      <c r="L80" s="386" t="s">
        <v>904</v>
      </c>
      <c r="M80" s="386" t="s">
        <v>313</v>
      </c>
      <c r="N80" s="337"/>
      <c r="O80" s="337"/>
      <c r="P80" s="337"/>
      <c r="Q80" s="337"/>
      <c r="R80" s="337"/>
      <c r="S80" s="337"/>
      <c r="T80" s="337"/>
      <c r="U80" s="337"/>
      <c r="V80" s="337"/>
      <c r="W80" s="337"/>
    </row>
    <row r="81" spans="1:23" hidden="1">
      <c r="A81" s="223" t="s">
        <v>348</v>
      </c>
      <c r="B81" s="385" t="s">
        <v>858</v>
      </c>
      <c r="C81" s="386" t="s">
        <v>364</v>
      </c>
      <c r="D81" s="386" t="s">
        <v>844</v>
      </c>
      <c r="E81" s="386" t="s">
        <v>815</v>
      </c>
      <c r="F81" s="386" t="s">
        <v>905</v>
      </c>
      <c r="G81" s="386" t="s">
        <v>366</v>
      </c>
      <c r="H81" s="386" t="s">
        <v>863</v>
      </c>
      <c r="I81" s="386" t="s">
        <v>473</v>
      </c>
      <c r="J81" s="386" t="s">
        <v>906</v>
      </c>
      <c r="K81" s="386" t="s">
        <v>627</v>
      </c>
      <c r="L81" s="386" t="s">
        <v>907</v>
      </c>
      <c r="M81" s="386" t="s">
        <v>908</v>
      </c>
      <c r="N81" s="337"/>
      <c r="O81" s="337"/>
      <c r="P81" s="337"/>
      <c r="Q81" s="337"/>
      <c r="R81" s="337"/>
      <c r="S81" s="337"/>
      <c r="T81" s="337"/>
      <c r="U81" s="337"/>
      <c r="V81" s="337"/>
      <c r="W81" s="337"/>
    </row>
    <row r="82" spans="1:23" hidden="1">
      <c r="A82" s="224" t="s">
        <v>350</v>
      </c>
      <c r="B82" s="385" t="s">
        <v>867</v>
      </c>
      <c r="C82" s="386" t="s">
        <v>868</v>
      </c>
      <c r="D82" s="386" t="s">
        <v>909</v>
      </c>
      <c r="E82" s="386" t="s">
        <v>481</v>
      </c>
      <c r="F82" s="386" t="s">
        <v>910</v>
      </c>
      <c r="G82" s="386" t="s">
        <v>911</v>
      </c>
      <c r="H82" s="386" t="s">
        <v>872</v>
      </c>
      <c r="I82" s="386" t="s">
        <v>306</v>
      </c>
      <c r="J82" s="386" t="s">
        <v>212</v>
      </c>
      <c r="K82" s="386" t="s">
        <v>912</v>
      </c>
      <c r="L82" s="386" t="s">
        <v>913</v>
      </c>
      <c r="M82" s="386" t="s">
        <v>914</v>
      </c>
      <c r="N82" s="337"/>
      <c r="O82" s="337"/>
      <c r="P82" s="337"/>
      <c r="Q82" s="337"/>
      <c r="R82" s="337"/>
      <c r="S82" s="337"/>
      <c r="T82" s="337"/>
      <c r="U82" s="337"/>
      <c r="V82" s="337"/>
      <c r="W82" s="337"/>
    </row>
    <row r="83" spans="1:23" hidden="1">
      <c r="A83" s="225" t="s">
        <v>275</v>
      </c>
      <c r="B83" s="385" t="s">
        <v>333</v>
      </c>
      <c r="C83" s="386" t="s">
        <v>333</v>
      </c>
      <c r="D83" s="386" t="s">
        <v>915</v>
      </c>
      <c r="E83" s="386" t="s">
        <v>916</v>
      </c>
      <c r="F83" s="386" t="s">
        <v>917</v>
      </c>
      <c r="G83" s="386" t="s">
        <v>334</v>
      </c>
      <c r="H83" s="386" t="s">
        <v>333</v>
      </c>
      <c r="I83" s="386" t="s">
        <v>333</v>
      </c>
      <c r="J83" s="386" t="s">
        <v>918</v>
      </c>
      <c r="K83" s="386" t="s">
        <v>198</v>
      </c>
      <c r="L83" s="386" t="s">
        <v>919</v>
      </c>
      <c r="M83" s="386" t="s">
        <v>920</v>
      </c>
      <c r="N83" s="337"/>
      <c r="O83" s="337"/>
      <c r="P83" s="337"/>
      <c r="Q83" s="337"/>
      <c r="R83" s="337"/>
      <c r="S83" s="337"/>
      <c r="T83" s="337"/>
      <c r="U83" s="337"/>
      <c r="V83" s="337"/>
      <c r="W83" s="337"/>
    </row>
    <row r="84" spans="1:23" hidden="1">
      <c r="A84" s="222" t="s">
        <v>335</v>
      </c>
      <c r="B84" s="385" t="s">
        <v>881</v>
      </c>
      <c r="C84" s="386" t="s">
        <v>882</v>
      </c>
      <c r="D84" s="386" t="s">
        <v>921</v>
      </c>
      <c r="E84" s="386" t="s">
        <v>922</v>
      </c>
      <c r="F84" s="386" t="s">
        <v>923</v>
      </c>
      <c r="G84" s="386" t="s">
        <v>344</v>
      </c>
      <c r="H84" s="386" t="s">
        <v>884</v>
      </c>
      <c r="I84" s="386" t="s">
        <v>200</v>
      </c>
      <c r="J84" s="386" t="s">
        <v>924</v>
      </c>
      <c r="K84" s="386" t="s">
        <v>925</v>
      </c>
      <c r="L84" s="386" t="s">
        <v>454</v>
      </c>
      <c r="M84" s="386" t="s">
        <v>926</v>
      </c>
      <c r="N84" s="337"/>
      <c r="O84" s="337"/>
      <c r="P84" s="337"/>
      <c r="Q84" s="337"/>
      <c r="R84" s="337"/>
      <c r="S84" s="337"/>
      <c r="T84" s="337"/>
      <c r="U84" s="337"/>
      <c r="V84" s="337"/>
      <c r="W84" s="337"/>
    </row>
    <row r="85" spans="1:23" hidden="1">
      <c r="A85" s="223" t="s">
        <v>337</v>
      </c>
      <c r="B85" s="385" t="s">
        <v>832</v>
      </c>
      <c r="C85" s="386" t="s">
        <v>627</v>
      </c>
      <c r="D85" s="386" t="s">
        <v>58</v>
      </c>
      <c r="E85" s="386" t="s">
        <v>116</v>
      </c>
      <c r="F85" s="386" t="s">
        <v>59</v>
      </c>
      <c r="G85" s="386" t="s">
        <v>833</v>
      </c>
      <c r="H85" s="386" t="s">
        <v>790</v>
      </c>
      <c r="I85" s="386" t="s">
        <v>210</v>
      </c>
      <c r="J85" s="386" t="s">
        <v>58</v>
      </c>
      <c r="K85" s="386" t="s">
        <v>119</v>
      </c>
      <c r="L85" s="386" t="s">
        <v>59</v>
      </c>
      <c r="M85" s="386" t="s">
        <v>834</v>
      </c>
      <c r="N85" s="337"/>
      <c r="O85" s="337"/>
      <c r="P85" s="337"/>
      <c r="Q85" s="337"/>
      <c r="R85" s="337"/>
      <c r="S85" s="337"/>
      <c r="T85" s="337"/>
      <c r="U85" s="337"/>
      <c r="V85" s="337"/>
      <c r="W85" s="337"/>
    </row>
    <row r="86" spans="1:23" hidden="1">
      <c r="A86" s="224" t="s">
        <v>338</v>
      </c>
      <c r="B86" s="385" t="s">
        <v>835</v>
      </c>
      <c r="C86" s="386" t="s">
        <v>306</v>
      </c>
      <c r="D86" s="386" t="s">
        <v>921</v>
      </c>
      <c r="E86" s="386" t="s">
        <v>922</v>
      </c>
      <c r="F86" s="386" t="s">
        <v>927</v>
      </c>
      <c r="G86" s="386" t="s">
        <v>317</v>
      </c>
      <c r="H86" s="386" t="s">
        <v>838</v>
      </c>
      <c r="I86" s="386" t="s">
        <v>839</v>
      </c>
      <c r="J86" s="386" t="s">
        <v>924</v>
      </c>
      <c r="K86" s="386" t="s">
        <v>925</v>
      </c>
      <c r="L86" s="386" t="s">
        <v>928</v>
      </c>
      <c r="M86" s="386" t="s">
        <v>929</v>
      </c>
      <c r="N86" s="337"/>
      <c r="O86" s="337"/>
      <c r="P86" s="337"/>
      <c r="Q86" s="337"/>
      <c r="R86" s="337"/>
      <c r="S86" s="337"/>
      <c r="T86" s="337"/>
      <c r="U86" s="337"/>
      <c r="V86" s="337"/>
      <c r="W86" s="337"/>
    </row>
    <row r="87" spans="1:23" hidden="1">
      <c r="A87" s="215" t="s">
        <v>340</v>
      </c>
      <c r="B87" s="385" t="s">
        <v>713</v>
      </c>
      <c r="C87" s="386" t="s">
        <v>714</v>
      </c>
      <c r="D87" s="386" t="s">
        <v>930</v>
      </c>
      <c r="E87" s="386" t="s">
        <v>211</v>
      </c>
      <c r="F87" s="386" t="s">
        <v>931</v>
      </c>
      <c r="G87" s="386" t="s">
        <v>352</v>
      </c>
      <c r="H87" s="386" t="s">
        <v>715</v>
      </c>
      <c r="I87" s="386" t="s">
        <v>474</v>
      </c>
      <c r="J87" s="386" t="s">
        <v>888</v>
      </c>
      <c r="K87" s="386" t="s">
        <v>203</v>
      </c>
      <c r="L87" s="386" t="s">
        <v>442</v>
      </c>
      <c r="M87" s="386" t="s">
        <v>932</v>
      </c>
      <c r="N87" s="337"/>
      <c r="O87" s="337"/>
      <c r="P87" s="337"/>
      <c r="Q87" s="337"/>
      <c r="R87" s="337"/>
      <c r="S87" s="337"/>
      <c r="T87" s="337"/>
      <c r="U87" s="337"/>
      <c r="V87" s="337"/>
      <c r="W87" s="337"/>
    </row>
    <row r="88" spans="1:23" hidden="1">
      <c r="A88" s="224" t="s">
        <v>342</v>
      </c>
      <c r="B88" s="385" t="s">
        <v>843</v>
      </c>
      <c r="C88" s="386" t="s">
        <v>656</v>
      </c>
      <c r="D88" s="386" t="s">
        <v>933</v>
      </c>
      <c r="E88" s="386" t="s">
        <v>652</v>
      </c>
      <c r="F88" s="386" t="s">
        <v>923</v>
      </c>
      <c r="G88" s="386" t="s">
        <v>344</v>
      </c>
      <c r="H88" s="386" t="s">
        <v>846</v>
      </c>
      <c r="I88" s="386" t="s">
        <v>364</v>
      </c>
      <c r="J88" s="386" t="s">
        <v>58</v>
      </c>
      <c r="K88" s="386" t="s">
        <v>119</v>
      </c>
      <c r="L88" s="386" t="s">
        <v>59</v>
      </c>
      <c r="M88" s="386" t="s">
        <v>891</v>
      </c>
      <c r="N88" s="337"/>
      <c r="O88" s="337"/>
      <c r="P88" s="337"/>
      <c r="Q88" s="337"/>
      <c r="R88" s="337"/>
      <c r="S88" s="337"/>
      <c r="T88" s="337"/>
      <c r="U88" s="337"/>
      <c r="V88" s="337"/>
      <c r="W88" s="337"/>
    </row>
    <row r="89" spans="1:23" hidden="1">
      <c r="A89" s="223" t="s">
        <v>343</v>
      </c>
      <c r="B89" s="385" t="s">
        <v>849</v>
      </c>
      <c r="C89" s="386" t="s">
        <v>850</v>
      </c>
      <c r="D89" s="386" t="s">
        <v>934</v>
      </c>
      <c r="E89" s="386" t="s">
        <v>815</v>
      </c>
      <c r="F89" s="386" t="s">
        <v>935</v>
      </c>
      <c r="G89" s="386" t="s">
        <v>354</v>
      </c>
      <c r="H89" s="386" t="s">
        <v>854</v>
      </c>
      <c r="I89" s="386" t="s">
        <v>855</v>
      </c>
      <c r="J89" s="386" t="s">
        <v>888</v>
      </c>
      <c r="K89" s="386" t="s">
        <v>203</v>
      </c>
      <c r="L89" s="386" t="s">
        <v>71</v>
      </c>
      <c r="M89" s="386" t="s">
        <v>308</v>
      </c>
      <c r="N89" s="337"/>
      <c r="O89" s="337"/>
      <c r="P89" s="337"/>
      <c r="Q89" s="337"/>
      <c r="R89" s="337"/>
      <c r="S89" s="337"/>
      <c r="T89" s="337"/>
      <c r="U89" s="337"/>
      <c r="V89" s="337"/>
      <c r="W89" s="337"/>
    </row>
    <row r="90" spans="1:23" hidden="1">
      <c r="A90" s="222" t="s">
        <v>345</v>
      </c>
      <c r="B90" s="385" t="s">
        <v>897</v>
      </c>
      <c r="C90" s="386" t="s">
        <v>898</v>
      </c>
      <c r="D90" s="386" t="s">
        <v>936</v>
      </c>
      <c r="E90" s="386" t="s">
        <v>937</v>
      </c>
      <c r="F90" s="386" t="s">
        <v>938</v>
      </c>
      <c r="G90" s="386" t="s">
        <v>347</v>
      </c>
      <c r="H90" s="386" t="s">
        <v>901</v>
      </c>
      <c r="I90" s="386" t="s">
        <v>346</v>
      </c>
      <c r="J90" s="386" t="s">
        <v>223</v>
      </c>
      <c r="K90" s="386" t="s">
        <v>493</v>
      </c>
      <c r="L90" s="386" t="s">
        <v>939</v>
      </c>
      <c r="M90" s="386" t="s">
        <v>315</v>
      </c>
      <c r="N90" s="337"/>
      <c r="O90" s="337"/>
      <c r="P90" s="337"/>
      <c r="Q90" s="337"/>
      <c r="R90" s="337"/>
      <c r="S90" s="337"/>
      <c r="T90" s="337"/>
      <c r="U90" s="337"/>
      <c r="V90" s="337"/>
      <c r="W90" s="337"/>
    </row>
    <row r="91" spans="1:23" hidden="1">
      <c r="A91" s="223" t="s">
        <v>348</v>
      </c>
      <c r="B91" s="385" t="s">
        <v>858</v>
      </c>
      <c r="C91" s="386" t="s">
        <v>364</v>
      </c>
      <c r="D91" s="386" t="s">
        <v>940</v>
      </c>
      <c r="E91" s="386" t="s">
        <v>941</v>
      </c>
      <c r="F91" s="386" t="s">
        <v>942</v>
      </c>
      <c r="G91" s="386" t="s">
        <v>328</v>
      </c>
      <c r="H91" s="386" t="s">
        <v>863</v>
      </c>
      <c r="I91" s="386" t="s">
        <v>473</v>
      </c>
      <c r="J91" s="386" t="s">
        <v>943</v>
      </c>
      <c r="K91" s="386" t="s">
        <v>741</v>
      </c>
      <c r="L91" s="386" t="s">
        <v>944</v>
      </c>
      <c r="M91" s="386" t="s">
        <v>945</v>
      </c>
      <c r="N91" s="337"/>
      <c r="O91" s="337"/>
      <c r="P91" s="337"/>
      <c r="Q91" s="337"/>
      <c r="R91" s="337"/>
      <c r="S91" s="337"/>
      <c r="T91" s="337"/>
      <c r="U91" s="337"/>
      <c r="V91" s="337"/>
      <c r="W91" s="337"/>
    </row>
    <row r="92" spans="1:23" hidden="1">
      <c r="A92" s="224" t="s">
        <v>350</v>
      </c>
      <c r="B92" s="385" t="s">
        <v>867</v>
      </c>
      <c r="C92" s="386" t="s">
        <v>868</v>
      </c>
      <c r="D92" s="386" t="s">
        <v>946</v>
      </c>
      <c r="E92" s="386" t="s">
        <v>216</v>
      </c>
      <c r="F92" s="386" t="s">
        <v>947</v>
      </c>
      <c r="G92" s="386" t="s">
        <v>358</v>
      </c>
      <c r="H92" s="386" t="s">
        <v>872</v>
      </c>
      <c r="I92" s="386" t="s">
        <v>306</v>
      </c>
      <c r="J92" s="386" t="s">
        <v>682</v>
      </c>
      <c r="K92" s="386" t="s">
        <v>948</v>
      </c>
      <c r="L92" s="386" t="s">
        <v>949</v>
      </c>
      <c r="M92" s="386" t="s">
        <v>950</v>
      </c>
      <c r="N92" s="337"/>
      <c r="O92" s="337"/>
      <c r="P92" s="337"/>
      <c r="Q92" s="337"/>
      <c r="R92" s="337"/>
      <c r="S92" s="337"/>
      <c r="T92" s="337"/>
      <c r="U92" s="337"/>
      <c r="V92" s="337"/>
      <c r="W92" s="337"/>
    </row>
    <row r="93" spans="1:23" hidden="1">
      <c r="A93" s="225" t="s">
        <v>277</v>
      </c>
      <c r="B93" s="385" t="s">
        <v>333</v>
      </c>
      <c r="C93" s="386" t="s">
        <v>333</v>
      </c>
      <c r="D93" s="386" t="s">
        <v>951</v>
      </c>
      <c r="E93" s="386" t="s">
        <v>952</v>
      </c>
      <c r="F93" s="386" t="s">
        <v>953</v>
      </c>
      <c r="G93" s="386" t="s">
        <v>354</v>
      </c>
      <c r="H93" s="386" t="s">
        <v>333</v>
      </c>
      <c r="I93" s="386" t="s">
        <v>333</v>
      </c>
      <c r="J93" s="386" t="s">
        <v>954</v>
      </c>
      <c r="K93" s="386" t="s">
        <v>645</v>
      </c>
      <c r="L93" s="386" t="s">
        <v>955</v>
      </c>
      <c r="M93" s="386" t="s">
        <v>956</v>
      </c>
      <c r="N93" s="337"/>
      <c r="O93" s="337"/>
      <c r="P93" s="337"/>
      <c r="Q93" s="337"/>
      <c r="R93" s="337"/>
      <c r="S93" s="337"/>
      <c r="T93" s="337"/>
      <c r="U93" s="337"/>
      <c r="V93" s="337"/>
      <c r="W93" s="337"/>
    </row>
    <row r="94" spans="1:23" hidden="1">
      <c r="A94" s="222" t="s">
        <v>335</v>
      </c>
      <c r="B94" s="385" t="s">
        <v>835</v>
      </c>
      <c r="C94" s="386" t="s">
        <v>306</v>
      </c>
      <c r="D94" s="386" t="s">
        <v>957</v>
      </c>
      <c r="E94" s="386" t="s">
        <v>746</v>
      </c>
      <c r="F94" s="386" t="s">
        <v>958</v>
      </c>
      <c r="G94" s="386" t="s">
        <v>320</v>
      </c>
      <c r="H94" s="386" t="s">
        <v>838</v>
      </c>
      <c r="I94" s="386" t="s">
        <v>839</v>
      </c>
      <c r="J94" s="386" t="s">
        <v>959</v>
      </c>
      <c r="K94" s="386" t="s">
        <v>221</v>
      </c>
      <c r="L94" s="386" t="s">
        <v>960</v>
      </c>
      <c r="M94" s="386" t="s">
        <v>961</v>
      </c>
      <c r="N94" s="337"/>
      <c r="O94" s="337"/>
      <c r="P94" s="337"/>
      <c r="Q94" s="337"/>
      <c r="R94" s="337"/>
      <c r="S94" s="337"/>
      <c r="T94" s="337"/>
      <c r="U94" s="337"/>
      <c r="V94" s="337"/>
      <c r="W94" s="337"/>
    </row>
    <row r="95" spans="1:23" hidden="1">
      <c r="A95" s="215" t="s">
        <v>340</v>
      </c>
      <c r="B95" s="385" t="s">
        <v>713</v>
      </c>
      <c r="C95" s="386" t="s">
        <v>714</v>
      </c>
      <c r="D95" s="386" t="s">
        <v>962</v>
      </c>
      <c r="E95" s="386" t="s">
        <v>638</v>
      </c>
      <c r="F95" s="386" t="s">
        <v>454</v>
      </c>
      <c r="G95" s="386" t="s">
        <v>354</v>
      </c>
      <c r="H95" s="386" t="s">
        <v>715</v>
      </c>
      <c r="I95" s="386" t="s">
        <v>474</v>
      </c>
      <c r="J95" s="386" t="s">
        <v>963</v>
      </c>
      <c r="K95" s="386" t="s">
        <v>204</v>
      </c>
      <c r="L95" s="386" t="s">
        <v>461</v>
      </c>
      <c r="M95" s="386" t="s">
        <v>308</v>
      </c>
      <c r="N95" s="337"/>
      <c r="O95" s="337"/>
      <c r="P95" s="337"/>
      <c r="Q95" s="337"/>
      <c r="R95" s="337"/>
      <c r="S95" s="337"/>
      <c r="T95" s="337"/>
      <c r="U95" s="337"/>
      <c r="V95" s="337"/>
      <c r="W95" s="337"/>
    </row>
    <row r="96" spans="1:23" hidden="1">
      <c r="A96" s="224" t="s">
        <v>342</v>
      </c>
      <c r="B96" s="385" t="s">
        <v>843</v>
      </c>
      <c r="C96" s="386" t="s">
        <v>656</v>
      </c>
      <c r="D96" s="386" t="s">
        <v>964</v>
      </c>
      <c r="E96" s="386" t="s">
        <v>284</v>
      </c>
      <c r="F96" s="386" t="s">
        <v>965</v>
      </c>
      <c r="G96" s="386" t="s">
        <v>966</v>
      </c>
      <c r="H96" s="386" t="s">
        <v>846</v>
      </c>
      <c r="I96" s="386" t="s">
        <v>364</v>
      </c>
      <c r="J96" s="386" t="s">
        <v>967</v>
      </c>
      <c r="K96" s="386" t="s">
        <v>788</v>
      </c>
      <c r="L96" s="386" t="s">
        <v>968</v>
      </c>
      <c r="M96" s="386" t="s">
        <v>969</v>
      </c>
      <c r="N96" s="337"/>
      <c r="O96" s="337"/>
      <c r="P96" s="337"/>
      <c r="Q96" s="337"/>
      <c r="R96" s="337"/>
      <c r="S96" s="337"/>
      <c r="T96" s="337"/>
      <c r="U96" s="337"/>
      <c r="V96" s="337"/>
      <c r="W96" s="337"/>
    </row>
    <row r="97" spans="1:23" hidden="1">
      <c r="A97" s="223" t="s">
        <v>343</v>
      </c>
      <c r="B97" s="385" t="s">
        <v>849</v>
      </c>
      <c r="C97" s="386" t="s">
        <v>850</v>
      </c>
      <c r="D97" s="386" t="s">
        <v>970</v>
      </c>
      <c r="E97" s="386" t="s">
        <v>519</v>
      </c>
      <c r="F97" s="386" t="s">
        <v>971</v>
      </c>
      <c r="G97" s="386" t="s">
        <v>295</v>
      </c>
      <c r="H97" s="386" t="s">
        <v>854</v>
      </c>
      <c r="I97" s="386" t="s">
        <v>855</v>
      </c>
      <c r="J97" s="386" t="s">
        <v>972</v>
      </c>
      <c r="K97" s="386" t="s">
        <v>973</v>
      </c>
      <c r="L97" s="386" t="s">
        <v>974</v>
      </c>
      <c r="M97" s="386" t="s">
        <v>975</v>
      </c>
      <c r="N97" s="337"/>
      <c r="O97" s="337"/>
      <c r="P97" s="337"/>
      <c r="Q97" s="337"/>
      <c r="R97" s="337"/>
      <c r="S97" s="337"/>
      <c r="T97" s="337"/>
      <c r="U97" s="337"/>
      <c r="V97" s="337"/>
      <c r="W97" s="337"/>
    </row>
    <row r="98" spans="1:23" hidden="1">
      <c r="A98" s="222" t="s">
        <v>345</v>
      </c>
      <c r="B98" s="385" t="s">
        <v>897</v>
      </c>
      <c r="C98" s="386" t="s">
        <v>898</v>
      </c>
      <c r="D98" s="386" t="s">
        <v>976</v>
      </c>
      <c r="E98" s="386" t="s">
        <v>712</v>
      </c>
      <c r="F98" s="386" t="s">
        <v>977</v>
      </c>
      <c r="G98" s="386" t="s">
        <v>359</v>
      </c>
      <c r="H98" s="386" t="s">
        <v>901</v>
      </c>
      <c r="I98" s="386" t="s">
        <v>346</v>
      </c>
      <c r="J98" s="386" t="s">
        <v>978</v>
      </c>
      <c r="K98" s="386" t="s">
        <v>652</v>
      </c>
      <c r="L98" s="386" t="s">
        <v>979</v>
      </c>
      <c r="M98" s="386" t="s">
        <v>945</v>
      </c>
      <c r="N98" s="337"/>
      <c r="O98" s="337"/>
      <c r="P98" s="337"/>
      <c r="Q98" s="337"/>
      <c r="R98" s="337"/>
      <c r="S98" s="337"/>
      <c r="T98" s="337"/>
      <c r="U98" s="337"/>
      <c r="V98" s="337"/>
      <c r="W98" s="337"/>
    </row>
    <row r="99" spans="1:23" hidden="1">
      <c r="A99" s="223" t="s">
        <v>348</v>
      </c>
      <c r="B99" s="385" t="s">
        <v>858</v>
      </c>
      <c r="C99" s="386" t="s">
        <v>364</v>
      </c>
      <c r="D99" s="386" t="s">
        <v>826</v>
      </c>
      <c r="E99" s="386" t="s">
        <v>483</v>
      </c>
      <c r="F99" s="386" t="s">
        <v>980</v>
      </c>
      <c r="G99" s="386" t="s">
        <v>326</v>
      </c>
      <c r="H99" s="386" t="s">
        <v>863</v>
      </c>
      <c r="I99" s="386" t="s">
        <v>473</v>
      </c>
      <c r="J99" s="386" t="s">
        <v>981</v>
      </c>
      <c r="K99" s="386" t="s">
        <v>783</v>
      </c>
      <c r="L99" s="386" t="s">
        <v>837</v>
      </c>
      <c r="M99" s="386" t="s">
        <v>315</v>
      </c>
      <c r="N99" s="337"/>
      <c r="O99" s="337"/>
      <c r="P99" s="337"/>
      <c r="Q99" s="337"/>
      <c r="R99" s="337"/>
      <c r="S99" s="337"/>
      <c r="T99" s="337"/>
      <c r="U99" s="337"/>
      <c r="V99" s="337"/>
      <c r="W99" s="337"/>
    </row>
    <row r="100" spans="1:23" hidden="1">
      <c r="A100" s="224" t="s">
        <v>350</v>
      </c>
      <c r="B100" s="385" t="s">
        <v>867</v>
      </c>
      <c r="C100" s="386" t="s">
        <v>868</v>
      </c>
      <c r="D100" s="386" t="s">
        <v>982</v>
      </c>
      <c r="E100" s="386" t="s">
        <v>726</v>
      </c>
      <c r="F100" s="386" t="s">
        <v>824</v>
      </c>
      <c r="G100" s="386" t="s">
        <v>969</v>
      </c>
      <c r="H100" s="386" t="s">
        <v>872</v>
      </c>
      <c r="I100" s="386" t="s">
        <v>306</v>
      </c>
      <c r="J100" s="386" t="s">
        <v>983</v>
      </c>
      <c r="K100" s="386" t="s">
        <v>948</v>
      </c>
      <c r="L100" s="386" t="s">
        <v>984</v>
      </c>
      <c r="M100" s="386" t="s">
        <v>985</v>
      </c>
      <c r="N100" s="337"/>
      <c r="O100" s="337"/>
      <c r="P100" s="337"/>
      <c r="Q100" s="337"/>
      <c r="R100" s="337"/>
      <c r="S100" s="337"/>
      <c r="T100" s="337"/>
      <c r="U100" s="337"/>
      <c r="V100" s="337"/>
      <c r="W100" s="337"/>
    </row>
    <row r="101" spans="1:23" hidden="1">
      <c r="A101" s="225" t="s">
        <v>279</v>
      </c>
      <c r="B101" s="385" t="s">
        <v>333</v>
      </c>
      <c r="C101" s="386" t="s">
        <v>333</v>
      </c>
      <c r="D101" s="386" t="s">
        <v>986</v>
      </c>
      <c r="E101" s="386" t="s">
        <v>469</v>
      </c>
      <c r="F101" s="386" t="s">
        <v>987</v>
      </c>
      <c r="G101" s="386" t="s">
        <v>295</v>
      </c>
      <c r="H101" s="386" t="s">
        <v>333</v>
      </c>
      <c r="I101" s="386" t="s">
        <v>333</v>
      </c>
      <c r="J101" s="386" t="s">
        <v>988</v>
      </c>
      <c r="K101" s="386" t="s">
        <v>989</v>
      </c>
      <c r="L101" s="386" t="s">
        <v>990</v>
      </c>
      <c r="M101" s="386" t="s">
        <v>991</v>
      </c>
      <c r="N101" s="337"/>
      <c r="O101" s="337"/>
      <c r="P101" s="337"/>
      <c r="Q101" s="337"/>
      <c r="R101" s="337"/>
      <c r="S101" s="337"/>
      <c r="T101" s="337"/>
      <c r="U101" s="337"/>
      <c r="V101" s="337"/>
      <c r="W101" s="337"/>
    </row>
    <row r="102" spans="1:23" hidden="1">
      <c r="A102" s="222" t="s">
        <v>335</v>
      </c>
      <c r="B102" s="385" t="s">
        <v>835</v>
      </c>
      <c r="C102" s="386" t="s">
        <v>306</v>
      </c>
      <c r="D102" s="386" t="s">
        <v>992</v>
      </c>
      <c r="E102" s="386" t="s">
        <v>973</v>
      </c>
      <c r="F102" s="386" t="s">
        <v>993</v>
      </c>
      <c r="G102" s="386" t="s">
        <v>833</v>
      </c>
      <c r="H102" s="386" t="s">
        <v>838</v>
      </c>
      <c r="I102" s="386" t="s">
        <v>839</v>
      </c>
      <c r="J102" s="386" t="s">
        <v>193</v>
      </c>
      <c r="K102" s="386" t="s">
        <v>487</v>
      </c>
      <c r="L102" s="386" t="s">
        <v>71</v>
      </c>
      <c r="M102" s="386" t="s">
        <v>994</v>
      </c>
      <c r="N102" s="337"/>
      <c r="O102" s="337"/>
      <c r="P102" s="337"/>
      <c r="Q102" s="337"/>
      <c r="R102" s="337"/>
      <c r="S102" s="337"/>
      <c r="T102" s="337"/>
      <c r="U102" s="337"/>
      <c r="V102" s="337"/>
      <c r="W102" s="337"/>
    </row>
    <row r="103" spans="1:23" hidden="1">
      <c r="A103" s="215" t="s">
        <v>340</v>
      </c>
      <c r="B103" s="385" t="s">
        <v>713</v>
      </c>
      <c r="C103" s="386" t="s">
        <v>714</v>
      </c>
      <c r="D103" s="386" t="s">
        <v>995</v>
      </c>
      <c r="E103" s="386" t="s">
        <v>996</v>
      </c>
      <c r="F103" s="386" t="s">
        <v>997</v>
      </c>
      <c r="G103" s="386" t="s">
        <v>301</v>
      </c>
      <c r="H103" s="386" t="s">
        <v>715</v>
      </c>
      <c r="I103" s="386" t="s">
        <v>474</v>
      </c>
      <c r="J103" s="386" t="s">
        <v>998</v>
      </c>
      <c r="K103" s="386" t="s">
        <v>999</v>
      </c>
      <c r="L103" s="386" t="s">
        <v>463</v>
      </c>
      <c r="M103" s="386" t="s">
        <v>308</v>
      </c>
      <c r="N103" s="337"/>
      <c r="O103" s="337"/>
      <c r="P103" s="337"/>
      <c r="Q103" s="337"/>
      <c r="R103" s="337"/>
      <c r="S103" s="337"/>
      <c r="T103" s="337"/>
      <c r="U103" s="337"/>
      <c r="V103" s="337"/>
      <c r="W103" s="337"/>
    </row>
    <row r="104" spans="1:23" hidden="1">
      <c r="A104" s="224" t="s">
        <v>342</v>
      </c>
      <c r="B104" s="385" t="s">
        <v>843</v>
      </c>
      <c r="C104" s="386" t="s">
        <v>656</v>
      </c>
      <c r="D104" s="386" t="s">
        <v>1000</v>
      </c>
      <c r="E104" s="386" t="s">
        <v>198</v>
      </c>
      <c r="F104" s="386" t="s">
        <v>1001</v>
      </c>
      <c r="G104" s="386" t="s">
        <v>328</v>
      </c>
      <c r="H104" s="386" t="s">
        <v>846</v>
      </c>
      <c r="I104" s="386" t="s">
        <v>364</v>
      </c>
      <c r="J104" s="386" t="s">
        <v>76</v>
      </c>
      <c r="K104" s="386" t="s">
        <v>741</v>
      </c>
      <c r="L104" s="386" t="s">
        <v>462</v>
      </c>
      <c r="M104" s="386" t="s">
        <v>308</v>
      </c>
      <c r="N104" s="337"/>
      <c r="O104" s="337"/>
      <c r="P104" s="337"/>
      <c r="Q104" s="337"/>
      <c r="R104" s="337"/>
      <c r="S104" s="337"/>
      <c r="T104" s="337"/>
      <c r="U104" s="337"/>
      <c r="V104" s="337"/>
      <c r="W104" s="337"/>
    </row>
    <row r="105" spans="1:23" hidden="1">
      <c r="A105" s="223" t="s">
        <v>343</v>
      </c>
      <c r="B105" s="385" t="s">
        <v>849</v>
      </c>
      <c r="C105" s="386" t="s">
        <v>850</v>
      </c>
      <c r="D105" s="386" t="s">
        <v>1002</v>
      </c>
      <c r="E105" s="386" t="s">
        <v>355</v>
      </c>
      <c r="F105" s="386" t="s">
        <v>848</v>
      </c>
      <c r="G105" s="386" t="s">
        <v>833</v>
      </c>
      <c r="H105" s="386" t="s">
        <v>854</v>
      </c>
      <c r="I105" s="386" t="s">
        <v>855</v>
      </c>
      <c r="J105" s="386" t="s">
        <v>1003</v>
      </c>
      <c r="K105" s="386" t="s">
        <v>221</v>
      </c>
      <c r="L105" s="386" t="s">
        <v>1004</v>
      </c>
      <c r="M105" s="386" t="s">
        <v>1005</v>
      </c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</row>
    <row r="106" spans="1:23" hidden="1">
      <c r="A106" s="222" t="s">
        <v>345</v>
      </c>
      <c r="B106" s="385" t="s">
        <v>897</v>
      </c>
      <c r="C106" s="386" t="s">
        <v>898</v>
      </c>
      <c r="D106" s="386" t="s">
        <v>1006</v>
      </c>
      <c r="E106" s="386" t="s">
        <v>1007</v>
      </c>
      <c r="F106" s="386" t="s">
        <v>1008</v>
      </c>
      <c r="G106" s="386" t="s">
        <v>366</v>
      </c>
      <c r="H106" s="386" t="s">
        <v>901</v>
      </c>
      <c r="I106" s="386" t="s">
        <v>346</v>
      </c>
      <c r="J106" s="386" t="s">
        <v>1009</v>
      </c>
      <c r="K106" s="386" t="s">
        <v>276</v>
      </c>
      <c r="L106" s="386" t="s">
        <v>1010</v>
      </c>
      <c r="M106" s="386" t="s">
        <v>1011</v>
      </c>
      <c r="N106" s="337"/>
      <c r="O106" s="337"/>
      <c r="P106" s="337"/>
      <c r="Q106" s="337"/>
      <c r="R106" s="337"/>
      <c r="S106" s="337"/>
      <c r="T106" s="337"/>
      <c r="U106" s="337"/>
      <c r="V106" s="337"/>
      <c r="W106" s="337"/>
    </row>
    <row r="107" spans="1:23" hidden="1">
      <c r="A107" s="223" t="s">
        <v>348</v>
      </c>
      <c r="B107" s="385" t="s">
        <v>858</v>
      </c>
      <c r="C107" s="386" t="s">
        <v>364</v>
      </c>
      <c r="D107" s="386" t="s">
        <v>1012</v>
      </c>
      <c r="E107" s="386" t="s">
        <v>363</v>
      </c>
      <c r="F107" s="386" t="s">
        <v>767</v>
      </c>
      <c r="G107" s="386" t="s">
        <v>362</v>
      </c>
      <c r="H107" s="386" t="s">
        <v>863</v>
      </c>
      <c r="I107" s="386" t="s">
        <v>473</v>
      </c>
      <c r="J107" s="386" t="s">
        <v>888</v>
      </c>
      <c r="K107" s="386" t="s">
        <v>197</v>
      </c>
      <c r="L107" s="386" t="s">
        <v>1013</v>
      </c>
      <c r="M107" s="386" t="s">
        <v>806</v>
      </c>
      <c r="N107" s="337"/>
      <c r="O107" s="337"/>
      <c r="P107" s="337"/>
      <c r="Q107" s="337"/>
      <c r="R107" s="337"/>
      <c r="S107" s="337"/>
      <c r="T107" s="337"/>
      <c r="U107" s="337"/>
      <c r="V107" s="337"/>
      <c r="W107" s="337"/>
    </row>
    <row r="108" spans="1:23" hidden="1">
      <c r="A108" s="224" t="s">
        <v>350</v>
      </c>
      <c r="B108" s="385" t="s">
        <v>867</v>
      </c>
      <c r="C108" s="386" t="s">
        <v>868</v>
      </c>
      <c r="D108" s="386" t="s">
        <v>1014</v>
      </c>
      <c r="E108" s="386" t="s">
        <v>1015</v>
      </c>
      <c r="F108" s="386" t="s">
        <v>1016</v>
      </c>
      <c r="G108" s="386" t="s">
        <v>871</v>
      </c>
      <c r="H108" s="386" t="s">
        <v>872</v>
      </c>
      <c r="I108" s="386" t="s">
        <v>306</v>
      </c>
      <c r="J108" s="386" t="s">
        <v>1017</v>
      </c>
      <c r="K108" s="386" t="s">
        <v>491</v>
      </c>
      <c r="L108" s="386" t="s">
        <v>1018</v>
      </c>
      <c r="M108" s="386" t="s">
        <v>1019</v>
      </c>
      <c r="N108" s="337"/>
      <c r="O108" s="337"/>
      <c r="P108" s="337"/>
      <c r="Q108" s="337"/>
      <c r="R108" s="337"/>
      <c r="S108" s="337"/>
      <c r="T108" s="337"/>
      <c r="U108" s="337"/>
      <c r="V108" s="337"/>
      <c r="W108" s="337"/>
    </row>
    <row r="109" spans="1:23" hidden="1">
      <c r="A109" s="225" t="s">
        <v>280</v>
      </c>
      <c r="B109" s="385" t="s">
        <v>333</v>
      </c>
      <c r="C109" s="386" t="s">
        <v>333</v>
      </c>
      <c r="D109" s="386" t="s">
        <v>1020</v>
      </c>
      <c r="E109" s="386" t="s">
        <v>1021</v>
      </c>
      <c r="F109" s="386" t="s">
        <v>452</v>
      </c>
      <c r="G109" s="386" t="s">
        <v>323</v>
      </c>
      <c r="H109" s="386" t="s">
        <v>333</v>
      </c>
      <c r="I109" s="386" t="s">
        <v>333</v>
      </c>
      <c r="J109" s="386" t="s">
        <v>456</v>
      </c>
      <c r="K109" s="386" t="s">
        <v>208</v>
      </c>
      <c r="L109" s="386" t="s">
        <v>894</v>
      </c>
      <c r="M109" s="386" t="s">
        <v>320</v>
      </c>
      <c r="N109" s="337"/>
      <c r="O109" s="337"/>
      <c r="P109" s="337"/>
      <c r="Q109" s="337"/>
      <c r="R109" s="337"/>
      <c r="S109" s="337"/>
      <c r="T109" s="337"/>
      <c r="U109" s="337"/>
      <c r="V109" s="337"/>
      <c r="W109" s="337"/>
    </row>
    <row r="110" spans="1:23" hidden="1">
      <c r="A110" s="222" t="s">
        <v>335</v>
      </c>
      <c r="B110" s="385" t="s">
        <v>835</v>
      </c>
      <c r="C110" s="386" t="s">
        <v>306</v>
      </c>
      <c r="D110" s="386" t="s">
        <v>679</v>
      </c>
      <c r="E110" s="386" t="s">
        <v>137</v>
      </c>
      <c r="F110" s="386" t="s">
        <v>1022</v>
      </c>
      <c r="G110" s="386" t="s">
        <v>323</v>
      </c>
      <c r="H110" s="386" t="s">
        <v>838</v>
      </c>
      <c r="I110" s="386" t="s">
        <v>839</v>
      </c>
      <c r="J110" s="386" t="s">
        <v>58</v>
      </c>
      <c r="K110" s="386" t="s">
        <v>119</v>
      </c>
      <c r="L110" s="386" t="s">
        <v>59</v>
      </c>
      <c r="M110" s="386" t="s">
        <v>885</v>
      </c>
      <c r="N110" s="337"/>
      <c r="O110" s="337"/>
      <c r="P110" s="337"/>
      <c r="Q110" s="337"/>
      <c r="R110" s="337"/>
      <c r="S110" s="337"/>
      <c r="T110" s="337"/>
      <c r="U110" s="337"/>
      <c r="V110" s="337"/>
      <c r="W110" s="337"/>
    </row>
    <row r="111" spans="1:23" hidden="1">
      <c r="A111" s="215" t="s">
        <v>340</v>
      </c>
      <c r="B111" s="385" t="s">
        <v>713</v>
      </c>
      <c r="C111" s="386" t="s">
        <v>714</v>
      </c>
      <c r="D111" s="386" t="s">
        <v>1023</v>
      </c>
      <c r="E111" s="386" t="s">
        <v>1024</v>
      </c>
      <c r="F111" s="386" t="s">
        <v>942</v>
      </c>
      <c r="G111" s="386" t="s">
        <v>354</v>
      </c>
      <c r="H111" s="386" t="s">
        <v>715</v>
      </c>
      <c r="I111" s="386" t="s">
        <v>474</v>
      </c>
      <c r="J111" s="386" t="s">
        <v>1025</v>
      </c>
      <c r="K111" s="386" t="s">
        <v>486</v>
      </c>
      <c r="L111" s="386" t="s">
        <v>1026</v>
      </c>
      <c r="M111" s="386" t="s">
        <v>368</v>
      </c>
      <c r="N111" s="337"/>
      <c r="O111" s="337"/>
      <c r="P111" s="337"/>
      <c r="Q111" s="337"/>
      <c r="R111" s="337"/>
      <c r="S111" s="337"/>
      <c r="T111" s="337"/>
      <c r="U111" s="337"/>
      <c r="V111" s="337"/>
      <c r="W111" s="337"/>
    </row>
    <row r="112" spans="1:23" hidden="1">
      <c r="A112" s="224" t="s">
        <v>342</v>
      </c>
      <c r="B112" s="385" t="s">
        <v>843</v>
      </c>
      <c r="C112" s="386" t="s">
        <v>656</v>
      </c>
      <c r="D112" s="386" t="s">
        <v>1027</v>
      </c>
      <c r="E112" s="386" t="s">
        <v>209</v>
      </c>
      <c r="F112" s="386" t="s">
        <v>1028</v>
      </c>
      <c r="G112" s="386" t="s">
        <v>357</v>
      </c>
      <c r="H112" s="386" t="s">
        <v>846</v>
      </c>
      <c r="I112" s="386" t="s">
        <v>364</v>
      </c>
      <c r="J112" s="386" t="s">
        <v>1029</v>
      </c>
      <c r="K112" s="386" t="s">
        <v>1030</v>
      </c>
      <c r="L112" s="386" t="s">
        <v>1031</v>
      </c>
      <c r="M112" s="386" t="s">
        <v>351</v>
      </c>
      <c r="N112" s="337"/>
      <c r="O112" s="337"/>
      <c r="P112" s="337"/>
      <c r="Q112" s="337"/>
      <c r="R112" s="337"/>
      <c r="S112" s="337"/>
      <c r="T112" s="337"/>
      <c r="U112" s="337"/>
      <c r="V112" s="337"/>
      <c r="W112" s="337"/>
    </row>
    <row r="113" spans="1:23" hidden="1">
      <c r="A113" s="223" t="s">
        <v>343</v>
      </c>
      <c r="B113" s="385" t="s">
        <v>849</v>
      </c>
      <c r="C113" s="386" t="s">
        <v>850</v>
      </c>
      <c r="D113" s="386" t="s">
        <v>1032</v>
      </c>
      <c r="E113" s="386" t="s">
        <v>1033</v>
      </c>
      <c r="F113" s="386" t="s">
        <v>66</v>
      </c>
      <c r="G113" s="386" t="s">
        <v>295</v>
      </c>
      <c r="H113" s="386" t="s">
        <v>854</v>
      </c>
      <c r="I113" s="386" t="s">
        <v>855</v>
      </c>
      <c r="J113" s="386" t="s">
        <v>1034</v>
      </c>
      <c r="K113" s="386" t="s">
        <v>491</v>
      </c>
      <c r="L113" s="386" t="s">
        <v>971</v>
      </c>
      <c r="M113" s="386" t="s">
        <v>911</v>
      </c>
      <c r="N113" s="337"/>
      <c r="O113" s="337"/>
      <c r="P113" s="337"/>
      <c r="Q113" s="337"/>
      <c r="R113" s="337"/>
      <c r="S113" s="337"/>
      <c r="T113" s="337"/>
      <c r="U113" s="337"/>
      <c r="V113" s="337"/>
      <c r="W113" s="337"/>
    </row>
    <row r="114" spans="1:23" hidden="1">
      <c r="A114" s="222" t="s">
        <v>345</v>
      </c>
      <c r="B114" s="385" t="s">
        <v>897</v>
      </c>
      <c r="C114" s="386" t="s">
        <v>898</v>
      </c>
      <c r="D114" s="386" t="s">
        <v>1035</v>
      </c>
      <c r="E114" s="386" t="s">
        <v>278</v>
      </c>
      <c r="F114" s="386" t="s">
        <v>1036</v>
      </c>
      <c r="G114" s="386" t="s">
        <v>833</v>
      </c>
      <c r="H114" s="386" t="s">
        <v>901</v>
      </c>
      <c r="I114" s="386" t="s">
        <v>346</v>
      </c>
      <c r="J114" s="386" t="s">
        <v>1037</v>
      </c>
      <c r="K114" s="386" t="s">
        <v>912</v>
      </c>
      <c r="L114" s="386" t="s">
        <v>997</v>
      </c>
      <c r="M114" s="386" t="s">
        <v>308</v>
      </c>
      <c r="N114" s="337"/>
      <c r="O114" s="337"/>
      <c r="P114" s="337"/>
      <c r="Q114" s="337"/>
      <c r="R114" s="337"/>
      <c r="S114" s="337"/>
      <c r="T114" s="337"/>
      <c r="U114" s="337"/>
      <c r="V114" s="337"/>
      <c r="W114" s="337"/>
    </row>
    <row r="115" spans="1:23" hidden="1">
      <c r="A115" s="223" t="s">
        <v>348</v>
      </c>
      <c r="B115" s="385" t="s">
        <v>858</v>
      </c>
      <c r="C115" s="386" t="s">
        <v>364</v>
      </c>
      <c r="D115" s="386" t="s">
        <v>1038</v>
      </c>
      <c r="E115" s="386" t="s">
        <v>319</v>
      </c>
      <c r="F115" s="386" t="s">
        <v>968</v>
      </c>
      <c r="G115" s="386" t="s">
        <v>833</v>
      </c>
      <c r="H115" s="386" t="s">
        <v>863</v>
      </c>
      <c r="I115" s="386" t="s">
        <v>473</v>
      </c>
      <c r="J115" s="386" t="s">
        <v>641</v>
      </c>
      <c r="K115" s="386" t="s">
        <v>618</v>
      </c>
      <c r="L115" s="386" t="s">
        <v>927</v>
      </c>
      <c r="M115" s="386" t="s">
        <v>359</v>
      </c>
      <c r="N115" s="337"/>
      <c r="O115" s="337"/>
      <c r="P115" s="337"/>
      <c r="Q115" s="337"/>
      <c r="R115" s="337"/>
      <c r="S115" s="337"/>
      <c r="T115" s="337"/>
      <c r="U115" s="337"/>
      <c r="V115" s="337"/>
      <c r="W115" s="337"/>
    </row>
    <row r="116" spans="1:23" hidden="1">
      <c r="A116" s="224" t="s">
        <v>350</v>
      </c>
      <c r="B116" s="385" t="s">
        <v>867</v>
      </c>
      <c r="C116" s="386" t="s">
        <v>868</v>
      </c>
      <c r="D116" s="386" t="s">
        <v>1039</v>
      </c>
      <c r="E116" s="386" t="s">
        <v>760</v>
      </c>
      <c r="F116" s="386" t="s">
        <v>1040</v>
      </c>
      <c r="G116" s="386" t="s">
        <v>1041</v>
      </c>
      <c r="H116" s="386" t="s">
        <v>872</v>
      </c>
      <c r="I116" s="386" t="s">
        <v>306</v>
      </c>
      <c r="J116" s="386" t="s">
        <v>1042</v>
      </c>
      <c r="K116" s="386" t="s">
        <v>120</v>
      </c>
      <c r="L116" s="386" t="s">
        <v>1043</v>
      </c>
      <c r="M116" s="386" t="s">
        <v>781</v>
      </c>
      <c r="N116" s="337"/>
      <c r="O116" s="337"/>
      <c r="P116" s="337"/>
      <c r="Q116" s="337"/>
      <c r="R116" s="337"/>
      <c r="S116" s="337"/>
      <c r="T116" s="337"/>
      <c r="U116" s="337"/>
      <c r="V116" s="337"/>
      <c r="W116" s="337"/>
    </row>
    <row r="117" spans="1:23" hidden="1">
      <c r="A117" s="225" t="s">
        <v>281</v>
      </c>
      <c r="B117" s="385" t="s">
        <v>333</v>
      </c>
      <c r="C117" s="386" t="s">
        <v>333</v>
      </c>
      <c r="D117" s="386" t="s">
        <v>1044</v>
      </c>
      <c r="E117" s="386" t="s">
        <v>1045</v>
      </c>
      <c r="F117" s="386" t="s">
        <v>438</v>
      </c>
      <c r="G117" s="386" t="s">
        <v>354</v>
      </c>
      <c r="H117" s="386" t="s">
        <v>333</v>
      </c>
      <c r="I117" s="386" t="s">
        <v>333</v>
      </c>
      <c r="J117" s="386" t="s">
        <v>1046</v>
      </c>
      <c r="K117" s="386" t="s">
        <v>502</v>
      </c>
      <c r="L117" s="386" t="s">
        <v>1047</v>
      </c>
      <c r="M117" s="386" t="s">
        <v>358</v>
      </c>
      <c r="N117" s="337"/>
      <c r="O117" s="337"/>
      <c r="P117" s="337"/>
      <c r="Q117" s="337"/>
      <c r="R117" s="337"/>
      <c r="S117" s="337"/>
      <c r="T117" s="337"/>
      <c r="U117" s="337"/>
      <c r="V117" s="337"/>
      <c r="W117" s="337"/>
    </row>
    <row r="118" spans="1:23" hidden="1">
      <c r="A118" s="222" t="s">
        <v>340</v>
      </c>
      <c r="B118" s="385" t="s">
        <v>713</v>
      </c>
      <c r="C118" s="386" t="s">
        <v>714</v>
      </c>
      <c r="D118" s="386" t="s">
        <v>1048</v>
      </c>
      <c r="E118" s="386" t="s">
        <v>1049</v>
      </c>
      <c r="F118" s="386" t="s">
        <v>980</v>
      </c>
      <c r="G118" s="386" t="s">
        <v>354</v>
      </c>
      <c r="H118" s="386" t="s">
        <v>715</v>
      </c>
      <c r="I118" s="386" t="s">
        <v>474</v>
      </c>
      <c r="J118" s="386" t="s">
        <v>1050</v>
      </c>
      <c r="K118" s="386" t="s">
        <v>1051</v>
      </c>
      <c r="L118" s="386" t="s">
        <v>1052</v>
      </c>
      <c r="M118" s="386" t="s">
        <v>351</v>
      </c>
      <c r="N118" s="337"/>
      <c r="O118" s="337"/>
      <c r="P118" s="337"/>
      <c r="Q118" s="337"/>
      <c r="R118" s="337"/>
      <c r="S118" s="337"/>
      <c r="T118" s="337"/>
      <c r="U118" s="337"/>
      <c r="V118" s="337"/>
      <c r="W118" s="337"/>
    </row>
    <row r="119" spans="1:23" hidden="1">
      <c r="A119" s="223" t="s">
        <v>342</v>
      </c>
      <c r="B119" s="385" t="s">
        <v>843</v>
      </c>
      <c r="C119" s="386" t="s">
        <v>656</v>
      </c>
      <c r="D119" s="386" t="s">
        <v>1053</v>
      </c>
      <c r="E119" s="386" t="s">
        <v>613</v>
      </c>
      <c r="F119" s="386" t="s">
        <v>1054</v>
      </c>
      <c r="G119" s="386" t="s">
        <v>320</v>
      </c>
      <c r="H119" s="386" t="s">
        <v>846</v>
      </c>
      <c r="I119" s="386" t="s">
        <v>364</v>
      </c>
      <c r="J119" s="386" t="s">
        <v>1029</v>
      </c>
      <c r="K119" s="386" t="s">
        <v>1030</v>
      </c>
      <c r="L119" s="386" t="s">
        <v>1031</v>
      </c>
      <c r="M119" s="386" t="s">
        <v>351</v>
      </c>
      <c r="N119" s="337"/>
      <c r="O119" s="337"/>
      <c r="P119" s="337"/>
      <c r="Q119" s="337"/>
      <c r="R119" s="337"/>
      <c r="S119" s="337"/>
      <c r="T119" s="337"/>
      <c r="U119" s="337"/>
      <c r="V119" s="337"/>
      <c r="W119" s="337"/>
    </row>
    <row r="120" spans="1:23" hidden="1">
      <c r="A120" s="224" t="s">
        <v>343</v>
      </c>
      <c r="B120" s="385" t="s">
        <v>849</v>
      </c>
      <c r="C120" s="386" t="s">
        <v>850</v>
      </c>
      <c r="D120" s="386" t="s">
        <v>1055</v>
      </c>
      <c r="E120" s="386" t="s">
        <v>1056</v>
      </c>
      <c r="F120" s="386" t="s">
        <v>919</v>
      </c>
      <c r="G120" s="386" t="s">
        <v>301</v>
      </c>
      <c r="H120" s="386" t="s">
        <v>854</v>
      </c>
      <c r="I120" s="386" t="s">
        <v>855</v>
      </c>
      <c r="J120" s="386" t="s">
        <v>1057</v>
      </c>
      <c r="K120" s="386" t="s">
        <v>1058</v>
      </c>
      <c r="L120" s="386" t="s">
        <v>905</v>
      </c>
      <c r="M120" s="386" t="s">
        <v>945</v>
      </c>
      <c r="N120" s="337"/>
      <c r="O120" s="337"/>
      <c r="P120" s="337"/>
      <c r="Q120" s="337"/>
      <c r="R120" s="337"/>
      <c r="S120" s="337"/>
      <c r="T120" s="337"/>
      <c r="U120" s="337"/>
      <c r="V120" s="337"/>
      <c r="W120" s="337"/>
    </row>
    <row r="121" spans="1:23" hidden="1">
      <c r="A121" s="215" t="s">
        <v>345</v>
      </c>
      <c r="B121" s="385" t="s">
        <v>897</v>
      </c>
      <c r="C121" s="386" t="s">
        <v>898</v>
      </c>
      <c r="D121" s="386" t="s">
        <v>1059</v>
      </c>
      <c r="E121" s="386" t="s">
        <v>1015</v>
      </c>
      <c r="F121" s="386" t="s">
        <v>1060</v>
      </c>
      <c r="G121" s="386" t="s">
        <v>357</v>
      </c>
      <c r="H121" s="386" t="s">
        <v>901</v>
      </c>
      <c r="I121" s="386" t="s">
        <v>346</v>
      </c>
      <c r="J121" s="386" t="s">
        <v>959</v>
      </c>
      <c r="K121" s="386" t="s">
        <v>120</v>
      </c>
      <c r="L121" s="386" t="s">
        <v>436</v>
      </c>
      <c r="M121" s="386" t="s">
        <v>1061</v>
      </c>
      <c r="N121" s="337"/>
      <c r="O121" s="337"/>
      <c r="P121" s="337"/>
      <c r="Q121" s="337"/>
      <c r="R121" s="337"/>
      <c r="S121" s="337"/>
      <c r="T121" s="337"/>
      <c r="U121" s="337"/>
      <c r="V121" s="337"/>
      <c r="W121" s="337"/>
    </row>
    <row r="122" spans="1:23" hidden="1">
      <c r="A122" s="224" t="s">
        <v>348</v>
      </c>
      <c r="B122" s="385" t="s">
        <v>858</v>
      </c>
      <c r="C122" s="386" t="s">
        <v>364</v>
      </c>
      <c r="D122" s="386" t="s">
        <v>1062</v>
      </c>
      <c r="E122" s="386" t="s">
        <v>1063</v>
      </c>
      <c r="F122" s="386" t="s">
        <v>894</v>
      </c>
      <c r="G122" s="386" t="s">
        <v>750</v>
      </c>
      <c r="H122" s="386" t="s">
        <v>863</v>
      </c>
      <c r="I122" s="386" t="s">
        <v>473</v>
      </c>
      <c r="J122" s="386" t="s">
        <v>641</v>
      </c>
      <c r="K122" s="386" t="s">
        <v>618</v>
      </c>
      <c r="L122" s="386" t="s">
        <v>927</v>
      </c>
      <c r="M122" s="386" t="s">
        <v>359</v>
      </c>
      <c r="N122" s="337"/>
      <c r="O122" s="337"/>
      <c r="P122" s="337"/>
      <c r="Q122" s="337"/>
      <c r="R122" s="337"/>
      <c r="S122" s="337"/>
      <c r="T122" s="337"/>
      <c r="U122" s="337"/>
      <c r="V122" s="337"/>
      <c r="W122" s="337"/>
    </row>
    <row r="123" spans="1:23" ht="15.75" hidden="1" thickBot="1">
      <c r="A123" s="243" t="s">
        <v>350</v>
      </c>
      <c r="B123" s="385" t="s">
        <v>867</v>
      </c>
      <c r="C123" s="386" t="s">
        <v>868</v>
      </c>
      <c r="D123" s="386" t="s">
        <v>1064</v>
      </c>
      <c r="E123" s="386" t="s">
        <v>730</v>
      </c>
      <c r="F123" s="386" t="s">
        <v>448</v>
      </c>
      <c r="G123" s="386" t="s">
        <v>331</v>
      </c>
      <c r="H123" s="386" t="s">
        <v>872</v>
      </c>
      <c r="I123" s="386" t="s">
        <v>306</v>
      </c>
      <c r="J123" s="386" t="s">
        <v>1065</v>
      </c>
      <c r="K123" s="386" t="s">
        <v>1066</v>
      </c>
      <c r="L123" s="386" t="s">
        <v>1067</v>
      </c>
      <c r="M123" s="386" t="s">
        <v>1068</v>
      </c>
      <c r="N123" s="337"/>
      <c r="O123" s="337"/>
      <c r="P123" s="337"/>
      <c r="Q123" s="337"/>
      <c r="R123" s="337"/>
      <c r="S123" s="337"/>
      <c r="T123" s="337"/>
      <c r="U123" s="337"/>
      <c r="V123" s="337"/>
      <c r="W123" s="337"/>
    </row>
  </sheetData>
  <mergeCells count="18">
    <mergeCell ref="A2:G4"/>
    <mergeCell ref="H44:M44"/>
    <mergeCell ref="A44:A46"/>
    <mergeCell ref="F5:G5"/>
    <mergeCell ref="A18:D18"/>
    <mergeCell ref="H45:I45"/>
    <mergeCell ref="J45:K45"/>
    <mergeCell ref="L45:M45"/>
    <mergeCell ref="B24:C24"/>
    <mergeCell ref="D24:E24"/>
    <mergeCell ref="B44:G44"/>
    <mergeCell ref="B45:C45"/>
    <mergeCell ref="D45:E45"/>
    <mergeCell ref="F24:G24"/>
    <mergeCell ref="F45:G45"/>
    <mergeCell ref="B5:C5"/>
    <mergeCell ref="D5:E5"/>
    <mergeCell ref="A21:G23"/>
  </mergeCells>
  <hyperlinks>
    <hyperlink ref="A18:C18" r:id="rId1" display="http://www.dds.ca.gov/FactsStats/QuarterlyCounty.cfm "/>
    <hyperlink ref="A18:D18" r:id="rId2" display="Source: ACS C18120 (2012-2016)"/>
    <hyperlink ref="A41" r:id="rId3"/>
  </hyperlinks>
  <pageMargins left="0.7" right="0.7" top="0.75" bottom="0.75" header="0.3" footer="0.3"/>
  <pageSetup scale="42" orientation="portrait" r:id="rId4"/>
  <headerFooter>
    <oddHeader>&amp;L6th Cycle Housing Element Data Package&amp;CCalaveras County and the Cities Within</oddHeader>
    <oddFooter>&amp;LHCD-Housing Policy Division (HPD)&amp;CPage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0"/>
  <sheetViews>
    <sheetView zoomScaleNormal="100" workbookViewId="0">
      <selection activeCell="H6" sqref="H6"/>
    </sheetView>
  </sheetViews>
  <sheetFormatPr defaultColWidth="9.140625" defaultRowHeight="15"/>
  <cols>
    <col min="1" max="1" width="13" style="92" customWidth="1"/>
    <col min="2" max="2" width="17.42578125" style="92" customWidth="1"/>
    <col min="3" max="3" width="18.28515625" style="92" customWidth="1"/>
    <col min="4" max="4" width="17.28515625" style="92" customWidth="1"/>
    <col min="5" max="5" width="20.7109375" style="92" customWidth="1"/>
    <col min="6" max="6" width="13" style="92" customWidth="1"/>
    <col min="7" max="7" width="10.5703125" style="92" customWidth="1"/>
    <col min="8" max="16384" width="9.140625" style="92"/>
  </cols>
  <sheetData>
    <row r="2" spans="1:6" ht="18.75">
      <c r="A2" s="687" t="s">
        <v>234</v>
      </c>
      <c r="B2" s="688"/>
      <c r="C2" s="688"/>
      <c r="D2" s="688"/>
      <c r="E2" s="689"/>
      <c r="F2" s="689"/>
    </row>
    <row r="3" spans="1:6" ht="18.75">
      <c r="A3" s="313" t="s">
        <v>235</v>
      </c>
      <c r="B3" s="314"/>
      <c r="C3" s="314"/>
      <c r="D3" s="314"/>
      <c r="E3" s="451"/>
      <c r="F3" s="451"/>
    </row>
    <row r="4" spans="1:6" ht="21.75" customHeight="1">
      <c r="A4" s="65" t="s">
        <v>1102</v>
      </c>
    </row>
    <row r="6" spans="1:6" ht="19.5" thickBot="1">
      <c r="A6" s="22" t="s">
        <v>183</v>
      </c>
    </row>
    <row r="7" spans="1:6" ht="15.75" thickBot="1">
      <c r="A7" s="441" t="s">
        <v>236</v>
      </c>
      <c r="B7" s="439" t="s">
        <v>535</v>
      </c>
      <c r="C7" s="439" t="s">
        <v>237</v>
      </c>
      <c r="D7" s="439" t="s">
        <v>663</v>
      </c>
      <c r="E7" s="439" t="s">
        <v>664</v>
      </c>
      <c r="F7" s="440" t="s">
        <v>665</v>
      </c>
    </row>
    <row r="8" spans="1:6">
      <c r="A8" s="436">
        <v>95221</v>
      </c>
      <c r="B8" s="436" t="s">
        <v>666</v>
      </c>
      <c r="C8" s="436" t="s">
        <v>468</v>
      </c>
      <c r="D8" s="436" t="s">
        <v>667</v>
      </c>
      <c r="E8" s="436" t="s">
        <v>58</v>
      </c>
      <c r="F8" s="436" t="s">
        <v>668</v>
      </c>
    </row>
    <row r="9" spans="1:6">
      <c r="A9" s="435">
        <v>95222</v>
      </c>
      <c r="B9" s="435" t="s">
        <v>559</v>
      </c>
      <c r="C9" s="435" t="s">
        <v>468</v>
      </c>
      <c r="D9" s="435" t="s">
        <v>667</v>
      </c>
      <c r="E9" s="435" t="s">
        <v>76</v>
      </c>
      <c r="F9" s="435" t="s">
        <v>669</v>
      </c>
    </row>
    <row r="10" spans="1:6">
      <c r="A10" s="435">
        <v>95223</v>
      </c>
      <c r="B10" s="435" t="s">
        <v>546</v>
      </c>
      <c r="C10" s="435" t="s">
        <v>468</v>
      </c>
      <c r="D10" s="435" t="s">
        <v>667</v>
      </c>
      <c r="E10" s="435" t="s">
        <v>667</v>
      </c>
      <c r="F10" s="435" t="s">
        <v>668</v>
      </c>
    </row>
    <row r="11" spans="1:6">
      <c r="A11" s="435">
        <v>95224</v>
      </c>
      <c r="B11" s="435" t="s">
        <v>670</v>
      </c>
      <c r="C11" s="435" t="s">
        <v>468</v>
      </c>
      <c r="D11" s="435" t="s">
        <v>667</v>
      </c>
      <c r="E11" s="435" t="s">
        <v>58</v>
      </c>
      <c r="F11" s="435" t="s">
        <v>668</v>
      </c>
    </row>
    <row r="12" spans="1:6">
      <c r="A12" s="435">
        <v>95225</v>
      </c>
      <c r="B12" s="435" t="s">
        <v>671</v>
      </c>
      <c r="C12" s="435" t="s">
        <v>468</v>
      </c>
      <c r="D12" s="435" t="s">
        <v>667</v>
      </c>
      <c r="E12" s="435" t="s">
        <v>667</v>
      </c>
      <c r="F12" s="435" t="s">
        <v>668</v>
      </c>
    </row>
    <row r="13" spans="1:6">
      <c r="A13" s="435">
        <v>95226</v>
      </c>
      <c r="B13" s="435" t="s">
        <v>672</v>
      </c>
      <c r="C13" s="435" t="s">
        <v>468</v>
      </c>
      <c r="D13" s="435" t="s">
        <v>58</v>
      </c>
      <c r="E13" s="435" t="s">
        <v>667</v>
      </c>
      <c r="F13" s="435" t="s">
        <v>668</v>
      </c>
    </row>
    <row r="14" spans="1:6">
      <c r="A14" s="435">
        <v>95228</v>
      </c>
      <c r="B14" s="435" t="s">
        <v>673</v>
      </c>
      <c r="C14" s="435" t="s">
        <v>468</v>
      </c>
      <c r="D14" s="435" t="s">
        <v>77</v>
      </c>
      <c r="E14" s="435" t="s">
        <v>135</v>
      </c>
      <c r="F14" s="435" t="s">
        <v>64</v>
      </c>
    </row>
    <row r="15" spans="1:6">
      <c r="A15" s="435">
        <v>95233</v>
      </c>
      <c r="B15" s="435" t="s">
        <v>674</v>
      </c>
      <c r="C15" s="435" t="s">
        <v>468</v>
      </c>
      <c r="D15" s="435" t="s">
        <v>667</v>
      </c>
      <c r="E15" s="435" t="s">
        <v>58</v>
      </c>
      <c r="F15" s="435" t="s">
        <v>668</v>
      </c>
    </row>
    <row r="16" spans="1:6">
      <c r="A16" s="435">
        <v>95245</v>
      </c>
      <c r="B16" s="435" t="s">
        <v>675</v>
      </c>
      <c r="C16" s="435" t="s">
        <v>468</v>
      </c>
      <c r="D16" s="435" t="s">
        <v>667</v>
      </c>
      <c r="E16" s="435" t="s">
        <v>667</v>
      </c>
      <c r="F16" s="435" t="s">
        <v>668</v>
      </c>
    </row>
    <row r="17" spans="1:10">
      <c r="A17" s="435">
        <v>95246</v>
      </c>
      <c r="B17" s="435" t="s">
        <v>676</v>
      </c>
      <c r="C17" s="435" t="s">
        <v>468</v>
      </c>
      <c r="D17" s="435" t="s">
        <v>58</v>
      </c>
      <c r="E17" s="435" t="s">
        <v>667</v>
      </c>
      <c r="F17" s="435" t="s">
        <v>668</v>
      </c>
    </row>
    <row r="18" spans="1:10">
      <c r="A18" s="435">
        <v>95247</v>
      </c>
      <c r="B18" s="435" t="s">
        <v>553</v>
      </c>
      <c r="C18" s="435" t="s">
        <v>468</v>
      </c>
      <c r="D18" s="435" t="s">
        <v>667</v>
      </c>
      <c r="E18" s="435" t="s">
        <v>63</v>
      </c>
      <c r="F18" s="435" t="s">
        <v>677</v>
      </c>
    </row>
    <row r="19" spans="1:10">
      <c r="A19" s="435">
        <v>95248</v>
      </c>
      <c r="B19" s="435" t="s">
        <v>678</v>
      </c>
      <c r="C19" s="435" t="s">
        <v>468</v>
      </c>
      <c r="D19" s="435" t="s">
        <v>667</v>
      </c>
      <c r="E19" s="435" t="s">
        <v>58</v>
      </c>
      <c r="F19" s="435" t="s">
        <v>668</v>
      </c>
    </row>
    <row r="20" spans="1:10">
      <c r="A20" s="435">
        <v>95249</v>
      </c>
      <c r="B20" s="435" t="s">
        <v>565</v>
      </c>
      <c r="C20" s="435" t="s">
        <v>468</v>
      </c>
      <c r="D20" s="435" t="s">
        <v>679</v>
      </c>
      <c r="E20" s="435" t="s">
        <v>680</v>
      </c>
      <c r="F20" s="435" t="s">
        <v>191</v>
      </c>
    </row>
    <row r="21" spans="1:10">
      <c r="A21" s="435">
        <v>95252</v>
      </c>
      <c r="B21" s="435" t="s">
        <v>681</v>
      </c>
      <c r="C21" s="435" t="s">
        <v>468</v>
      </c>
      <c r="D21" s="435" t="s">
        <v>682</v>
      </c>
      <c r="E21" s="435" t="s">
        <v>662</v>
      </c>
      <c r="F21" s="435" t="s">
        <v>507</v>
      </c>
    </row>
    <row r="22" spans="1:10">
      <c r="A22" s="435">
        <v>95254</v>
      </c>
      <c r="B22" s="435" t="s">
        <v>683</v>
      </c>
      <c r="C22" s="435" t="s">
        <v>468</v>
      </c>
      <c r="D22" s="435" t="s">
        <v>667</v>
      </c>
      <c r="E22" s="435" t="s">
        <v>667</v>
      </c>
      <c r="F22" s="435" t="s">
        <v>668</v>
      </c>
    </row>
    <row r="23" spans="1:10">
      <c r="A23" s="435">
        <v>95255</v>
      </c>
      <c r="B23" s="435" t="s">
        <v>684</v>
      </c>
      <c r="C23" s="435" t="s">
        <v>468</v>
      </c>
      <c r="D23" s="435" t="s">
        <v>667</v>
      </c>
      <c r="E23" s="435" t="s">
        <v>667</v>
      </c>
      <c r="F23" s="435" t="s">
        <v>668</v>
      </c>
    </row>
    <row r="24" spans="1:10">
      <c r="A24" s="435">
        <v>95257</v>
      </c>
      <c r="B24" s="435" t="s">
        <v>685</v>
      </c>
      <c r="C24" s="435" t="s">
        <v>468</v>
      </c>
      <c r="D24" s="435" t="s">
        <v>667</v>
      </c>
      <c r="E24" s="435" t="s">
        <v>667</v>
      </c>
      <c r="F24" s="435" t="s">
        <v>668</v>
      </c>
    </row>
    <row r="26" spans="1:10" ht="19.5" thickBot="1">
      <c r="A26" s="22" t="s">
        <v>184</v>
      </c>
      <c r="G26" s="400"/>
      <c r="H26" s="400"/>
      <c r="I26" s="400"/>
      <c r="J26" s="400"/>
    </row>
    <row r="27" spans="1:10" ht="45.75" thickBot="1">
      <c r="A27" s="437" t="s">
        <v>236</v>
      </c>
      <c r="B27" s="438" t="s">
        <v>686</v>
      </c>
      <c r="C27" s="438" t="s">
        <v>237</v>
      </c>
      <c r="D27" s="439" t="s">
        <v>687</v>
      </c>
      <c r="E27" s="439" t="s">
        <v>688</v>
      </c>
      <c r="F27" s="439" t="s">
        <v>689</v>
      </c>
      <c r="G27" s="439" t="s">
        <v>690</v>
      </c>
      <c r="H27" s="439" t="s">
        <v>691</v>
      </c>
      <c r="I27" s="439" t="s">
        <v>238</v>
      </c>
      <c r="J27" s="440" t="s">
        <v>692</v>
      </c>
    </row>
    <row r="28" spans="1:10">
      <c r="A28" s="436">
        <v>95221</v>
      </c>
      <c r="B28" s="436" t="s">
        <v>666</v>
      </c>
      <c r="C28" s="436" t="s">
        <v>468</v>
      </c>
      <c r="D28" s="436" t="s">
        <v>667</v>
      </c>
      <c r="E28" s="436" t="s">
        <v>58</v>
      </c>
      <c r="F28" s="436" t="s">
        <v>58</v>
      </c>
      <c r="G28" s="436" t="s">
        <v>58</v>
      </c>
      <c r="H28" s="436" t="s">
        <v>58</v>
      </c>
      <c r="I28" s="436" t="s">
        <v>58</v>
      </c>
      <c r="J28" s="436" t="s">
        <v>668</v>
      </c>
    </row>
    <row r="29" spans="1:10">
      <c r="A29" s="435">
        <v>95222</v>
      </c>
      <c r="B29" s="435" t="s">
        <v>559</v>
      </c>
      <c r="C29" s="435" t="s">
        <v>468</v>
      </c>
      <c r="D29" s="435" t="s">
        <v>693</v>
      </c>
      <c r="E29" s="435" t="s">
        <v>667</v>
      </c>
      <c r="F29" s="435" t="s">
        <v>667</v>
      </c>
      <c r="G29" s="435" t="s">
        <v>58</v>
      </c>
      <c r="H29" s="435" t="s">
        <v>58</v>
      </c>
      <c r="I29" s="435" t="s">
        <v>58</v>
      </c>
      <c r="J29" s="435" t="s">
        <v>694</v>
      </c>
    </row>
    <row r="30" spans="1:10">
      <c r="A30" s="435">
        <v>95223</v>
      </c>
      <c r="B30" s="435" t="s">
        <v>546</v>
      </c>
      <c r="C30" s="435" t="s">
        <v>468</v>
      </c>
      <c r="D30" s="435" t="s">
        <v>63</v>
      </c>
      <c r="E30" s="435" t="s">
        <v>667</v>
      </c>
      <c r="F30" s="435" t="s">
        <v>58</v>
      </c>
      <c r="G30" s="435" t="s">
        <v>58</v>
      </c>
      <c r="H30" s="435" t="s">
        <v>58</v>
      </c>
      <c r="I30" s="435" t="s">
        <v>58</v>
      </c>
      <c r="J30" s="435" t="s">
        <v>677</v>
      </c>
    </row>
    <row r="31" spans="1:10">
      <c r="A31" s="435">
        <v>95224</v>
      </c>
      <c r="B31" s="435" t="s">
        <v>670</v>
      </c>
      <c r="C31" s="435" t="s">
        <v>468</v>
      </c>
      <c r="D31" s="435" t="s">
        <v>667</v>
      </c>
      <c r="E31" s="435" t="s">
        <v>58</v>
      </c>
      <c r="F31" s="435" t="s">
        <v>58</v>
      </c>
      <c r="G31" s="435" t="s">
        <v>58</v>
      </c>
      <c r="H31" s="435" t="s">
        <v>58</v>
      </c>
      <c r="I31" s="435" t="s">
        <v>58</v>
      </c>
      <c r="J31" s="435" t="s">
        <v>668</v>
      </c>
    </row>
    <row r="32" spans="1:10">
      <c r="A32" s="435">
        <v>95225</v>
      </c>
      <c r="B32" s="435" t="s">
        <v>671</v>
      </c>
      <c r="C32" s="435" t="s">
        <v>468</v>
      </c>
      <c r="D32" s="435" t="s">
        <v>667</v>
      </c>
      <c r="E32" s="435" t="s">
        <v>667</v>
      </c>
      <c r="F32" s="435" t="s">
        <v>58</v>
      </c>
      <c r="G32" s="435" t="s">
        <v>58</v>
      </c>
      <c r="H32" s="435" t="s">
        <v>667</v>
      </c>
      <c r="I32" s="435" t="s">
        <v>58</v>
      </c>
      <c r="J32" s="435" t="s">
        <v>668</v>
      </c>
    </row>
    <row r="33" spans="1:10">
      <c r="A33" s="435">
        <v>95226</v>
      </c>
      <c r="B33" s="435" t="s">
        <v>672</v>
      </c>
      <c r="C33" s="435" t="s">
        <v>468</v>
      </c>
      <c r="D33" s="435" t="s">
        <v>58</v>
      </c>
      <c r="E33" s="435" t="s">
        <v>667</v>
      </c>
      <c r="F33" s="435" t="s">
        <v>58</v>
      </c>
      <c r="G33" s="435" t="s">
        <v>58</v>
      </c>
      <c r="H33" s="435" t="s">
        <v>58</v>
      </c>
      <c r="I33" s="435" t="s">
        <v>58</v>
      </c>
      <c r="J33" s="435" t="s">
        <v>668</v>
      </c>
    </row>
    <row r="34" spans="1:10">
      <c r="A34" s="435">
        <v>95228</v>
      </c>
      <c r="B34" s="435" t="s">
        <v>673</v>
      </c>
      <c r="C34" s="435" t="s">
        <v>468</v>
      </c>
      <c r="D34" s="435" t="s">
        <v>525</v>
      </c>
      <c r="E34" s="435" t="s">
        <v>667</v>
      </c>
      <c r="F34" s="435" t="s">
        <v>58</v>
      </c>
      <c r="G34" s="435" t="s">
        <v>58</v>
      </c>
      <c r="H34" s="435" t="s">
        <v>58</v>
      </c>
      <c r="I34" s="435" t="s">
        <v>58</v>
      </c>
      <c r="J34" s="435" t="s">
        <v>695</v>
      </c>
    </row>
    <row r="35" spans="1:10">
      <c r="A35" s="435">
        <v>95233</v>
      </c>
      <c r="B35" s="435" t="s">
        <v>674</v>
      </c>
      <c r="C35" s="435" t="s">
        <v>468</v>
      </c>
      <c r="D35" s="435" t="s">
        <v>667</v>
      </c>
      <c r="E35" s="435" t="s">
        <v>58</v>
      </c>
      <c r="F35" s="435" t="s">
        <v>58</v>
      </c>
      <c r="G35" s="435" t="s">
        <v>58</v>
      </c>
      <c r="H35" s="435" t="s">
        <v>58</v>
      </c>
      <c r="I35" s="435" t="s">
        <v>58</v>
      </c>
      <c r="J35" s="435" t="s">
        <v>668</v>
      </c>
    </row>
    <row r="36" spans="1:10">
      <c r="A36" s="435">
        <v>95245</v>
      </c>
      <c r="B36" s="435" t="s">
        <v>675</v>
      </c>
      <c r="C36" s="435" t="s">
        <v>468</v>
      </c>
      <c r="D36" s="435" t="s">
        <v>667</v>
      </c>
      <c r="E36" s="435" t="s">
        <v>58</v>
      </c>
      <c r="F36" s="435" t="s">
        <v>58</v>
      </c>
      <c r="G36" s="435" t="s">
        <v>58</v>
      </c>
      <c r="H36" s="435" t="s">
        <v>58</v>
      </c>
      <c r="I36" s="435" t="s">
        <v>667</v>
      </c>
      <c r="J36" s="435" t="s">
        <v>668</v>
      </c>
    </row>
    <row r="37" spans="1:10">
      <c r="A37" s="435">
        <v>95246</v>
      </c>
      <c r="B37" s="435" t="s">
        <v>676</v>
      </c>
      <c r="C37" s="435" t="s">
        <v>468</v>
      </c>
      <c r="D37" s="435" t="s">
        <v>667</v>
      </c>
      <c r="E37" s="435" t="s">
        <v>58</v>
      </c>
      <c r="F37" s="435" t="s">
        <v>58</v>
      </c>
      <c r="G37" s="435" t="s">
        <v>58</v>
      </c>
      <c r="H37" s="435" t="s">
        <v>58</v>
      </c>
      <c r="I37" s="435" t="s">
        <v>667</v>
      </c>
      <c r="J37" s="435" t="s">
        <v>668</v>
      </c>
    </row>
    <row r="38" spans="1:10">
      <c r="A38" s="435">
        <v>95247</v>
      </c>
      <c r="B38" s="435" t="s">
        <v>553</v>
      </c>
      <c r="C38" s="435" t="s">
        <v>468</v>
      </c>
      <c r="D38" s="435" t="s">
        <v>696</v>
      </c>
      <c r="E38" s="435" t="s">
        <v>667</v>
      </c>
      <c r="F38" s="435" t="s">
        <v>58</v>
      </c>
      <c r="G38" s="435" t="s">
        <v>58</v>
      </c>
      <c r="H38" s="435" t="s">
        <v>58</v>
      </c>
      <c r="I38" s="435" t="s">
        <v>58</v>
      </c>
      <c r="J38" s="435" t="s">
        <v>697</v>
      </c>
    </row>
    <row r="39" spans="1:10">
      <c r="A39" s="435">
        <v>95248</v>
      </c>
      <c r="B39" s="435" t="s">
        <v>678</v>
      </c>
      <c r="C39" s="435" t="s">
        <v>468</v>
      </c>
      <c r="D39" s="435" t="s">
        <v>667</v>
      </c>
      <c r="E39" s="435" t="s">
        <v>58</v>
      </c>
      <c r="F39" s="435" t="s">
        <v>58</v>
      </c>
      <c r="G39" s="435" t="s">
        <v>58</v>
      </c>
      <c r="H39" s="435" t="s">
        <v>58</v>
      </c>
      <c r="I39" s="435" t="s">
        <v>58</v>
      </c>
      <c r="J39" s="435" t="s">
        <v>668</v>
      </c>
    </row>
    <row r="40" spans="1:10">
      <c r="A40" s="435">
        <v>95249</v>
      </c>
      <c r="B40" s="435" t="s">
        <v>565</v>
      </c>
      <c r="C40" s="435" t="s">
        <v>468</v>
      </c>
      <c r="D40" s="435" t="s">
        <v>61</v>
      </c>
      <c r="E40" s="435" t="s">
        <v>667</v>
      </c>
      <c r="F40" s="435" t="s">
        <v>667</v>
      </c>
      <c r="G40" s="435" t="s">
        <v>58</v>
      </c>
      <c r="H40" s="435" t="s">
        <v>58</v>
      </c>
      <c r="I40" s="435" t="s">
        <v>667</v>
      </c>
      <c r="J40" s="435" t="s">
        <v>698</v>
      </c>
    </row>
    <row r="41" spans="1:10">
      <c r="A41" s="435">
        <v>95252</v>
      </c>
      <c r="B41" s="435" t="s">
        <v>681</v>
      </c>
      <c r="C41" s="435" t="s">
        <v>468</v>
      </c>
      <c r="D41" s="435" t="s">
        <v>699</v>
      </c>
      <c r="E41" s="435" t="s">
        <v>667</v>
      </c>
      <c r="F41" s="435" t="s">
        <v>667</v>
      </c>
      <c r="G41" s="435" t="s">
        <v>58</v>
      </c>
      <c r="H41" s="435" t="s">
        <v>667</v>
      </c>
      <c r="I41" s="435" t="s">
        <v>667</v>
      </c>
      <c r="J41" s="435" t="s">
        <v>700</v>
      </c>
    </row>
    <row r="42" spans="1:10">
      <c r="A42" s="435">
        <v>95254</v>
      </c>
      <c r="B42" s="435" t="s">
        <v>683</v>
      </c>
      <c r="C42" s="435" t="s">
        <v>468</v>
      </c>
      <c r="D42" s="435" t="s">
        <v>667</v>
      </c>
      <c r="E42" s="435" t="s">
        <v>58</v>
      </c>
      <c r="F42" s="435" t="s">
        <v>58</v>
      </c>
      <c r="G42" s="435" t="s">
        <v>58</v>
      </c>
      <c r="H42" s="435" t="s">
        <v>58</v>
      </c>
      <c r="I42" s="435" t="s">
        <v>58</v>
      </c>
      <c r="J42" s="435" t="s">
        <v>668</v>
      </c>
    </row>
    <row r="43" spans="1:10">
      <c r="A43" s="435">
        <v>95255</v>
      </c>
      <c r="B43" s="435" t="s">
        <v>684</v>
      </c>
      <c r="C43" s="435" t="s">
        <v>468</v>
      </c>
      <c r="D43" s="435" t="s">
        <v>667</v>
      </c>
      <c r="E43" s="435" t="s">
        <v>667</v>
      </c>
      <c r="F43" s="435" t="s">
        <v>58</v>
      </c>
      <c r="G43" s="435" t="s">
        <v>58</v>
      </c>
      <c r="H43" s="435" t="s">
        <v>58</v>
      </c>
      <c r="I43" s="435" t="s">
        <v>58</v>
      </c>
      <c r="J43" s="435" t="s">
        <v>668</v>
      </c>
    </row>
    <row r="44" spans="1:10">
      <c r="A44" s="435">
        <v>95257</v>
      </c>
      <c r="B44" s="435" t="s">
        <v>685</v>
      </c>
      <c r="C44" s="435" t="s">
        <v>468</v>
      </c>
      <c r="D44" s="435" t="s">
        <v>667</v>
      </c>
      <c r="E44" s="435" t="s">
        <v>58</v>
      </c>
      <c r="F44" s="435" t="s">
        <v>58</v>
      </c>
      <c r="G44" s="435" t="s">
        <v>58</v>
      </c>
      <c r="H44" s="435" t="s">
        <v>58</v>
      </c>
      <c r="I44" s="435" t="s">
        <v>58</v>
      </c>
      <c r="J44" s="435" t="s">
        <v>668</v>
      </c>
    </row>
    <row r="138" spans="10:14">
      <c r="J138" s="201"/>
      <c r="K138" s="201"/>
      <c r="L138" s="201"/>
      <c r="M138" s="201"/>
      <c r="N138" s="201"/>
    </row>
    <row r="139" spans="10:14">
      <c r="J139" s="201"/>
      <c r="K139" s="201"/>
      <c r="L139" s="201"/>
      <c r="M139" s="201"/>
      <c r="N139" s="201"/>
    </row>
    <row r="140" spans="10:14">
      <c r="J140" s="201"/>
      <c r="K140" s="201"/>
      <c r="L140" s="201"/>
      <c r="M140" s="201"/>
      <c r="N140" s="201"/>
    </row>
    <row r="141" spans="10:14">
      <c r="J141" s="201"/>
      <c r="K141" s="201"/>
      <c r="L141" s="201"/>
      <c r="M141" s="201"/>
      <c r="N141" s="201"/>
    </row>
    <row r="142" spans="10:14">
      <c r="J142" s="201"/>
      <c r="K142" s="201"/>
      <c r="L142" s="201"/>
      <c r="M142" s="201"/>
      <c r="N142" s="201"/>
    </row>
    <row r="143" spans="10:14">
      <c r="J143" s="201"/>
      <c r="K143" s="201"/>
      <c r="L143" s="201"/>
      <c r="M143" s="201"/>
      <c r="N143" s="201"/>
    </row>
    <row r="144" spans="10:14">
      <c r="J144" s="201"/>
      <c r="K144" s="201"/>
      <c r="L144" s="201"/>
      <c r="M144" s="201"/>
      <c r="N144" s="201"/>
    </row>
    <row r="145" spans="7:14">
      <c r="J145" s="201"/>
      <c r="K145" s="201"/>
      <c r="L145" s="201"/>
      <c r="M145" s="201"/>
      <c r="N145" s="201"/>
    </row>
    <row r="146" spans="7:14">
      <c r="J146" s="201"/>
      <c r="K146" s="201"/>
      <c r="L146" s="201"/>
      <c r="M146" s="201"/>
      <c r="N146" s="201"/>
    </row>
    <row r="147" spans="7:14">
      <c r="J147" s="201"/>
      <c r="K147" s="201"/>
      <c r="L147" s="201"/>
      <c r="M147" s="201"/>
      <c r="N147" s="201"/>
    </row>
    <row r="148" spans="7:14">
      <c r="J148" s="201"/>
      <c r="K148" s="201"/>
      <c r="L148" s="201"/>
      <c r="M148" s="201"/>
      <c r="N148" s="201"/>
    </row>
    <row r="149" spans="7:14">
      <c r="J149" s="201"/>
      <c r="K149" s="201"/>
      <c r="L149" s="201"/>
      <c r="M149" s="201"/>
      <c r="N149" s="201"/>
    </row>
    <row r="150" spans="7:14">
      <c r="J150" s="201"/>
      <c r="K150" s="201"/>
      <c r="L150" s="201"/>
      <c r="M150" s="201"/>
      <c r="N150" s="201"/>
    </row>
    <row r="151" spans="7:14">
      <c r="J151" s="201"/>
      <c r="K151" s="201"/>
      <c r="L151" s="201"/>
      <c r="M151" s="201"/>
      <c r="N151" s="201"/>
    </row>
    <row r="152" spans="7:14">
      <c r="J152" s="201"/>
      <c r="K152" s="201"/>
      <c r="L152" s="201"/>
      <c r="M152" s="201"/>
      <c r="N152" s="201"/>
    </row>
    <row r="153" spans="7:14" ht="45">
      <c r="G153" s="373" t="s">
        <v>690</v>
      </c>
      <c r="H153" s="373" t="s">
        <v>691</v>
      </c>
      <c r="I153" s="373" t="s">
        <v>238</v>
      </c>
      <c r="J153" s="373" t="s">
        <v>692</v>
      </c>
      <c r="K153" s="201"/>
      <c r="L153" s="201"/>
      <c r="M153" s="201"/>
      <c r="N153" s="201"/>
    </row>
    <row r="154" spans="7:14">
      <c r="G154" s="374" t="s">
        <v>58</v>
      </c>
      <c r="H154" s="374" t="s">
        <v>58</v>
      </c>
      <c r="I154" s="374" t="s">
        <v>58</v>
      </c>
      <c r="J154" s="374" t="s">
        <v>668</v>
      </c>
      <c r="K154" s="201"/>
      <c r="L154" s="201"/>
      <c r="M154" s="201"/>
      <c r="N154" s="201"/>
    </row>
    <row r="155" spans="7:14">
      <c r="G155" s="374" t="s">
        <v>58</v>
      </c>
      <c r="H155" s="374" t="s">
        <v>58</v>
      </c>
      <c r="I155" s="374" t="s">
        <v>58</v>
      </c>
      <c r="J155" s="374" t="s">
        <v>694</v>
      </c>
      <c r="K155" s="201"/>
      <c r="L155" s="201"/>
      <c r="M155" s="201"/>
      <c r="N155" s="201"/>
    </row>
    <row r="156" spans="7:14">
      <c r="G156" s="374" t="s">
        <v>58</v>
      </c>
      <c r="H156" s="374" t="s">
        <v>58</v>
      </c>
      <c r="I156" s="374" t="s">
        <v>58</v>
      </c>
      <c r="J156" s="374" t="s">
        <v>677</v>
      </c>
    </row>
    <row r="157" spans="7:14">
      <c r="G157" s="374" t="s">
        <v>58</v>
      </c>
      <c r="H157" s="374" t="s">
        <v>58</v>
      </c>
      <c r="I157" s="374" t="s">
        <v>58</v>
      </c>
      <c r="J157" s="374" t="s">
        <v>668</v>
      </c>
    </row>
    <row r="158" spans="7:14">
      <c r="G158" s="374" t="s">
        <v>58</v>
      </c>
      <c r="H158" s="374" t="s">
        <v>667</v>
      </c>
      <c r="I158" s="374" t="s">
        <v>58</v>
      </c>
      <c r="J158" s="374" t="s">
        <v>668</v>
      </c>
    </row>
    <row r="159" spans="7:14">
      <c r="G159" s="374" t="s">
        <v>58</v>
      </c>
      <c r="H159" s="374" t="s">
        <v>58</v>
      </c>
      <c r="I159" s="374" t="s">
        <v>58</v>
      </c>
      <c r="J159" s="374" t="s">
        <v>668</v>
      </c>
    </row>
    <row r="160" spans="7:14">
      <c r="G160" s="374" t="s">
        <v>58</v>
      </c>
      <c r="H160" s="374" t="s">
        <v>58</v>
      </c>
      <c r="I160" s="374" t="s">
        <v>58</v>
      </c>
      <c r="J160" s="374" t="s">
        <v>695</v>
      </c>
    </row>
    <row r="161" spans="7:10">
      <c r="G161" s="374" t="s">
        <v>58</v>
      </c>
      <c r="H161" s="374" t="s">
        <v>58</v>
      </c>
      <c r="I161" s="374" t="s">
        <v>58</v>
      </c>
      <c r="J161" s="374" t="s">
        <v>668</v>
      </c>
    </row>
    <row r="162" spans="7:10">
      <c r="G162" s="374" t="s">
        <v>58</v>
      </c>
      <c r="H162" s="374" t="s">
        <v>58</v>
      </c>
      <c r="I162" s="374" t="s">
        <v>667</v>
      </c>
      <c r="J162" s="374" t="s">
        <v>668</v>
      </c>
    </row>
    <row r="163" spans="7:10">
      <c r="G163" s="374" t="s">
        <v>58</v>
      </c>
      <c r="H163" s="374" t="s">
        <v>58</v>
      </c>
      <c r="I163" s="374" t="s">
        <v>667</v>
      </c>
      <c r="J163" s="374" t="s">
        <v>668</v>
      </c>
    </row>
    <row r="164" spans="7:10">
      <c r="G164" s="374" t="s">
        <v>58</v>
      </c>
      <c r="H164" s="374" t="s">
        <v>58</v>
      </c>
      <c r="I164" s="374" t="s">
        <v>58</v>
      </c>
      <c r="J164" s="374" t="s">
        <v>697</v>
      </c>
    </row>
    <row r="165" spans="7:10">
      <c r="G165" s="374" t="s">
        <v>58</v>
      </c>
      <c r="H165" s="374" t="s">
        <v>58</v>
      </c>
      <c r="I165" s="374" t="s">
        <v>58</v>
      </c>
      <c r="J165" s="374" t="s">
        <v>668</v>
      </c>
    </row>
    <row r="166" spans="7:10">
      <c r="G166" s="374" t="s">
        <v>58</v>
      </c>
      <c r="H166" s="374" t="s">
        <v>58</v>
      </c>
      <c r="I166" s="374" t="s">
        <v>667</v>
      </c>
      <c r="J166" s="374" t="s">
        <v>698</v>
      </c>
    </row>
    <row r="167" spans="7:10">
      <c r="G167" s="374" t="s">
        <v>58</v>
      </c>
      <c r="H167" s="374" t="s">
        <v>667</v>
      </c>
      <c r="I167" s="374" t="s">
        <v>667</v>
      </c>
      <c r="J167" s="374" t="s">
        <v>700</v>
      </c>
    </row>
    <row r="168" spans="7:10">
      <c r="G168" s="374" t="s">
        <v>58</v>
      </c>
      <c r="H168" s="374" t="s">
        <v>58</v>
      </c>
      <c r="I168" s="374" t="s">
        <v>58</v>
      </c>
      <c r="J168" s="374" t="s">
        <v>668</v>
      </c>
    </row>
    <row r="169" spans="7:10">
      <c r="G169" s="374" t="s">
        <v>58</v>
      </c>
      <c r="H169" s="374" t="s">
        <v>58</v>
      </c>
      <c r="I169" s="374" t="s">
        <v>58</v>
      </c>
      <c r="J169" s="374" t="s">
        <v>668</v>
      </c>
    </row>
    <row r="170" spans="7:10">
      <c r="G170" s="374" t="s">
        <v>58</v>
      </c>
      <c r="H170" s="374" t="s">
        <v>58</v>
      </c>
      <c r="I170" s="374" t="s">
        <v>58</v>
      </c>
      <c r="J170" s="374" t="s">
        <v>668</v>
      </c>
    </row>
  </sheetData>
  <mergeCells count="1">
    <mergeCell ref="A2:F2"/>
  </mergeCells>
  <hyperlinks>
    <hyperlink ref="A4" r:id="rId1"/>
  </hyperlinks>
  <pageMargins left="0.7" right="0.7" top="0.75" bottom="0.75" header="0.3" footer="0.3"/>
  <pageSetup scale="51" orientation="portrait" r:id="rId2"/>
  <headerFooter>
    <oddHeader>&amp;L6th Cycle Housing Element Data Package&amp;CCalaveras County and the Cities Within</oddHeader>
    <oddFooter>&amp;LHCD-Housing Policy Division (HPD)&amp;CPage &amp;P&amp;R&amp;D</oddFooter>
  </headerFooter>
  <rowBreaks count="1" manualBreakCount="1">
    <brk id="1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F23" sqref="F23"/>
    </sheetView>
  </sheetViews>
  <sheetFormatPr defaultRowHeight="15"/>
  <cols>
    <col min="1" max="1" width="17.28515625" style="450" customWidth="1"/>
    <col min="2" max="2" width="27.28515625" customWidth="1"/>
    <col min="3" max="3" width="29.85546875" customWidth="1"/>
    <col min="4" max="4" width="25.7109375" customWidth="1"/>
    <col min="6" max="6" width="28.28515625" customWidth="1"/>
  </cols>
  <sheetData>
    <row r="1" spans="1:6" s="92" customFormat="1" ht="18.75">
      <c r="A1" s="22" t="s">
        <v>1087</v>
      </c>
      <c r="B1" s="22"/>
    </row>
    <row r="2" spans="1:6" ht="15.75" customHeight="1">
      <c r="A2" s="694" t="s">
        <v>1111</v>
      </c>
      <c r="B2" s="694"/>
      <c r="C2" s="694"/>
      <c r="D2" s="695"/>
    </row>
    <row r="3" spans="1:6" ht="15.75" customHeight="1">
      <c r="A3" s="694"/>
      <c r="B3" s="694"/>
      <c r="C3" s="694"/>
      <c r="D3" s="695"/>
    </row>
    <row r="4" spans="1:6">
      <c r="A4" s="692" t="s">
        <v>13</v>
      </c>
      <c r="B4" s="692"/>
      <c r="C4" s="692"/>
      <c r="D4" s="693"/>
    </row>
    <row r="5" spans="1:6">
      <c r="A5" s="692"/>
      <c r="B5" s="692"/>
      <c r="C5" s="692"/>
      <c r="D5" s="693"/>
    </row>
    <row r="6" spans="1:6" s="113" customFormat="1" ht="15.75" thickBot="1">
      <c r="A6" s="111"/>
      <c r="B6" s="111" t="s">
        <v>14</v>
      </c>
      <c r="C6" s="112" t="s">
        <v>15</v>
      </c>
      <c r="D6" s="112" t="s">
        <v>185</v>
      </c>
    </row>
    <row r="7" spans="1:6" s="113" customFormat="1" ht="15.75" thickBot="1">
      <c r="A7" s="111" t="s">
        <v>431</v>
      </c>
      <c r="B7" s="111">
        <v>176</v>
      </c>
      <c r="C7" s="187">
        <v>601</v>
      </c>
      <c r="D7" s="187">
        <v>3564</v>
      </c>
    </row>
    <row r="8" spans="1:6" s="113" customFormat="1" ht="26.25" customHeight="1">
      <c r="A8" s="696" t="s">
        <v>1116</v>
      </c>
      <c r="B8" s="697"/>
      <c r="C8" s="697"/>
      <c r="D8" s="697"/>
      <c r="E8" s="492"/>
      <c r="F8" s="492"/>
    </row>
    <row r="9" spans="1:6" s="92" customFormat="1">
      <c r="A9" s="65" t="s">
        <v>1106</v>
      </c>
    </row>
    <row r="12" spans="1:6" ht="19.5" thickBot="1">
      <c r="A12" s="22" t="s">
        <v>186</v>
      </c>
      <c r="B12" s="22"/>
    </row>
    <row r="13" spans="1:6">
      <c r="A13" s="621" t="s">
        <v>1114</v>
      </c>
      <c r="B13" s="703"/>
      <c r="C13" s="703"/>
      <c r="D13" s="704"/>
    </row>
    <row r="14" spans="1:6" ht="15.75" thickBot="1">
      <c r="A14" s="624"/>
      <c r="B14" s="625"/>
      <c r="C14" s="625"/>
      <c r="D14" s="626"/>
    </row>
    <row r="15" spans="1:6">
      <c r="A15" s="705"/>
      <c r="B15" s="706"/>
      <c r="C15" s="706"/>
      <c r="D15" s="707"/>
    </row>
    <row r="16" spans="1:6" ht="16.5" thickBot="1">
      <c r="A16" s="708" t="s">
        <v>224</v>
      </c>
      <c r="B16" s="709"/>
      <c r="C16" s="709"/>
      <c r="D16" s="710"/>
    </row>
    <row r="17" spans="1:6" ht="16.5" thickBot="1">
      <c r="A17" s="5"/>
      <c r="B17" s="698" t="s">
        <v>14</v>
      </c>
      <c r="C17" s="699"/>
      <c r="D17" s="2">
        <v>69</v>
      </c>
    </row>
    <row r="18" spans="1:6" ht="16.5" thickBot="1">
      <c r="A18" s="5"/>
      <c r="B18" s="698" t="s">
        <v>15</v>
      </c>
      <c r="C18" s="699"/>
      <c r="D18" s="2">
        <v>140</v>
      </c>
      <c r="F18" s="450"/>
    </row>
    <row r="19" spans="1:6" ht="16.5" thickBot="1">
      <c r="A19" s="5"/>
      <c r="B19" s="711" t="s">
        <v>16</v>
      </c>
      <c r="C19" s="712"/>
      <c r="D19" s="2"/>
      <c r="F19" s="450"/>
    </row>
    <row r="20" spans="1:6" ht="16.5" thickBot="1">
      <c r="A20" s="5"/>
      <c r="B20" s="713" t="s">
        <v>14</v>
      </c>
      <c r="C20" s="714"/>
      <c r="D20" s="2">
        <v>1</v>
      </c>
      <c r="F20" s="450"/>
    </row>
    <row r="21" spans="1:6" ht="16.5" thickBot="1">
      <c r="A21" s="5"/>
      <c r="B21" s="713" t="s">
        <v>15</v>
      </c>
      <c r="C21" s="714"/>
      <c r="D21" s="2" t="s">
        <v>1115</v>
      </c>
      <c r="F21" s="450"/>
    </row>
    <row r="22" spans="1:6">
      <c r="A22" s="705"/>
      <c r="B22" s="706"/>
      <c r="C22" s="706"/>
      <c r="D22" s="707"/>
      <c r="F22" s="450"/>
    </row>
    <row r="23" spans="1:6" ht="16.5" thickBot="1">
      <c r="A23" s="708" t="s">
        <v>225</v>
      </c>
      <c r="B23" s="709"/>
      <c r="C23" s="709"/>
      <c r="D23" s="710"/>
      <c r="F23" s="450"/>
    </row>
    <row r="24" spans="1:6" ht="16.5" thickBot="1">
      <c r="A24" s="5"/>
      <c r="B24" s="698" t="s">
        <v>14</v>
      </c>
      <c r="C24" s="699"/>
      <c r="D24" s="2">
        <v>137</v>
      </c>
      <c r="F24" s="450"/>
    </row>
    <row r="25" spans="1:6" ht="16.5" thickBot="1">
      <c r="A25" s="5"/>
      <c r="B25" s="698" t="s">
        <v>15</v>
      </c>
      <c r="C25" s="699"/>
      <c r="D25" s="2">
        <v>461</v>
      </c>
      <c r="F25" s="450"/>
    </row>
    <row r="26" spans="1:6" ht="24" customHeight="1" thickBot="1">
      <c r="A26" s="700" t="s">
        <v>420</v>
      </c>
      <c r="B26" s="701"/>
      <c r="C26" s="701"/>
      <c r="D26" s="702"/>
      <c r="F26" s="450"/>
    </row>
    <row r="27" spans="1:6" s="450" customFormat="1" ht="24" customHeight="1">
      <c r="A27" s="690" t="s">
        <v>1116</v>
      </c>
      <c r="B27" s="691"/>
      <c r="C27" s="691"/>
      <c r="D27" s="691"/>
    </row>
    <row r="28" spans="1:6">
      <c r="A28" s="65" t="s">
        <v>1106</v>
      </c>
      <c r="F28" s="450"/>
    </row>
    <row r="29" spans="1:6">
      <c r="F29" s="450"/>
    </row>
    <row r="30" spans="1:6" ht="15" customHeight="1">
      <c r="B30" s="450"/>
      <c r="C30" s="450"/>
      <c r="F30" s="450"/>
    </row>
    <row r="31" spans="1:6">
      <c r="A31"/>
    </row>
    <row r="32" spans="1:6" s="450" customFormat="1"/>
    <row r="33" spans="1:1">
      <c r="A33"/>
    </row>
    <row r="34" spans="1:1">
      <c r="A34"/>
    </row>
    <row r="35" spans="1:1">
      <c r="A35"/>
    </row>
  </sheetData>
  <mergeCells count="17">
    <mergeCell ref="B21:C21"/>
    <mergeCell ref="A27:D27"/>
    <mergeCell ref="A4:D5"/>
    <mergeCell ref="A2:D3"/>
    <mergeCell ref="A8:D8"/>
    <mergeCell ref="B25:C25"/>
    <mergeCell ref="A26:D26"/>
    <mergeCell ref="A13:D14"/>
    <mergeCell ref="A15:D15"/>
    <mergeCell ref="A16:D16"/>
    <mergeCell ref="B18:C18"/>
    <mergeCell ref="B19:C19"/>
    <mergeCell ref="A22:D22"/>
    <mergeCell ref="A23:D23"/>
    <mergeCell ref="B24:C24"/>
    <mergeCell ref="B17:C17"/>
    <mergeCell ref="B20:C20"/>
  </mergeCells>
  <hyperlinks>
    <hyperlink ref="A9" r:id="rId1"/>
    <hyperlink ref="A28" r:id="rId2"/>
  </hyperlinks>
  <pageMargins left="0.7" right="0.7" top="0.75" bottom="0.75" header="0.3" footer="0.3"/>
  <pageSetup scale="61" orientation="portrait" r:id="rId3"/>
  <headerFooter>
    <oddHeader>&amp;L6th Cycle Housing Element Data Package&amp;CCalaveras County and the Cities Within</oddHeader>
    <oddFooter>&amp;LHCD-Housing Policy Division (HPD)&amp;CPage &amp;P&amp;R&amp;D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Population</vt:lpstr>
      <vt:lpstr>Employment</vt:lpstr>
      <vt:lpstr>Overcrowding</vt:lpstr>
      <vt:lpstr>Overpayment</vt:lpstr>
      <vt:lpstr>Households</vt:lpstr>
      <vt:lpstr>Housing Stock</vt:lpstr>
      <vt:lpstr>Disability</vt:lpstr>
      <vt:lpstr>Disability_SB812</vt:lpstr>
      <vt:lpstr>Farm Workers</vt:lpstr>
      <vt:lpstr>Homeless</vt:lpstr>
      <vt:lpstr> Assisted Units</vt:lpstr>
      <vt:lpstr>Projected Needs</vt:lpstr>
      <vt:lpstr>DOF E5</vt:lpstr>
      <vt:lpstr>' Assisted Units'!Print_Area</vt:lpstr>
      <vt:lpstr>Disability_SB812!Print_Area</vt:lpstr>
      <vt:lpstr>Employment!Print_Area</vt:lpstr>
      <vt:lpstr>'Farm Workers'!Print_Area</vt:lpstr>
      <vt:lpstr>Homeless!Print_Area</vt:lpstr>
      <vt:lpstr>Households!Print_Area</vt:lpstr>
      <vt:lpstr>Overcrowding!Print_Area</vt:lpstr>
      <vt:lpstr>Population!Print_Area</vt:lpstr>
      <vt:lpstr>' Assisted Units'!Print_Titles</vt:lpstr>
      <vt:lpstr>Disability_SB812!Print_Titles</vt:lpstr>
      <vt:lpstr>Employment!Print_Titles</vt:lpstr>
      <vt:lpstr>Households!Print_Titles</vt:lpstr>
      <vt:lpstr>Overcrowding!Print_Titles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2018-11-26T17:40:38Z</dcterms:modified>
</cp:coreProperties>
</file>