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525" windowWidth="11760" windowHeight="4500" tabRatio="857"/>
  </bookViews>
  <sheets>
    <sheet name="Population" sheetId="1" r:id="rId1"/>
    <sheet name="Employment" sheetId="2" r:id="rId2"/>
    <sheet name="Overcrowding" sheetId="12" r:id="rId3"/>
    <sheet name="Overpayment" sheetId="23" r:id="rId4"/>
    <sheet name="Households" sheetId="6" r:id="rId5"/>
    <sheet name="Housing Stock" sheetId="18" r:id="rId6"/>
    <sheet name="Disability" sheetId="5" r:id="rId7"/>
    <sheet name="Disability_SB812" sheetId="21" r:id="rId8"/>
    <sheet name="Farm Workers" sheetId="7" r:id="rId9"/>
    <sheet name="Homeless" sheetId="9" r:id="rId10"/>
    <sheet name=" Assisted Units" sheetId="22" r:id="rId11"/>
    <sheet name="Projected Needs" sheetId="11" r:id="rId12"/>
    <sheet name="DOF E5" sheetId="17" state="hidden" r:id="rId13"/>
  </sheets>
  <definedNames>
    <definedName name="_xlnm.Print_Area" localSheetId="10">' Assisted Units'!$A$20:$AF$22,' Assisted Units'!$A$1:$R$18</definedName>
    <definedName name="_xlnm.Print_Area" localSheetId="6">Disability!#REF!</definedName>
    <definedName name="_xlnm.Print_Area" localSheetId="7">Disability_SB812!$A$1:$F$3,Disability_SB812!$A$115:$N$115,Disability_SB812!$A$118:$I$118</definedName>
    <definedName name="_xlnm.Print_Area" localSheetId="1">Employment!$A$1:$Y$19</definedName>
    <definedName name="_xlnm.Print_Area" localSheetId="8">'Farm Workers'!$A$1:$E$31</definedName>
    <definedName name="_xlnm.Print_Area" localSheetId="9">Homeless!$A$1:$H$26</definedName>
    <definedName name="_xlnm.Print_Area" localSheetId="4">Households!$A$1:$AH$6,Households!$A$8:$X$33,Households!$A$56:$X$72,Households!$A$74:$U$85</definedName>
    <definedName name="_xlnm.Print_Area" localSheetId="5">'Housing Stock'!$A$1:$S$9,'Housing Stock'!#REF!</definedName>
    <definedName name="_xlnm.Print_Area" localSheetId="2">Overcrowding!$A$1:$O$25</definedName>
    <definedName name="_xlnm.Print_Area" localSheetId="0">Population!$A$1:$J$59</definedName>
    <definedName name="_xlnm.Print_Titles" localSheetId="10">' Assisted Units'!$A:$A</definedName>
    <definedName name="_xlnm.Print_Titles" localSheetId="6">Disability!#REF!</definedName>
    <definedName name="_xlnm.Print_Titles" localSheetId="7">Disability_SB812!$1:$3</definedName>
    <definedName name="_xlnm.Print_Titles" localSheetId="1">Employment!$A:$A</definedName>
    <definedName name="_xlnm.Print_Titles" localSheetId="4">Households!$A:$A</definedName>
    <definedName name="_xlnm.Print_Titles" localSheetId="2">Overcrowding!$A:$D</definedName>
  </definedNames>
  <calcPr calcId="162913"/>
</workbook>
</file>

<file path=xl/calcChain.xml><?xml version="1.0" encoding="utf-8"?>
<calcChain xmlns="http://schemas.openxmlformats.org/spreadsheetml/2006/main">
  <c r="K100" i="23" l="1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99" i="23"/>
  <c r="J100" i="23"/>
  <c r="J101" i="23"/>
  <c r="J102" i="23"/>
  <c r="J103" i="23"/>
  <c r="J104" i="23"/>
  <c r="J105" i="23"/>
  <c r="J106" i="23"/>
  <c r="J107" i="23"/>
  <c r="J108" i="23"/>
  <c r="J109" i="23"/>
  <c r="J110" i="23"/>
  <c r="J111" i="23"/>
  <c r="J112" i="23"/>
  <c r="J113" i="23"/>
  <c r="J114" i="23"/>
  <c r="J99" i="23"/>
  <c r="G100" i="23"/>
  <c r="G101" i="23"/>
  <c r="G102" i="23"/>
  <c r="G103" i="23"/>
  <c r="G104" i="23"/>
  <c r="G105" i="23"/>
  <c r="G106" i="23"/>
  <c r="G107" i="23"/>
  <c r="G108" i="23"/>
  <c r="G109" i="23"/>
  <c r="G110" i="23"/>
  <c r="G111" i="23"/>
  <c r="G112" i="23"/>
  <c r="G113" i="23"/>
  <c r="G114" i="23"/>
  <c r="G99" i="23"/>
  <c r="F100" i="23"/>
  <c r="F101" i="23"/>
  <c r="F102" i="23"/>
  <c r="F103" i="23"/>
  <c r="F104" i="23"/>
  <c r="F105" i="23"/>
  <c r="F106" i="23"/>
  <c r="F107" i="23"/>
  <c r="F108" i="23"/>
  <c r="F109" i="23"/>
  <c r="F110" i="23"/>
  <c r="F111" i="23"/>
  <c r="F112" i="23"/>
  <c r="F113" i="23"/>
  <c r="F114" i="23"/>
  <c r="F99" i="23"/>
  <c r="C100" i="23"/>
  <c r="C101" i="23"/>
  <c r="C102" i="23"/>
  <c r="C103" i="23"/>
  <c r="C104" i="23"/>
  <c r="C105" i="23"/>
  <c r="C106" i="23"/>
  <c r="C107" i="23"/>
  <c r="C108" i="23"/>
  <c r="C109" i="23"/>
  <c r="C110" i="23"/>
  <c r="C111" i="23"/>
  <c r="C112" i="23"/>
  <c r="C113" i="23"/>
  <c r="C114" i="23"/>
  <c r="C115" i="23"/>
  <c r="C116" i="23"/>
  <c r="C117" i="23"/>
  <c r="C118" i="23"/>
  <c r="C119" i="23"/>
  <c r="C120" i="23"/>
  <c r="C121" i="23"/>
  <c r="C122" i="23"/>
  <c r="C123" i="23"/>
  <c r="C124" i="23"/>
  <c r="C125" i="23"/>
  <c r="C99" i="23"/>
  <c r="B100" i="23" l="1"/>
  <c r="B101" i="23"/>
  <c r="B102" i="23"/>
  <c r="B103" i="23"/>
  <c r="B104" i="23"/>
  <c r="B105" i="23"/>
  <c r="B106" i="23"/>
  <c r="B107" i="23"/>
  <c r="B108" i="23"/>
  <c r="B109" i="23"/>
  <c r="B110" i="23"/>
  <c r="B111" i="23"/>
  <c r="B112" i="23"/>
  <c r="B113" i="23"/>
  <c r="B114" i="23"/>
  <c r="B115" i="23"/>
  <c r="B116" i="23"/>
  <c r="B117" i="23"/>
  <c r="B118" i="23"/>
  <c r="B119" i="23"/>
  <c r="B120" i="23"/>
  <c r="B121" i="23"/>
  <c r="B122" i="23"/>
  <c r="B123" i="23"/>
  <c r="B124" i="23"/>
  <c r="B125" i="23"/>
  <c r="B99" i="23" l="1"/>
  <c r="H8" i="5" l="1"/>
  <c r="H9" i="5"/>
  <c r="H10" i="5"/>
  <c r="H11" i="5"/>
  <c r="H12" i="5"/>
  <c r="H13" i="5"/>
  <c r="H14" i="5"/>
  <c r="H15" i="5"/>
  <c r="H16" i="5"/>
  <c r="H17" i="5"/>
  <c r="H7" i="5"/>
  <c r="H30" i="18" l="1"/>
  <c r="H24" i="18"/>
  <c r="J17" i="18"/>
  <c r="I17" i="18"/>
  <c r="H17" i="18"/>
  <c r="G17" i="18"/>
  <c r="F17" i="18"/>
  <c r="E17" i="18"/>
  <c r="D17" i="18"/>
  <c r="C17" i="18"/>
  <c r="B17" i="18"/>
  <c r="R7" i="18"/>
  <c r="O7" i="18"/>
  <c r="L7" i="18"/>
  <c r="I7" i="18"/>
  <c r="F7" i="18"/>
  <c r="Q7" i="18"/>
  <c r="N7" i="18"/>
  <c r="K7" i="18"/>
  <c r="H7" i="18"/>
  <c r="E7" i="18"/>
  <c r="C7" i="18"/>
  <c r="B7" i="18"/>
  <c r="I39" i="6" l="1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38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12" i="6"/>
  <c r="H5" i="6"/>
  <c r="H4" i="6"/>
  <c r="G6" i="12"/>
  <c r="G7" i="12"/>
  <c r="G8" i="12"/>
  <c r="G9" i="12"/>
  <c r="G10" i="12"/>
  <c r="G11" i="12"/>
  <c r="G12" i="12"/>
  <c r="G13" i="12"/>
  <c r="G14" i="12"/>
  <c r="G15" i="12"/>
  <c r="G16" i="12"/>
  <c r="G17" i="12"/>
  <c r="G5" i="12"/>
  <c r="H11" i="1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4" i="2"/>
  <c r="D20" i="9" l="1"/>
  <c r="D21" i="9"/>
  <c r="D22" i="9"/>
  <c r="D23" i="9"/>
  <c r="D24" i="9"/>
  <c r="D19" i="9"/>
  <c r="G20" i="9"/>
  <c r="G21" i="9"/>
  <c r="G22" i="9"/>
  <c r="G23" i="9"/>
  <c r="G24" i="9"/>
  <c r="G19" i="9"/>
  <c r="F6" i="11" l="1"/>
  <c r="F10" i="11"/>
  <c r="E11" i="11" l="1"/>
  <c r="D11" i="11"/>
  <c r="C11" i="11"/>
  <c r="B11" i="11"/>
  <c r="F12" i="11"/>
  <c r="B13" i="11" s="1"/>
  <c r="F8" i="11"/>
  <c r="E9" i="11" s="1"/>
  <c r="F11" i="11" l="1"/>
  <c r="B9" i="11"/>
  <c r="C9" i="11"/>
  <c r="D9" i="11"/>
  <c r="D13" i="11"/>
  <c r="C13" i="11"/>
  <c r="E13" i="11"/>
  <c r="S6" i="18"/>
  <c r="S5" i="18"/>
  <c r="P6" i="18"/>
  <c r="P5" i="18"/>
  <c r="F9" i="11" l="1"/>
  <c r="F13" i="11"/>
  <c r="I4" i="2" l="1"/>
  <c r="I6" i="2" l="1"/>
  <c r="I10" i="2"/>
  <c r="I9" i="2"/>
  <c r="I15" i="2"/>
  <c r="I8" i="2"/>
  <c r="I17" i="2"/>
  <c r="I16" i="2"/>
  <c r="I14" i="2"/>
  <c r="I7" i="2"/>
  <c r="I13" i="2"/>
  <c r="I12" i="2"/>
  <c r="I11" i="2"/>
  <c r="I5" i="2"/>
  <c r="F7" i="11" l="1"/>
  <c r="E7" i="11"/>
  <c r="D7" i="11"/>
  <c r="C7" i="11"/>
  <c r="B7" i="11"/>
  <c r="F40" i="5" l="1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G26" i="5" s="1"/>
  <c r="D38" i="5"/>
  <c r="M16" i="18"/>
  <c r="L16" i="18"/>
  <c r="N16" i="18"/>
  <c r="K16" i="18"/>
  <c r="M6" i="18"/>
  <c r="J6" i="18"/>
  <c r="G6" i="18"/>
  <c r="D6" i="18"/>
  <c r="F84" i="6"/>
  <c r="F83" i="6"/>
  <c r="F82" i="6"/>
  <c r="F81" i="6"/>
  <c r="F80" i="6"/>
  <c r="G67" i="6"/>
  <c r="G66" i="6"/>
  <c r="G65" i="6"/>
  <c r="G63" i="6"/>
  <c r="G62" i="6"/>
  <c r="G61" i="6"/>
  <c r="L17" i="18" l="1"/>
  <c r="M17" i="18"/>
  <c r="G80" i="6"/>
  <c r="G71" i="6"/>
  <c r="H71" i="6" s="1"/>
  <c r="G83" i="6"/>
  <c r="G69" i="6"/>
  <c r="H69" i="6" s="1"/>
  <c r="G70" i="6"/>
  <c r="H70" i="6" s="1"/>
  <c r="G84" i="6"/>
  <c r="G81" i="6"/>
  <c r="G31" i="5"/>
  <c r="G28" i="5"/>
  <c r="G36" i="5"/>
  <c r="G29" i="5"/>
  <c r="G37" i="5"/>
  <c r="G30" i="5"/>
  <c r="G38" i="5"/>
  <c r="G39" i="5"/>
  <c r="G32" i="5"/>
  <c r="G40" i="5"/>
  <c r="G33" i="5"/>
  <c r="G34" i="5"/>
  <c r="G27" i="5"/>
  <c r="G35" i="5"/>
  <c r="F18" i="12"/>
  <c r="H67" i="6" l="1"/>
  <c r="H66" i="6"/>
  <c r="H63" i="6"/>
  <c r="H61" i="6"/>
  <c r="H65" i="6"/>
  <c r="H62" i="6"/>
  <c r="H9" i="1"/>
  <c r="I9" i="1" s="1"/>
  <c r="I7" i="5" l="1"/>
  <c r="N15" i="18"/>
  <c r="L15" i="18"/>
  <c r="L14" i="18"/>
  <c r="I12" i="5" l="1"/>
  <c r="I13" i="5"/>
  <c r="I8" i="5"/>
  <c r="I14" i="5"/>
  <c r="I10" i="5"/>
  <c r="I15" i="5"/>
  <c r="I16" i="5"/>
  <c r="I9" i="5"/>
  <c r="I17" i="5"/>
  <c r="I11" i="5"/>
  <c r="K17" i="18"/>
  <c r="N17" i="18"/>
  <c r="M15" i="18"/>
  <c r="K15" i="18"/>
  <c r="D40" i="5" l="1"/>
  <c r="D39" i="5"/>
  <c r="D37" i="5"/>
  <c r="D36" i="5"/>
  <c r="D35" i="5"/>
  <c r="D34" i="5"/>
  <c r="D33" i="5"/>
  <c r="D32" i="5"/>
  <c r="D31" i="5"/>
  <c r="D30" i="5"/>
  <c r="D29" i="5"/>
  <c r="D28" i="5"/>
  <c r="D27" i="5"/>
  <c r="D26" i="5"/>
  <c r="E39" i="5" s="1"/>
  <c r="B40" i="5"/>
  <c r="H40" i="5" s="1"/>
  <c r="N14" i="18" l="1"/>
  <c r="M14" i="18"/>
  <c r="K14" i="18"/>
  <c r="E40" i="5" l="1"/>
  <c r="B39" i="5"/>
  <c r="H39" i="5" s="1"/>
  <c r="E38" i="5"/>
  <c r="B38" i="5"/>
  <c r="H38" i="5" s="1"/>
  <c r="E37" i="5"/>
  <c r="B37" i="5"/>
  <c r="H37" i="5" s="1"/>
  <c r="E36" i="5"/>
  <c r="B36" i="5"/>
  <c r="H36" i="5" s="1"/>
  <c r="E35" i="5"/>
  <c r="B35" i="5"/>
  <c r="H35" i="5" s="1"/>
  <c r="E34" i="5"/>
  <c r="B34" i="5"/>
  <c r="H34" i="5" s="1"/>
  <c r="E33" i="5"/>
  <c r="B33" i="5"/>
  <c r="H33" i="5" s="1"/>
  <c r="E32" i="5"/>
  <c r="B32" i="5"/>
  <c r="H32" i="5" s="1"/>
  <c r="E31" i="5"/>
  <c r="B31" i="5"/>
  <c r="H31" i="5" s="1"/>
  <c r="E30" i="5"/>
  <c r="B30" i="5"/>
  <c r="H30" i="5" s="1"/>
  <c r="E29" i="5"/>
  <c r="B29" i="5"/>
  <c r="H29" i="5" s="1"/>
  <c r="E28" i="5"/>
  <c r="B28" i="5"/>
  <c r="H28" i="5" s="1"/>
  <c r="E27" i="5"/>
  <c r="B27" i="5"/>
  <c r="H27" i="5" s="1"/>
  <c r="E26" i="5"/>
  <c r="B26" i="5"/>
  <c r="H26" i="5" s="1"/>
  <c r="I26" i="5" l="1"/>
  <c r="I35" i="5"/>
  <c r="C39" i="5"/>
  <c r="C37" i="5"/>
  <c r="C30" i="5"/>
  <c r="C27" i="5"/>
  <c r="C38" i="5"/>
  <c r="C35" i="5"/>
  <c r="C32" i="5"/>
  <c r="C26" i="5"/>
  <c r="C34" i="5"/>
  <c r="C31" i="5"/>
  <c r="C29" i="5"/>
  <c r="C28" i="5"/>
  <c r="C36" i="5"/>
  <c r="C40" i="5"/>
  <c r="C33" i="5"/>
  <c r="I31" i="5" l="1"/>
  <c r="I34" i="5"/>
  <c r="I36" i="5"/>
  <c r="I30" i="5"/>
  <c r="I32" i="5"/>
  <c r="I37" i="5"/>
  <c r="I40" i="5"/>
  <c r="I28" i="5"/>
  <c r="I33" i="5"/>
  <c r="I38" i="5"/>
  <c r="I27" i="5"/>
  <c r="I29" i="5"/>
  <c r="I39" i="5"/>
  <c r="B84" i="6"/>
  <c r="B83" i="6"/>
  <c r="B82" i="6"/>
  <c r="B81" i="6"/>
  <c r="B80" i="6"/>
  <c r="C82" i="6" l="1"/>
  <c r="G82" i="6"/>
  <c r="H10" i="1" l="1"/>
  <c r="I10" i="1" s="1"/>
  <c r="H8" i="1"/>
  <c r="I8" i="1" s="1"/>
  <c r="D84" i="6"/>
  <c r="H84" i="6" s="1"/>
  <c r="D83" i="6"/>
  <c r="H83" i="6" s="1"/>
  <c r="D82" i="6"/>
  <c r="H82" i="6" s="1"/>
  <c r="D81" i="6"/>
  <c r="H81" i="6" s="1"/>
  <c r="D80" i="6"/>
  <c r="H80" i="6" s="1"/>
  <c r="E67" i="6"/>
  <c r="E66" i="6"/>
  <c r="E65" i="6"/>
  <c r="E63" i="6"/>
  <c r="E62" i="6"/>
  <c r="E61" i="6"/>
  <c r="C67" i="6"/>
  <c r="C66" i="6"/>
  <c r="C65" i="6"/>
  <c r="C63" i="6"/>
  <c r="C62" i="6"/>
  <c r="C61" i="6"/>
  <c r="I65" i="6"/>
  <c r="I61" i="6"/>
  <c r="D5" i="18"/>
  <c r="G19" i="12"/>
  <c r="P7" i="18"/>
  <c r="J8" i="18"/>
  <c r="D7" i="18"/>
  <c r="M5" i="18"/>
  <c r="J7" i="18"/>
  <c r="J5" i="18"/>
  <c r="G5" i="18"/>
  <c r="E22" i="12"/>
  <c r="F22" i="12"/>
  <c r="E21" i="12"/>
  <c r="F21" i="12"/>
  <c r="D22" i="12"/>
  <c r="D21" i="12"/>
  <c r="E19" i="12"/>
  <c r="F19" i="12"/>
  <c r="E18" i="12"/>
  <c r="D19" i="12"/>
  <c r="D18" i="12"/>
  <c r="I11" i="1"/>
  <c r="E23" i="12" l="1"/>
  <c r="E82" i="6"/>
  <c r="E20" i="12"/>
  <c r="P8" i="18"/>
  <c r="D8" i="18"/>
  <c r="E69" i="6"/>
  <c r="F65" i="6" s="1"/>
  <c r="C70" i="6"/>
  <c r="D70" i="6" s="1"/>
  <c r="I66" i="6"/>
  <c r="I63" i="6"/>
  <c r="C80" i="6"/>
  <c r="E83" i="6"/>
  <c r="I67" i="6"/>
  <c r="C69" i="6"/>
  <c r="D69" i="6" s="1"/>
  <c r="E71" i="6"/>
  <c r="F71" i="6" s="1"/>
  <c r="E81" i="6"/>
  <c r="C71" i="6"/>
  <c r="D63" i="6" s="1"/>
  <c r="E70" i="6"/>
  <c r="F62" i="6" s="1"/>
  <c r="C81" i="6"/>
  <c r="C83" i="6"/>
  <c r="E84" i="6"/>
  <c r="I62" i="6"/>
  <c r="I69" i="6"/>
  <c r="J65" i="6" s="1"/>
  <c r="C84" i="6"/>
  <c r="E80" i="6"/>
  <c r="F23" i="12"/>
  <c r="F20" i="12"/>
  <c r="D20" i="12"/>
  <c r="G21" i="12"/>
  <c r="G22" i="12"/>
  <c r="D23" i="12"/>
  <c r="G18" i="12"/>
  <c r="G20" i="12" s="1"/>
  <c r="M7" i="18"/>
  <c r="G8" i="18"/>
  <c r="S8" i="18"/>
  <c r="G7" i="18"/>
  <c r="S7" i="18"/>
  <c r="M8" i="18"/>
  <c r="F61" i="6" l="1"/>
  <c r="I71" i="6"/>
  <c r="J71" i="6" s="1"/>
  <c r="F69" i="6"/>
  <c r="D62" i="6"/>
  <c r="D66" i="6"/>
  <c r="I70" i="6"/>
  <c r="J62" i="6" s="1"/>
  <c r="D71" i="6"/>
  <c r="F67" i="6"/>
  <c r="F63" i="6"/>
  <c r="D67" i="6"/>
  <c r="I80" i="6"/>
  <c r="F66" i="6"/>
  <c r="D65" i="6"/>
  <c r="D61" i="6"/>
  <c r="F70" i="6"/>
  <c r="I81" i="6"/>
  <c r="I84" i="6"/>
  <c r="J69" i="6"/>
  <c r="J61" i="6"/>
  <c r="I83" i="6"/>
  <c r="G23" i="12"/>
  <c r="J63" i="6" l="1"/>
  <c r="J67" i="6"/>
  <c r="J66" i="6"/>
  <c r="J70" i="6"/>
</calcChain>
</file>

<file path=xl/sharedStrings.xml><?xml version="1.0" encoding="utf-8"?>
<sst xmlns="http://schemas.openxmlformats.org/spreadsheetml/2006/main" count="3467" uniqueCount="1538">
  <si>
    <t>Year</t>
  </si>
  <si>
    <t>Population</t>
  </si>
  <si>
    <t>Average Annual Change</t>
  </si>
  <si>
    <t>Percent</t>
  </si>
  <si>
    <t>Employment by Industry</t>
  </si>
  <si>
    <t>Number</t>
  </si>
  <si>
    <t>Existing Households</t>
  </si>
  <si>
    <t>Owner</t>
  </si>
  <si>
    <t>Total</t>
  </si>
  <si>
    <t xml:space="preserve">    Total Disabilities Tallied</t>
  </si>
  <si>
    <t xml:space="preserve">   Total Disabilities for Ages 5-64</t>
  </si>
  <si>
    <t xml:space="preserve">   Total Disabilities for Ages 65 and Over</t>
  </si>
  <si>
    <t>Householder living alone</t>
  </si>
  <si>
    <t>Hired Farm Labor</t>
  </si>
  <si>
    <t>Farms</t>
  </si>
  <si>
    <t>Workers</t>
  </si>
  <si>
    <t>Farms with 10 or More Workers</t>
  </si>
  <si>
    <t>Householder Type</t>
  </si>
  <si>
    <t>Female Headed Householders</t>
  </si>
  <si>
    <t xml:space="preserve">     Female Heads with Own Children</t>
  </si>
  <si>
    <t xml:space="preserve">     Female Heads without Children</t>
  </si>
  <si>
    <t>Total Householders</t>
  </si>
  <si>
    <t>Female Headed Householders Under the Poverty Level</t>
  </si>
  <si>
    <t>Total families Under the Poverty Level</t>
  </si>
  <si>
    <t>Facility Type</t>
  </si>
  <si>
    <t xml:space="preserve">Individual </t>
  </si>
  <si>
    <t>Persons in Families</t>
  </si>
  <si>
    <t> Total Homeless</t>
  </si>
  <si>
    <t xml:space="preserve"> Total Sheltered </t>
  </si>
  <si>
    <t> Total Unsheltered</t>
  </si>
  <si>
    <t>COUNTY/CITY</t>
  </si>
  <si>
    <t>County Total</t>
  </si>
  <si>
    <t>Amador County</t>
  </si>
  <si>
    <t xml:space="preserve">Amador              </t>
  </si>
  <si>
    <t xml:space="preserve">Ione                </t>
  </si>
  <si>
    <t xml:space="preserve">Jackson             </t>
  </si>
  <si>
    <t xml:space="preserve">Plymouth            </t>
  </si>
  <si>
    <t xml:space="preserve">Sutter Creek        </t>
  </si>
  <si>
    <t xml:space="preserve">Balance Of County    </t>
  </si>
  <si>
    <t>Incorporated</t>
  </si>
  <si>
    <t>#</t>
  </si>
  <si>
    <t>%</t>
  </si>
  <si>
    <t>Table 1</t>
  </si>
  <si>
    <t>Table 2</t>
  </si>
  <si>
    <t xml:space="preserve">    Civilian employed population 16 years and over</t>
  </si>
  <si>
    <t xml:space="preserve">  Agriculture, forestry, fishing and hunting, and mining</t>
  </si>
  <si>
    <t xml:space="preserve">  Construction</t>
  </si>
  <si>
    <t xml:space="preserve">  Manufacturing</t>
  </si>
  <si>
    <t xml:space="preserve">  Wholesale trade</t>
  </si>
  <si>
    <t xml:space="preserve">  Retail trade</t>
  </si>
  <si>
    <t xml:space="preserve">  Transportation and warehousing, and utilities</t>
  </si>
  <si>
    <t xml:space="preserve">  Information</t>
  </si>
  <si>
    <t xml:space="preserve">  Finance and insurance, and real estate and rental and leasing</t>
  </si>
  <si>
    <t xml:space="preserve">  Professional, scientific, and management, and administrative and waste management services</t>
  </si>
  <si>
    <t xml:space="preserve">  Educational services, and health care and social assistance</t>
  </si>
  <si>
    <t xml:space="preserve">  Arts, entertainment, and recreation, and accommodation and food services</t>
  </si>
  <si>
    <t xml:space="preserve">  Other services, except public administration</t>
  </si>
  <si>
    <t xml:space="preserve">  Public administration</t>
  </si>
  <si>
    <t>0</t>
  </si>
  <si>
    <t>0.0%</t>
  </si>
  <si>
    <t>6</t>
  </si>
  <si>
    <t>25</t>
  </si>
  <si>
    <t>5.7%</t>
  </si>
  <si>
    <t>32</t>
  </si>
  <si>
    <t>19</t>
  </si>
  <si>
    <t>8</t>
  </si>
  <si>
    <t>20</t>
  </si>
  <si>
    <t>0.9%</t>
  </si>
  <si>
    <t>2.5%</t>
  </si>
  <si>
    <t>7.5%</t>
  </si>
  <si>
    <t>4.1%</t>
  </si>
  <si>
    <t>45</t>
  </si>
  <si>
    <t>Estimate</t>
  </si>
  <si>
    <t>Table 3</t>
  </si>
  <si>
    <t>22</t>
  </si>
  <si>
    <t>17</t>
  </si>
  <si>
    <t/>
  </si>
  <si>
    <t>Total:</t>
  </si>
  <si>
    <t xml:space="preserve">  Owner occupied:</t>
  </si>
  <si>
    <t xml:space="preserve">    0.50 or less occupants per room</t>
  </si>
  <si>
    <t xml:space="preserve">    0.51 to 1.00 occupants per room</t>
  </si>
  <si>
    <t xml:space="preserve">    1.01 to 1.50 occupants per room</t>
  </si>
  <si>
    <t>77</t>
  </si>
  <si>
    <t xml:space="preserve">    1.51 to 2.00 occupants per room</t>
  </si>
  <si>
    <t xml:space="preserve">    2.01 or more occupants per room</t>
  </si>
  <si>
    <t xml:space="preserve">  Renter occupied:</t>
  </si>
  <si>
    <t>Owner Occupied</t>
  </si>
  <si>
    <t>Overcrowded</t>
  </si>
  <si>
    <t xml:space="preserve">Renter occupied </t>
  </si>
  <si>
    <t>Total overcrowded</t>
  </si>
  <si>
    <t>county-sum of cities</t>
  </si>
  <si>
    <t>Severely Overcrowded</t>
  </si>
  <si>
    <t>1.5 or more</t>
  </si>
  <si>
    <t>1.01 or more</t>
  </si>
  <si>
    <t>Total severely overcrowded</t>
  </si>
  <si>
    <t>Table 4</t>
  </si>
  <si>
    <t>Table 5</t>
  </si>
  <si>
    <t xml:space="preserve">    Householder 15 to 24 years</t>
  </si>
  <si>
    <t xml:space="preserve">    Householder 25 to 34 years</t>
  </si>
  <si>
    <t xml:space="preserve">    Householder 35 to 44 years</t>
  </si>
  <si>
    <t xml:space="preserve">    Householder 45 to 54 years</t>
  </si>
  <si>
    <t xml:space="preserve">    Householder 55 to 59 years</t>
  </si>
  <si>
    <t xml:space="preserve">    Householder 60 to 64 years</t>
  </si>
  <si>
    <t xml:space="preserve">    Householder 65 to 74 years</t>
  </si>
  <si>
    <t xml:space="preserve">    Householder 75 to 84 years</t>
  </si>
  <si>
    <t xml:space="preserve">    Householder 85 years and over</t>
  </si>
  <si>
    <t>Margin of Error</t>
  </si>
  <si>
    <t>+/-95</t>
  </si>
  <si>
    <t>+/-66</t>
  </si>
  <si>
    <t>+/-105</t>
  </si>
  <si>
    <t>+/-106</t>
  </si>
  <si>
    <t>+/-17</t>
  </si>
  <si>
    <t>+/-149</t>
  </si>
  <si>
    <t>+/-19</t>
  </si>
  <si>
    <t>+/-12</t>
  </si>
  <si>
    <t>+/-45</t>
  </si>
  <si>
    <t xml:space="preserve">    1-person household</t>
  </si>
  <si>
    <t xml:space="preserve">    2-person household</t>
  </si>
  <si>
    <t xml:space="preserve">    3-person household</t>
  </si>
  <si>
    <t>26</t>
  </si>
  <si>
    <t xml:space="preserve">    4-person household</t>
  </si>
  <si>
    <t xml:space="preserve">    5-person household</t>
  </si>
  <si>
    <t>+/-73</t>
  </si>
  <si>
    <t xml:space="preserve">    6-person household</t>
  </si>
  <si>
    <t>+/-99</t>
  </si>
  <si>
    <t xml:space="preserve">    7-or-more person household</t>
  </si>
  <si>
    <t>+/-30</t>
  </si>
  <si>
    <t>+/-104</t>
  </si>
  <si>
    <t>15</t>
  </si>
  <si>
    <t>71</t>
  </si>
  <si>
    <t>+/-52</t>
  </si>
  <si>
    <t>Households 2-4 persons</t>
  </si>
  <si>
    <t>Large households 5+ persons</t>
  </si>
  <si>
    <t>Rental</t>
  </si>
  <si>
    <t>Total Householder living alone</t>
  </si>
  <si>
    <t>POPULATION</t>
  </si>
  <si>
    <t xml:space="preserve"> HOUSING UNITS</t>
  </si>
  <si>
    <t>County / City</t>
  </si>
  <si>
    <t>Household</t>
  </si>
  <si>
    <t>Group Quarters</t>
  </si>
  <si>
    <t>Single Detached</t>
  </si>
  <si>
    <t>Single Attached</t>
  </si>
  <si>
    <t>Two to Four</t>
  </si>
  <si>
    <t>Five Plus</t>
  </si>
  <si>
    <t>Mobile Homes</t>
  </si>
  <si>
    <t>Occupied</t>
  </si>
  <si>
    <t>Vacancy Rate</t>
  </si>
  <si>
    <t>Persons per Household</t>
  </si>
  <si>
    <t xml:space="preserve"> </t>
  </si>
  <si>
    <t>Date</t>
  </si>
  <si>
    <t xml:space="preserve"> HOUSING UNITS by TYPE</t>
  </si>
  <si>
    <t xml:space="preserve">Access latest DOF E5 at: </t>
  </si>
  <si>
    <t xml:space="preserve"> http://www.dof.ca.gov/research/demographic/reports/estimates/e-5/2011-20/view.php</t>
  </si>
  <si>
    <t>Copy the rows of the 2010 tab data for the entire county, abd paste it here, below the table header</t>
  </si>
  <si>
    <t>Copy the rows of the latest tab  data for the entire county, abd paste it here, below the table header</t>
  </si>
  <si>
    <t>Note the years forw hcih you copied data bu the county name</t>
  </si>
  <si>
    <t>Data in this table will be automatically linked to the Hosuing stock tab</t>
  </si>
  <si>
    <t>Geography</t>
  </si>
  <si>
    <t>Total housing units</t>
  </si>
  <si>
    <t xml:space="preserve"> Occupied housing units</t>
  </si>
  <si>
    <t xml:space="preserve"> Vacant housing units</t>
  </si>
  <si>
    <t xml:space="preserve">  For rent</t>
  </si>
  <si>
    <t xml:space="preserve">  Rented, not occupied</t>
  </si>
  <si>
    <t xml:space="preserve">  For sale only</t>
  </si>
  <si>
    <t xml:space="preserve">  Sold, not occupied</t>
  </si>
  <si>
    <t xml:space="preserve">  For seasonal, recreational, or occasional use</t>
  </si>
  <si>
    <t xml:space="preserve">  All other vacants</t>
  </si>
  <si>
    <t>Vacancy rate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</si>
  <si>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</si>
  <si>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</si>
  <si>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</si>
  <si>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</si>
  <si>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</si>
  <si>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</si>
  <si>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</si>
  <si>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</si>
  <si>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</si>
  <si>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$1,000 payroll</t>
  </si>
  <si>
    <t>Table 16</t>
  </si>
  <si>
    <t>Table 17</t>
  </si>
  <si>
    <t>Low</t>
  </si>
  <si>
    <t>Moderate</t>
  </si>
  <si>
    <t>Table 1.a</t>
  </si>
  <si>
    <t>1.3%</t>
  </si>
  <si>
    <t>60</t>
  </si>
  <si>
    <t>+/-65</t>
  </si>
  <si>
    <t>+/-137</t>
  </si>
  <si>
    <t>56</t>
  </si>
  <si>
    <t>+/-161</t>
  </si>
  <si>
    <t>+/-83</t>
  </si>
  <si>
    <t>+/-113</t>
  </si>
  <si>
    <t>+/-117</t>
  </si>
  <si>
    <t>+/-92</t>
  </si>
  <si>
    <t>+/-132</t>
  </si>
  <si>
    <t>+/-219</t>
  </si>
  <si>
    <t>115</t>
  </si>
  <si>
    <t>+/-101</t>
  </si>
  <si>
    <t>+/-38</t>
  </si>
  <si>
    <t>+/-139</t>
  </si>
  <si>
    <t>+/-32</t>
  </si>
  <si>
    <t>+/-42</t>
  </si>
  <si>
    <t>+/-109</t>
  </si>
  <si>
    <t>+/-119</t>
  </si>
  <si>
    <t>91</t>
  </si>
  <si>
    <t>150 Days or More</t>
  </si>
  <si>
    <t>Fewer than 150 Days</t>
  </si>
  <si>
    <t>Unincorporated Area</t>
  </si>
  <si>
    <t>For calculation purposes only</t>
  </si>
  <si>
    <t>Households by Income Category Paying in Excess of 30% of Income Toward Housing Cost (Overpayment By Income category)</t>
  </si>
  <si>
    <t>Jurisdiction</t>
  </si>
  <si>
    <t>Very-Low</t>
  </si>
  <si>
    <t>Above-Moderate</t>
  </si>
  <si>
    <t>Percentage of Total</t>
  </si>
  <si>
    <t>Projected Needs (Regional Housing Need Allocation)</t>
  </si>
  <si>
    <t xml:space="preserve">DDS Data on People with Developmental Disabilites by Zip Code </t>
  </si>
  <si>
    <t>Source: Department of Developmental Services</t>
  </si>
  <si>
    <t>ZIP</t>
  </si>
  <si>
    <t>County</t>
  </si>
  <si>
    <t>Other</t>
  </si>
  <si>
    <t>Table 19</t>
  </si>
  <si>
    <t>* For Extremely Low Income jurisdictions may either use available Census data to calculate the number of projected extremely low-income households (see Overpayment tab), or presume 50 percent of the very low-income households qualify as extremely low-income households.</t>
  </si>
  <si>
    <t>202/8 NC</t>
  </si>
  <si>
    <t>Total Units</t>
  </si>
  <si>
    <t>Unincorporated County</t>
  </si>
  <si>
    <t>Copy and Paste in this table only, Table 7 will populate automatically</t>
  </si>
  <si>
    <t>E-5 City/County/State Population and Housing Estimates, 2010 and 2018</t>
  </si>
  <si>
    <t>Source: DOF E5 2010-2018 by geography</t>
  </si>
  <si>
    <t>Renter Occupied</t>
  </si>
  <si>
    <t>Income in the past 12 months below poverty level:</t>
  </si>
  <si>
    <t>Married-couple family:</t>
  </si>
  <si>
    <t>No child</t>
  </si>
  <si>
    <t>1 or 2 children</t>
  </si>
  <si>
    <t>3 or 4 children</t>
  </si>
  <si>
    <t>5 or more children</t>
  </si>
  <si>
    <t>Other families:</t>
  </si>
  <si>
    <t>Male householder, no wife present:</t>
  </si>
  <si>
    <t>Female householder, no husband present:</t>
  </si>
  <si>
    <t>Income in the past 12 months at or above poverty level:</t>
  </si>
  <si>
    <t>+/-120</t>
  </si>
  <si>
    <t>+/-75</t>
  </si>
  <si>
    <t>In the labor force:</t>
  </si>
  <si>
    <t>Employed:</t>
  </si>
  <si>
    <t>With a hearing difficulty</t>
  </si>
  <si>
    <t>With a vision difficulty</t>
  </si>
  <si>
    <t>+/-88</t>
  </si>
  <si>
    <t>With a cognitive difficulty</t>
  </si>
  <si>
    <t>With an ambulatory difficulty</t>
  </si>
  <si>
    <t>With a self-care difficulty</t>
  </si>
  <si>
    <t>With an independent living difficulty</t>
  </si>
  <si>
    <t>No disability</t>
  </si>
  <si>
    <t>Unemployed:</t>
  </si>
  <si>
    <t>+/-154</t>
  </si>
  <si>
    <t>Not in labor force:</t>
  </si>
  <si>
    <t>+/-129</t>
  </si>
  <si>
    <t>+/-187</t>
  </si>
  <si>
    <t>Population Growth Trends  2014 -2018, with 2010 Benchmark</t>
  </si>
  <si>
    <t>Total civilian noninstitutionalized population</t>
  </si>
  <si>
    <t>+/-1.2</t>
  </si>
  <si>
    <t>SEX</t>
  </si>
  <si>
    <t>Male</t>
  </si>
  <si>
    <t>+/-1.5</t>
  </si>
  <si>
    <t>Female</t>
  </si>
  <si>
    <t>+/-1.4</t>
  </si>
  <si>
    <t>RACE AND HISPANIC OR LATINO ORIGIN</t>
  </si>
  <si>
    <t>White alone</t>
  </si>
  <si>
    <t>Black or African American alone</t>
  </si>
  <si>
    <t>+/-110</t>
  </si>
  <si>
    <t>American Indian and Alaska Native alone</t>
  </si>
  <si>
    <t>Asian alone</t>
  </si>
  <si>
    <t>Native Hawaiian and Other Pacific Islander alone</t>
  </si>
  <si>
    <t>Some other race alone</t>
  </si>
  <si>
    <t>+/-53</t>
  </si>
  <si>
    <t>Two or more races</t>
  </si>
  <si>
    <t>+/-5.5</t>
  </si>
  <si>
    <t>White alone, not Hispanic or Latino</t>
  </si>
  <si>
    <t>+/-1.3</t>
  </si>
  <si>
    <t>Hispanic or Latino (of any race)</t>
  </si>
  <si>
    <t>+/-128</t>
  </si>
  <si>
    <t>+/-2.5</t>
  </si>
  <si>
    <t>AGE</t>
  </si>
  <si>
    <t>Under 5 years</t>
  </si>
  <si>
    <t>+/-0.8</t>
  </si>
  <si>
    <t>5 to 17 years</t>
  </si>
  <si>
    <t>18 to 34 years</t>
  </si>
  <si>
    <t>+/-2.6</t>
  </si>
  <si>
    <t>35 to 64 years</t>
  </si>
  <si>
    <t>+/-2.1</t>
  </si>
  <si>
    <t>65 to 74 years</t>
  </si>
  <si>
    <t>75 years and over</t>
  </si>
  <si>
    <t>DISABILITY TYPE BY DETAILED AGE</t>
  </si>
  <si>
    <t>(X)</t>
  </si>
  <si>
    <t>+/-0.7</t>
  </si>
  <si>
    <t>Population under 18 years</t>
  </si>
  <si>
    <t>+/-0.5</t>
  </si>
  <si>
    <t>Population under 5 years</t>
  </si>
  <si>
    <t>Population 5 to 17 years</t>
  </si>
  <si>
    <t>+/-41</t>
  </si>
  <si>
    <t>Population 18 to 64 years</t>
  </si>
  <si>
    <t>+/-185</t>
  </si>
  <si>
    <t>Population 18 to 34 years</t>
  </si>
  <si>
    <t>Population 35 to 64 years</t>
  </si>
  <si>
    <t>+/-1.0</t>
  </si>
  <si>
    <t>Population 65 years and over</t>
  </si>
  <si>
    <t>+/-1.9</t>
  </si>
  <si>
    <t>Population 65 to 74 years</t>
  </si>
  <si>
    <t>+/-1.7</t>
  </si>
  <si>
    <t>Population 75 years and over</t>
  </si>
  <si>
    <t>+/-4.5</t>
  </si>
  <si>
    <t>+/-0.9</t>
  </si>
  <si>
    <t>+/-1.1</t>
  </si>
  <si>
    <t>+/-2.0</t>
  </si>
  <si>
    <t>+/-3.4</t>
  </si>
  <si>
    <t>+/-2.2</t>
  </si>
  <si>
    <t>+/-2.8</t>
  </si>
  <si>
    <t>+/-144</t>
  </si>
  <si>
    <t>+/-3.7</t>
  </si>
  <si>
    <t>+/-267</t>
  </si>
  <si>
    <t>+/-204</t>
  </si>
  <si>
    <t>+/-3.0</t>
  </si>
  <si>
    <t>+/-3.8</t>
  </si>
  <si>
    <t>Subject</t>
  </si>
  <si>
    <t>With a disability</t>
  </si>
  <si>
    <t>Percent with a disability</t>
  </si>
  <si>
    <t>Hearing Difficulty</t>
  </si>
  <si>
    <t>Vision Difficulty</t>
  </si>
  <si>
    <t>Cognitive Difficulty</t>
  </si>
  <si>
    <t>Ambulatroy Difficulty</t>
  </si>
  <si>
    <t>Self-Care Difficulty</t>
  </si>
  <si>
    <t>Independent Living Difficulty</t>
  </si>
  <si>
    <t xml:space="preserve">Persons with Disabilities by Disability Type* and age (ACS 2012-2016) </t>
  </si>
  <si>
    <t>Total Households Characteristics</t>
  </si>
  <si>
    <t>Percent of Total Households</t>
  </si>
  <si>
    <t>Total occupied units ( households)</t>
  </si>
  <si>
    <t>Total Renter households</t>
  </si>
  <si>
    <t>Total Owner households</t>
  </si>
  <si>
    <t>Total lower income (0-80% of HAMFI) households</t>
  </si>
  <si>
    <t>Lower income renters (0-80%)</t>
  </si>
  <si>
    <t>Lower income owners (0-80%)</t>
  </si>
  <si>
    <t>Extremely low income renters (0-30%)</t>
  </si>
  <si>
    <t>Extremely low income owners (0-30%)</t>
  </si>
  <si>
    <t xml:space="preserve">Lower income households paying more than 50% </t>
  </si>
  <si>
    <t>Lower income renter HH severely overpaying</t>
  </si>
  <si>
    <t>Lower income owner HH severely overpaying</t>
  </si>
  <si>
    <t xml:space="preserve">                                      Extremely Low Income (0-30%)</t>
  </si>
  <si>
    <t>ELI Renter HH severely ovepaying</t>
  </si>
  <si>
    <t>ELI Owner HH severely overpaying</t>
  </si>
  <si>
    <t xml:space="preserve">                                      Income between 30%-50%</t>
  </si>
  <si>
    <t xml:space="preserve">                                      Income between 50% -80%</t>
  </si>
  <si>
    <t xml:space="preserve">Lower income households paying more than 30% </t>
  </si>
  <si>
    <t>Lower income renter HH overpaying</t>
  </si>
  <si>
    <t>Lower income owner HH overpaying</t>
  </si>
  <si>
    <t>Total Households Overpaying</t>
  </si>
  <si>
    <t>Total Renter Households Overpaying</t>
  </si>
  <si>
    <t>Total Owner Households Overpaying</t>
  </si>
  <si>
    <t>Renter Households Characteristics</t>
  </si>
  <si>
    <t>Total renter-occupied units (renter households)</t>
  </si>
  <si>
    <t>Total lower income (0-80% of HAMFI) renter households</t>
  </si>
  <si>
    <t>Lower income renters paying more than 30%  but less than 50%</t>
  </si>
  <si>
    <t xml:space="preserve">Lower income renters paying more than 50% </t>
  </si>
  <si>
    <t xml:space="preserve">Lower income renters paying more than 30% </t>
  </si>
  <si>
    <t>Owner Households Characteristics</t>
  </si>
  <si>
    <t>Total owner- occupied units (owner households)</t>
  </si>
  <si>
    <t>Total lower income (0-80% of HAMFI) owner households</t>
  </si>
  <si>
    <t xml:space="preserve">Lower income owner households paying more than 30% but less than 50% </t>
  </si>
  <si>
    <t xml:space="preserve">Lower income owner households paying more than 50% </t>
  </si>
  <si>
    <t xml:space="preserve">Lower income owner households paying more than 30% </t>
  </si>
  <si>
    <t>Source: 2006-2015 CHAS Data Sets:  https://www.huduser.gov/portal/datasets/cp.html#2011-2015_data</t>
  </si>
  <si>
    <t>Emergency Shelter</t>
  </si>
  <si>
    <t>Transitional Housing</t>
  </si>
  <si>
    <t>Permanent Supportive Housing</t>
  </si>
  <si>
    <t>Source : State of California, Department of Finance, E-5 Population and Housing Estimates for Cities, Counties and the State — January 1, 2011- 2018</t>
  </si>
  <si>
    <t>Source: USDA Census of Farmworkers 2012</t>
  </si>
  <si>
    <t>Seasonal</t>
  </si>
  <si>
    <t>Rapid Rehousing</t>
  </si>
  <si>
    <t>Family Units</t>
  </si>
  <si>
    <t>Family Beds</t>
  </si>
  <si>
    <t>Adult Only Beds</t>
  </si>
  <si>
    <t>Source:  Continuum of Care or HUD; CoC_HIC_State_CA_2017</t>
  </si>
  <si>
    <t>2007-2017-PIT-Counts-by-CoC</t>
  </si>
  <si>
    <t xml:space="preserve">Total Chronically Homeless </t>
  </si>
  <si>
    <t>Total Chronically Sheltered</t>
  </si>
  <si>
    <t xml:space="preserve">Total Chronically Unsheltered </t>
  </si>
  <si>
    <t>8.4%</t>
  </si>
  <si>
    <t>10.5%</t>
  </si>
  <si>
    <t>8.6%</t>
  </si>
  <si>
    <t>4.7%</t>
  </si>
  <si>
    <t>173</t>
  </si>
  <si>
    <t>1.2%</t>
  </si>
  <si>
    <t>+/-74</t>
  </si>
  <si>
    <t>+/-143</t>
  </si>
  <si>
    <t>+/-162</t>
  </si>
  <si>
    <t>+/-194</t>
  </si>
  <si>
    <t>+/-71</t>
  </si>
  <si>
    <t>+/-80</t>
  </si>
  <si>
    <t>+/-77</t>
  </si>
  <si>
    <t>+/-76</t>
  </si>
  <si>
    <t>+/-28</t>
  </si>
  <si>
    <t>+/-79</t>
  </si>
  <si>
    <t>+/-70</t>
  </si>
  <si>
    <t>+/-91</t>
  </si>
  <si>
    <t>+/-102</t>
  </si>
  <si>
    <t>120</t>
  </si>
  <si>
    <t>519</t>
  </si>
  <si>
    <t>+/-164</t>
  </si>
  <si>
    <t>41</t>
  </si>
  <si>
    <t>29</t>
  </si>
  <si>
    <t>+/-36</t>
  </si>
  <si>
    <t>35</t>
  </si>
  <si>
    <t>+/-31</t>
  </si>
  <si>
    <t>LITHC Assisted</t>
  </si>
  <si>
    <t>LIHTC App Number</t>
  </si>
  <si>
    <t>Name</t>
  </si>
  <si>
    <t>Address</t>
  </si>
  <si>
    <t>City</t>
  </si>
  <si>
    <t>Zip Code</t>
  </si>
  <si>
    <t>Affordable Units</t>
  </si>
  <si>
    <t>Earliest Date of Conversion</t>
  </si>
  <si>
    <t xml:space="preserve">Risk Level </t>
  </si>
  <si>
    <t>HUD ID</t>
  </si>
  <si>
    <t>USDA Match</t>
  </si>
  <si>
    <t>Notes</t>
  </si>
  <si>
    <t>HUD Assisted</t>
  </si>
  <si>
    <t>Zip</t>
  </si>
  <si>
    <t>HUD PBRA Units</t>
  </si>
  <si>
    <t>TCAC ID</t>
  </si>
  <si>
    <t>USDA NAME</t>
  </si>
  <si>
    <t>HUD PBRA Contract Expiration Date</t>
  </si>
  <si>
    <t>HUD PBRA Contract Type</t>
  </si>
  <si>
    <t>HUD Loan Maturity Date</t>
  </si>
  <si>
    <t>HUD Loan Type</t>
  </si>
  <si>
    <t>USDA Assisted</t>
  </si>
  <si>
    <t>USDA Sec 521 Rental Assistance Units</t>
  </si>
  <si>
    <t>USDA Loan Maturity Date</t>
  </si>
  <si>
    <t>USDA Loan Type</t>
  </si>
  <si>
    <t>515 Rural Housing</t>
  </si>
  <si>
    <t>*affordability extended to 2068 with tax credit</t>
  </si>
  <si>
    <t>Renter households overpaying for housing</t>
  </si>
  <si>
    <t xml:space="preserve">Owner households overpaying for housing </t>
  </si>
  <si>
    <t>51</t>
  </si>
  <si>
    <t>43</t>
  </si>
  <si>
    <t>+/-14</t>
  </si>
  <si>
    <t>+/-107</t>
  </si>
  <si>
    <t>64</t>
  </si>
  <si>
    <t>9</t>
  </si>
  <si>
    <t>+/-188</t>
  </si>
  <si>
    <t>28</t>
  </si>
  <si>
    <t>+/-138</t>
  </si>
  <si>
    <t>+/-62</t>
  </si>
  <si>
    <t>+/-157</t>
  </si>
  <si>
    <t>57</t>
  </si>
  <si>
    <t>+/-51</t>
  </si>
  <si>
    <t>62</t>
  </si>
  <si>
    <t>00-17 yrs</t>
  </si>
  <si>
    <t>18+ yrs</t>
  </si>
  <si>
    <t>Total Age</t>
  </si>
  <si>
    <t>&lt;11</t>
  </si>
  <si>
    <t>&gt;0</t>
  </si>
  <si>
    <t>&gt;12</t>
  </si>
  <si>
    <t>21</t>
  </si>
  <si>
    <t>23</t>
  </si>
  <si>
    <t xml:space="preserve">City </t>
  </si>
  <si>
    <t>Home of Parent /Family /Guardian</t>
  </si>
  <si>
    <t>Independent /Supported Living</t>
  </si>
  <si>
    <t>Community Care Facility</t>
  </si>
  <si>
    <t>Intermediate Care Facility</t>
  </si>
  <si>
    <t>Foster /Family Home</t>
  </si>
  <si>
    <t>Total Res</t>
  </si>
  <si>
    <t>24</t>
  </si>
  <si>
    <t>&gt;24</t>
  </si>
  <si>
    <t>&gt;29</t>
  </si>
  <si>
    <t>14</t>
  </si>
  <si>
    <t>&gt;14</t>
  </si>
  <si>
    <t>&gt;25</t>
  </si>
  <si>
    <t>&gt;98</t>
  </si>
  <si>
    <t>n/a</t>
  </si>
  <si>
    <t>B25002</t>
  </si>
  <si>
    <t>B25004 - HOUSING STOCK BY TYPE OF VACANCY</t>
  </si>
  <si>
    <t>Homeowner Vacancy Rate</t>
  </si>
  <si>
    <t>Rental Vacany Rate</t>
  </si>
  <si>
    <t xml:space="preserve">Vacancy Rate minus Seasonal </t>
  </si>
  <si>
    <t>Owner occupied:</t>
  </si>
  <si>
    <t>0.50 or less occupants per room</t>
  </si>
  <si>
    <t>0.51 to 1.00 occupants per room</t>
  </si>
  <si>
    <t>1.01 to 1.50 occupants per room</t>
  </si>
  <si>
    <t>1.51 to 2.00 occupants per room</t>
  </si>
  <si>
    <t>2.01 or more occupants per room</t>
  </si>
  <si>
    <t>Renter occupied:</t>
  </si>
  <si>
    <t>+/-206</t>
  </si>
  <si>
    <t>+/-174</t>
  </si>
  <si>
    <t>+/-141</t>
  </si>
  <si>
    <t>+/-6.4</t>
  </si>
  <si>
    <t>+/-2.3</t>
  </si>
  <si>
    <t>-</t>
  </si>
  <si>
    <t>**</t>
  </si>
  <si>
    <t>+/-231</t>
  </si>
  <si>
    <t>+/-13.6</t>
  </si>
  <si>
    <t>+/-34</t>
  </si>
  <si>
    <t>4</t>
  </si>
  <si>
    <t>+/-159</t>
  </si>
  <si>
    <t>86</t>
  </si>
  <si>
    <t>29.1%</t>
  </si>
  <si>
    <t>+/-39</t>
  </si>
  <si>
    <t>+/-213</t>
  </si>
  <si>
    <t>151</t>
  </si>
  <si>
    <t>+/-126</t>
  </si>
  <si>
    <t>+/-1.8</t>
  </si>
  <si>
    <t>11.2%</t>
  </si>
  <si>
    <t>+/-4.7</t>
  </si>
  <si>
    <t>+/-151</t>
  </si>
  <si>
    <t>+/-5.7</t>
  </si>
  <si>
    <t>421</t>
  </si>
  <si>
    <t>+/-130</t>
  </si>
  <si>
    <t>+/-3.5</t>
  </si>
  <si>
    <t>+/-112</t>
  </si>
  <si>
    <t>+/-0.4</t>
  </si>
  <si>
    <t>+/-6.1</t>
  </si>
  <si>
    <t>+/-93</t>
  </si>
  <si>
    <t>1.7%</t>
  </si>
  <si>
    <t>+/-5.0</t>
  </si>
  <si>
    <t>97</t>
  </si>
  <si>
    <t>+/-8.7</t>
  </si>
  <si>
    <t>+/-4.9</t>
  </si>
  <si>
    <t>+/-61</t>
  </si>
  <si>
    <t>3.4%</t>
  </si>
  <si>
    <t>+/-3.6</t>
  </si>
  <si>
    <t>+/-81</t>
  </si>
  <si>
    <t>+/-69</t>
  </si>
  <si>
    <t>8.8%</t>
  </si>
  <si>
    <t>+/-4.0</t>
  </si>
  <si>
    <t>8.9%</t>
  </si>
  <si>
    <t>4.2%</t>
  </si>
  <si>
    <t>33</t>
  </si>
  <si>
    <t>+/-44</t>
  </si>
  <si>
    <t>7.4%</t>
  </si>
  <si>
    <t>+/-5.1</t>
  </si>
  <si>
    <t>6.0%</t>
  </si>
  <si>
    <t>117</t>
  </si>
  <si>
    <t>6.1%</t>
  </si>
  <si>
    <t>+/-2.4</t>
  </si>
  <si>
    <t>27</t>
  </si>
  <si>
    <t>4.3%</t>
  </si>
  <si>
    <t>+/-3.9</t>
  </si>
  <si>
    <t>197</t>
  </si>
  <si>
    <t>12.8%</t>
  </si>
  <si>
    <t>+/-176</t>
  </si>
  <si>
    <t>+/-4.8</t>
  </si>
  <si>
    <t>1.9%</t>
  </si>
  <si>
    <t>+/-114</t>
  </si>
  <si>
    <t>4.6%</t>
  </si>
  <si>
    <t>+/-7.4</t>
  </si>
  <si>
    <t>+/-8.0</t>
  </si>
  <si>
    <t>121</t>
  </si>
  <si>
    <t>5.8%</t>
  </si>
  <si>
    <t>3.3%</t>
  </si>
  <si>
    <t>18</t>
  </si>
  <si>
    <t>2.8%</t>
  </si>
  <si>
    <t>+/-233</t>
  </si>
  <si>
    <t>92</t>
  </si>
  <si>
    <t>9.2%</t>
  </si>
  <si>
    <t>+/-291</t>
  </si>
  <si>
    <t>+/-90</t>
  </si>
  <si>
    <t>6.9%</t>
  </si>
  <si>
    <t>+/-84</t>
  </si>
  <si>
    <t>12.3%</t>
  </si>
  <si>
    <t>+/-5.3</t>
  </si>
  <si>
    <t>+/-58</t>
  </si>
  <si>
    <t>+/-103</t>
  </si>
  <si>
    <t>Household Size by Tenure (Including Large Households) (2012-2016)</t>
  </si>
  <si>
    <t>Balance of County</t>
  </si>
  <si>
    <t>Persons with Disability by Employment Status (ACS 2012-2016)</t>
  </si>
  <si>
    <t>% Change</t>
  </si>
  <si>
    <t>Female Headed Households (2016)</t>
  </si>
  <si>
    <t>Table 15</t>
  </si>
  <si>
    <t>Table 18</t>
  </si>
  <si>
    <t xml:space="preserve">Unincorporated     </t>
  </si>
  <si>
    <t>Unincorporated</t>
  </si>
  <si>
    <t>Source: ACS C18120 (2012-2016)</t>
  </si>
  <si>
    <t>Source: ACS S1810 (2012-2016)</t>
  </si>
  <si>
    <t>Source: ACS B25002 (2012-2016)</t>
  </si>
  <si>
    <t>Source: ACS B25004 (2012-2016)</t>
  </si>
  <si>
    <t>Source: ACS B25014 (2012-2016)</t>
  </si>
  <si>
    <t>Source: ACS B25007 (2012-2016)</t>
  </si>
  <si>
    <t>Households by Tenure and Age (2012-2016)</t>
  </si>
  <si>
    <t>Source: ACS B25009 (2012-2016)</t>
  </si>
  <si>
    <t>Source: ACS B17012 (2012-2016)</t>
  </si>
  <si>
    <t>Overcrowded Households (2012-2016)</t>
  </si>
  <si>
    <t>Source: ACS DP-03 (2012-2016)</t>
  </si>
  <si>
    <t>https://www.dds.ca.gov/FactsStats/docs/ZIPCodes.xlsx</t>
  </si>
  <si>
    <t>http://www.hcd.ca.gov/community-development/housing-element/index.shtml</t>
  </si>
  <si>
    <t>https://www.hudexchange.info/programs/coc/coc-housing-inventory-count-reports/</t>
  </si>
  <si>
    <t>https://www.hudexchange.info/programs/coc/coc-homeless-populations-and-subpopulations-reports/</t>
  </si>
  <si>
    <t>*Note: Farmworker counts for are countywide totals. Please supplement with local data sources for each jurisdiction in county.</t>
  </si>
  <si>
    <t>USDA Agricultural Census 2012, Table 7</t>
  </si>
  <si>
    <t>Homeless Facilities*</t>
  </si>
  <si>
    <t>Homeless Needs*</t>
  </si>
  <si>
    <t>3.9%</t>
  </si>
  <si>
    <t>3.6%</t>
  </si>
  <si>
    <t>7.2%</t>
  </si>
  <si>
    <t>2.9%</t>
  </si>
  <si>
    <t>6.4%</t>
  </si>
  <si>
    <t>11.9%</t>
  </si>
  <si>
    <t>36</t>
  </si>
  <si>
    <t>6.3%</t>
  </si>
  <si>
    <t>5.6%</t>
  </si>
  <si>
    <t>131</t>
  </si>
  <si>
    <t>9.9%</t>
  </si>
  <si>
    <t>111</t>
  </si>
  <si>
    <t>2.3%</t>
  </si>
  <si>
    <t>40</t>
  </si>
  <si>
    <t>160</t>
  </si>
  <si>
    <t>12.1%</t>
  </si>
  <si>
    <t>93</t>
  </si>
  <si>
    <t>11</t>
  </si>
  <si>
    <t>0.8%</t>
  </si>
  <si>
    <t>1.6%</t>
  </si>
  <si>
    <t>271</t>
  </si>
  <si>
    <t>4.5%</t>
  </si>
  <si>
    <t>727</t>
  </si>
  <si>
    <t>13</t>
  </si>
  <si>
    <t>16.6%</t>
  </si>
  <si>
    <t>199</t>
  </si>
  <si>
    <t>79</t>
  </si>
  <si>
    <t>13.2%</t>
  </si>
  <si>
    <t>202</t>
  </si>
  <si>
    <t>55</t>
  </si>
  <si>
    <t>30</t>
  </si>
  <si>
    <t>170</t>
  </si>
  <si>
    <t>31</t>
  </si>
  <si>
    <t>3</t>
  </si>
  <si>
    <t>65</t>
  </si>
  <si>
    <t>99</t>
  </si>
  <si>
    <t>2,233</t>
  </si>
  <si>
    <t>72</t>
  </si>
  <si>
    <t>84</t>
  </si>
  <si>
    <t>+/-68</t>
  </si>
  <si>
    <t>+/-211</t>
  </si>
  <si>
    <t>+/-18</t>
  </si>
  <si>
    <t>+/-82</t>
  </si>
  <si>
    <t>+/-245</t>
  </si>
  <si>
    <t>42</t>
  </si>
  <si>
    <t>96</t>
  </si>
  <si>
    <t>+/-7</t>
  </si>
  <si>
    <t>+/-100</t>
  </si>
  <si>
    <t>+/-8</t>
  </si>
  <si>
    <t>47</t>
  </si>
  <si>
    <t>+/-214</t>
  </si>
  <si>
    <t>126</t>
  </si>
  <si>
    <t>+/-10</t>
  </si>
  <si>
    <t>386</t>
  </si>
  <si>
    <t>+/-13</t>
  </si>
  <si>
    <t>+/-15</t>
  </si>
  <si>
    <t>+/-72</t>
  </si>
  <si>
    <t>+/-6</t>
  </si>
  <si>
    <t>+/-26</t>
  </si>
  <si>
    <t>+/-96</t>
  </si>
  <si>
    <t>+/-284</t>
  </si>
  <si>
    <t>69</t>
  </si>
  <si>
    <t>+/-47</t>
  </si>
  <si>
    <t>+/-121</t>
  </si>
  <si>
    <t>+/-221</t>
  </si>
  <si>
    <t>+/-22</t>
  </si>
  <si>
    <t>+/-94</t>
  </si>
  <si>
    <t>+/-16</t>
  </si>
  <si>
    <t>+/-215</t>
  </si>
  <si>
    <t>+/-189</t>
  </si>
  <si>
    <t>177</t>
  </si>
  <si>
    <t>182</t>
  </si>
  <si>
    <t>137</t>
  </si>
  <si>
    <t>54</t>
  </si>
  <si>
    <t>+/-170</t>
  </si>
  <si>
    <t>+/-123</t>
  </si>
  <si>
    <t>88</t>
  </si>
  <si>
    <t>+/-21</t>
  </si>
  <si>
    <t>7</t>
  </si>
  <si>
    <t>222</t>
  </si>
  <si>
    <t>+/-134</t>
  </si>
  <si>
    <t>227</t>
  </si>
  <si>
    <t>+/-87</t>
  </si>
  <si>
    <t>+/-135</t>
  </si>
  <si>
    <t>16</t>
  </si>
  <si>
    <t>+/-122</t>
  </si>
  <si>
    <t>68</t>
  </si>
  <si>
    <t>306</t>
  </si>
  <si>
    <t>273</t>
  </si>
  <si>
    <t>+/-118</t>
  </si>
  <si>
    <t>693</t>
  </si>
  <si>
    <t>+/-195</t>
  </si>
  <si>
    <t>+/-78</t>
  </si>
  <si>
    <t>196</t>
  </si>
  <si>
    <t>124</t>
  </si>
  <si>
    <t>+/-166</t>
  </si>
  <si>
    <t>+/-67</t>
  </si>
  <si>
    <t>411</t>
  </si>
  <si>
    <t>775</t>
  </si>
  <si>
    <t>+/-133</t>
  </si>
  <si>
    <t>+/-140</t>
  </si>
  <si>
    <t>+/-199</t>
  </si>
  <si>
    <t>16.9%</t>
  </si>
  <si>
    <t>+/-225</t>
  </si>
  <si>
    <t>206</t>
  </si>
  <si>
    <t>+/-260</t>
  </si>
  <si>
    <t>+/-9.0</t>
  </si>
  <si>
    <t>17.0%</t>
  </si>
  <si>
    <t>+/-169</t>
  </si>
  <si>
    <t>+/-2.9</t>
  </si>
  <si>
    <t>+/-8.5</t>
  </si>
  <si>
    <t>+/-304</t>
  </si>
  <si>
    <t>+/-6.7</t>
  </si>
  <si>
    <t>+/-9.4</t>
  </si>
  <si>
    <t>+/-326</t>
  </si>
  <si>
    <t>+/-63</t>
  </si>
  <si>
    <t>23.6%</t>
  </si>
  <si>
    <t>+/-3.2</t>
  </si>
  <si>
    <t>+/-415</t>
  </si>
  <si>
    <t>+/-227</t>
  </si>
  <si>
    <t>+/-152</t>
  </si>
  <si>
    <t>+/-203</t>
  </si>
  <si>
    <t>7.8%</t>
  </si>
  <si>
    <t>+/-9.1</t>
  </si>
  <si>
    <t>158</t>
  </si>
  <si>
    <t>9.3%</t>
  </si>
  <si>
    <t>+/-2.7</t>
  </si>
  <si>
    <t>+/-340</t>
  </si>
  <si>
    <t>7.6%</t>
  </si>
  <si>
    <t>61</t>
  </si>
  <si>
    <t>25.0%</t>
  </si>
  <si>
    <t>8.7%</t>
  </si>
  <si>
    <t>22.2%</t>
  </si>
  <si>
    <t>+/-168</t>
  </si>
  <si>
    <t>11.7%</t>
  </si>
  <si>
    <t>+/-220</t>
  </si>
  <si>
    <t>7.3%</t>
  </si>
  <si>
    <t>253</t>
  </si>
  <si>
    <t>+/-3.1</t>
  </si>
  <si>
    <t>+/-9.2</t>
  </si>
  <si>
    <t>+/-136</t>
  </si>
  <si>
    <t>20.9%</t>
  </si>
  <si>
    <t>+/-173</t>
  </si>
  <si>
    <t>348</t>
  </si>
  <si>
    <t>+/-190</t>
  </si>
  <si>
    <t>+/-12.1</t>
  </si>
  <si>
    <t>4.9%</t>
  </si>
  <si>
    <t>+/-0.3</t>
  </si>
  <si>
    <t>9.4%</t>
  </si>
  <si>
    <t>159</t>
  </si>
  <si>
    <t>0.4%</t>
  </si>
  <si>
    <t>+/-0.6</t>
  </si>
  <si>
    <t>3.0%</t>
  </si>
  <si>
    <t>0.6%</t>
  </si>
  <si>
    <t>+/-1.6</t>
  </si>
  <si>
    <t>3.1%</t>
  </si>
  <si>
    <t>+/-4.2</t>
  </si>
  <si>
    <t>+/-108</t>
  </si>
  <si>
    <t>+/-268</t>
  </si>
  <si>
    <t>5.1%</t>
  </si>
  <si>
    <t>0.5%</t>
  </si>
  <si>
    <t>0.7%</t>
  </si>
  <si>
    <t>317</t>
  </si>
  <si>
    <t>3.8%</t>
  </si>
  <si>
    <t>216</t>
  </si>
  <si>
    <t>10.2%</t>
  </si>
  <si>
    <t>+/-238</t>
  </si>
  <si>
    <t>11.8%</t>
  </si>
  <si>
    <t>104</t>
  </si>
  <si>
    <t>+/-4.6</t>
  </si>
  <si>
    <t>+/-257</t>
  </si>
  <si>
    <t>5.0%</t>
  </si>
  <si>
    <t>+/-7.3</t>
  </si>
  <si>
    <t>12.9%</t>
  </si>
  <si>
    <t>237</t>
  </si>
  <si>
    <t>27.6%</t>
  </si>
  <si>
    <t>+/-11.2</t>
  </si>
  <si>
    <t>+/-202</t>
  </si>
  <si>
    <t>144</t>
  </si>
  <si>
    <t>+/-142</t>
  </si>
  <si>
    <t>192</t>
  </si>
  <si>
    <t>+/-167</t>
  </si>
  <si>
    <t>+/-274</t>
  </si>
  <si>
    <t>+/-10.8</t>
  </si>
  <si>
    <t>&gt;16</t>
  </si>
  <si>
    <t>515/8 NC</t>
  </si>
  <si>
    <t xml:space="preserve">207/223(f)          </t>
  </si>
  <si>
    <t>PRAC/202</t>
  </si>
  <si>
    <t>*affordability extended to 2067 with tax credit</t>
  </si>
  <si>
    <t>Employee Housing Facilities</t>
  </si>
  <si>
    <t>Facilities</t>
  </si>
  <si>
    <t xml:space="preserve">Permanent Facilities </t>
  </si>
  <si>
    <t xml:space="preserve"># of Permanent Employees </t>
  </si>
  <si>
    <t>Seasonal Facilities</t>
  </si>
  <si>
    <t># of Seasonal Employees</t>
  </si>
  <si>
    <t>Total Employees</t>
  </si>
  <si>
    <t>Source: www.hcd.ca.gov</t>
  </si>
  <si>
    <t>PRAC/811</t>
  </si>
  <si>
    <t>N</t>
  </si>
  <si>
    <t>*affordability extended to 2060 with tax credit</t>
  </si>
  <si>
    <t>19.0%</t>
  </si>
  <si>
    <t>757</t>
  </si>
  <si>
    <t>393</t>
  </si>
  <si>
    <t>487</t>
  </si>
  <si>
    <t>16.4%</t>
  </si>
  <si>
    <t>1,156</t>
  </si>
  <si>
    <t>751</t>
  </si>
  <si>
    <t>161</t>
  </si>
  <si>
    <t>+/-313</t>
  </si>
  <si>
    <t>518</t>
  </si>
  <si>
    <t>285</t>
  </si>
  <si>
    <t>153</t>
  </si>
  <si>
    <t>157</t>
  </si>
  <si>
    <t>+/-97</t>
  </si>
  <si>
    <t>+/-127</t>
  </si>
  <si>
    <t>+/-124</t>
  </si>
  <si>
    <t>+/-175</t>
  </si>
  <si>
    <t>+/-249</t>
  </si>
  <si>
    <t>+/-184</t>
  </si>
  <si>
    <t>+/-328</t>
  </si>
  <si>
    <t>327</t>
  </si>
  <si>
    <t>+/-550</t>
  </si>
  <si>
    <t>+/-178</t>
  </si>
  <si>
    <t>+/-259</t>
  </si>
  <si>
    <t>514</t>
  </si>
  <si>
    <t>140</t>
  </si>
  <si>
    <t>+/-86</t>
  </si>
  <si>
    <t>+/-234</t>
  </si>
  <si>
    <t>266</t>
  </si>
  <si>
    <t>+/-191</t>
  </si>
  <si>
    <t>+/-153</t>
  </si>
  <si>
    <t>279</t>
  </si>
  <si>
    <t>400</t>
  </si>
  <si>
    <t>189</t>
  </si>
  <si>
    <t>+/-200</t>
  </si>
  <si>
    <t>180</t>
  </si>
  <si>
    <t>+/-305</t>
  </si>
  <si>
    <t>+/-158</t>
  </si>
  <si>
    <t>244</t>
  </si>
  <si>
    <t>+/-222</t>
  </si>
  <si>
    <t>198</t>
  </si>
  <si>
    <t>234</t>
  </si>
  <si>
    <t>+/-530</t>
  </si>
  <si>
    <t>+/-235</t>
  </si>
  <si>
    <t>+/-373</t>
  </si>
  <si>
    <t>+/-366</t>
  </si>
  <si>
    <t>+/-261</t>
  </si>
  <si>
    <t>+/-335</t>
  </si>
  <si>
    <t>+/-310</t>
  </si>
  <si>
    <t>+/-240</t>
  </si>
  <si>
    <t>+/-535</t>
  </si>
  <si>
    <t>1,055</t>
  </si>
  <si>
    <t>128</t>
  </si>
  <si>
    <t>601</t>
  </si>
  <si>
    <t>217</t>
  </si>
  <si>
    <t>619</t>
  </si>
  <si>
    <t>690</t>
  </si>
  <si>
    <t>+/-241</t>
  </si>
  <si>
    <t>+/-3.3</t>
  </si>
  <si>
    <t>+/-131</t>
  </si>
  <si>
    <t>14.5%</t>
  </si>
  <si>
    <t>1,306</t>
  </si>
  <si>
    <t>7,340</t>
  </si>
  <si>
    <t>+/-7.2</t>
  </si>
  <si>
    <t>+/-331</t>
  </si>
  <si>
    <t>26.1%</t>
  </si>
  <si>
    <t>17.3%</t>
  </si>
  <si>
    <t>42.9%</t>
  </si>
  <si>
    <t>672</t>
  </si>
  <si>
    <t>+/-528</t>
  </si>
  <si>
    <t>10.7%</t>
  </si>
  <si>
    <t>0.2%</t>
  </si>
  <si>
    <t>634</t>
  </si>
  <si>
    <t>+/-262</t>
  </si>
  <si>
    <t>312</t>
  </si>
  <si>
    <t>+/-321</t>
  </si>
  <si>
    <t>+/-20.2</t>
  </si>
  <si>
    <t>398</t>
  </si>
  <si>
    <t>269</t>
  </si>
  <si>
    <t>955</t>
  </si>
  <si>
    <t>1,179</t>
  </si>
  <si>
    <t>820</t>
  </si>
  <si>
    <t>+/-246</t>
  </si>
  <si>
    <t>1,764</t>
  </si>
  <si>
    <t>29.0%</t>
  </si>
  <si>
    <t>207</t>
  </si>
  <si>
    <t>6.6%</t>
  </si>
  <si>
    <t>+/-394</t>
  </si>
  <si>
    <t>315</t>
  </si>
  <si>
    <t>138</t>
  </si>
  <si>
    <t>16.1%</t>
  </si>
  <si>
    <t>+/-201</t>
  </si>
  <si>
    <t>+/-293</t>
  </si>
  <si>
    <t>+/-218</t>
  </si>
  <si>
    <t>300</t>
  </si>
  <si>
    <t>1,155</t>
  </si>
  <si>
    <t>1,320</t>
  </si>
  <si>
    <t>156</t>
  </si>
  <si>
    <t>33.7%</t>
  </si>
  <si>
    <t>+/-17.4</t>
  </si>
  <si>
    <t>+/-502</t>
  </si>
  <si>
    <t>15.0%</t>
  </si>
  <si>
    <t>+/-397</t>
  </si>
  <si>
    <t>7.1%</t>
  </si>
  <si>
    <t>165</t>
  </si>
  <si>
    <t>19.7%</t>
  </si>
  <si>
    <t>951</t>
  </si>
  <si>
    <t>+/-258</t>
  </si>
  <si>
    <t>Total households paying between 30%-50% Income</t>
  </si>
  <si>
    <t>Total households paying &gt; 50% Income</t>
  </si>
  <si>
    <t>Total Renter Households Paying between 30%-50% Income</t>
  </si>
  <si>
    <t>Total Renter Households Paying &gt;50% Income</t>
  </si>
  <si>
    <t>Total Owner Households Paying between 30%-50% Income</t>
  </si>
  <si>
    <t>Total Owner Households Paying &gt;50% Income</t>
  </si>
  <si>
    <t>Source: State of California, Department of Finance, E-4 Population Estimates for Cities, Counties, and the State, 2011-2018, with 2010 Census Benchmark. Sacramento, California, May 2013.</t>
  </si>
  <si>
    <t>Lake County</t>
  </si>
  <si>
    <t>Lake County, California</t>
  </si>
  <si>
    <t>Lake Countywide Total</t>
  </si>
  <si>
    <t>Farmworkers – County-Wide (Lake County)*</t>
  </si>
  <si>
    <t>Farmworkers by Days Worked (Lake County)*</t>
  </si>
  <si>
    <t>*Note:  Numbers are provided for the Lake County Continuum of Care of which Lake County is a participating member.  Numbers represent homeless needs for the total Continuum of Care area. Please supplement with local data sources for each jurisdiction in county.</t>
  </si>
  <si>
    <t>*Note:  Numbers are provided for the Lake County Continuum of Care for which Lake County is a participating member.  Numbers represent homeless needs for the total Continuum of Care area. Please supplement with local data sources for each jurisdiction in county.</t>
  </si>
  <si>
    <t>HUD  ID</t>
  </si>
  <si>
    <t>CA-1988-044</t>
  </si>
  <si>
    <t>Nice Village Apartments</t>
  </si>
  <si>
    <t xml:space="preserve">6620 Collier Street, Upper Lake, CA 95485     </t>
  </si>
  <si>
    <t>Upper Lake</t>
  </si>
  <si>
    <t>95485</t>
  </si>
  <si>
    <t>Lake</t>
  </si>
  <si>
    <t>Very High</t>
  </si>
  <si>
    <t>NICE VILLAGE APTS</t>
  </si>
  <si>
    <t>CA-1988-045</t>
  </si>
  <si>
    <t>Olympic Villa Apts.</t>
  </si>
  <si>
    <t xml:space="preserve">14580 Olympic Drive, Clearlake, CA 95422     </t>
  </si>
  <si>
    <t>Clearlake</t>
  </si>
  <si>
    <t>95422</t>
  </si>
  <si>
    <t>OLYMPIC VILLA APARTMENTS</t>
  </si>
  <si>
    <t>CA-1992-190</t>
  </si>
  <si>
    <t>Austin Manor Apartments</t>
  </si>
  <si>
    <t xml:space="preserve">14900 Burns Valley Road, Clearlake, CA 95422     </t>
  </si>
  <si>
    <t>AUSTIN MANOR APTS</t>
  </si>
  <si>
    <t>CA-1994-091</t>
  </si>
  <si>
    <t>Middletown Garden Apartments</t>
  </si>
  <si>
    <t xml:space="preserve">15750 Knowles Lane, Middletown, CA 95461     </t>
  </si>
  <si>
    <t>Middletown</t>
  </si>
  <si>
    <t>95461</t>
  </si>
  <si>
    <t>MIDDLETOWN GARDEN</t>
  </si>
  <si>
    <t>CA-2001-126</t>
  </si>
  <si>
    <t>Cache Creek Apartments Homes</t>
  </si>
  <si>
    <t xml:space="preserve">16080 Dam Road, Clearlake, CA 95422     </t>
  </si>
  <si>
    <t>CA-2003-019</t>
  </si>
  <si>
    <t>Lakeview Terrace Apartments</t>
  </si>
  <si>
    <t xml:space="preserve">7055 Old Highway 53, Clearlake, CA 95422     </t>
  </si>
  <si>
    <t>CA-2003-802</t>
  </si>
  <si>
    <t>Walnut Grove Senior Apartments</t>
  </si>
  <si>
    <t xml:space="preserve">3155 Smith Lane, Clearlake, CA 95422     </t>
  </si>
  <si>
    <t>CA-2004-922</t>
  </si>
  <si>
    <t>Clearlake Apartments</t>
  </si>
  <si>
    <t>7145 Old Highway 53, Clearlake, CA 95422</t>
  </si>
  <si>
    <t>CLEARLAKE APTS</t>
  </si>
  <si>
    <t>CA-2005-044</t>
  </si>
  <si>
    <t>Adagio Apartments</t>
  </si>
  <si>
    <t xml:space="preserve">15117  Olympic Drive, Clearlake, CA 95422     </t>
  </si>
  <si>
    <t>CA-2006-077</t>
  </si>
  <si>
    <t>Olympic Village</t>
  </si>
  <si>
    <t xml:space="preserve">15097 Olympic Drive, Clearlake, CA 95422     </t>
  </si>
  <si>
    <t>CA-2008-829</t>
  </si>
  <si>
    <t>Ridge Lake Apartments (Site A)</t>
  </si>
  <si>
    <t xml:space="preserve">3800 Old HWY 53, Clearlake, CA 95422     </t>
  </si>
  <si>
    <t>RIDGELAKE APARTMENT</t>
  </si>
  <si>
    <t>CA-2012-050</t>
  </si>
  <si>
    <t>Lakeport Senior Apartments</t>
  </si>
  <si>
    <t>1075 Martin Street, Lakeport, CA 95453</t>
  </si>
  <si>
    <t>Lakeport</t>
  </si>
  <si>
    <t>95453</t>
  </si>
  <si>
    <t>BELLA VISTA APTS</t>
  </si>
  <si>
    <t>CA-2013-177</t>
  </si>
  <si>
    <t>Autumn Village Apartments</t>
  </si>
  <si>
    <t>14930 Burns Valley Road, Clearlake, CA 95422</t>
  </si>
  <si>
    <t>AUTUMN VILLAGE APTS</t>
  </si>
  <si>
    <t>CA-2017-796</t>
  </si>
  <si>
    <t>Martin Street Apartments</t>
  </si>
  <si>
    <t>1255 Martin St.</t>
  </si>
  <si>
    <t>Sunshine Manor</t>
  </si>
  <si>
    <t xml:space="preserve">2031 Giselman Street                         
</t>
  </si>
  <si>
    <t xml:space="preserve">7145 OLD HIGHWAY 53                          
</t>
  </si>
  <si>
    <t>HIGHLANDS VILLAGE</t>
  </si>
  <si>
    <t xml:space="preserve">6215 OLD HIGHWAY 53                          
</t>
  </si>
  <si>
    <t>Lakeview Apartments</t>
  </si>
  <si>
    <t xml:space="preserve">525 BEVINS ST                                
</t>
  </si>
  <si>
    <t>North Shore Villas</t>
  </si>
  <si>
    <t xml:space="preserve">5860 E HIGHWAY 20                            
</t>
  </si>
  <si>
    <t>Lucerne</t>
  </si>
  <si>
    <t>95458</t>
  </si>
  <si>
    <t>Bevins Court</t>
  </si>
  <si>
    <t xml:space="preserve">958 Bevins St                                
</t>
  </si>
  <si>
    <t>811 Capital Advance</t>
  </si>
  <si>
    <t>*use restriction expires in 2043</t>
  </si>
  <si>
    <t>Eskaton Clearlake Oaks</t>
  </si>
  <si>
    <t xml:space="preserve">75 Lake Street                               
</t>
  </si>
  <si>
    <t>Clearlake Oaks</t>
  </si>
  <si>
    <t>95423</t>
  </si>
  <si>
    <t xml:space="preserve">202 Capital Advance.                </t>
  </si>
  <si>
    <t>*use restriction expires in 2049</t>
  </si>
  <si>
    <t>6620 COLLIER STREET</t>
  </si>
  <si>
    <t>UPPER LAKE</t>
  </si>
  <si>
    <t>*affordability through 2017 with tax credit</t>
  </si>
  <si>
    <t>14580 OLYMPIC DRIVE</t>
  </si>
  <si>
    <t>CLEARLAKE</t>
  </si>
  <si>
    <t>LAKEPORT VILLAGE APARTMENTS</t>
  </si>
  <si>
    <t>901 SOUTH FORBES ST.</t>
  </si>
  <si>
    <t>LAKEPORT</t>
  </si>
  <si>
    <t>*owner can apply to prepay at anytime, the use restriction on the property expired in 2006</t>
  </si>
  <si>
    <t>ORCHARD GARDEN APTS</t>
  </si>
  <si>
    <t>5025 GADDY LANE</t>
  </si>
  <si>
    <t>KELSEYVILLE</t>
  </si>
  <si>
    <t>*owner can apply to prepay at anytime, the use restriction on the property expired in 2007</t>
  </si>
  <si>
    <t>14930 BURNS VALLEY ROAD</t>
  </si>
  <si>
    <t>*affordability extended to 2047 with tax credit</t>
  </si>
  <si>
    <t>15750  KNOWLES LANE</t>
  </si>
  <si>
    <t>MIDDLETOWN</t>
  </si>
  <si>
    <t>*affordability extended to 2049 with tax credit</t>
  </si>
  <si>
    <t>7145 OLD HIGHWAY 53</t>
  </si>
  <si>
    <t>15160 AUSTIN DRIVE</t>
  </si>
  <si>
    <t>*affordability extended to 2063 with tax credit</t>
  </si>
  <si>
    <t>1075 MARTIN STREET</t>
  </si>
  <si>
    <t>OAK HILL APARTMENTS</t>
  </si>
  <si>
    <t>4425 CRUICKSHANK ROAD</t>
  </si>
  <si>
    <t>514 Off-Farm</t>
  </si>
  <si>
    <t>287</t>
  </si>
  <si>
    <t>Clearlake Park</t>
  </si>
  <si>
    <t>Cobb</t>
  </si>
  <si>
    <t>Finley</t>
  </si>
  <si>
    <t>Glenhaven</t>
  </si>
  <si>
    <t>Kelseyville</t>
  </si>
  <si>
    <t>53</t>
  </si>
  <si>
    <t>152</t>
  </si>
  <si>
    <t>Lower Lake</t>
  </si>
  <si>
    <t>&gt;15</t>
  </si>
  <si>
    <t>Nice</t>
  </si>
  <si>
    <t>&gt;277</t>
  </si>
  <si>
    <t>&gt;32</t>
  </si>
  <si>
    <t>&gt;106</t>
  </si>
  <si>
    <t>87</t>
  </si>
  <si>
    <t>&gt;143</t>
  </si>
  <si>
    <t>&gt;19</t>
  </si>
  <si>
    <t>&gt;43</t>
  </si>
  <si>
    <t>&gt;20</t>
  </si>
  <si>
    <t>&gt;28</t>
  </si>
  <si>
    <t xml:space="preserve">Clearlake           </t>
  </si>
  <si>
    <t xml:space="preserve">Lakeport            </t>
  </si>
  <si>
    <t>Clearlake city, California</t>
  </si>
  <si>
    <t>Lakeport city, California</t>
  </si>
  <si>
    <t>22,432</t>
  </si>
  <si>
    <t>4,597</t>
  </si>
  <si>
    <t>1,997</t>
  </si>
  <si>
    <t>1,445</t>
  </si>
  <si>
    <t>548</t>
  </si>
  <si>
    <t>1,760</t>
  </si>
  <si>
    <t>6.2%</t>
  </si>
  <si>
    <t>181</t>
  </si>
  <si>
    <t>571</t>
  </si>
  <si>
    <t>2,377</t>
  </si>
  <si>
    <t>10.6%</t>
  </si>
  <si>
    <t>11.3%</t>
  </si>
  <si>
    <t>17.4%</t>
  </si>
  <si>
    <t>1,143</t>
  </si>
  <si>
    <t>280</t>
  </si>
  <si>
    <t>37</t>
  </si>
  <si>
    <t>939</t>
  </si>
  <si>
    <t>1,913</t>
  </si>
  <si>
    <t>8.5%</t>
  </si>
  <si>
    <t>443</t>
  </si>
  <si>
    <t>9.6%</t>
  </si>
  <si>
    <t>5,559</t>
  </si>
  <si>
    <t>24.8%</t>
  </si>
  <si>
    <t>1,279</t>
  </si>
  <si>
    <t>27.8%</t>
  </si>
  <si>
    <t>484</t>
  </si>
  <si>
    <t>24.2%</t>
  </si>
  <si>
    <t>2,403</t>
  </si>
  <si>
    <t>340</t>
  </si>
  <si>
    <t>172</t>
  </si>
  <si>
    <t>1,276</t>
  </si>
  <si>
    <t>308</t>
  </si>
  <si>
    <t>6.7%</t>
  </si>
  <si>
    <t>82</t>
  </si>
  <si>
    <t>1,711</t>
  </si>
  <si>
    <t>Clearlake, California</t>
  </si>
  <si>
    <t>Lakeport, California</t>
  </si>
  <si>
    <t>26,194</t>
  </si>
  <si>
    <t>6,328</t>
  </si>
  <si>
    <t>2,105</t>
  </si>
  <si>
    <t>16,548</t>
  </si>
  <si>
    <t>3,176</t>
  </si>
  <si>
    <t>1,154</t>
  </si>
  <si>
    <t>12,701</t>
  </si>
  <si>
    <t>2,358</t>
  </si>
  <si>
    <t>965</t>
  </si>
  <si>
    <t>3,599</t>
  </si>
  <si>
    <t>85</t>
  </si>
  <si>
    <t>9,646</t>
  </si>
  <si>
    <t>3,152</t>
  </si>
  <si>
    <t>5,583</t>
  </si>
  <si>
    <t>1,865</t>
  </si>
  <si>
    <t>558</t>
  </si>
  <si>
    <t>3,535</t>
  </si>
  <si>
    <t>1,080</t>
  </si>
  <si>
    <t>+/-708</t>
  </si>
  <si>
    <t>+/-689</t>
  </si>
  <si>
    <t>+/-323</t>
  </si>
  <si>
    <t>+/-615</t>
  </si>
  <si>
    <t>+/-322</t>
  </si>
  <si>
    <t>113</t>
  </si>
  <si>
    <t>813</t>
  </si>
  <si>
    <t>176</t>
  </si>
  <si>
    <t>1,519</t>
  </si>
  <si>
    <t>+/-237</t>
  </si>
  <si>
    <t>2,591</t>
  </si>
  <si>
    <t>622</t>
  </si>
  <si>
    <t>2,252</t>
  </si>
  <si>
    <t>+/-263</t>
  </si>
  <si>
    <t>444</t>
  </si>
  <si>
    <t>175</t>
  </si>
  <si>
    <t>2,498</t>
  </si>
  <si>
    <t>+/-273</t>
  </si>
  <si>
    <t>4,092</t>
  </si>
  <si>
    <t>+/-288</t>
  </si>
  <si>
    <t>766</t>
  </si>
  <si>
    <t>281</t>
  </si>
  <si>
    <t>1,868</t>
  </si>
  <si>
    <t>802</t>
  </si>
  <si>
    <t>101</t>
  </si>
  <si>
    <t>38</t>
  </si>
  <si>
    <t>272</t>
  </si>
  <si>
    <t>2,057</t>
  </si>
  <si>
    <t>+/-276</t>
  </si>
  <si>
    <t>326</t>
  </si>
  <si>
    <t>1,550</t>
  </si>
  <si>
    <t>497</t>
  </si>
  <si>
    <t>1,939</t>
  </si>
  <si>
    <t>701</t>
  </si>
  <si>
    <t>841</t>
  </si>
  <si>
    <t>364</t>
  </si>
  <si>
    <t>845</t>
  </si>
  <si>
    <t>+/-217</t>
  </si>
  <si>
    <t>1,023</t>
  </si>
  <si>
    <t>371</t>
  </si>
  <si>
    <t>+/-50</t>
  </si>
  <si>
    <t>5,190</t>
  </si>
  <si>
    <t>+/-497</t>
  </si>
  <si>
    <t>1,295</t>
  </si>
  <si>
    <t>333</t>
  </si>
  <si>
    <t>6,813</t>
  </si>
  <si>
    <t>+/-480</t>
  </si>
  <si>
    <t>969</t>
  </si>
  <si>
    <t>2,209</t>
  </si>
  <si>
    <t>+/-357</t>
  </si>
  <si>
    <t>508</t>
  </si>
  <si>
    <t>1,397</t>
  </si>
  <si>
    <t>589</t>
  </si>
  <si>
    <t>50</t>
  </si>
  <si>
    <t>3,202</t>
  </si>
  <si>
    <t>+/-369</t>
  </si>
  <si>
    <t>1,074</t>
  </si>
  <si>
    <t>2,644</t>
  </si>
  <si>
    <t>+/-389</t>
  </si>
  <si>
    <t>274</t>
  </si>
  <si>
    <t>1,624</t>
  </si>
  <si>
    <t>+/-298</t>
  </si>
  <si>
    <t>95</t>
  </si>
  <si>
    <t>1,213</t>
  </si>
  <si>
    <t>302</t>
  </si>
  <si>
    <t>633</t>
  </si>
  <si>
    <t>+/-209</t>
  </si>
  <si>
    <t>231</t>
  </si>
  <si>
    <t>15,738</t>
  </si>
  <si>
    <t>+/-678</t>
  </si>
  <si>
    <t>3,357</t>
  </si>
  <si>
    <t>1,222</t>
  </si>
  <si>
    <t>2,783</t>
  </si>
  <si>
    <t>+/-386</t>
  </si>
  <si>
    <t>1,032</t>
  </si>
  <si>
    <t>1,019</t>
  </si>
  <si>
    <t>367</t>
  </si>
  <si>
    <t>410</t>
  </si>
  <si>
    <t>123</t>
  </si>
  <si>
    <t>480</t>
  </si>
  <si>
    <t>665</t>
  </si>
  <si>
    <t>314</t>
  </si>
  <si>
    <t>1,246</t>
  </si>
  <si>
    <t>+/-250</t>
  </si>
  <si>
    <t>459</t>
  </si>
  <si>
    <t>928</t>
  </si>
  <si>
    <t>332</t>
  </si>
  <si>
    <t>70</t>
  </si>
  <si>
    <t>12,955</t>
  </si>
  <si>
    <t>+/-727</t>
  </si>
  <si>
    <t>2,325</t>
  </si>
  <si>
    <t>1,015</t>
  </si>
  <si>
    <t>9,547</t>
  </si>
  <si>
    <t>+/-677</t>
  </si>
  <si>
    <t>1,321</t>
  </si>
  <si>
    <t>+/-207</t>
  </si>
  <si>
    <t>799</t>
  </si>
  <si>
    <t>6,717</t>
  </si>
  <si>
    <t>889</t>
  </si>
  <si>
    <t>+/-155</t>
  </si>
  <si>
    <t>494</t>
  </si>
  <si>
    <t>+/-145</t>
  </si>
  <si>
    <t>2,226</t>
  </si>
  <si>
    <t>+/-60</t>
  </si>
  <si>
    <t>3,408</t>
  </si>
  <si>
    <t>+/-508</t>
  </si>
  <si>
    <t>1,004</t>
  </si>
  <si>
    <t>1,131</t>
  </si>
  <si>
    <t>561</t>
  </si>
  <si>
    <t>2,277</t>
  </si>
  <si>
    <t>+/-363</t>
  </si>
  <si>
    <t>981</t>
  </si>
  <si>
    <t>1,230</t>
  </si>
  <si>
    <t>+/-55</t>
  </si>
  <si>
    <t>+/-654</t>
  </si>
  <si>
    <t>+/-171</t>
  </si>
  <si>
    <t>+/-385</t>
  </si>
  <si>
    <t>+/-183</t>
  </si>
  <si>
    <t>+/-402</t>
  </si>
  <si>
    <t>+/-148</t>
  </si>
  <si>
    <t>37,480</t>
  </si>
  <si>
    <t>9,055</t>
  </si>
  <si>
    <t>2,736</t>
  </si>
  <si>
    <t>23,853</t>
  </si>
  <si>
    <t>+/-751</t>
  </si>
  <si>
    <t>5,356</t>
  </si>
  <si>
    <t>2,064</t>
  </si>
  <si>
    <t>20,559</t>
  </si>
  <si>
    <t>+/-844</t>
  </si>
  <si>
    <t>4,287</t>
  </si>
  <si>
    <t>+/-379</t>
  </si>
  <si>
    <t>1,905</t>
  </si>
  <si>
    <t>1,573</t>
  </si>
  <si>
    <t>401</t>
  </si>
  <si>
    <t>18,986</t>
  </si>
  <si>
    <t>+/-842</t>
  </si>
  <si>
    <t>3,886</t>
  </si>
  <si>
    <t>+/-393</t>
  </si>
  <si>
    <t>1,809</t>
  </si>
  <si>
    <t>+/-223</t>
  </si>
  <si>
    <t>3,294</t>
  </si>
  <si>
    <t>+/-442</t>
  </si>
  <si>
    <t>1,069</t>
  </si>
  <si>
    <t>568</t>
  </si>
  <si>
    <t>2,726</t>
  </si>
  <si>
    <t>13,627</t>
  </si>
  <si>
    <t>+/-748</t>
  </si>
  <si>
    <t>3,699</t>
  </si>
  <si>
    <t>+/-336</t>
  </si>
  <si>
    <t>5,307</t>
  </si>
  <si>
    <t>+/-515</t>
  </si>
  <si>
    <t>1,815</t>
  </si>
  <si>
    <t>8,320</t>
  </si>
  <si>
    <t>+/-637</t>
  </si>
  <si>
    <t>1,884</t>
  </si>
  <si>
    <t>391</t>
  </si>
  <si>
    <t>63,400</t>
  </si>
  <si>
    <t>+/-755</t>
  </si>
  <si>
    <t>21.5%</t>
  </si>
  <si>
    <t>14,983</t>
  </si>
  <si>
    <t>+/-424</t>
  </si>
  <si>
    <t>24.7%</t>
  </si>
  <si>
    <t>4,619</t>
  </si>
  <si>
    <t>782</t>
  </si>
  <si>
    <t>31,522</t>
  </si>
  <si>
    <t>6,987</t>
  </si>
  <si>
    <t>+/-517</t>
  </si>
  <si>
    <t>7,643</t>
  </si>
  <si>
    <t>+/-253</t>
  </si>
  <si>
    <t>1,859</t>
  </si>
  <si>
    <t>24.3%</t>
  </si>
  <si>
    <t>2,079</t>
  </si>
  <si>
    <t>17.5%</t>
  </si>
  <si>
    <t>+/-6.2</t>
  </si>
  <si>
    <t>31,878</t>
  </si>
  <si>
    <t>6,640</t>
  </si>
  <si>
    <t>20.8%</t>
  </si>
  <si>
    <t>1,840</t>
  </si>
  <si>
    <t>25.1%</t>
  </si>
  <si>
    <t>2,540</t>
  </si>
  <si>
    <t>+/-224</t>
  </si>
  <si>
    <t>418</t>
  </si>
  <si>
    <t>16.5%</t>
  </si>
  <si>
    <t>49,961</t>
  </si>
  <si>
    <t>+/-813</t>
  </si>
  <si>
    <t>11,294</t>
  </si>
  <si>
    <t>+/-685</t>
  </si>
  <si>
    <t>22.6%</t>
  </si>
  <si>
    <t>10,552</t>
  </si>
  <si>
    <t>+/-578</t>
  </si>
  <si>
    <t>2,980</t>
  </si>
  <si>
    <t>28.2%</t>
  </si>
  <si>
    <t>3,967</t>
  </si>
  <si>
    <t>+/-239</t>
  </si>
  <si>
    <t>+/-5.4</t>
  </si>
  <si>
    <t>501</t>
  </si>
  <si>
    <t>38.0%</t>
  </si>
  <si>
    <t>835</t>
  </si>
  <si>
    <t>358</t>
  </si>
  <si>
    <t>+/-13.3</t>
  </si>
  <si>
    <t>47.5%</t>
  </si>
  <si>
    <t>+/-300</t>
  </si>
  <si>
    <t>432</t>
  </si>
  <si>
    <t>19.3%</t>
  </si>
  <si>
    <t>503</t>
  </si>
  <si>
    <t>80</t>
  </si>
  <si>
    <t>15.9%</t>
  </si>
  <si>
    <t>+/-10.2</t>
  </si>
  <si>
    <t>20.7%</t>
  </si>
  <si>
    <t>+/-37.1</t>
  </si>
  <si>
    <t>856</t>
  </si>
  <si>
    <t>174</t>
  </si>
  <si>
    <t>20.3%</t>
  </si>
  <si>
    <t>+/-12.4</t>
  </si>
  <si>
    <t>100.0%</t>
  </si>
  <si>
    <t>+/-89.4</t>
  </si>
  <si>
    <t>41.2%</t>
  </si>
  <si>
    <t>+/-58.8</t>
  </si>
  <si>
    <t>+/-46.9</t>
  </si>
  <si>
    <t>7,093</t>
  </si>
  <si>
    <t>+/-841</t>
  </si>
  <si>
    <t>498</t>
  </si>
  <si>
    <t>7.0%</t>
  </si>
  <si>
    <t>2,527</t>
  </si>
  <si>
    <t>114</t>
  </si>
  <si>
    <t>430</t>
  </si>
  <si>
    <t>1,869</t>
  </si>
  <si>
    <t>700</t>
  </si>
  <si>
    <t>37.5%</t>
  </si>
  <si>
    <t>515</t>
  </si>
  <si>
    <t>+/-244</t>
  </si>
  <si>
    <t>30.3%</t>
  </si>
  <si>
    <t>59.4%</t>
  </si>
  <si>
    <t>+/-42.8</t>
  </si>
  <si>
    <t>45,908</t>
  </si>
  <si>
    <t>10,830</t>
  </si>
  <si>
    <t>+/-663</t>
  </si>
  <si>
    <t>9,509</t>
  </si>
  <si>
    <t>+/-512</t>
  </si>
  <si>
    <t>2,771</t>
  </si>
  <si>
    <t>3,650</t>
  </si>
  <si>
    <t>687</t>
  </si>
  <si>
    <t>18.8%</t>
  </si>
  <si>
    <t>11,935</t>
  </si>
  <si>
    <t>1,094</t>
  </si>
  <si>
    <t>3,717</t>
  </si>
  <si>
    <t>+/-483</t>
  </si>
  <si>
    <t>289</t>
  </si>
  <si>
    <t>3,603</t>
  </si>
  <si>
    <t>960</t>
  </si>
  <si>
    <t>+/-15.1</t>
  </si>
  <si>
    <t>9,411</t>
  </si>
  <si>
    <t>+/-85</t>
  </si>
  <si>
    <t>2,636</t>
  </si>
  <si>
    <t>+/-286</t>
  </si>
  <si>
    <t>155</t>
  </si>
  <si>
    <t>5.9%</t>
  </si>
  <si>
    <t>11,611</t>
  </si>
  <si>
    <t>1,163</t>
  </si>
  <si>
    <t>+/-285</t>
  </si>
  <si>
    <t>10.0%</t>
  </si>
  <si>
    <t>3,144</t>
  </si>
  <si>
    <t>402</t>
  </si>
  <si>
    <t>906</t>
  </si>
  <si>
    <t>25,869</t>
  </si>
  <si>
    <t>6,285</t>
  </si>
  <si>
    <t>5,911</t>
  </si>
  <si>
    <t>+/-412</t>
  </si>
  <si>
    <t>1,994</t>
  </si>
  <si>
    <t>1,830</t>
  </si>
  <si>
    <t>+/-228</t>
  </si>
  <si>
    <t>316</t>
  </si>
  <si>
    <t>+/-7.8</t>
  </si>
  <si>
    <t>7,876</t>
  </si>
  <si>
    <t>2,977</t>
  </si>
  <si>
    <t>37.8%</t>
  </si>
  <si>
    <t>1,523</t>
  </si>
  <si>
    <t>45.3%</t>
  </si>
  <si>
    <t>38.9%</t>
  </si>
  <si>
    <t>5,030</t>
  </si>
  <si>
    <t>2,740</t>
  </si>
  <si>
    <t>+/-289</t>
  </si>
  <si>
    <t>54.5%</t>
  </si>
  <si>
    <t>809</t>
  </si>
  <si>
    <t>397</t>
  </si>
  <si>
    <t>49.1%</t>
  </si>
  <si>
    <t>370</t>
  </si>
  <si>
    <t>41.4%</t>
  </si>
  <si>
    <t>+/-15.3</t>
  </si>
  <si>
    <t>4,105</t>
  </si>
  <si>
    <t>+/-422</t>
  </si>
  <si>
    <t>6.5%</t>
  </si>
  <si>
    <t>950</t>
  </si>
  <si>
    <t>+/-172</t>
  </si>
  <si>
    <t>13,014</t>
  </si>
  <si>
    <t>49</t>
  </si>
  <si>
    <t>3,596</t>
  </si>
  <si>
    <t>+/-292</t>
  </si>
  <si>
    <t>1.4%</t>
  </si>
  <si>
    <t>+/-25</t>
  </si>
  <si>
    <t>1,668</t>
  </si>
  <si>
    <t>+/-296</t>
  </si>
  <si>
    <t>442</t>
  </si>
  <si>
    <t>1,508</t>
  </si>
  <si>
    <t>+/-295</t>
  </si>
  <si>
    <t>12,906</t>
  </si>
  <si>
    <t>2,388</t>
  </si>
  <si>
    <t>18.5%</t>
  </si>
  <si>
    <t>2,332</t>
  </si>
  <si>
    <t>+/-5.8</t>
  </si>
  <si>
    <t>1,051</t>
  </si>
  <si>
    <t>13.3%</t>
  </si>
  <si>
    <t>257</t>
  </si>
  <si>
    <t>1,337</t>
  </si>
  <si>
    <t>26.6%</t>
  </si>
  <si>
    <t>+/-9.5</t>
  </si>
  <si>
    <t>2,331</t>
  </si>
  <si>
    <t>+/-341</t>
  </si>
  <si>
    <t>3.7%</t>
  </si>
  <si>
    <t>920</t>
  </si>
  <si>
    <t>2.7%</t>
  </si>
  <si>
    <t>541</t>
  </si>
  <si>
    <t>1.1%</t>
  </si>
  <si>
    <t>195</t>
  </si>
  <si>
    <t>984</t>
  </si>
  <si>
    <t>413</t>
  </si>
  <si>
    <t>971</t>
  </si>
  <si>
    <t>248</t>
  </si>
  <si>
    <t>34</t>
  </si>
  <si>
    <t>458</t>
  </si>
  <si>
    <t>11.6%</t>
  </si>
  <si>
    <t>513</t>
  </si>
  <si>
    <t>5,532</t>
  </si>
  <si>
    <t>+/-559</t>
  </si>
  <si>
    <t>1,729</t>
  </si>
  <si>
    <t>+/-299</t>
  </si>
  <si>
    <t>712</t>
  </si>
  <si>
    <t>1.8%</t>
  </si>
  <si>
    <t>2,432</t>
  </si>
  <si>
    <t>+/-344</t>
  </si>
  <si>
    <t>884</t>
  </si>
  <si>
    <t>76</t>
  </si>
  <si>
    <t>2,122</t>
  </si>
  <si>
    <t>106</t>
  </si>
  <si>
    <t>11.4%</t>
  </si>
  <si>
    <t>+/-7.9</t>
  </si>
  <si>
    <t>966</t>
  </si>
  <si>
    <t>14.3%</t>
  </si>
  <si>
    <t>+/-11.3</t>
  </si>
  <si>
    <t>23.0%</t>
  </si>
  <si>
    <t>24.5%</t>
  </si>
  <si>
    <t>+/-8.1</t>
  </si>
  <si>
    <t>8,559</t>
  </si>
  <si>
    <t>+/-548</t>
  </si>
  <si>
    <t>2,229</t>
  </si>
  <si>
    <t>516</t>
  </si>
  <si>
    <t>0.3%</t>
  </si>
  <si>
    <t>4,545</t>
  </si>
  <si>
    <t>+/-458</t>
  </si>
  <si>
    <t>1,399</t>
  </si>
  <si>
    <t>15.5%</t>
  </si>
  <si>
    <t>241</t>
  </si>
  <si>
    <t>378</t>
  </si>
  <si>
    <t>4,167</t>
  </si>
  <si>
    <t>+/-461</t>
  </si>
  <si>
    <t>22.1%</t>
  </si>
  <si>
    <t>+/-6.5</t>
  </si>
  <si>
    <t>+/-372</t>
  </si>
  <si>
    <t>30.7%</t>
  </si>
  <si>
    <t>821</t>
  </si>
  <si>
    <t>35.2%</t>
  </si>
  <si>
    <t>2,011</t>
  </si>
  <si>
    <t>25.5%</t>
  </si>
  <si>
    <t>36.0%</t>
  </si>
  <si>
    <t>+/-8.3</t>
  </si>
  <si>
    <t>1,956</t>
  </si>
  <si>
    <t>+/-10.6</t>
  </si>
  <si>
    <t>35.4%</t>
  </si>
  <si>
    <t>+/-15.9</t>
  </si>
  <si>
    <t>4,511</t>
  </si>
  <si>
    <t>1,216</t>
  </si>
  <si>
    <t>2,482</t>
  </si>
  <si>
    <t>794</t>
  </si>
  <si>
    <t>2.4%</t>
  </si>
  <si>
    <t>2,203</t>
  </si>
  <si>
    <t>715</t>
  </si>
  <si>
    <t>1,941</t>
  </si>
  <si>
    <t>392</t>
  </si>
  <si>
    <t>16.8%</t>
  </si>
  <si>
    <t>16.7%</t>
  </si>
  <si>
    <t>882</t>
  </si>
  <si>
    <t>268</t>
  </si>
  <si>
    <t>17.6%</t>
  </si>
  <si>
    <t>9.5%</t>
  </si>
  <si>
    <t>+/-10.3</t>
  </si>
  <si>
    <t>1,059</t>
  </si>
  <si>
    <t>21.1%</t>
  </si>
  <si>
    <t>15.3%</t>
  </si>
  <si>
    <t>102</t>
  </si>
  <si>
    <t>6,481</t>
  </si>
  <si>
    <t>+/-561</t>
  </si>
  <si>
    <t>1,931</t>
  </si>
  <si>
    <t>+/-307</t>
  </si>
  <si>
    <t>3,725</t>
  </si>
  <si>
    <t>+/-445</t>
  </si>
  <si>
    <t>1,311</t>
  </si>
  <si>
    <t>684</t>
  </si>
  <si>
    <t>+/-205</t>
  </si>
  <si>
    <t>235</t>
  </si>
  <si>
    <t>3,041</t>
  </si>
  <si>
    <t>+/-440</t>
  </si>
  <si>
    <t>1,076</t>
  </si>
  <si>
    <t>18.2%</t>
  </si>
  <si>
    <t>2,756</t>
  </si>
  <si>
    <t>21.4%</t>
  </si>
  <si>
    <t>620</t>
  </si>
  <si>
    <t>1,310</t>
  </si>
  <si>
    <t>1,446</t>
  </si>
  <si>
    <t>28.7%</t>
  </si>
  <si>
    <t>27.4%</t>
  </si>
  <si>
    <t>22.7%</t>
  </si>
  <si>
    <t>Unincorporated Lake County</t>
  </si>
  <si>
    <t>Source: California Housing Partnership</t>
  </si>
  <si>
    <t>Risk Level</t>
  </si>
  <si>
    <t>Definition</t>
  </si>
  <si>
    <t>5-Very High</t>
  </si>
  <si>
    <t>Section 8 Contract Expiring or Mortgage maturing in next year</t>
  </si>
  <si>
    <t>4-High.</t>
  </si>
  <si>
    <t>Section 8 Contract Expiring or Mortgage maturing in 1-5 years</t>
  </si>
  <si>
    <t>3-Moderate</t>
  </si>
  <si>
    <t>Section 8 Contract Expiring or Mortgage maturing in 5-10 years</t>
  </si>
  <si>
    <t>2-Low</t>
  </si>
  <si>
    <t>Section 8 Contract Expiring or Mortgage maturing in more than 10</t>
  </si>
  <si>
    <t>1-none</t>
  </si>
  <si>
    <t>no Section 8 contract or subsidized mortgage in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</si>
</sst>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"/>
    <numFmt numFmtId="167" formatCode="mm/dd/yyyy"/>
  </numFmts>
  <fonts count="88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FFFF"/>
      <name val="Calibri"/>
      <family val="2"/>
    </font>
    <font>
      <i/>
      <sz val="12"/>
      <color theme="1"/>
      <name val="Times New Roman"/>
      <family val="1"/>
    </font>
    <font>
      <i/>
      <sz val="9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943634"/>
      <name val="Calibri"/>
      <family val="2"/>
    </font>
    <font>
      <i/>
      <sz val="12"/>
      <color rgb="FF000000"/>
      <name val="Calibri"/>
      <family val="2"/>
    </font>
    <font>
      <sz val="9.5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SansSerif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"/>
      <name val="SansSerif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MS Sans Serif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name val="Arial"/>
      <family val="2"/>
    </font>
    <font>
      <sz val="11"/>
      <color rgb="FF9C65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sz val="11"/>
      <name val="Calibri"/>
      <family val="2"/>
      <scheme val="minor"/>
    </font>
    <font>
      <i/>
      <sz val="10"/>
      <color indexed="8"/>
      <name val="SansSerif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8.8000000000000007"/>
      <color theme="1"/>
      <name val="Arial"/>
      <family val="2"/>
    </font>
    <font>
      <b/>
      <sz val="8"/>
      <color rgb="FF222222"/>
      <name val="Arial"/>
      <family val="2"/>
    </font>
    <font>
      <sz val="8"/>
      <color rgb="FF222222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7.5"/>
      <color indexed="12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9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theme="0"/>
      <name val="SansSerif"/>
    </font>
    <font>
      <sz val="10"/>
      <color theme="0"/>
      <name val="SansSerif"/>
    </font>
    <font>
      <b/>
      <sz val="8"/>
      <color theme="0"/>
      <name val="Arial"/>
      <family val="2"/>
    </font>
    <font>
      <b/>
      <sz val="14"/>
      <color theme="0" tint="-4.9989318521683403E-2"/>
      <name val="Calibri"/>
      <scheme val="minor"/>
    </font>
    <font>
      <sz val="12"/>
      <color theme="0" tint="-4.9989318521683403E-2"/>
      <name val="Calibri"/>
      <scheme val="minor"/>
    </font>
    <font>
      <i/>
      <sz val="12"/>
      <color theme="1"/>
      <name val="Calibri"/>
      <scheme val="minor"/>
    </font>
    <font>
      <sz val="12"/>
      <color rgb="FFFF0000"/>
      <name val="Calibri"/>
      <family val="2"/>
      <scheme val="minor"/>
    </font>
    <font>
      <sz val="12"/>
      <color indexed="8"/>
      <name val="Times New Roman"/>
      <family val="1"/>
    </font>
    <font>
      <sz val="10"/>
      <color theme="1"/>
      <name val="Calibri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gray0625">
        <bgColor rgb="FFF2F2F2"/>
      </patternFill>
    </fill>
    <fill>
      <patternFill patternType="solid">
        <fgColor rgb="FFFFFFFF"/>
        <bgColor indexed="64"/>
      </patternFill>
    </fill>
    <fill>
      <patternFill patternType="solid">
        <fgColor rgb="FFBDD0E1"/>
        <bgColor indexed="64"/>
      </patternFill>
    </fill>
    <fill>
      <patternFill patternType="solid">
        <fgColor rgb="FFEAE8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/>
      <bottom/>
      <diagonal/>
    </border>
    <border>
      <left style="medium">
        <color rgb="FFAAAAAA"/>
      </left>
      <right style="medium">
        <color rgb="FFAAAAAA"/>
      </right>
      <top/>
      <bottom/>
      <diagonal/>
    </border>
    <border>
      <left style="medium">
        <color rgb="FFAAAAAA"/>
      </left>
      <right/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AAAAA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AAAAAA"/>
      </left>
      <right style="thin">
        <color indexed="64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thin">
        <color indexed="64"/>
      </right>
      <top style="medium">
        <color rgb="FFAAAAAA"/>
      </top>
      <bottom/>
      <diagonal/>
    </border>
    <border>
      <left style="medium">
        <color rgb="FFAAAAAA"/>
      </left>
      <right style="thin">
        <color indexed="64"/>
      </right>
      <top/>
      <bottom/>
      <diagonal/>
    </border>
    <border>
      <left style="medium">
        <color rgb="FFAAAAAA"/>
      </left>
      <right style="thin">
        <color indexed="64"/>
      </right>
      <top/>
      <bottom style="medium">
        <color rgb="FFAAAAAA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4" fillId="0" borderId="0"/>
    <xf numFmtId="0" fontId="17" fillId="0" borderId="0"/>
    <xf numFmtId="0" fontId="16" fillId="0" borderId="0"/>
    <xf numFmtId="0" fontId="24" fillId="0" borderId="0"/>
    <xf numFmtId="0" fontId="14" fillId="0" borderId="0"/>
    <xf numFmtId="0" fontId="17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7" fillId="0" borderId="0"/>
    <xf numFmtId="43" fontId="24" fillId="0" borderId="0" applyFont="0" applyFill="0" applyBorder="0" applyAlignment="0" applyProtection="0"/>
    <xf numFmtId="0" fontId="37" fillId="8" borderId="0" applyNumberFormat="0" applyBorder="0" applyAlignment="0" applyProtection="0"/>
    <xf numFmtId="9" fontId="24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47" fillId="0" borderId="0"/>
    <xf numFmtId="0" fontId="40" fillId="0" borderId="0"/>
    <xf numFmtId="0" fontId="16" fillId="0" borderId="0"/>
    <xf numFmtId="9" fontId="16" fillId="0" borderId="0" applyFont="0" applyFill="0" applyBorder="0" applyAlignment="0" applyProtection="0"/>
    <xf numFmtId="0" fontId="65" fillId="15" borderId="0" applyNumberFormat="0" applyBorder="0" applyAlignment="0" applyProtection="0"/>
    <xf numFmtId="0" fontId="66" fillId="14" borderId="0" applyNumberFormat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24" fillId="0" borderId="0"/>
    <xf numFmtId="0" fontId="17" fillId="0" borderId="0"/>
    <xf numFmtId="0" fontId="17" fillId="0" borderId="0"/>
    <xf numFmtId="0" fontId="16" fillId="0" borderId="0"/>
    <xf numFmtId="0" fontId="14" fillId="0" borderId="0"/>
    <xf numFmtId="0" fontId="16" fillId="0" borderId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>
      <alignment vertical="top"/>
    </xf>
  </cellStyleXfs>
  <cellXfs count="756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6" fillId="0" borderId="0" xfId="10"/>
    <xf numFmtId="3" fontId="19" fillId="0" borderId="0" xfId="12" applyNumberFormat="1" applyFont="1" applyBorder="1" applyAlignment="1"/>
    <xf numFmtId="0" fontId="18" fillId="0" borderId="0" xfId="13" applyFont="1" applyFill="1" applyAlignment="1">
      <alignment horizontal="left"/>
    </xf>
    <xf numFmtId="0" fontId="22" fillId="0" borderId="0" xfId="13" applyFont="1" applyFill="1" applyAlignment="1">
      <alignment horizontal="left"/>
    </xf>
    <xf numFmtId="0" fontId="19" fillId="0" borderId="12" xfId="12" applyFont="1" applyBorder="1" applyAlignment="1"/>
    <xf numFmtId="164" fontId="19" fillId="0" borderId="13" xfId="2" applyNumberFormat="1" applyFont="1" applyBorder="1" applyAlignment="1"/>
    <xf numFmtId="0" fontId="20" fillId="0" borderId="12" xfId="12" applyFont="1" applyBorder="1" applyAlignment="1"/>
    <xf numFmtId="0" fontId="19" fillId="4" borderId="12" xfId="12" applyFont="1" applyFill="1" applyBorder="1" applyAlignment="1"/>
    <xf numFmtId="3" fontId="19" fillId="4" borderId="0" xfId="12" applyNumberFormat="1" applyFont="1" applyFill="1" applyBorder="1" applyAlignment="1"/>
    <xf numFmtId="0" fontId="19" fillId="4" borderId="3" xfId="12" applyFont="1" applyFill="1" applyBorder="1" applyAlignment="1"/>
    <xf numFmtId="3" fontId="19" fillId="4" borderId="4" xfId="12" applyNumberFormat="1" applyFont="1" applyFill="1" applyBorder="1" applyAlignment="1"/>
    <xf numFmtId="164" fontId="19" fillId="4" borderId="6" xfId="2" applyNumberFormat="1" applyFont="1" applyFill="1" applyBorder="1" applyAlignment="1"/>
    <xf numFmtId="0" fontId="25" fillId="0" borderId="0" xfId="0" applyFont="1"/>
    <xf numFmtId="0" fontId="26" fillId="5" borderId="20" xfId="0" applyFont="1" applyFill="1" applyBorder="1" applyAlignment="1">
      <alignment horizontal="left" vertical="top" wrapText="1"/>
    </xf>
    <xf numFmtId="164" fontId="26" fillId="4" borderId="24" xfId="2" applyNumberFormat="1" applyFont="1" applyFill="1" applyBorder="1" applyAlignment="1">
      <alignment horizontal="left" vertical="top" wrapText="1"/>
    </xf>
    <xf numFmtId="0" fontId="15" fillId="0" borderId="0" xfId="0" applyFont="1"/>
    <xf numFmtId="0" fontId="0" fillId="0" borderId="30" xfId="0" applyBorder="1"/>
    <xf numFmtId="0" fontId="0" fillId="0" borderId="30" xfId="0" applyBorder="1" applyAlignment="1">
      <alignment horizontal="right"/>
    </xf>
    <xf numFmtId="0" fontId="0" fillId="0" borderId="32" xfId="0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27" fillId="4" borderId="30" xfId="0" applyFont="1" applyFill="1" applyBorder="1" applyAlignment="1">
      <alignment horizontal="right"/>
    </xf>
    <xf numFmtId="0" fontId="28" fillId="0" borderId="0" xfId="0" applyFont="1"/>
    <xf numFmtId="0" fontId="26" fillId="5" borderId="27" xfId="0" applyFont="1" applyFill="1" applyBorder="1" applyAlignment="1">
      <alignment horizontal="left" vertical="top" wrapText="1"/>
    </xf>
    <xf numFmtId="0" fontId="26" fillId="5" borderId="28" xfId="0" applyFont="1" applyFill="1" applyBorder="1" applyAlignment="1">
      <alignment horizontal="left" vertical="top" wrapText="1"/>
    </xf>
    <xf numFmtId="0" fontId="26" fillId="5" borderId="42" xfId="0" applyFont="1" applyFill="1" applyBorder="1" applyAlignment="1">
      <alignment horizontal="left" vertical="top" wrapText="1"/>
    </xf>
    <xf numFmtId="0" fontId="27" fillId="0" borderId="0" xfId="0" applyFont="1"/>
    <xf numFmtId="9" fontId="0" fillId="0" borderId="0" xfId="2" applyFont="1"/>
    <xf numFmtId="165" fontId="0" fillId="0" borderId="30" xfId="15" applyNumberFormat="1" applyFont="1" applyBorder="1" applyAlignment="1">
      <alignment horizontal="right"/>
    </xf>
    <xf numFmtId="164" fontId="0" fillId="0" borderId="30" xfId="2" applyNumberFormat="1" applyFont="1" applyBorder="1"/>
    <xf numFmtId="165" fontId="0" fillId="0" borderId="30" xfId="0" applyNumberFormat="1" applyBorder="1" applyAlignment="1">
      <alignment horizontal="right"/>
    </xf>
    <xf numFmtId="165" fontId="29" fillId="5" borderId="44" xfId="15" applyNumberFormat="1" applyFont="1" applyFill="1" applyBorder="1" applyAlignment="1">
      <alignment horizontal="right" vertical="top" wrapText="1"/>
    </xf>
    <xf numFmtId="164" fontId="29" fillId="5" borderId="44" xfId="2" applyNumberFormat="1" applyFont="1" applyFill="1" applyBorder="1" applyAlignment="1">
      <alignment horizontal="right" vertical="top" wrapText="1"/>
    </xf>
    <xf numFmtId="0" fontId="27" fillId="0" borderId="30" xfId="0" applyFont="1" applyBorder="1"/>
    <xf numFmtId="0" fontId="27" fillId="0" borderId="30" xfId="0" applyFont="1" applyBorder="1" applyAlignment="1">
      <alignment horizontal="right"/>
    </xf>
    <xf numFmtId="164" fontId="27" fillId="0" borderId="30" xfId="2" applyNumberFormat="1" applyFont="1" applyBorder="1"/>
    <xf numFmtId="165" fontId="27" fillId="0" borderId="30" xfId="0" applyNumberFormat="1" applyFont="1" applyBorder="1" applyAlignment="1">
      <alignment horizontal="right"/>
    </xf>
    <xf numFmtId="10" fontId="33" fillId="0" borderId="0" xfId="0" applyNumberFormat="1" applyFont="1" applyBorder="1"/>
    <xf numFmtId="3" fontId="22" fillId="0" borderId="0" xfId="17" applyNumberFormat="1" applyFont="1" applyBorder="1"/>
    <xf numFmtId="166" fontId="22" fillId="0" borderId="0" xfId="17" applyNumberFormat="1" applyFont="1" applyBorder="1"/>
    <xf numFmtId="14" fontId="22" fillId="0" borderId="30" xfId="17" applyNumberFormat="1" applyFont="1" applyFill="1" applyBorder="1" applyAlignment="1">
      <alignment horizontal="right" wrapText="1"/>
    </xf>
    <xf numFmtId="3" fontId="22" fillId="0" borderId="30" xfId="17" applyNumberFormat="1" applyFont="1" applyFill="1" applyBorder="1" applyAlignment="1">
      <alignment horizontal="right" wrapText="1"/>
    </xf>
    <xf numFmtId="10" fontId="33" fillId="0" borderId="30" xfId="0" applyNumberFormat="1" applyFont="1" applyBorder="1"/>
    <xf numFmtId="0" fontId="31" fillId="0" borderId="30" xfId="6" quotePrefix="1" applyNumberFormat="1" applyFont="1" applyBorder="1"/>
    <xf numFmtId="14" fontId="22" fillId="0" borderId="30" xfId="17" applyNumberFormat="1" applyFont="1" applyBorder="1"/>
    <xf numFmtId="3" fontId="22" fillId="0" borderId="30" xfId="17" applyNumberFormat="1" applyFont="1" applyBorder="1"/>
    <xf numFmtId="166" fontId="22" fillId="0" borderId="30" xfId="17" applyNumberFormat="1" applyFont="1" applyBorder="1"/>
    <xf numFmtId="0" fontId="0" fillId="0" borderId="0" xfId="0"/>
    <xf numFmtId="0" fontId="0" fillId="0" borderId="0" xfId="0"/>
    <xf numFmtId="166" fontId="31" fillId="0" borderId="0" xfId="0" applyNumberFormat="1" applyFont="1"/>
    <xf numFmtId="1" fontId="36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" fontId="20" fillId="4" borderId="12" xfId="0" applyNumberFormat="1" applyFont="1" applyFill="1" applyBorder="1" applyAlignment="1">
      <alignment horizontal="center"/>
    </xf>
    <xf numFmtId="0" fontId="4" fillId="0" borderId="0" xfId="1"/>
    <xf numFmtId="1" fontId="20" fillId="9" borderId="0" xfId="0" applyNumberFormat="1" applyFont="1" applyFill="1" applyBorder="1" applyAlignment="1">
      <alignment horizontal="center"/>
    </xf>
    <xf numFmtId="0" fontId="0" fillId="0" borderId="0" xfId="0"/>
    <xf numFmtId="3" fontId="30" fillId="7" borderId="52" xfId="0" applyNumberFormat="1" applyFont="1" applyFill="1" applyBorder="1" applyAlignment="1">
      <alignment horizontal="center" wrapText="1"/>
    </xf>
    <xf numFmtId="3" fontId="30" fillId="7" borderId="53" xfId="0" applyNumberFormat="1" applyFont="1" applyFill="1" applyBorder="1" applyAlignment="1">
      <alignment horizontal="center" wrapText="1"/>
    </xf>
    <xf numFmtId="3" fontId="30" fillId="7" borderId="51" xfId="0" applyNumberFormat="1" applyFont="1" applyFill="1" applyBorder="1" applyAlignment="1">
      <alignment horizontal="center" wrapText="1"/>
    </xf>
    <xf numFmtId="3" fontId="30" fillId="7" borderId="46" xfId="0" applyNumberFormat="1" applyFont="1" applyFill="1" applyBorder="1" applyAlignment="1">
      <alignment horizontal="center" wrapText="1"/>
    </xf>
    <xf numFmtId="3" fontId="30" fillId="7" borderId="49" xfId="0" applyNumberFormat="1" applyFont="1" applyFill="1" applyBorder="1" applyAlignment="1">
      <alignment horizontal="center"/>
    </xf>
    <xf numFmtId="0" fontId="30" fillId="7" borderId="54" xfId="0" applyFont="1" applyFill="1" applyBorder="1"/>
    <xf numFmtId="0" fontId="30" fillId="7" borderId="50" xfId="0" applyFont="1" applyFill="1" applyBorder="1"/>
    <xf numFmtId="164" fontId="0" fillId="7" borderId="55" xfId="0" applyNumberFormat="1" applyFill="1" applyBorder="1" applyAlignment="1">
      <alignment horizontal="center"/>
    </xf>
    <xf numFmtId="164" fontId="30" fillId="7" borderId="53" xfId="0" applyNumberFormat="1" applyFont="1" applyFill="1" applyBorder="1" applyAlignment="1">
      <alignment horizontal="center" wrapText="1"/>
    </xf>
    <xf numFmtId="2" fontId="0" fillId="7" borderId="19" xfId="0" applyNumberFormat="1" applyFill="1" applyBorder="1"/>
    <xf numFmtId="2" fontId="30" fillId="7" borderId="44" xfId="0" applyNumberFormat="1" applyFont="1" applyFill="1" applyBorder="1" applyAlignment="1">
      <alignment horizontal="center" wrapText="1"/>
    </xf>
    <xf numFmtId="3" fontId="19" fillId="0" borderId="52" xfId="0" applyNumberFormat="1" applyFont="1" applyBorder="1" applyAlignment="1"/>
    <xf numFmtId="3" fontId="19" fillId="0" borderId="0" xfId="0" applyNumberFormat="1" applyFont="1" applyBorder="1" applyAlignment="1"/>
    <xf numFmtId="166" fontId="31" fillId="0" borderId="0" xfId="0" applyNumberFormat="1" applyFont="1"/>
    <xf numFmtId="0" fontId="20" fillId="0" borderId="12" xfId="0" applyFont="1" applyBorder="1" applyAlignment="1">
      <alignment horizontal="left"/>
    </xf>
    <xf numFmtId="0" fontId="19" fillId="0" borderId="12" xfId="0" applyFont="1" applyBorder="1" applyAlignment="1">
      <alignment horizontal="left" indent="4"/>
    </xf>
    <xf numFmtId="0" fontId="19" fillId="0" borderId="50" xfId="0" applyFont="1" applyBorder="1" applyAlignment="1">
      <alignment horizontal="left" indent="4"/>
    </xf>
    <xf numFmtId="164" fontId="19" fillId="0" borderId="0" xfId="0" applyNumberFormat="1" applyFont="1" applyBorder="1" applyAlignment="1"/>
    <xf numFmtId="164" fontId="19" fillId="0" borderId="0" xfId="2" applyNumberFormat="1" applyFont="1" applyBorder="1" applyAlignment="1"/>
    <xf numFmtId="164" fontId="19" fillId="0" borderId="52" xfId="2" applyNumberFormat="1" applyFont="1" applyBorder="1" applyAlignment="1"/>
    <xf numFmtId="164" fontId="19" fillId="0" borderId="52" xfId="0" applyNumberFormat="1" applyFont="1" applyBorder="1" applyAlignment="1"/>
    <xf numFmtId="2" fontId="19" fillId="0" borderId="0" xfId="0" applyNumberFormat="1" applyFont="1" applyBorder="1" applyAlignment="1"/>
    <xf numFmtId="2" fontId="19" fillId="0" borderId="52" xfId="0" applyNumberFormat="1" applyFont="1" applyBorder="1" applyAlignment="1"/>
    <xf numFmtId="3" fontId="19" fillId="0" borderId="0" xfId="0" applyNumberFormat="1" applyFont="1" applyBorder="1"/>
    <xf numFmtId="0" fontId="0" fillId="0" borderId="0" xfId="0"/>
    <xf numFmtId="3" fontId="19" fillId="0" borderId="52" xfId="0" applyNumberFormat="1" applyFont="1" applyBorder="1" applyAlignment="1"/>
    <xf numFmtId="3" fontId="19" fillId="0" borderId="0" xfId="0" applyNumberFormat="1" applyFont="1" applyBorder="1" applyAlignment="1"/>
    <xf numFmtId="10" fontId="31" fillId="0" borderId="0" xfId="0" applyNumberFormat="1" applyFont="1"/>
    <xf numFmtId="0" fontId="20" fillId="0" borderId="12" xfId="0" applyFont="1" applyBorder="1" applyAlignment="1">
      <alignment horizontal="left"/>
    </xf>
    <xf numFmtId="0" fontId="19" fillId="0" borderId="12" xfId="0" applyFont="1" applyBorder="1" applyAlignment="1">
      <alignment horizontal="left" indent="4"/>
    </xf>
    <xf numFmtId="0" fontId="19" fillId="0" borderId="50" xfId="0" applyFont="1" applyBorder="1" applyAlignment="1">
      <alignment horizontal="left" indent="4"/>
    </xf>
    <xf numFmtId="164" fontId="19" fillId="0" borderId="0" xfId="0" applyNumberFormat="1" applyFont="1" applyBorder="1" applyAlignment="1"/>
    <xf numFmtId="164" fontId="19" fillId="0" borderId="0" xfId="2" applyNumberFormat="1" applyFont="1" applyBorder="1" applyAlignment="1"/>
    <xf numFmtId="164" fontId="19" fillId="0" borderId="52" xfId="2" applyNumberFormat="1" applyFont="1" applyBorder="1" applyAlignment="1"/>
    <xf numFmtId="164" fontId="19" fillId="0" borderId="52" xfId="0" applyNumberFormat="1" applyFont="1" applyBorder="1" applyAlignment="1"/>
    <xf numFmtId="2" fontId="19" fillId="0" borderId="0" xfId="0" applyNumberFormat="1" applyFont="1" applyBorder="1" applyAlignment="1"/>
    <xf numFmtId="2" fontId="19" fillId="0" borderId="52" xfId="0" applyNumberFormat="1" applyFont="1" applyBorder="1" applyAlignment="1"/>
    <xf numFmtId="2" fontId="19" fillId="0" borderId="0" xfId="0" applyNumberFormat="1" applyFont="1"/>
    <xf numFmtId="0" fontId="0" fillId="0" borderId="0" xfId="0" applyAlignment="1">
      <alignment wrapText="1"/>
    </xf>
    <xf numFmtId="0" fontId="24" fillId="0" borderId="0" xfId="8"/>
    <xf numFmtId="0" fontId="38" fillId="0" borderId="0" xfId="8" applyFont="1"/>
    <xf numFmtId="0" fontId="41" fillId="0" borderId="0" xfId="0" applyFont="1"/>
    <xf numFmtId="0" fontId="42" fillId="0" borderId="5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19" fillId="4" borderId="0" xfId="12" applyFont="1" applyFill="1" applyBorder="1" applyAlignment="1"/>
    <xf numFmtId="0" fontId="19" fillId="0" borderId="0" xfId="12" applyFont="1" applyBorder="1" applyAlignment="1"/>
    <xf numFmtId="0" fontId="20" fillId="0" borderId="0" xfId="12" applyFont="1" applyBorder="1" applyAlignment="1"/>
    <xf numFmtId="0" fontId="19" fillId="4" borderId="4" xfId="12" applyFont="1" applyFill="1" applyBorder="1" applyAlignment="1"/>
    <xf numFmtId="0" fontId="26" fillId="5" borderId="25" xfId="0" applyFont="1" applyFill="1" applyBorder="1" applyAlignment="1">
      <alignment horizontal="left" vertical="top" wrapText="1"/>
    </xf>
    <xf numFmtId="0" fontId="26" fillId="5" borderId="25" xfId="0" applyFont="1" applyFill="1" applyBorder="1" applyAlignment="1">
      <alignment horizontal="left" vertical="top" wrapText="1"/>
    </xf>
    <xf numFmtId="0" fontId="20" fillId="0" borderId="60" xfId="12" applyFont="1" applyBorder="1" applyAlignment="1"/>
    <xf numFmtId="3" fontId="19" fillId="0" borderId="60" xfId="12" applyNumberFormat="1" applyFont="1" applyBorder="1" applyAlignment="1"/>
    <xf numFmtId="0" fontId="19" fillId="0" borderId="56" xfId="12" applyFont="1" applyBorder="1" applyAlignment="1"/>
    <xf numFmtId="0" fontId="19" fillId="4" borderId="61" xfId="12" applyFont="1" applyFill="1" applyBorder="1" applyAlignment="1"/>
    <xf numFmtId="164" fontId="19" fillId="0" borderId="62" xfId="2" applyNumberFormat="1" applyFont="1" applyBorder="1" applyAlignment="1"/>
    <xf numFmtId="164" fontId="19" fillId="4" borderId="0" xfId="2" applyNumberFormat="1" applyFont="1" applyFill="1" applyBorder="1" applyAlignment="1"/>
    <xf numFmtId="0" fontId="0" fillId="0" borderId="0" xfId="0" applyBorder="1"/>
    <xf numFmtId="3" fontId="26" fillId="4" borderId="23" xfId="0" applyNumberFormat="1" applyFont="1" applyFill="1" applyBorder="1" applyAlignment="1">
      <alignment horizontal="left" vertical="top" wrapText="1"/>
    </xf>
    <xf numFmtId="0" fontId="26" fillId="4" borderId="25" xfId="21" applyFont="1" applyFill="1" applyBorder="1" applyAlignment="1">
      <alignment horizontal="left" vertical="top" wrapText="1"/>
    </xf>
    <xf numFmtId="0" fontId="26" fillId="4" borderId="25" xfId="0" applyFont="1" applyFill="1" applyBorder="1" applyAlignment="1">
      <alignment horizontal="left" vertical="top" wrapText="1"/>
    </xf>
    <xf numFmtId="3" fontId="26" fillId="4" borderId="24" xfId="0" applyNumberFormat="1" applyFont="1" applyFill="1" applyBorder="1" applyAlignment="1">
      <alignment horizontal="left" vertical="top" wrapText="1"/>
    </xf>
    <xf numFmtId="164" fontId="0" fillId="0" borderId="0" xfId="0" applyNumberFormat="1"/>
    <xf numFmtId="0" fontId="26" fillId="5" borderId="25" xfId="25" applyFont="1" applyFill="1" applyBorder="1" applyAlignment="1">
      <alignment horizontal="left" vertical="top" wrapText="1"/>
    </xf>
    <xf numFmtId="0" fontId="39" fillId="3" borderId="8" xfId="0" applyFont="1" applyFill="1" applyBorder="1"/>
    <xf numFmtId="3" fontId="38" fillId="3" borderId="18" xfId="0" applyNumberFormat="1" applyFont="1" applyFill="1" applyBorder="1"/>
    <xf numFmtId="3" fontId="38" fillId="3" borderId="9" xfId="0" applyNumberFormat="1" applyFont="1" applyFill="1" applyBorder="1"/>
    <xf numFmtId="164" fontId="38" fillId="3" borderId="10" xfId="20" applyNumberFormat="1" applyFont="1" applyFill="1" applyBorder="1"/>
    <xf numFmtId="10" fontId="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26" fillId="5" borderId="25" xfId="0" applyFont="1" applyFill="1" applyBorder="1" applyAlignment="1">
      <alignment horizontal="right" vertical="top" wrapText="1"/>
    </xf>
    <xf numFmtId="0" fontId="50" fillId="0" borderId="30" xfId="0" applyFont="1" applyBorder="1"/>
    <xf numFmtId="164" fontId="43" fillId="0" borderId="30" xfId="2" applyNumberFormat="1" applyFont="1" applyBorder="1"/>
    <xf numFmtId="164" fontId="50" fillId="0" borderId="30" xfId="2" applyNumberFormat="1" applyFont="1" applyBorder="1"/>
    <xf numFmtId="10" fontId="0" fillId="0" borderId="0" xfId="0" applyNumberFormat="1"/>
    <xf numFmtId="0" fontId="27" fillId="4" borderId="37" xfId="0" applyFont="1" applyFill="1" applyBorder="1" applyAlignment="1">
      <alignment horizontal="right"/>
    </xf>
    <xf numFmtId="0" fontId="19" fillId="0" borderId="36" xfId="0" applyFont="1" applyBorder="1" applyAlignment="1">
      <alignment horizontal="left" indent="4"/>
    </xf>
    <xf numFmtId="0" fontId="19" fillId="0" borderId="74" xfId="0" applyFont="1" applyBorder="1" applyAlignment="1">
      <alignment horizontal="left" indent="4"/>
    </xf>
    <xf numFmtId="0" fontId="19" fillId="0" borderId="18" xfId="0" applyFont="1" applyBorder="1" applyAlignment="1">
      <alignment horizontal="left" indent="4"/>
    </xf>
    <xf numFmtId="0" fontId="26" fillId="5" borderId="25" xfId="0" applyFont="1" applyFill="1" applyBorder="1" applyAlignment="1">
      <alignment horizontal="right" vertical="center" wrapText="1"/>
    </xf>
    <xf numFmtId="0" fontId="0" fillId="0" borderId="30" xfId="0" applyBorder="1" applyAlignment="1">
      <alignment horizontal="right" vertical="center"/>
    </xf>
    <xf numFmtId="0" fontId="26" fillId="5" borderId="20" xfId="0" applyFont="1" applyFill="1" applyBorder="1" applyAlignment="1">
      <alignment horizontal="right" vertical="center" wrapText="1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27" fillId="4" borderId="19" xfId="0" applyFont="1" applyFill="1" applyBorder="1" applyAlignment="1">
      <alignment horizontal="right" vertical="center"/>
    </xf>
    <xf numFmtId="0" fontId="27" fillId="4" borderId="39" xfId="0" applyFont="1" applyFill="1" applyBorder="1" applyAlignment="1">
      <alignment horizontal="right" vertical="center"/>
    </xf>
    <xf numFmtId="0" fontId="27" fillId="4" borderId="37" xfId="0" applyFont="1" applyFill="1" applyBorder="1" applyAlignment="1">
      <alignment horizontal="right" vertical="center"/>
    </xf>
    <xf numFmtId="0" fontId="27" fillId="4" borderId="38" xfId="0" applyFont="1" applyFill="1" applyBorder="1" applyAlignment="1">
      <alignment horizontal="right" vertical="center"/>
    </xf>
    <xf numFmtId="3" fontId="19" fillId="0" borderId="47" xfId="0" applyNumberFormat="1" applyFont="1" applyBorder="1" applyAlignment="1">
      <alignment horizontal="right"/>
    </xf>
    <xf numFmtId="3" fontId="19" fillId="0" borderId="30" xfId="0" applyNumberFormat="1" applyFont="1" applyBorder="1" applyAlignment="1">
      <alignment horizontal="right"/>
    </xf>
    <xf numFmtId="164" fontId="19" fillId="0" borderId="36" xfId="2" applyNumberFormat="1" applyFont="1" applyBorder="1" applyAlignment="1">
      <alignment horizontal="right"/>
    </xf>
    <xf numFmtId="3" fontId="19" fillId="0" borderId="55" xfId="0" applyNumberFormat="1" applyFont="1" applyBorder="1" applyAlignment="1">
      <alignment horizontal="right"/>
    </xf>
    <xf numFmtId="3" fontId="19" fillId="0" borderId="19" xfId="0" applyNumberFormat="1" applyFont="1" applyBorder="1" applyAlignment="1">
      <alignment horizontal="right"/>
    </xf>
    <xf numFmtId="164" fontId="19" fillId="0" borderId="39" xfId="2" applyNumberFormat="1" applyFont="1" applyBorder="1" applyAlignment="1">
      <alignment horizontal="right"/>
    </xf>
    <xf numFmtId="3" fontId="19" fillId="0" borderId="75" xfId="0" applyNumberFormat="1" applyFont="1" applyBorder="1" applyAlignment="1">
      <alignment horizontal="right"/>
    </xf>
    <xf numFmtId="3" fontId="19" fillId="0" borderId="76" xfId="0" applyNumberFormat="1" applyFont="1" applyBorder="1" applyAlignment="1">
      <alignment horizontal="right"/>
    </xf>
    <xf numFmtId="164" fontId="19" fillId="0" borderId="77" xfId="2" applyNumberFormat="1" applyFont="1" applyBorder="1" applyAlignment="1">
      <alignment horizontal="right"/>
    </xf>
    <xf numFmtId="10" fontId="5" fillId="0" borderId="13" xfId="0" applyNumberFormat="1" applyFont="1" applyBorder="1" applyAlignment="1">
      <alignment horizontal="right" vertical="center" wrapText="1"/>
    </xf>
    <xf numFmtId="10" fontId="5" fillId="0" borderId="18" xfId="0" applyNumberFormat="1" applyFont="1" applyBorder="1" applyAlignment="1">
      <alignment horizontal="right" vertical="center" wrapText="1"/>
    </xf>
    <xf numFmtId="10" fontId="5" fillId="0" borderId="10" xfId="0" applyNumberFormat="1" applyFont="1" applyBorder="1" applyAlignment="1">
      <alignment horizontal="right" vertical="center" wrapText="1"/>
    </xf>
    <xf numFmtId="10" fontId="5" fillId="0" borderId="7" xfId="0" applyNumberFormat="1" applyFont="1" applyBorder="1" applyAlignment="1">
      <alignment horizontal="right" vertical="center" wrapText="1"/>
    </xf>
    <xf numFmtId="10" fontId="5" fillId="0" borderId="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10" fontId="5" fillId="0" borderId="69" xfId="0" applyNumberFormat="1" applyFont="1" applyBorder="1" applyAlignment="1">
      <alignment horizontal="right" vertical="center" wrapText="1"/>
    </xf>
    <xf numFmtId="10" fontId="5" fillId="0" borderId="70" xfId="0" applyNumberFormat="1" applyFont="1" applyBorder="1" applyAlignment="1">
      <alignment horizontal="right" vertical="center" wrapText="1"/>
    </xf>
    <xf numFmtId="3" fontId="48" fillId="0" borderId="6" xfId="0" applyNumberFormat="1" applyFont="1" applyBorder="1" applyAlignment="1">
      <alignment horizontal="center" vertical="center" wrapText="1"/>
    </xf>
    <xf numFmtId="0" fontId="4" fillId="0" borderId="2" xfId="1" applyFill="1" applyBorder="1" applyAlignment="1"/>
    <xf numFmtId="10" fontId="5" fillId="0" borderId="6" xfId="0" applyNumberFormat="1" applyFont="1" applyBorder="1" applyAlignment="1">
      <alignment horizontal="right" wrapText="1"/>
    </xf>
    <xf numFmtId="9" fontId="5" fillId="0" borderId="6" xfId="0" applyNumberFormat="1" applyFont="1" applyBorder="1" applyAlignment="1">
      <alignment horizontal="right" wrapText="1"/>
    </xf>
    <xf numFmtId="0" fontId="26" fillId="5" borderId="42" xfId="25" applyFont="1" applyFill="1" applyBorder="1" applyAlignment="1">
      <alignment horizontal="left" vertical="top" wrapText="1"/>
    </xf>
    <xf numFmtId="0" fontId="53" fillId="10" borderId="5" xfId="0" applyFont="1" applyFill="1" applyBorder="1" applyAlignment="1">
      <alignment horizontal="center" vertical="center" wrapText="1"/>
    </xf>
    <xf numFmtId="10" fontId="53" fillId="10" borderId="6" xfId="0" applyNumberFormat="1" applyFont="1" applyFill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0" fillId="0" borderId="30" xfId="0" applyBorder="1" applyAlignment="1">
      <alignment horizontal="right"/>
    </xf>
    <xf numFmtId="0" fontId="0" fillId="0" borderId="0" xfId="0" applyNumberFormat="1"/>
    <xf numFmtId="0" fontId="0" fillId="0" borderId="30" xfId="0" applyBorder="1" applyAlignment="1">
      <alignment horizontal="right"/>
    </xf>
    <xf numFmtId="0" fontId="59" fillId="0" borderId="0" xfId="0" applyFont="1" applyAlignment="1">
      <alignment horizontal="left" vertical="center" indent="1"/>
    </xf>
    <xf numFmtId="3" fontId="19" fillId="0" borderId="0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3" fontId="49" fillId="0" borderId="0" xfId="0" applyNumberFormat="1" applyFont="1" applyBorder="1" applyAlignment="1">
      <alignment horizontal="center" vertical="center"/>
    </xf>
    <xf numFmtId="0" fontId="0" fillId="3" borderId="0" xfId="0" applyFill="1" applyAlignment="1">
      <alignment wrapText="1"/>
    </xf>
    <xf numFmtId="0" fontId="26" fillId="5" borderId="4" xfId="0" applyFont="1" applyFill="1" applyBorder="1" applyAlignment="1">
      <alignment horizontal="right" vertical="center" wrapText="1"/>
    </xf>
    <xf numFmtId="0" fontId="60" fillId="11" borderId="82" xfId="0" applyFont="1" applyFill="1" applyBorder="1" applyAlignment="1">
      <alignment horizontal="left" vertical="center" wrapText="1" indent="3"/>
    </xf>
    <xf numFmtId="3" fontId="61" fillId="11" borderId="82" xfId="0" applyNumberFormat="1" applyFont="1" applyFill="1" applyBorder="1" applyAlignment="1">
      <alignment horizontal="right" vertical="center"/>
    </xf>
    <xf numFmtId="0" fontId="61" fillId="11" borderId="83" xfId="0" applyFont="1" applyFill="1" applyBorder="1" applyAlignment="1">
      <alignment horizontal="right" vertical="center"/>
    </xf>
    <xf numFmtId="0" fontId="60" fillId="13" borderId="82" xfId="0" applyFont="1" applyFill="1" applyBorder="1" applyAlignment="1">
      <alignment horizontal="left" vertical="center" wrapText="1" indent="5"/>
    </xf>
    <xf numFmtId="3" fontId="61" fillId="13" borderId="82" xfId="0" applyNumberFormat="1" applyFont="1" applyFill="1" applyBorder="1" applyAlignment="1">
      <alignment horizontal="right" vertical="center"/>
    </xf>
    <xf numFmtId="0" fontId="61" fillId="13" borderId="83" xfId="0" applyFont="1" applyFill="1" applyBorder="1" applyAlignment="1">
      <alignment horizontal="right" vertical="center"/>
    </xf>
    <xf numFmtId="0" fontId="60" fillId="11" borderId="82" xfId="0" applyFont="1" applyFill="1" applyBorder="1" applyAlignment="1">
      <alignment horizontal="left" vertical="center" wrapText="1" indent="5"/>
    </xf>
    <xf numFmtId="0" fontId="60" fillId="13" borderId="82" xfId="0" applyFont="1" applyFill="1" applyBorder="1" applyAlignment="1">
      <alignment horizontal="left" vertical="center" wrapText="1" indent="3"/>
    </xf>
    <xf numFmtId="0" fontId="60" fillId="11" borderId="82" xfId="0" applyFont="1" applyFill="1" applyBorder="1" applyAlignment="1">
      <alignment horizontal="left" vertical="center" wrapText="1" indent="4"/>
    </xf>
    <xf numFmtId="0" fontId="60" fillId="13" borderId="82" xfId="0" applyFont="1" applyFill="1" applyBorder="1" applyAlignment="1">
      <alignment horizontal="left" vertical="center" wrapText="1" indent="4"/>
    </xf>
    <xf numFmtId="0" fontId="60" fillId="11" borderId="82" xfId="0" applyFont="1" applyFill="1" applyBorder="1" applyAlignment="1">
      <alignment horizontal="left" vertical="center" wrapText="1" indent="1"/>
    </xf>
    <xf numFmtId="0" fontId="60" fillId="11" borderId="84" xfId="0" applyFont="1" applyFill="1" applyBorder="1" applyAlignment="1">
      <alignment horizontal="left" vertical="center" wrapText="1" indent="5"/>
    </xf>
    <xf numFmtId="0" fontId="61" fillId="11" borderId="85" xfId="0" applyFont="1" applyFill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wrapText="1"/>
    </xf>
    <xf numFmtId="0" fontId="62" fillId="12" borderId="80" xfId="0" applyFont="1" applyFill="1" applyBorder="1" applyAlignment="1">
      <alignment horizontal="left" vertical="center" wrapText="1"/>
    </xf>
    <xf numFmtId="3" fontId="63" fillId="12" borderId="80" xfId="0" applyNumberFormat="1" applyFont="1" applyFill="1" applyBorder="1" applyAlignment="1">
      <alignment horizontal="right" vertical="center"/>
    </xf>
    <xf numFmtId="0" fontId="63" fillId="12" borderId="81" xfId="0" applyFont="1" applyFill="1" applyBorder="1" applyAlignment="1">
      <alignment horizontal="right" vertical="center"/>
    </xf>
    <xf numFmtId="0" fontId="60" fillId="13" borderId="82" xfId="0" applyFont="1" applyFill="1" applyBorder="1" applyAlignment="1">
      <alignment horizontal="left" vertical="center" wrapText="1" indent="1"/>
    </xf>
    <xf numFmtId="0" fontId="61" fillId="13" borderId="82" xfId="0" applyFont="1" applyFill="1" applyBorder="1" applyAlignment="1">
      <alignment horizontal="right" vertical="center"/>
    </xf>
    <xf numFmtId="0" fontId="61" fillId="11" borderId="82" xfId="0" applyFont="1" applyFill="1" applyBorder="1" applyAlignment="1">
      <alignment horizontal="right" vertical="center"/>
    </xf>
    <xf numFmtId="0" fontId="61" fillId="11" borderId="84" xfId="0" applyFont="1" applyFill="1" applyBorder="1" applyAlignment="1">
      <alignment horizontal="right" vertical="center"/>
    </xf>
    <xf numFmtId="0" fontId="4" fillId="0" borderId="0" xfId="1" applyBorder="1" applyAlignment="1">
      <alignment horizontal="left" vertical="center" wrapText="1"/>
    </xf>
    <xf numFmtId="0" fontId="60" fillId="11" borderId="80" xfId="0" applyFont="1" applyFill="1" applyBorder="1" applyAlignment="1">
      <alignment horizontal="left" vertical="center" wrapText="1"/>
    </xf>
    <xf numFmtId="3" fontId="61" fillId="11" borderId="80" xfId="0" applyNumberFormat="1" applyFont="1" applyFill="1" applyBorder="1" applyAlignment="1">
      <alignment horizontal="right" vertical="center"/>
    </xf>
    <xf numFmtId="0" fontId="61" fillId="11" borderId="81" xfId="0" applyFont="1" applyFill="1" applyBorder="1" applyAlignment="1">
      <alignment horizontal="right" vertical="center"/>
    </xf>
    <xf numFmtId="3" fontId="5" fillId="0" borderId="6" xfId="0" applyNumberFormat="1" applyFont="1" applyBorder="1" applyAlignment="1">
      <alignment horizontal="center" vertical="center" wrapText="1"/>
    </xf>
    <xf numFmtId="0" fontId="60" fillId="11" borderId="84" xfId="0" applyFont="1" applyFill="1" applyBorder="1" applyAlignment="1">
      <alignment horizontal="left" vertical="center" wrapText="1" indent="3"/>
    </xf>
    <xf numFmtId="0" fontId="60" fillId="11" borderId="82" xfId="0" applyFont="1" applyFill="1" applyBorder="1" applyAlignment="1">
      <alignment horizontal="left" vertical="center" wrapText="1"/>
    </xf>
    <xf numFmtId="0" fontId="60" fillId="11" borderId="84" xfId="0" applyFont="1" applyFill="1" applyBorder="1" applyAlignment="1">
      <alignment horizontal="left" vertical="center" wrapText="1" indent="4"/>
    </xf>
    <xf numFmtId="0" fontId="60" fillId="13" borderId="82" xfId="0" applyFont="1" applyFill="1" applyBorder="1" applyAlignment="1">
      <alignment horizontal="left" vertical="center" wrapText="1"/>
    </xf>
    <xf numFmtId="3" fontId="19" fillId="0" borderId="0" xfId="12" applyNumberFormat="1" applyFont="1" applyBorder="1" applyAlignment="1"/>
    <xf numFmtId="0" fontId="60" fillId="13" borderId="80" xfId="0" applyFont="1" applyFill="1" applyBorder="1" applyAlignment="1">
      <alignment horizontal="center" wrapText="1"/>
    </xf>
    <xf numFmtId="0" fontId="60" fillId="13" borderId="81" xfId="0" applyFont="1" applyFill="1" applyBorder="1" applyAlignment="1">
      <alignment horizontal="center" wrapText="1"/>
    </xf>
    <xf numFmtId="0" fontId="0" fillId="0" borderId="0" xfId="0"/>
    <xf numFmtId="3" fontId="0" fillId="17" borderId="0" xfId="0" applyNumberFormat="1" applyFill="1" applyBorder="1"/>
    <xf numFmtId="3" fontId="0" fillId="17" borderId="33" xfId="0" applyNumberFormat="1" applyFill="1" applyBorder="1"/>
    <xf numFmtId="3" fontId="0" fillId="17" borderId="19" xfId="0" applyNumberFormat="1" applyFill="1" applyBorder="1"/>
    <xf numFmtId="3" fontId="0" fillId="17" borderId="57" xfId="0" applyNumberFormat="1" applyFill="1" applyBorder="1"/>
    <xf numFmtId="3" fontId="43" fillId="17" borderId="0" xfId="0" applyNumberFormat="1" applyFont="1" applyFill="1" applyBorder="1"/>
    <xf numFmtId="3" fontId="0" fillId="17" borderId="44" xfId="0" applyNumberFormat="1" applyFill="1" applyBorder="1"/>
    <xf numFmtId="164" fontId="0" fillId="0" borderId="0" xfId="2" applyNumberFormat="1" applyFont="1" applyBorder="1"/>
    <xf numFmtId="3" fontId="0" fillId="17" borderId="89" xfId="0" applyNumberFormat="1" applyFill="1" applyBorder="1"/>
    <xf numFmtId="3" fontId="0" fillId="17" borderId="90" xfId="0" applyNumberFormat="1" applyFill="1" applyBorder="1"/>
    <xf numFmtId="3" fontId="0" fillId="0" borderId="0" xfId="0" applyNumberFormat="1"/>
    <xf numFmtId="3" fontId="0" fillId="0" borderId="0" xfId="2" applyNumberFormat="1" applyFont="1" applyBorder="1"/>
    <xf numFmtId="3" fontId="0" fillId="0" borderId="0" xfId="0" applyNumberFormat="1" applyFill="1" applyBorder="1"/>
    <xf numFmtId="164" fontId="0" fillId="0" borderId="0" xfId="2" applyNumberFormat="1" applyFont="1"/>
    <xf numFmtId="3" fontId="43" fillId="17" borderId="60" xfId="0" applyNumberFormat="1" applyFont="1" applyFill="1" applyBorder="1"/>
    <xf numFmtId="3" fontId="43" fillId="17" borderId="19" xfId="0" applyNumberFormat="1" applyFont="1" applyFill="1" applyBorder="1"/>
    <xf numFmtId="3" fontId="43" fillId="17" borderId="91" xfId="0" applyNumberFormat="1" applyFont="1" applyFill="1" applyBorder="1"/>
    <xf numFmtId="3" fontId="43" fillId="17" borderId="57" xfId="0" applyNumberFormat="1" applyFont="1" applyFill="1" applyBorder="1"/>
    <xf numFmtId="3" fontId="43" fillId="17" borderId="89" xfId="0" applyNumberFormat="1" applyFont="1" applyFill="1" applyBorder="1"/>
    <xf numFmtId="3" fontId="43" fillId="17" borderId="44" xfId="0" applyNumberFormat="1" applyFont="1" applyFill="1" applyBorder="1"/>
    <xf numFmtId="0" fontId="68" fillId="0" borderId="0" xfId="0" applyFont="1"/>
    <xf numFmtId="0" fontId="0" fillId="0" borderId="0" xfId="0"/>
    <xf numFmtId="0" fontId="2" fillId="20" borderId="3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14" fontId="18" fillId="17" borderId="19" xfId="3" applyNumberFormat="1" applyFont="1" applyFill="1" applyBorder="1" applyAlignment="1">
      <alignment horizontal="right"/>
    </xf>
    <xf numFmtId="0" fontId="29" fillId="17" borderId="79" xfId="0" applyFont="1" applyFill="1" applyBorder="1" applyAlignment="1">
      <alignment horizontal="center" vertical="top" wrapText="1"/>
    </xf>
    <xf numFmtId="0" fontId="29" fillId="17" borderId="28" xfId="0" applyFont="1" applyFill="1" applyBorder="1" applyAlignment="1">
      <alignment horizontal="center" vertical="top" wrapText="1"/>
    </xf>
    <xf numFmtId="0" fontId="29" fillId="17" borderId="29" xfId="0" applyFont="1" applyFill="1" applyBorder="1" applyAlignment="1">
      <alignment horizontal="center" vertical="top" wrapText="1"/>
    </xf>
    <xf numFmtId="0" fontId="26" fillId="17" borderId="23" xfId="0" applyFont="1" applyFill="1" applyBorder="1" applyAlignment="1">
      <alignment horizontal="left" vertical="top" wrapText="1"/>
    </xf>
    <xf numFmtId="0" fontId="26" fillId="17" borderId="24" xfId="0" applyFont="1" applyFill="1" applyBorder="1" applyAlignment="1">
      <alignment horizontal="left" vertical="top" wrapText="1"/>
    </xf>
    <xf numFmtId="0" fontId="35" fillId="20" borderId="1" xfId="0" applyFont="1" applyFill="1" applyBorder="1"/>
    <xf numFmtId="0" fontId="34" fillId="20" borderId="9" xfId="0" applyFont="1" applyFill="1" applyBorder="1" applyAlignment="1">
      <alignment horizontal="center"/>
    </xf>
    <xf numFmtId="0" fontId="34" fillId="20" borderId="10" xfId="0" applyFont="1" applyFill="1" applyBorder="1"/>
    <xf numFmtId="0" fontId="35" fillId="20" borderId="50" xfId="0" applyFont="1" applyFill="1" applyBorder="1"/>
    <xf numFmtId="0" fontId="7" fillId="17" borderId="6" xfId="0" applyFont="1" applyFill="1" applyBorder="1" applyAlignment="1">
      <alignment horizontal="center" vertical="center" wrapText="1"/>
    </xf>
    <xf numFmtId="0" fontId="56" fillId="17" borderId="0" xfId="0" applyFont="1" applyFill="1" applyAlignment="1"/>
    <xf numFmtId="0" fontId="55" fillId="17" borderId="0" xfId="0" applyFont="1" applyFill="1" applyAlignment="1"/>
    <xf numFmtId="0" fontId="7" fillId="17" borderId="14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vertical="center" wrapText="1"/>
    </xf>
    <xf numFmtId="0" fontId="0" fillId="0" borderId="0" xfId="0"/>
    <xf numFmtId="0" fontId="0" fillId="0" borderId="0" xfId="0" applyFill="1" applyBorder="1"/>
    <xf numFmtId="0" fontId="19" fillId="20" borderId="8" xfId="0" applyFont="1" applyFill="1" applyBorder="1" applyAlignment="1">
      <alignment horizontal="left" indent="4"/>
    </xf>
    <xf numFmtId="0" fontId="0" fillId="20" borderId="9" xfId="0" applyFill="1" applyBorder="1"/>
    <xf numFmtId="0" fontId="0" fillId="20" borderId="10" xfId="0" applyFill="1" applyBorder="1"/>
    <xf numFmtId="0" fontId="34" fillId="17" borderId="1" xfId="8" applyFont="1" applyFill="1" applyBorder="1" applyAlignment="1">
      <alignment horizontal="center" vertical="center"/>
    </xf>
    <xf numFmtId="0" fontId="34" fillId="17" borderId="7" xfId="8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8" xfId="0" applyFont="1" applyBorder="1" applyAlignment="1">
      <alignment vertical="center" wrapText="1"/>
    </xf>
    <xf numFmtId="1" fontId="33" fillId="0" borderId="30" xfId="0" applyNumberFormat="1" applyFont="1" applyBorder="1"/>
    <xf numFmtId="2" fontId="22" fillId="0" borderId="30" xfId="17" applyNumberFormat="1" applyFont="1" applyFill="1" applyBorder="1" applyAlignment="1">
      <alignment horizontal="right" wrapText="1"/>
    </xf>
    <xf numFmtId="10" fontId="22" fillId="0" borderId="30" xfId="2" applyNumberFormat="1" applyFont="1" applyFill="1" applyBorder="1" applyAlignment="1">
      <alignment horizontal="right" wrapText="1"/>
    </xf>
    <xf numFmtId="3" fontId="26" fillId="5" borderId="25" xfId="0" applyNumberFormat="1" applyFont="1" applyFill="1" applyBorder="1" applyAlignment="1">
      <alignment horizontal="right" vertical="center" wrapText="1"/>
    </xf>
    <xf numFmtId="3" fontId="26" fillId="5" borderId="20" xfId="0" applyNumberFormat="1" applyFont="1" applyFill="1" applyBorder="1" applyAlignment="1">
      <alignment horizontal="right" vertical="center" wrapText="1"/>
    </xf>
    <xf numFmtId="165" fontId="26" fillId="5" borderId="20" xfId="15" applyNumberFormat="1" applyFont="1" applyFill="1" applyBorder="1" applyAlignment="1">
      <alignment horizontal="right" vertical="center" wrapText="1"/>
    </xf>
    <xf numFmtId="3" fontId="0" fillId="0" borderId="36" xfId="0" applyNumberFormat="1" applyBorder="1" applyAlignment="1">
      <alignment horizontal="right" vertical="center"/>
    </xf>
    <xf numFmtId="0" fontId="0" fillId="0" borderId="0" xfId="0"/>
    <xf numFmtId="0" fontId="0" fillId="0" borderId="0" xfId="0"/>
    <xf numFmtId="0" fontId="7" fillId="17" borderId="5" xfId="0" applyFont="1" applyFill="1" applyBorder="1" applyAlignment="1">
      <alignment horizontal="center" vertical="center" wrapText="1"/>
    </xf>
    <xf numFmtId="165" fontId="26" fillId="5" borderId="20" xfId="15" applyNumberFormat="1" applyFont="1" applyFill="1" applyBorder="1" applyAlignment="1">
      <alignment horizontal="right" vertical="top" wrapText="1"/>
    </xf>
    <xf numFmtId="165" fontId="26" fillId="6" borderId="20" xfId="15" applyNumberFormat="1" applyFont="1" applyFill="1" applyBorder="1" applyAlignment="1">
      <alignment horizontal="right" vertical="top" wrapText="1"/>
    </xf>
    <xf numFmtId="165" fontId="26" fillId="5" borderId="25" xfId="15" applyNumberFormat="1" applyFont="1" applyFill="1" applyBorder="1" applyAlignment="1">
      <alignment horizontal="right" vertical="top" wrapText="1"/>
    </xf>
    <xf numFmtId="165" fontId="26" fillId="6" borderId="25" xfId="15" applyNumberFormat="1" applyFont="1" applyFill="1" applyBorder="1" applyAlignment="1">
      <alignment horizontal="right" vertical="top" wrapText="1"/>
    </xf>
    <xf numFmtId="0" fontId="26" fillId="5" borderId="25" xfId="0" quotePrefix="1" applyFont="1" applyFill="1" applyBorder="1" applyAlignment="1">
      <alignment horizontal="right" vertical="top" wrapText="1"/>
    </xf>
    <xf numFmtId="0" fontId="26" fillId="6" borderId="25" xfId="0" quotePrefix="1" applyFont="1" applyFill="1" applyBorder="1" applyAlignment="1">
      <alignment horizontal="right" vertical="top" wrapText="1"/>
    </xf>
    <xf numFmtId="0" fontId="26" fillId="5" borderId="25" xfId="0" applyFont="1" applyFill="1" applyBorder="1" applyAlignment="1" applyProtection="1">
      <alignment horizontal="left" vertical="top" wrapText="1"/>
    </xf>
    <xf numFmtId="164" fontId="38" fillId="3" borderId="18" xfId="20" applyNumberFormat="1" applyFont="1" applyFill="1" applyBorder="1"/>
    <xf numFmtId="0" fontId="7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ill="1"/>
    <xf numFmtId="0" fontId="72" fillId="0" borderId="0" xfId="6" applyFont="1" applyFill="1" applyBorder="1" applyAlignment="1">
      <alignment horizontal="left" wrapText="1"/>
    </xf>
    <xf numFmtId="3" fontId="0" fillId="17" borderId="60" xfId="0" applyNumberFormat="1" applyFill="1" applyBorder="1"/>
    <xf numFmtId="3" fontId="0" fillId="17" borderId="91" xfId="0" applyNumberFormat="1" applyFill="1" applyBorder="1"/>
    <xf numFmtId="0" fontId="27" fillId="0" borderId="0" xfId="0" applyFont="1" applyAlignment="1">
      <alignment horizontal="center" wrapText="1"/>
    </xf>
    <xf numFmtId="0" fontId="0" fillId="0" borderId="96" xfId="0" applyBorder="1" applyAlignment="1">
      <alignment horizontal="center"/>
    </xf>
    <xf numFmtId="0" fontId="0" fillId="0" borderId="0" xfId="0"/>
    <xf numFmtId="0" fontId="4" fillId="0" borderId="0" xfId="1" applyAlignment="1">
      <alignment horizontal="left"/>
    </xf>
    <xf numFmtId="0" fontId="62" fillId="12" borderId="82" xfId="0" applyFont="1" applyFill="1" applyBorder="1" applyAlignment="1">
      <alignment horizontal="left" vertical="center" wrapText="1" indent="3"/>
    </xf>
    <xf numFmtId="3" fontId="63" fillId="12" borderId="82" xfId="0" applyNumberFormat="1" applyFont="1" applyFill="1" applyBorder="1" applyAlignment="1">
      <alignment horizontal="right" vertical="center"/>
    </xf>
    <xf numFmtId="0" fontId="34" fillId="17" borderId="93" xfId="8" applyFont="1" applyFill="1" applyBorder="1" applyAlignment="1">
      <alignment horizontal="center" vertical="center" wrapText="1"/>
    </xf>
    <xf numFmtId="0" fontId="63" fillId="12" borderId="83" xfId="0" applyFont="1" applyFill="1" applyBorder="1" applyAlignment="1">
      <alignment horizontal="right" vertical="center"/>
    </xf>
    <xf numFmtId="0" fontId="34" fillId="17" borderId="18" xfId="8" applyFont="1" applyFill="1" applyBorder="1" applyAlignment="1">
      <alignment horizontal="center" vertical="center" wrapText="1"/>
    </xf>
    <xf numFmtId="0" fontId="34" fillId="17" borderId="94" xfId="8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26" fillId="5" borderId="25" xfId="0" applyNumberFormat="1" applyFont="1" applyFill="1" applyBorder="1" applyAlignment="1" applyProtection="1">
      <alignment vertical="top" wrapText="1"/>
    </xf>
    <xf numFmtId="2" fontId="26" fillId="5" borderId="25" xfId="0" applyNumberFormat="1" applyFont="1" applyFill="1" applyBorder="1" applyAlignment="1" applyProtection="1">
      <alignment horizontal="left" vertical="top" wrapText="1"/>
    </xf>
    <xf numFmtId="164" fontId="38" fillId="3" borderId="18" xfId="2" applyNumberFormat="1" applyFont="1" applyFill="1" applyBorder="1"/>
    <xf numFmtId="3" fontId="5" fillId="0" borderId="18" xfId="0" applyNumberFormat="1" applyFont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10" fontId="5" fillId="0" borderId="17" xfId="0" applyNumberFormat="1" applyFont="1" applyBorder="1" applyAlignment="1">
      <alignment horizontal="right" vertical="center" wrapText="1"/>
    </xf>
    <xf numFmtId="10" fontId="5" fillId="0" borderId="73" xfId="0" applyNumberFormat="1" applyFont="1" applyBorder="1" applyAlignment="1">
      <alignment horizontal="right" vertical="center" wrapText="1"/>
    </xf>
    <xf numFmtId="0" fontId="7" fillId="17" borderId="9" xfId="0" applyFont="1" applyFill="1" applyBorder="1" applyAlignment="1">
      <alignment horizontal="center" vertical="center" wrapText="1"/>
    </xf>
    <xf numFmtId="164" fontId="13" fillId="0" borderId="6" xfId="2" applyNumberFormat="1" applyFont="1" applyBorder="1" applyAlignment="1">
      <alignment vertical="center" wrapText="1"/>
    </xf>
    <xf numFmtId="0" fontId="0" fillId="0" borderId="0" xfId="0"/>
    <xf numFmtId="0" fontId="7" fillId="17" borderId="8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 wrapText="1"/>
    </xf>
    <xf numFmtId="0" fontId="0" fillId="0" borderId="0" xfId="0"/>
    <xf numFmtId="0" fontId="28" fillId="0" borderId="0" xfId="0" applyFont="1" applyBorder="1"/>
    <xf numFmtId="0" fontId="27" fillId="0" borderId="44" xfId="0" applyFont="1" applyBorder="1"/>
    <xf numFmtId="3" fontId="19" fillId="0" borderId="43" xfId="0" applyNumberFormat="1" applyFont="1" applyBorder="1" applyAlignment="1">
      <alignment horizontal="right"/>
    </xf>
    <xf numFmtId="1" fontId="20" fillId="4" borderId="14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4" fillId="0" borderId="18" xfId="1" applyBorder="1"/>
    <xf numFmtId="0" fontId="52" fillId="17" borderId="7" xfId="0" applyFont="1" applyFill="1" applyBorder="1" applyAlignment="1">
      <alignment horizontal="center" vertical="center" wrapText="1"/>
    </xf>
    <xf numFmtId="0" fontId="52" fillId="17" borderId="15" xfId="0" applyFont="1" applyFill="1" applyBorder="1" applyAlignment="1">
      <alignment horizontal="center" vertical="center" wrapText="1"/>
    </xf>
    <xf numFmtId="0" fontId="52" fillId="17" borderId="14" xfId="0" applyFont="1" applyFill="1" applyBorder="1" applyAlignment="1">
      <alignment horizontal="center" vertical="center" wrapText="1"/>
    </xf>
    <xf numFmtId="0" fontId="52" fillId="17" borderId="13" xfId="0" applyFont="1" applyFill="1" applyBorder="1" applyAlignment="1">
      <alignment horizontal="center" vertical="center" wrapText="1"/>
    </xf>
    <xf numFmtId="0" fontId="0" fillId="17" borderId="5" xfId="0" applyFill="1" applyBorder="1" applyAlignment="1">
      <alignment vertical="center" wrapText="1"/>
    </xf>
    <xf numFmtId="0" fontId="0" fillId="17" borderId="6" xfId="0" applyFill="1" applyBorder="1" applyAlignment="1">
      <alignment vertical="center" wrapText="1"/>
    </xf>
    <xf numFmtId="0" fontId="52" fillId="17" borderId="6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44" xfId="0" applyBorder="1" applyAlignment="1">
      <alignment horizontal="center"/>
    </xf>
    <xf numFmtId="0" fontId="27" fillId="17" borderId="104" xfId="0" applyFont="1" applyFill="1" applyBorder="1" applyAlignment="1">
      <alignment wrapText="1"/>
    </xf>
    <xf numFmtId="0" fontId="27" fillId="17" borderId="76" xfId="0" applyFont="1" applyFill="1" applyBorder="1" applyAlignment="1">
      <alignment wrapText="1"/>
    </xf>
    <xf numFmtId="0" fontId="27" fillId="17" borderId="76" xfId="0" applyFont="1" applyFill="1" applyBorder="1" applyAlignment="1">
      <alignment horizontal="center" wrapText="1"/>
    </xf>
    <xf numFmtId="0" fontId="27" fillId="17" borderId="77" xfId="0" applyFont="1" applyFill="1" applyBorder="1" applyAlignment="1">
      <alignment horizontal="center" wrapText="1"/>
    </xf>
    <xf numFmtId="0" fontId="27" fillId="17" borderId="104" xfId="0" applyFont="1" applyFill="1" applyBorder="1" applyAlignment="1">
      <alignment horizontal="center" wrapText="1"/>
    </xf>
    <xf numFmtId="14" fontId="18" fillId="17" borderId="30" xfId="3" applyNumberFormat="1" applyFont="1" applyFill="1" applyBorder="1" applyAlignment="1">
      <alignment horizontal="right"/>
    </xf>
    <xf numFmtId="0" fontId="0" fillId="0" borderId="0" xfId="0"/>
    <xf numFmtId="0" fontId="7" fillId="17" borderId="5" xfId="0" applyFont="1" applyFill="1" applyBorder="1" applyAlignment="1">
      <alignment horizontal="center" vertical="center" wrapText="1"/>
    </xf>
    <xf numFmtId="0" fontId="7" fillId="17" borderId="14" xfId="0" applyFont="1" applyFill="1" applyBorder="1" applyAlignment="1">
      <alignment horizontal="center" vertical="center" wrapText="1"/>
    </xf>
    <xf numFmtId="0" fontId="0" fillId="17" borderId="0" xfId="0" applyFill="1" applyAlignment="1"/>
    <xf numFmtId="0" fontId="1" fillId="20" borderId="8" xfId="0" applyFont="1" applyFill="1" applyBorder="1" applyAlignment="1">
      <alignment horizontal="center" vertical="center"/>
    </xf>
    <xf numFmtId="0" fontId="4" fillId="0" borderId="0" xfId="1" applyAlignment="1">
      <alignment horizontal="left" vertical="top"/>
    </xf>
    <xf numFmtId="0" fontId="7" fillId="17" borderId="18" xfId="0" applyFont="1" applyFill="1" applyBorder="1" applyAlignment="1">
      <alignment horizontal="center" vertical="center" wrapText="1"/>
    </xf>
    <xf numFmtId="0" fontId="48" fillId="3" borderId="30" xfId="0" quotePrefix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48" fillId="3" borderId="44" xfId="0" applyFont="1" applyFill="1" applyBorder="1" applyAlignment="1">
      <alignment horizontal="center" vertical="center" wrapText="1"/>
    </xf>
    <xf numFmtId="3" fontId="48" fillId="3" borderId="95" xfId="0" applyNumberFormat="1" applyFont="1" applyFill="1" applyBorder="1" applyAlignment="1">
      <alignment horizontal="center" vertical="center"/>
    </xf>
    <xf numFmtId="0" fontId="48" fillId="3" borderId="44" xfId="0" quotePrefix="1" applyFont="1" applyFill="1" applyBorder="1" applyAlignment="1">
      <alignment horizontal="center" vertical="center" wrapText="1"/>
    </xf>
    <xf numFmtId="3" fontId="48" fillId="3" borderId="44" xfId="0" applyNumberFormat="1" applyFont="1" applyFill="1" applyBorder="1" applyAlignment="1">
      <alignment horizontal="center" vertical="center" wrapText="1"/>
    </xf>
    <xf numFmtId="165" fontId="26" fillId="5" borderId="31" xfId="15" applyNumberFormat="1" applyFont="1" applyFill="1" applyBorder="1" applyAlignment="1">
      <alignment horizontal="right" vertical="top" wrapText="1"/>
    </xf>
    <xf numFmtId="0" fontId="26" fillId="5" borderId="26" xfId="0" quotePrefix="1" applyFont="1" applyFill="1" applyBorder="1" applyAlignment="1">
      <alignment horizontal="right" vertical="top" wrapText="1"/>
    </xf>
    <xf numFmtId="165" fontId="26" fillId="5" borderId="26" xfId="15" applyNumberFormat="1" applyFont="1" applyFill="1" applyBorder="1" applyAlignment="1">
      <alignment horizontal="right" vertical="top" wrapText="1"/>
    </xf>
    <xf numFmtId="165" fontId="26" fillId="5" borderId="30" xfId="15" applyNumberFormat="1" applyFont="1" applyFill="1" applyBorder="1" applyAlignment="1">
      <alignment horizontal="right" vertical="top" wrapText="1"/>
    </xf>
    <xf numFmtId="0" fontId="26" fillId="5" borderId="30" xfId="0" quotePrefix="1" applyFont="1" applyFill="1" applyBorder="1" applyAlignment="1">
      <alignment horizontal="right" vertical="top" wrapText="1"/>
    </xf>
    <xf numFmtId="0" fontId="4" fillId="0" borderId="60" xfId="1" applyBorder="1" applyAlignment="1">
      <alignment vertical="center" wrapText="1"/>
    </xf>
    <xf numFmtId="0" fontId="26" fillId="3" borderId="30" xfId="0" applyFont="1" applyFill="1" applyBorder="1" applyAlignment="1">
      <alignment horizontal="left" vertical="top" wrapText="1"/>
    </xf>
    <xf numFmtId="3" fontId="5" fillId="0" borderId="10" xfId="0" applyNumberFormat="1" applyFont="1" applyBorder="1" applyAlignment="1">
      <alignment horizontal="right" wrapText="1"/>
    </xf>
    <xf numFmtId="0" fontId="12" fillId="0" borderId="14" xfId="0" applyFont="1" applyBorder="1" applyAlignment="1">
      <alignment vertical="center" wrapText="1"/>
    </xf>
    <xf numFmtId="3" fontId="5" fillId="0" borderId="13" xfId="0" applyNumberFormat="1" applyFont="1" applyBorder="1" applyAlignment="1">
      <alignment horizontal="right" wrapText="1"/>
    </xf>
    <xf numFmtId="164" fontId="5" fillId="0" borderId="13" xfId="0" applyNumberFormat="1" applyFont="1" applyBorder="1" applyAlignment="1">
      <alignment horizontal="right" wrapText="1"/>
    </xf>
    <xf numFmtId="0" fontId="10" fillId="0" borderId="18" xfId="0" applyFont="1" applyBorder="1" applyAlignment="1">
      <alignment vertical="center" wrapText="1"/>
    </xf>
    <xf numFmtId="3" fontId="5" fillId="0" borderId="18" xfId="0" applyNumberFormat="1" applyFont="1" applyBorder="1" applyAlignment="1">
      <alignment horizontal="right" wrapText="1"/>
    </xf>
    <xf numFmtId="9" fontId="5" fillId="0" borderId="18" xfId="2" applyFont="1" applyBorder="1" applyAlignment="1">
      <alignment horizontal="right" wrapText="1"/>
    </xf>
    <xf numFmtId="0" fontId="11" fillId="2" borderId="1" xfId="0" applyFont="1" applyFill="1" applyBorder="1" applyAlignment="1">
      <alignment vertical="center" wrapText="1"/>
    </xf>
    <xf numFmtId="9" fontId="5" fillId="0" borderId="18" xfId="0" applyNumberFormat="1" applyFont="1" applyBorder="1" applyAlignment="1">
      <alignment horizontal="right" wrapText="1"/>
    </xf>
    <xf numFmtId="0" fontId="4" fillId="0" borderId="0" xfId="1" applyBorder="1" applyAlignment="1">
      <alignment horizontal="left" vertical="top" wrapText="1"/>
    </xf>
    <xf numFmtId="9" fontId="5" fillId="0" borderId="10" xfId="0" applyNumberFormat="1" applyFont="1" applyBorder="1" applyAlignment="1">
      <alignment horizontal="right" wrapText="1"/>
    </xf>
    <xf numFmtId="0" fontId="26" fillId="5" borderId="67" xfId="0" applyFont="1" applyFill="1" applyBorder="1" applyAlignment="1">
      <alignment horizontal="left" vertical="top" wrapText="1"/>
    </xf>
    <xf numFmtId="0" fontId="26" fillId="5" borderId="25" xfId="25" applyFont="1" applyFill="1" applyBorder="1" applyAlignment="1">
      <alignment horizontal="left" vertical="top" wrapText="1"/>
    </xf>
    <xf numFmtId="0" fontId="0" fillId="0" borderId="47" xfId="0" applyBorder="1" applyAlignment="1">
      <alignment horizontal="right"/>
    </xf>
    <xf numFmtId="0" fontId="60" fillId="13" borderId="81" xfId="0" applyFont="1" applyFill="1" applyBorder="1" applyAlignment="1">
      <alignment horizontal="center" wrapText="1"/>
    </xf>
    <xf numFmtId="0" fontId="7" fillId="17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3" fontId="67" fillId="0" borderId="0" xfId="0" applyNumberFormat="1" applyFont="1"/>
    <xf numFmtId="0" fontId="29" fillId="17" borderId="25" xfId="0" applyFont="1" applyFill="1" applyBorder="1" applyAlignment="1">
      <alignment horizontal="center" vertical="center" wrapText="1"/>
    </xf>
    <xf numFmtId="0" fontId="29" fillId="17" borderId="20" xfId="0" applyFont="1" applyFill="1" applyBorder="1" applyAlignment="1">
      <alignment horizontal="center" vertical="center" wrapText="1"/>
    </xf>
    <xf numFmtId="0" fontId="27" fillId="17" borderId="36" xfId="0" applyFont="1" applyFill="1" applyBorder="1" applyAlignment="1">
      <alignment horizontal="center" vertical="center"/>
    </xf>
    <xf numFmtId="0" fontId="26" fillId="17" borderId="100" xfId="0" applyFont="1" applyFill="1" applyBorder="1" applyAlignment="1">
      <alignment horizontal="center" vertical="center" wrapText="1"/>
    </xf>
    <xf numFmtId="0" fontId="0" fillId="17" borderId="101" xfId="0" applyFill="1" applyBorder="1" applyAlignment="1">
      <alignment horizontal="center" vertical="center"/>
    </xf>
    <xf numFmtId="0" fontId="26" fillId="17" borderId="102" xfId="0" applyFont="1" applyFill="1" applyBorder="1" applyAlignment="1">
      <alignment horizontal="center" vertical="center" wrapText="1"/>
    </xf>
    <xf numFmtId="0" fontId="26" fillId="5" borderId="20" xfId="0" quotePrefix="1" applyFont="1" applyFill="1" applyBorder="1" applyAlignment="1">
      <alignment horizontal="right" vertical="top" wrapText="1"/>
    </xf>
    <xf numFmtId="0" fontId="26" fillId="6" borderId="20" xfId="0" applyFont="1" applyFill="1" applyBorder="1" applyAlignment="1">
      <alignment horizontal="right" vertical="top" wrapText="1"/>
    </xf>
    <xf numFmtId="0" fontId="26" fillId="6" borderId="20" xfId="0" quotePrefix="1" applyFont="1" applyFill="1" applyBorder="1" applyAlignment="1">
      <alignment horizontal="right" vertical="top" wrapText="1"/>
    </xf>
    <xf numFmtId="0" fontId="26" fillId="5" borderId="109" xfId="0" quotePrefix="1" applyFont="1" applyFill="1" applyBorder="1" applyAlignment="1">
      <alignment horizontal="right" vertical="top" wrapText="1"/>
    </xf>
    <xf numFmtId="0" fontId="26" fillId="5" borderId="99" xfId="0" applyFont="1" applyFill="1" applyBorder="1" applyAlignment="1">
      <alignment horizontal="left" vertical="top" wrapText="1"/>
    </xf>
    <xf numFmtId="0" fontId="26" fillId="6" borderId="30" xfId="0" applyFont="1" applyFill="1" applyBorder="1" applyAlignment="1">
      <alignment horizontal="right" vertical="top" wrapText="1"/>
    </xf>
    <xf numFmtId="0" fontId="26" fillId="6" borderId="30" xfId="0" quotePrefix="1" applyFont="1" applyFill="1" applyBorder="1" applyAlignment="1">
      <alignment horizontal="right" vertical="top" wrapText="1"/>
    </xf>
    <xf numFmtId="0" fontId="0" fillId="0" borderId="44" xfId="0" applyBorder="1" applyAlignment="1">
      <alignment vertical="top"/>
    </xf>
    <xf numFmtId="165" fontId="0" fillId="0" borderId="44" xfId="0" applyNumberFormat="1" applyBorder="1" applyAlignment="1">
      <alignment horizontal="right"/>
    </xf>
    <xf numFmtId="0" fontId="27" fillId="0" borderId="95" xfId="0" applyFont="1" applyBorder="1"/>
    <xf numFmtId="0" fontId="26" fillId="5" borderId="67" xfId="0" applyFont="1" applyFill="1" applyBorder="1" applyAlignment="1">
      <alignment horizontal="right" vertical="top" wrapText="1"/>
    </xf>
    <xf numFmtId="165" fontId="0" fillId="0" borderId="47" xfId="15" applyNumberFormat="1" applyFont="1" applyBorder="1" applyAlignment="1">
      <alignment horizontal="right"/>
    </xf>
    <xf numFmtId="0" fontId="27" fillId="0" borderId="47" xfId="0" applyFont="1" applyBorder="1" applyAlignment="1">
      <alignment horizontal="right"/>
    </xf>
    <xf numFmtId="165" fontId="27" fillId="0" borderId="47" xfId="0" applyNumberFormat="1" applyFont="1" applyBorder="1" applyAlignment="1">
      <alignment horizontal="right"/>
    </xf>
    <xf numFmtId="165" fontId="0" fillId="0" borderId="47" xfId="0" applyNumberFormat="1" applyBorder="1" applyAlignment="1">
      <alignment horizontal="right"/>
    </xf>
    <xf numFmtId="164" fontId="0" fillId="0" borderId="30" xfId="2" applyNumberFormat="1" applyFont="1" applyBorder="1" applyAlignment="1">
      <alignment horizontal="right"/>
    </xf>
    <xf numFmtId="0" fontId="19" fillId="0" borderId="62" xfId="0" applyFont="1" applyBorder="1" applyAlignment="1">
      <alignment horizontal="left" indent="4"/>
    </xf>
    <xf numFmtId="1" fontId="20" fillId="4" borderId="0" xfId="0" applyNumberFormat="1" applyFont="1" applyFill="1" applyBorder="1" applyAlignment="1">
      <alignment horizontal="center"/>
    </xf>
    <xf numFmtId="3" fontId="19" fillId="0" borderId="35" xfId="0" applyNumberFormat="1" applyFont="1" applyBorder="1" applyAlignment="1">
      <alignment horizontal="right"/>
    </xf>
    <xf numFmtId="3" fontId="19" fillId="0" borderId="111" xfId="0" applyNumberFormat="1" applyFont="1" applyBorder="1" applyAlignment="1">
      <alignment horizontal="right"/>
    </xf>
    <xf numFmtId="3" fontId="19" fillId="0" borderId="37" xfId="0" applyNumberFormat="1" applyFont="1" applyBorder="1" applyAlignment="1">
      <alignment horizontal="right"/>
    </xf>
    <xf numFmtId="164" fontId="19" fillId="0" borderId="38" xfId="2" applyNumberFormat="1" applyFont="1" applyBorder="1" applyAlignment="1">
      <alignment horizontal="right"/>
    </xf>
    <xf numFmtId="3" fontId="19" fillId="0" borderId="55" xfId="0" applyNumberFormat="1" applyFont="1" applyBorder="1" applyAlignment="1"/>
    <xf numFmtId="3" fontId="19" fillId="0" borderId="8" xfId="0" applyNumberFormat="1" applyFont="1" applyBorder="1" applyAlignment="1">
      <alignment horizontal="right"/>
    </xf>
    <xf numFmtId="0" fontId="0" fillId="0" borderId="112" xfId="0" applyBorder="1" applyAlignment="1">
      <alignment horizontal="center"/>
    </xf>
    <xf numFmtId="0" fontId="72" fillId="0" borderId="0" xfId="0" applyFont="1" applyFill="1"/>
    <xf numFmtId="0" fontId="31" fillId="0" borderId="30" xfId="6" quotePrefix="1" applyNumberFormat="1" applyFont="1" applyBorder="1" applyAlignment="1"/>
    <xf numFmtId="0" fontId="0" fillId="0" borderId="0" xfId="0"/>
    <xf numFmtId="0" fontId="16" fillId="0" borderId="0" xfId="10" applyFill="1"/>
    <xf numFmtId="3" fontId="19" fillId="0" borderId="0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/>
    <xf numFmtId="0" fontId="0" fillId="0" borderId="113" xfId="0" applyFont="1" applyBorder="1"/>
    <xf numFmtId="0" fontId="45" fillId="17" borderId="113" xfId="0" applyFont="1" applyFill="1" applyBorder="1" applyAlignment="1">
      <alignment wrapText="1"/>
    </xf>
    <xf numFmtId="0" fontId="75" fillId="0" borderId="16" xfId="0" applyFont="1" applyBorder="1" applyAlignment="1">
      <alignment horizontal="center" vertical="center" wrapText="1"/>
    </xf>
    <xf numFmtId="0" fontId="75" fillId="0" borderId="5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76" fillId="0" borderId="16" xfId="0" applyFont="1" applyBorder="1" applyAlignment="1">
      <alignment horizontal="center" vertical="center" wrapText="1"/>
    </xf>
    <xf numFmtId="0" fontId="75" fillId="0" borderId="72" xfId="0" applyFont="1" applyBorder="1" applyAlignment="1">
      <alignment horizontal="center" vertical="center" wrapText="1"/>
    </xf>
    <xf numFmtId="0" fontId="0" fillId="0" borderId="0" xfId="0"/>
    <xf numFmtId="0" fontId="77" fillId="17" borderId="37" xfId="0" applyFont="1" applyFill="1" applyBorder="1" applyAlignment="1">
      <alignment horizontal="center" vertical="top" wrapText="1"/>
    </xf>
    <xf numFmtId="0" fontId="77" fillId="17" borderId="38" xfId="0" applyFont="1" applyFill="1" applyBorder="1" applyAlignment="1">
      <alignment horizontal="center" vertical="top" wrapText="1"/>
    </xf>
    <xf numFmtId="0" fontId="35" fillId="17" borderId="44" xfId="6" applyFont="1" applyFill="1" applyBorder="1"/>
    <xf numFmtId="3" fontId="35" fillId="17" borderId="44" xfId="6" applyNumberFormat="1" applyFont="1" applyFill="1" applyBorder="1" applyAlignment="1">
      <alignment horizontal="center" wrapText="1"/>
    </xf>
    <xf numFmtId="0" fontId="0" fillId="0" borderId="0" xfId="0"/>
    <xf numFmtId="0" fontId="81" fillId="21" borderId="0" xfId="0" applyFont="1" applyFill="1"/>
    <xf numFmtId="0" fontId="81" fillId="0" borderId="0" xfId="0" applyFont="1" applyFill="1"/>
    <xf numFmtId="0" fontId="83" fillId="0" borderId="0" xfId="0" applyFont="1"/>
    <xf numFmtId="0" fontId="78" fillId="17" borderId="18" xfId="0" applyFont="1" applyFill="1" applyBorder="1" applyAlignment="1">
      <alignment horizontal="center" vertical="top" wrapText="1"/>
    </xf>
    <xf numFmtId="0" fontId="0" fillId="0" borderId="0" xfId="0"/>
    <xf numFmtId="0" fontId="38" fillId="3" borderId="18" xfId="0" applyNumberFormat="1" applyFont="1" applyFill="1" applyBorder="1"/>
    <xf numFmtId="3" fontId="38" fillId="3" borderId="18" xfId="0" applyNumberFormat="1" applyFont="1" applyFill="1" applyBorder="1" applyAlignment="1"/>
    <xf numFmtId="0" fontId="0" fillId="0" borderId="0" xfId="0"/>
    <xf numFmtId="0" fontId="27" fillId="4" borderId="32" xfId="0" applyFont="1" applyFill="1" applyBorder="1" applyAlignment="1">
      <alignment horizontal="center"/>
    </xf>
    <xf numFmtId="0" fontId="27" fillId="4" borderId="33" xfId="0" applyFont="1" applyFill="1" applyBorder="1" applyAlignment="1">
      <alignment horizontal="center"/>
    </xf>
    <xf numFmtId="0" fontId="27" fillId="4" borderId="34" xfId="0" applyFont="1" applyFill="1" applyBorder="1" applyAlignment="1">
      <alignment horizontal="center"/>
    </xf>
    <xf numFmtId="0" fontId="43" fillId="16" borderId="35" xfId="0" applyFont="1" applyFill="1" applyBorder="1"/>
    <xf numFmtId="3" fontId="43" fillId="17" borderId="114" xfId="0" applyNumberFormat="1" applyFont="1" applyFill="1" applyBorder="1"/>
    <xf numFmtId="164" fontId="43" fillId="16" borderId="116" xfId="2" applyNumberFormat="1" applyFont="1" applyFill="1" applyBorder="1"/>
    <xf numFmtId="0" fontId="0" fillId="0" borderId="111" xfId="0" applyBorder="1" applyAlignment="1">
      <alignment horizontal="right"/>
    </xf>
    <xf numFmtId="164" fontId="0" fillId="0" borderId="62" xfId="2" applyNumberFormat="1" applyFont="1" applyBorder="1" applyAlignment="1">
      <alignment horizontal="right"/>
    </xf>
    <xf numFmtId="0" fontId="0" fillId="0" borderId="43" xfId="0" applyBorder="1" applyAlignment="1">
      <alignment horizontal="right"/>
    </xf>
    <xf numFmtId="164" fontId="0" fillId="0" borderId="38" xfId="2" applyNumberFormat="1" applyFont="1" applyBorder="1" applyAlignment="1">
      <alignment horizontal="right"/>
    </xf>
    <xf numFmtId="164" fontId="0" fillId="0" borderId="34" xfId="2" applyNumberFormat="1" applyFont="1" applyBorder="1"/>
    <xf numFmtId="0" fontId="0" fillId="0" borderId="117" xfId="0" applyBorder="1" applyAlignment="1">
      <alignment horizontal="right"/>
    </xf>
    <xf numFmtId="164" fontId="0" fillId="0" borderId="13" xfId="2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164" fontId="0" fillId="0" borderId="6" xfId="2" applyNumberFormat="1" applyFont="1" applyBorder="1" applyAlignment="1">
      <alignment horizontal="right"/>
    </xf>
    <xf numFmtId="0" fontId="0" fillId="18" borderId="119" xfId="0" applyFill="1" applyBorder="1"/>
    <xf numFmtId="164" fontId="0" fillId="18" borderId="120" xfId="2" applyNumberFormat="1" applyFont="1" applyFill="1" applyBorder="1"/>
    <xf numFmtId="0" fontId="0" fillId="18" borderId="12" xfId="0" applyFill="1" applyBorder="1" applyAlignment="1">
      <alignment horizontal="right"/>
    </xf>
    <xf numFmtId="164" fontId="0" fillId="18" borderId="13" xfId="2" applyNumberFormat="1" applyFont="1" applyFill="1" applyBorder="1" applyAlignment="1">
      <alignment horizontal="right"/>
    </xf>
    <xf numFmtId="0" fontId="0" fillId="18" borderId="50" xfId="0" applyFill="1" applyBorder="1" applyAlignment="1">
      <alignment horizontal="right"/>
    </xf>
    <xf numFmtId="164" fontId="0" fillId="18" borderId="120" xfId="2" applyNumberFormat="1" applyFont="1" applyFill="1" applyBorder="1" applyAlignment="1">
      <alignment horizontal="right"/>
    </xf>
    <xf numFmtId="0" fontId="0" fillId="0" borderId="12" xfId="0" applyBorder="1"/>
    <xf numFmtId="164" fontId="0" fillId="0" borderId="13" xfId="2" applyNumberFormat="1" applyFont="1" applyBorder="1"/>
    <xf numFmtId="0" fontId="0" fillId="0" borderId="12" xfId="0" applyBorder="1" applyAlignment="1">
      <alignment horizontal="right"/>
    </xf>
    <xf numFmtId="0" fontId="0" fillId="0" borderId="3" xfId="0" applyBorder="1"/>
    <xf numFmtId="164" fontId="0" fillId="0" borderId="6" xfId="2" applyNumberFormat="1" applyFont="1" applyBorder="1"/>
    <xf numFmtId="0" fontId="0" fillId="16" borderId="32" xfId="0" applyFill="1" applyBorder="1"/>
    <xf numFmtId="164" fontId="0" fillId="16" borderId="58" xfId="2" applyNumberFormat="1" applyFont="1" applyFill="1" applyBorder="1"/>
    <xf numFmtId="0" fontId="0" fillId="16" borderId="12" xfId="0" applyFill="1" applyBorder="1" applyAlignment="1">
      <alignment horizontal="right"/>
    </xf>
    <xf numFmtId="164" fontId="0" fillId="16" borderId="13" xfId="2" applyNumberFormat="1" applyFont="1" applyFill="1" applyBorder="1" applyAlignment="1">
      <alignment horizontal="right"/>
    </xf>
    <xf numFmtId="0" fontId="0" fillId="16" borderId="119" xfId="0" applyFill="1" applyBorder="1" applyAlignment="1">
      <alignment horizontal="right"/>
    </xf>
    <xf numFmtId="164" fontId="0" fillId="16" borderId="120" xfId="2" applyNumberFormat="1" applyFont="1" applyFill="1" applyBorder="1" applyAlignment="1">
      <alignment horizontal="right"/>
    </xf>
    <xf numFmtId="0" fontId="0" fillId="19" borderId="119" xfId="0" applyFill="1" applyBorder="1"/>
    <xf numFmtId="164" fontId="0" fillId="19" borderId="120" xfId="2" applyNumberFormat="1" applyFont="1" applyFill="1" applyBorder="1"/>
    <xf numFmtId="0" fontId="0" fillId="19" borderId="35" xfId="0" applyFill="1" applyBorder="1" applyAlignment="1">
      <alignment horizontal="right"/>
    </xf>
    <xf numFmtId="164" fontId="0" fillId="19" borderId="116" xfId="2" applyNumberFormat="1" applyFont="1" applyFill="1" applyBorder="1" applyAlignment="1">
      <alignment horizontal="right"/>
    </xf>
    <xf numFmtId="0" fontId="0" fillId="19" borderId="43" xfId="0" applyFill="1" applyBorder="1" applyAlignment="1">
      <alignment horizontal="right"/>
    </xf>
    <xf numFmtId="164" fontId="0" fillId="19" borderId="121" xfId="2" applyNumberFormat="1" applyFont="1" applyFill="1" applyBorder="1" applyAlignment="1">
      <alignment horizontal="right"/>
    </xf>
    <xf numFmtId="0" fontId="0" fillId="3" borderId="35" xfId="0" applyFill="1" applyBorder="1"/>
    <xf numFmtId="164" fontId="0" fillId="3" borderId="36" xfId="2" applyNumberFormat="1" applyFont="1" applyFill="1" applyBorder="1"/>
    <xf numFmtId="0" fontId="0" fillId="3" borderId="111" xfId="0" applyFill="1" applyBorder="1"/>
    <xf numFmtId="164" fontId="0" fillId="3" borderId="39" xfId="2" applyNumberFormat="1" applyFont="1" applyFill="1" applyBorder="1"/>
    <xf numFmtId="0" fontId="0" fillId="3" borderId="32" xfId="0" applyFill="1" applyBorder="1"/>
    <xf numFmtId="164" fontId="0" fillId="3" borderId="34" xfId="2" applyNumberFormat="1" applyFont="1" applyFill="1" applyBorder="1"/>
    <xf numFmtId="0" fontId="0" fillId="3" borderId="12" xfId="0" applyFill="1" applyBorder="1"/>
    <xf numFmtId="164" fontId="0" fillId="3" borderId="122" xfId="2" applyNumberFormat="1" applyFont="1" applyFill="1" applyBorder="1"/>
    <xf numFmtId="0" fontId="0" fillId="3" borderId="3" xfId="0" applyFill="1" applyBorder="1"/>
    <xf numFmtId="164" fontId="0" fillId="3" borderId="123" xfId="2" applyNumberFormat="1" applyFont="1" applyFill="1" applyBorder="1"/>
    <xf numFmtId="3" fontId="0" fillId="0" borderId="54" xfId="0" applyNumberFormat="1" applyBorder="1" applyAlignment="1">
      <alignment horizontal="left"/>
    </xf>
    <xf numFmtId="164" fontId="0" fillId="0" borderId="62" xfId="0" applyNumberFormat="1" applyBorder="1"/>
    <xf numFmtId="3" fontId="0" fillId="0" borderId="3" xfId="0" applyNumberFormat="1" applyBorder="1" applyAlignment="1">
      <alignment horizontal="left"/>
    </xf>
    <xf numFmtId="164" fontId="0" fillId="0" borderId="6" xfId="0" applyNumberFormat="1" applyBorder="1"/>
    <xf numFmtId="164" fontId="27" fillId="4" borderId="34" xfId="0" applyNumberFormat="1" applyFont="1" applyFill="1" applyBorder="1" applyAlignment="1">
      <alignment horizontal="center"/>
    </xf>
    <xf numFmtId="164" fontId="0" fillId="0" borderId="36" xfId="2" applyNumberFormat="1" applyFont="1" applyBorder="1"/>
    <xf numFmtId="0" fontId="0" fillId="0" borderId="111" xfId="0" applyBorder="1"/>
    <xf numFmtId="164" fontId="0" fillId="0" borderId="39" xfId="2" applyNumberFormat="1" applyFont="1" applyBorder="1"/>
    <xf numFmtId="164" fontId="0" fillId="0" borderId="122" xfId="2" applyNumberFormat="1" applyFont="1" applyBorder="1"/>
    <xf numFmtId="164" fontId="0" fillId="0" borderId="123" xfId="2" applyNumberFormat="1" applyFont="1" applyBorder="1"/>
    <xf numFmtId="164" fontId="0" fillId="0" borderId="62" xfId="2" applyNumberFormat="1" applyFont="1" applyBorder="1"/>
    <xf numFmtId="0" fontId="0" fillId="0" borderId="0" xfId="0"/>
    <xf numFmtId="0" fontId="0" fillId="0" borderId="0" xfId="0"/>
    <xf numFmtId="0" fontId="52" fillId="0" borderId="8" xfId="0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right" vertical="center" wrapText="1"/>
    </xf>
    <xf numFmtId="1" fontId="5" fillId="0" borderId="18" xfId="0" applyNumberFormat="1" applyFont="1" applyBorder="1" applyAlignment="1">
      <alignment horizontal="right" vertical="center" wrapText="1"/>
    </xf>
    <xf numFmtId="1" fontId="5" fillId="0" borderId="5" xfId="0" applyNumberFormat="1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right" vertical="center" wrapText="1"/>
    </xf>
    <xf numFmtId="1" fontId="5" fillId="0" borderId="69" xfId="0" applyNumberFormat="1" applyFont="1" applyBorder="1" applyAlignment="1">
      <alignment horizontal="right" vertical="center" wrapText="1"/>
    </xf>
    <xf numFmtId="1" fontId="84" fillId="5" borderId="73" xfId="0" applyNumberFormat="1" applyFont="1" applyFill="1" applyBorder="1" applyAlignment="1">
      <alignment horizontal="right" vertical="center" wrapText="1"/>
    </xf>
    <xf numFmtId="1" fontId="84" fillId="5" borderId="10" xfId="0" applyNumberFormat="1" applyFont="1" applyFill="1" applyBorder="1" applyAlignment="1">
      <alignment horizontal="right" vertical="center" wrapText="1"/>
    </xf>
    <xf numFmtId="1" fontId="84" fillId="5" borderId="18" xfId="0" applyNumberFormat="1" applyFont="1" applyFill="1" applyBorder="1" applyAlignment="1">
      <alignment horizontal="right" vertical="center" wrapText="1"/>
    </xf>
    <xf numFmtId="1" fontId="84" fillId="5" borderId="5" xfId="0" applyNumberFormat="1" applyFont="1" applyFill="1" applyBorder="1" applyAlignment="1">
      <alignment horizontal="right" vertical="center" wrapText="1"/>
    </xf>
    <xf numFmtId="1" fontId="84" fillId="5" borderId="97" xfId="0" applyNumberFormat="1" applyFont="1" applyFill="1" applyBorder="1" applyAlignment="1">
      <alignment horizontal="right" vertical="center" wrapText="1"/>
    </xf>
    <xf numFmtId="0" fontId="4" fillId="0" borderId="60" xfId="1" quotePrefix="1" applyNumberFormat="1" applyBorder="1" applyAlignment="1"/>
    <xf numFmtId="0" fontId="60" fillId="13" borderId="124" xfId="0" applyFont="1" applyFill="1" applyBorder="1" applyAlignment="1">
      <alignment horizontal="center" vertical="center" wrapText="1"/>
    </xf>
    <xf numFmtId="0" fontId="60" fillId="13" borderId="125" xfId="0" applyFont="1" applyFill="1" applyBorder="1" applyAlignment="1">
      <alignment horizontal="center" wrapText="1"/>
    </xf>
    <xf numFmtId="3" fontId="61" fillId="11" borderId="125" xfId="0" applyNumberFormat="1" applyFont="1" applyFill="1" applyBorder="1" applyAlignment="1">
      <alignment horizontal="right" vertical="center"/>
    </xf>
    <xf numFmtId="3" fontId="61" fillId="13" borderId="126" xfId="0" applyNumberFormat="1" applyFont="1" applyFill="1" applyBorder="1" applyAlignment="1">
      <alignment horizontal="right" vertical="center"/>
    </xf>
    <xf numFmtId="3" fontId="63" fillId="12" borderId="126" xfId="0" applyNumberFormat="1" applyFont="1" applyFill="1" applyBorder="1" applyAlignment="1">
      <alignment horizontal="right" vertical="center"/>
    </xf>
    <xf numFmtId="0" fontId="61" fillId="11" borderId="126" xfId="0" applyFont="1" applyFill="1" applyBorder="1" applyAlignment="1">
      <alignment horizontal="right" vertical="center"/>
    </xf>
    <xf numFmtId="0" fontId="61" fillId="13" borderId="126" xfId="0" applyFont="1" applyFill="1" applyBorder="1" applyAlignment="1">
      <alignment horizontal="right" vertical="center"/>
    </xf>
    <xf numFmtId="3" fontId="61" fillId="11" borderId="126" xfId="0" applyNumberFormat="1" applyFont="1" applyFill="1" applyBorder="1" applyAlignment="1">
      <alignment horizontal="right" vertical="center"/>
    </xf>
    <xf numFmtId="0" fontId="61" fillId="11" borderId="127" xfId="0" applyFont="1" applyFill="1" applyBorder="1" applyAlignment="1">
      <alignment horizontal="right" vertical="center"/>
    </xf>
    <xf numFmtId="0" fontId="0" fillId="0" borderId="0" xfId="0"/>
    <xf numFmtId="10" fontId="53" fillId="10" borderId="18" xfId="0" applyNumberFormat="1" applyFont="1" applyFill="1" applyBorder="1" applyAlignment="1">
      <alignment horizontal="center" vertical="center" wrapText="1"/>
    </xf>
    <xf numFmtId="0" fontId="69" fillId="22" borderId="128" xfId="0" applyNumberFormat="1" applyFont="1" applyFill="1" applyBorder="1" applyAlignment="1">
      <alignment horizontal="center" vertical="top" wrapText="1"/>
    </xf>
    <xf numFmtId="0" fontId="69" fillId="22" borderId="128" xfId="0" applyNumberFormat="1" applyFont="1" applyFill="1" applyBorder="1" applyAlignment="1">
      <alignment horizontal="center" vertical="center" wrapText="1"/>
    </xf>
    <xf numFmtId="0" fontId="69" fillId="22" borderId="128" xfId="0" applyFont="1" applyFill="1" applyBorder="1" applyAlignment="1">
      <alignment horizontal="center" vertical="top" wrapText="1"/>
    </xf>
    <xf numFmtId="49" fontId="0" fillId="0" borderId="128" xfId="0" applyNumberFormat="1" applyFont="1" applyFill="1" applyBorder="1" applyAlignment="1">
      <alignment vertical="top"/>
    </xf>
    <xf numFmtId="0" fontId="71" fillId="0" borderId="128" xfId="41" applyFont="1" applyFill="1" applyBorder="1" applyAlignment="1">
      <alignment horizontal="left" vertical="top"/>
    </xf>
    <xf numFmtId="0" fontId="0" fillId="0" borderId="128" xfId="0" applyNumberFormat="1" applyFont="1" applyFill="1" applyBorder="1" applyAlignment="1">
      <alignment vertical="top"/>
    </xf>
    <xf numFmtId="49" fontId="85" fillId="0" borderId="128" xfId="0" applyNumberFormat="1" applyFont="1" applyFill="1" applyBorder="1" applyAlignment="1">
      <alignment vertical="top"/>
    </xf>
    <xf numFmtId="49" fontId="86" fillId="0" borderId="128" xfId="0" applyNumberFormat="1" applyFont="1" applyFill="1" applyBorder="1" applyAlignment="1">
      <alignment vertical="top"/>
    </xf>
    <xf numFmtId="0" fontId="0" fillId="0" borderId="128" xfId="0" applyBorder="1"/>
    <xf numFmtId="0" fontId="0" fillId="0" borderId="128" xfId="0" applyFill="1" applyBorder="1"/>
    <xf numFmtId="0" fontId="87" fillId="0" borderId="128" xfId="41" applyFont="1" applyFill="1" applyBorder="1" applyAlignment="1">
      <alignment horizontal="left" vertical="top"/>
    </xf>
    <xf numFmtId="0" fontId="72" fillId="0" borderId="128" xfId="0" applyNumberFormat="1" applyFont="1" applyFill="1" applyBorder="1" applyAlignment="1">
      <alignment vertical="top"/>
    </xf>
    <xf numFmtId="0" fontId="72" fillId="0" borderId="128" xfId="0" applyFont="1" applyFill="1" applyBorder="1"/>
    <xf numFmtId="167" fontId="72" fillId="0" borderId="128" xfId="0" applyNumberFormat="1" applyFont="1" applyFill="1" applyBorder="1" applyAlignment="1">
      <alignment vertical="top"/>
    </xf>
    <xf numFmtId="0" fontId="82" fillId="0" borderId="128" xfId="0" applyFont="1" applyFill="1" applyBorder="1"/>
    <xf numFmtId="0" fontId="82" fillId="0" borderId="128" xfId="0" applyNumberFormat="1" applyFont="1" applyFill="1" applyBorder="1" applyAlignment="1">
      <alignment vertical="top"/>
    </xf>
    <xf numFmtId="0" fontId="72" fillId="0" borderId="0" xfId="0" applyNumberFormat="1" applyFont="1" applyFill="1" applyAlignment="1">
      <alignment vertical="top"/>
    </xf>
    <xf numFmtId="0" fontId="0" fillId="0" borderId="0" xfId="0" applyNumberFormat="1" applyFont="1" applyFill="1" applyAlignment="1">
      <alignment vertical="top"/>
    </xf>
    <xf numFmtId="167" fontId="72" fillId="0" borderId="0" xfId="0" applyNumberFormat="1" applyFont="1" applyFill="1" applyAlignment="1">
      <alignment vertical="top"/>
    </xf>
    <xf numFmtId="0" fontId="82" fillId="0" borderId="0" xfId="0" applyNumberFormat="1" applyFont="1" applyFill="1" applyAlignment="1">
      <alignment vertical="top"/>
    </xf>
    <xf numFmtId="0" fontId="69" fillId="22" borderId="128" xfId="0" applyFont="1" applyFill="1" applyBorder="1" applyAlignment="1">
      <alignment horizontal="center" vertical="center" wrapText="1"/>
    </xf>
    <xf numFmtId="0" fontId="27" fillId="22" borderId="128" xfId="0" applyFont="1" applyFill="1" applyBorder="1" applyAlignment="1">
      <alignment horizontal="center" vertical="center" wrapText="1"/>
    </xf>
    <xf numFmtId="1" fontId="69" fillId="22" borderId="128" xfId="0" applyNumberFormat="1" applyFont="1" applyFill="1" applyBorder="1" applyAlignment="1">
      <alignment horizontal="center" vertical="center" wrapText="1"/>
    </xf>
    <xf numFmtId="0" fontId="21" fillId="0" borderId="128" xfId="6" applyFill="1" applyBorder="1"/>
    <xf numFmtId="1" fontId="0" fillId="0" borderId="128" xfId="0" applyNumberFormat="1" applyBorder="1"/>
    <xf numFmtId="1" fontId="0" fillId="0" borderId="128" xfId="0" applyNumberFormat="1" applyFill="1" applyBorder="1"/>
    <xf numFmtId="0" fontId="0" fillId="0" borderId="0" xfId="0"/>
    <xf numFmtId="0" fontId="1" fillId="20" borderId="18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/>
    </xf>
    <xf numFmtId="49" fontId="0" fillId="0" borderId="57" xfId="0" applyNumberFormat="1" applyFont="1" applyFill="1" applyBorder="1" applyAlignment="1">
      <alignment vertical="top"/>
    </xf>
    <xf numFmtId="49" fontId="0" fillId="0" borderId="0" xfId="0" applyNumberFormat="1" applyFont="1" applyAlignment="1">
      <alignment vertical="top"/>
    </xf>
    <xf numFmtId="0" fontId="79" fillId="17" borderId="59" xfId="6" quotePrefix="1" applyNumberFormat="1" applyFont="1" applyFill="1" applyBorder="1" applyAlignment="1">
      <alignment horizontal="center"/>
    </xf>
    <xf numFmtId="0" fontId="79" fillId="17" borderId="60" xfId="6" quotePrefix="1" applyNumberFormat="1" applyFont="1" applyFill="1" applyBorder="1" applyAlignment="1">
      <alignment horizontal="center"/>
    </xf>
    <xf numFmtId="0" fontId="79" fillId="17" borderId="55" xfId="6" quotePrefix="1" applyNumberFormat="1" applyFont="1" applyFill="1" applyBorder="1" applyAlignment="1">
      <alignment horizontal="center"/>
    </xf>
    <xf numFmtId="0" fontId="79" fillId="17" borderId="51" xfId="6" quotePrefix="1" applyNumberFormat="1" applyFont="1" applyFill="1" applyBorder="1" applyAlignment="1">
      <alignment horizontal="center"/>
    </xf>
    <xf numFmtId="0" fontId="79" fillId="17" borderId="52" xfId="6" quotePrefix="1" applyNumberFormat="1" applyFont="1" applyFill="1" applyBorder="1" applyAlignment="1">
      <alignment horizontal="center"/>
    </xf>
    <xf numFmtId="0" fontId="79" fillId="17" borderId="95" xfId="6" quotePrefix="1" applyNumberFormat="1" applyFont="1" applyFill="1" applyBorder="1" applyAlignment="1">
      <alignment horizontal="center"/>
    </xf>
    <xf numFmtId="0" fontId="4" fillId="0" borderId="93" xfId="1" applyBorder="1" applyAlignment="1">
      <alignment wrapText="1"/>
    </xf>
    <xf numFmtId="0" fontId="1" fillId="20" borderId="1" xfId="0" applyFont="1" applyFill="1" applyBorder="1" applyAlignment="1">
      <alignment horizontal="center" vertical="center"/>
    </xf>
    <xf numFmtId="0" fontId="1" fillId="20" borderId="93" xfId="0" applyFont="1" applyFill="1" applyBorder="1" applyAlignment="1">
      <alignment horizontal="center" vertical="center"/>
    </xf>
    <xf numFmtId="0" fontId="1" fillId="20" borderId="15" xfId="0" applyFont="1" applyFill="1" applyBorder="1" applyAlignment="1">
      <alignment horizontal="center" vertical="center"/>
    </xf>
    <xf numFmtId="0" fontId="1" fillId="20" borderId="3" xfId="0" applyFont="1" applyFill="1" applyBorder="1" applyAlignment="1">
      <alignment horizontal="center" vertical="center"/>
    </xf>
    <xf numFmtId="0" fontId="1" fillId="20" borderId="4" xfId="0" applyFont="1" applyFill="1" applyBorder="1" applyAlignment="1">
      <alignment horizontal="center" vertical="center"/>
    </xf>
    <xf numFmtId="0" fontId="1" fillId="20" borderId="6" xfId="0" applyFont="1" applyFill="1" applyBorder="1" applyAlignment="1">
      <alignment horizontal="center" vertical="center"/>
    </xf>
    <xf numFmtId="0" fontId="2" fillId="20" borderId="7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20" borderId="14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2" fillId="20" borderId="94" xfId="0" applyFont="1" applyFill="1" applyBorder="1" applyAlignment="1">
      <alignment horizontal="center" vertical="center"/>
    </xf>
    <xf numFmtId="0" fontId="45" fillId="20" borderId="1" xfId="6" applyFont="1" applyFill="1" applyBorder="1" applyAlignment="1">
      <alignment horizontal="center" vertical="center"/>
    </xf>
    <xf numFmtId="0" fontId="45" fillId="20" borderId="93" xfId="6" applyFont="1" applyFill="1" applyBorder="1" applyAlignment="1">
      <alignment horizontal="center" vertical="center"/>
    </xf>
    <xf numFmtId="0" fontId="45" fillId="20" borderId="94" xfId="6" applyFont="1" applyFill="1" applyBorder="1" applyAlignment="1">
      <alignment horizontal="center" vertical="center"/>
    </xf>
    <xf numFmtId="0" fontId="45" fillId="20" borderId="3" xfId="6" applyFont="1" applyFill="1" applyBorder="1" applyAlignment="1">
      <alignment horizontal="center" vertical="center"/>
    </xf>
    <xf numFmtId="0" fontId="45" fillId="20" borderId="4" xfId="6" applyFont="1" applyFill="1" applyBorder="1" applyAlignment="1">
      <alignment horizontal="center" vertical="center"/>
    </xf>
    <xf numFmtId="0" fontId="45" fillId="20" borderId="6" xfId="6" applyFont="1" applyFill="1" applyBorder="1" applyAlignment="1">
      <alignment horizontal="center" vertical="center"/>
    </xf>
    <xf numFmtId="0" fontId="1" fillId="20" borderId="11" xfId="0" applyFont="1" applyFill="1" applyBorder="1" applyAlignment="1">
      <alignment horizontal="center" vertical="center"/>
    </xf>
    <xf numFmtId="0" fontId="26" fillId="17" borderId="21" xfId="0" applyFont="1" applyFill="1" applyBorder="1" applyAlignment="1">
      <alignment horizontal="center" vertical="top" wrapText="1"/>
    </xf>
    <xf numFmtId="0" fontId="26" fillId="17" borderId="22" xfId="0" applyFont="1" applyFill="1" applyBorder="1" applyAlignment="1">
      <alignment horizontal="center" vertical="top" wrapText="1"/>
    </xf>
    <xf numFmtId="0" fontId="26" fillId="17" borderId="63" xfId="0" applyFont="1" applyFill="1" applyBorder="1" applyAlignment="1">
      <alignment horizontal="center" vertical="top" wrapText="1"/>
    </xf>
    <xf numFmtId="0" fontId="26" fillId="17" borderId="110" xfId="0" applyFont="1" applyFill="1" applyBorder="1" applyAlignment="1">
      <alignment horizontal="center" vertical="top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left" vertical="top" wrapText="1"/>
    </xf>
    <xf numFmtId="0" fontId="26" fillId="5" borderId="25" xfId="0" applyFont="1" applyFill="1" applyBorder="1" applyAlignment="1">
      <alignment horizontal="left" vertical="top" wrapText="1"/>
    </xf>
    <xf numFmtId="0" fontId="29" fillId="17" borderId="98" xfId="0" applyFont="1" applyFill="1" applyBorder="1" applyAlignment="1">
      <alignment horizontal="center" vertical="center" wrapText="1"/>
    </xf>
    <xf numFmtId="0" fontId="29" fillId="17" borderId="99" xfId="0" applyFont="1" applyFill="1" applyBorder="1" applyAlignment="1">
      <alignment horizontal="center" vertical="center" wrapText="1"/>
    </xf>
    <xf numFmtId="0" fontId="4" fillId="0" borderId="8" xfId="1" applyBorder="1" applyAlignment="1">
      <alignment horizontal="left"/>
    </xf>
    <xf numFmtId="0" fontId="4" fillId="0" borderId="9" xfId="1" applyBorder="1" applyAlignment="1">
      <alignment horizontal="left"/>
    </xf>
    <xf numFmtId="0" fontId="4" fillId="0" borderId="10" xfId="1" applyBorder="1" applyAlignment="1">
      <alignment horizontal="left"/>
    </xf>
    <xf numFmtId="0" fontId="27" fillId="4" borderId="40" xfId="0" applyFont="1" applyFill="1" applyBorder="1" applyAlignment="1"/>
    <xf numFmtId="0" fontId="27" fillId="4" borderId="41" xfId="0" applyFont="1" applyFill="1" applyBorder="1" applyAlignment="1"/>
    <xf numFmtId="0" fontId="26" fillId="5" borderId="78" xfId="0" applyFont="1" applyFill="1" applyBorder="1" applyAlignment="1">
      <alignment horizontal="left" vertical="top" wrapText="1"/>
    </xf>
    <xf numFmtId="0" fontId="26" fillId="5" borderId="26" xfId="0" applyFont="1" applyFill="1" applyBorder="1" applyAlignment="1">
      <alignment horizontal="left" vertical="top" wrapText="1"/>
    </xf>
    <xf numFmtId="0" fontId="77" fillId="17" borderId="115" xfId="25" applyFont="1" applyFill="1" applyBorder="1" applyAlignment="1">
      <alignment horizontal="left" vertical="top" wrapText="1"/>
    </xf>
    <xf numFmtId="0" fontId="34" fillId="17" borderId="40" xfId="0" applyFont="1" applyFill="1" applyBorder="1" applyAlignment="1">
      <alignment horizontal="center"/>
    </xf>
    <xf numFmtId="0" fontId="34" fillId="17" borderId="4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 vertical="center" wrapText="1"/>
    </xf>
    <xf numFmtId="0" fontId="1" fillId="20" borderId="93" xfId="0" applyFont="1" applyFill="1" applyBorder="1" applyAlignment="1">
      <alignment horizontal="center" vertical="center" wrapText="1"/>
    </xf>
    <xf numFmtId="0" fontId="1" fillId="20" borderId="94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4" xfId="0" applyFont="1" applyFill="1" applyBorder="1" applyAlignment="1">
      <alignment horizontal="center" vertical="center" wrapText="1"/>
    </xf>
    <xf numFmtId="0" fontId="1" fillId="20" borderId="6" xfId="0" applyFont="1" applyFill="1" applyBorder="1" applyAlignment="1">
      <alignment horizontal="center" vertical="center" wrapText="1"/>
    </xf>
    <xf numFmtId="0" fontId="11" fillId="3" borderId="103" xfId="0" applyFont="1" applyFill="1" applyBorder="1" applyAlignment="1">
      <alignment horizontal="left" vertical="center" wrapText="1"/>
    </xf>
    <xf numFmtId="0" fontId="11" fillId="3" borderId="66" xfId="0" applyFont="1" applyFill="1" applyBorder="1" applyAlignment="1">
      <alignment horizontal="left" vertical="center" wrapText="1"/>
    </xf>
    <xf numFmtId="0" fontId="29" fillId="6" borderId="42" xfId="0" applyFont="1" applyFill="1" applyBorder="1" applyAlignment="1">
      <alignment horizontal="left" vertical="top" wrapText="1"/>
    </xf>
    <xf numFmtId="0" fontId="78" fillId="17" borderId="8" xfId="0" applyFont="1" applyFill="1" applyBorder="1" applyAlignment="1">
      <alignment horizontal="center" vertical="top" wrapText="1"/>
    </xf>
    <xf numFmtId="0" fontId="78" fillId="17" borderId="10" xfId="0" applyFont="1" applyFill="1" applyBorder="1" applyAlignment="1">
      <alignment horizontal="center" vertical="top" wrapText="1"/>
    </xf>
    <xf numFmtId="0" fontId="0" fillId="0" borderId="45" xfId="0" applyBorder="1" applyAlignment="1">
      <alignment horizontal="right"/>
    </xf>
    <xf numFmtId="0" fontId="0" fillId="0" borderId="47" xfId="0" applyBorder="1" applyAlignment="1">
      <alignment horizontal="right"/>
    </xf>
    <xf numFmtId="0" fontId="27" fillId="0" borderId="50" xfId="0" applyFont="1" applyBorder="1" applyAlignment="1"/>
    <xf numFmtId="0" fontId="27" fillId="0" borderId="95" xfId="0" applyFont="1" applyBorder="1" applyAlignment="1"/>
    <xf numFmtId="0" fontId="26" fillId="5" borderId="20" xfId="0" applyFont="1" applyFill="1" applyBorder="1" applyAlignment="1">
      <alignment horizontal="left" vertical="top" wrapText="1"/>
    </xf>
    <xf numFmtId="0" fontId="26" fillId="5" borderId="67" xfId="0" applyFont="1" applyFill="1" applyBorder="1" applyAlignment="1">
      <alignment horizontal="left" vertical="top" wrapText="1"/>
    </xf>
    <xf numFmtId="0" fontId="7" fillId="17" borderId="48" xfId="0" applyFont="1" applyFill="1" applyBorder="1" applyAlignment="1">
      <alignment horizontal="center" vertical="center" wrapText="1"/>
    </xf>
    <xf numFmtId="0" fontId="7" fillId="17" borderId="58" xfId="0" applyFont="1" applyFill="1" applyBorder="1" applyAlignment="1">
      <alignment horizontal="center" vertical="center" wrapText="1"/>
    </xf>
    <xf numFmtId="0" fontId="77" fillId="17" borderId="91" xfId="0" applyFont="1" applyFill="1" applyBorder="1" applyAlignment="1">
      <alignment horizontal="left" vertical="top" wrapText="1"/>
    </xf>
    <xf numFmtId="0" fontId="77" fillId="17" borderId="58" xfId="0" applyFont="1" applyFill="1" applyBorder="1" applyAlignment="1">
      <alignment horizontal="left" vertical="top" wrapText="1"/>
    </xf>
    <xf numFmtId="0" fontId="77" fillId="17" borderId="48" xfId="0" applyFont="1" applyFill="1" applyBorder="1" applyAlignment="1">
      <alignment horizontal="center" vertical="center" wrapText="1"/>
    </xf>
    <xf numFmtId="0" fontId="77" fillId="17" borderId="71" xfId="0" applyFont="1" applyFill="1" applyBorder="1" applyAlignment="1">
      <alignment horizontal="center" vertical="center" wrapText="1"/>
    </xf>
    <xf numFmtId="0" fontId="77" fillId="17" borderId="33" xfId="0" applyFont="1" applyFill="1" applyBorder="1" applyAlignment="1">
      <alignment horizontal="center" vertical="top" wrapText="1"/>
    </xf>
    <xf numFmtId="0" fontId="0" fillId="0" borderId="108" xfId="0" applyBorder="1" applyAlignment="1">
      <alignment horizontal="right"/>
    </xf>
    <xf numFmtId="0" fontId="27" fillId="0" borderId="45" xfId="0" applyFont="1" applyBorder="1" applyAlignment="1"/>
    <xf numFmtId="0" fontId="27" fillId="0" borderId="47" xfId="0" applyFont="1" applyBorder="1" applyAlignment="1"/>
    <xf numFmtId="0" fontId="1" fillId="20" borderId="8" xfId="0" applyFont="1" applyFill="1" applyBorder="1" applyAlignment="1">
      <alignment horizontal="center" vertical="center"/>
    </xf>
    <xf numFmtId="0" fontId="1" fillId="20" borderId="10" xfId="0" applyFont="1" applyFill="1" applyBorder="1" applyAlignment="1">
      <alignment horizontal="center" vertical="center"/>
    </xf>
    <xf numFmtId="0" fontId="78" fillId="17" borderId="106" xfId="0" applyFont="1" applyFill="1" applyBorder="1" applyAlignment="1">
      <alignment horizontal="center" vertical="top" wrapText="1"/>
    </xf>
    <xf numFmtId="0" fontId="78" fillId="17" borderId="107" xfId="0" applyFont="1" applyFill="1" applyBorder="1" applyAlignment="1">
      <alignment horizontal="center" vertical="top" wrapText="1"/>
    </xf>
    <xf numFmtId="0" fontId="26" fillId="17" borderId="104" xfId="0" applyFont="1" applyFill="1" applyBorder="1" applyAlignment="1">
      <alignment horizontal="center" vertical="center" wrapText="1"/>
    </xf>
    <xf numFmtId="0" fontId="26" fillId="17" borderId="76" xfId="0" applyFont="1" applyFill="1" applyBorder="1" applyAlignment="1">
      <alignment horizontal="center" vertical="center" wrapText="1"/>
    </xf>
    <xf numFmtId="0" fontId="26" fillId="5" borderId="25" xfId="25" applyFont="1" applyFill="1" applyBorder="1" applyAlignment="1">
      <alignment horizontal="left" vertical="top" wrapText="1"/>
    </xf>
    <xf numFmtId="0" fontId="26" fillId="5" borderId="20" xfId="25" applyFont="1" applyFill="1" applyBorder="1" applyAlignment="1">
      <alignment horizontal="left" vertical="top" wrapText="1"/>
    </xf>
    <xf numFmtId="0" fontId="26" fillId="5" borderId="65" xfId="0" applyFont="1" applyFill="1" applyBorder="1" applyAlignment="1">
      <alignment horizontal="left" vertical="top" wrapText="1"/>
    </xf>
    <xf numFmtId="0" fontId="26" fillId="5" borderId="66" xfId="0" applyFont="1" applyFill="1" applyBorder="1" applyAlignment="1">
      <alignment horizontal="left" vertical="top" wrapText="1"/>
    </xf>
    <xf numFmtId="0" fontId="44" fillId="0" borderId="28" xfId="0" applyFont="1" applyBorder="1" applyAlignment="1">
      <alignment horizontal="left"/>
    </xf>
    <xf numFmtId="0" fontId="26" fillId="3" borderId="63" xfId="0" applyFont="1" applyFill="1" applyBorder="1" applyAlignment="1">
      <alignment horizontal="left" vertical="top" wrapText="1"/>
    </xf>
    <xf numFmtId="0" fontId="26" fillId="3" borderId="64" xfId="0" applyFont="1" applyFill="1" applyBorder="1" applyAlignment="1">
      <alignment horizontal="left" vertical="top" wrapText="1"/>
    </xf>
    <xf numFmtId="0" fontId="26" fillId="5" borderId="49" xfId="0" applyFont="1" applyFill="1" applyBorder="1" applyAlignment="1">
      <alignment horizontal="left" vertical="top" wrapText="1"/>
    </xf>
    <xf numFmtId="0" fontId="26" fillId="5" borderId="108" xfId="0" applyFont="1" applyFill="1" applyBorder="1" applyAlignment="1">
      <alignment horizontal="left" vertical="top" wrapText="1"/>
    </xf>
    <xf numFmtId="0" fontId="51" fillId="4" borderId="31" xfId="0" applyFont="1" applyFill="1" applyBorder="1" applyAlignment="1">
      <alignment horizontal="center" vertical="center" wrapText="1"/>
    </xf>
    <xf numFmtId="0" fontId="51" fillId="4" borderId="68" xfId="0" applyFont="1" applyFill="1" applyBorder="1" applyAlignment="1">
      <alignment horizontal="center" vertical="center" wrapText="1"/>
    </xf>
    <xf numFmtId="0" fontId="26" fillId="5" borderId="30" xfId="0" applyFont="1" applyFill="1" applyBorder="1" applyAlignment="1">
      <alignment horizontal="left" vertical="top" wrapText="1"/>
    </xf>
    <xf numFmtId="0" fontId="26" fillId="6" borderId="25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left"/>
    </xf>
    <xf numFmtId="0" fontId="4" fillId="0" borderId="1" xfId="1" applyFill="1" applyBorder="1" applyAlignment="1">
      <alignment horizontal="left"/>
    </xf>
    <xf numFmtId="0" fontId="4" fillId="0" borderId="2" xfId="1" applyFill="1" applyBorder="1" applyAlignment="1">
      <alignment horizontal="left"/>
    </xf>
    <xf numFmtId="0" fontId="35" fillId="20" borderId="8" xfId="0" applyFont="1" applyFill="1" applyBorder="1" applyAlignment="1">
      <alignment horizontal="center" vertical="center"/>
    </xf>
    <xf numFmtId="0" fontId="35" fillId="20" borderId="9" xfId="0" applyFont="1" applyFill="1" applyBorder="1" applyAlignment="1">
      <alignment horizontal="center" vertical="center"/>
    </xf>
    <xf numFmtId="3" fontId="35" fillId="17" borderId="8" xfId="0" applyNumberFormat="1" applyFont="1" applyFill="1" applyBorder="1" applyAlignment="1">
      <alignment horizontal="center" wrapText="1"/>
    </xf>
    <xf numFmtId="3" fontId="35" fillId="17" borderId="9" xfId="0" applyNumberFormat="1" applyFont="1" applyFill="1" applyBorder="1" applyAlignment="1">
      <alignment horizontal="center" wrapText="1"/>
    </xf>
    <xf numFmtId="3" fontId="35" fillId="17" borderId="10" xfId="0" applyNumberFormat="1" applyFont="1" applyFill="1" applyBorder="1" applyAlignment="1">
      <alignment horizontal="center" wrapText="1"/>
    </xf>
    <xf numFmtId="0" fontId="4" fillId="0" borderId="80" xfId="1" applyFill="1" applyBorder="1" applyAlignment="1">
      <alignment horizontal="left" vertical="top" wrapText="1"/>
    </xf>
    <xf numFmtId="0" fontId="4" fillId="0" borderId="105" xfId="1" applyFill="1" applyBorder="1" applyAlignment="1">
      <alignment horizontal="left" vertical="top" wrapText="1"/>
    </xf>
    <xf numFmtId="0" fontId="60" fillId="13" borderId="81" xfId="0" applyFont="1" applyFill="1" applyBorder="1" applyAlignment="1">
      <alignment horizontal="center" wrapText="1"/>
    </xf>
    <xf numFmtId="0" fontId="60" fillId="13" borderId="85" xfId="0" applyFont="1" applyFill="1" applyBorder="1" applyAlignment="1">
      <alignment horizontal="center" wrapText="1"/>
    </xf>
    <xf numFmtId="0" fontId="60" fillId="13" borderId="86" xfId="0" applyFont="1" applyFill="1" applyBorder="1" applyAlignment="1">
      <alignment horizontal="center" vertical="center" wrapText="1"/>
    </xf>
    <xf numFmtId="0" fontId="60" fillId="13" borderId="88" xfId="0" applyFont="1" applyFill="1" applyBorder="1" applyAlignment="1">
      <alignment horizontal="center" vertical="center" wrapText="1"/>
    </xf>
    <xf numFmtId="0" fontId="0" fillId="20" borderId="8" xfId="0" applyFill="1" applyBorder="1" applyAlignment="1">
      <alignment horizontal="center"/>
    </xf>
    <xf numFmtId="0" fontId="0" fillId="20" borderId="9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34" fillId="20" borderId="8" xfId="0" applyFont="1" applyFill="1" applyBorder="1" applyAlignment="1">
      <alignment horizontal="center"/>
    </xf>
    <xf numFmtId="0" fontId="34" fillId="20" borderId="9" xfId="0" applyFont="1" applyFill="1" applyBorder="1" applyAlignment="1">
      <alignment horizontal="center"/>
    </xf>
    <xf numFmtId="0" fontId="34" fillId="20" borderId="10" xfId="0" applyFont="1" applyFill="1" applyBorder="1" applyAlignment="1">
      <alignment horizontal="center"/>
    </xf>
    <xf numFmtId="0" fontId="4" fillId="0" borderId="0" xfId="1" applyAlignment="1">
      <alignment horizontal="left"/>
    </xf>
    <xf numFmtId="0" fontId="4" fillId="0" borderId="93" xfId="1" applyBorder="1" applyAlignment="1">
      <alignment horizontal="left"/>
    </xf>
    <xf numFmtId="0" fontId="1" fillId="20" borderId="12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46" fillId="20" borderId="12" xfId="0" applyFont="1" applyFill="1" applyBorder="1" applyAlignment="1">
      <alignment horizontal="center" vertical="center" wrapText="1"/>
    </xf>
    <xf numFmtId="0" fontId="46" fillId="20" borderId="0" xfId="0" applyFont="1" applyFill="1" applyBorder="1" applyAlignment="1">
      <alignment horizontal="center" vertical="center" wrapText="1"/>
    </xf>
    <xf numFmtId="0" fontId="46" fillId="20" borderId="3" xfId="0" applyFont="1" applyFill="1" applyBorder="1" applyAlignment="1">
      <alignment horizontal="center" vertical="center" wrapText="1"/>
    </xf>
    <xf numFmtId="0" fontId="46" fillId="20" borderId="4" xfId="0" applyFont="1" applyFill="1" applyBorder="1" applyAlignment="1">
      <alignment horizontal="center" vertical="center" wrapText="1"/>
    </xf>
    <xf numFmtId="0" fontId="7" fillId="17" borderId="8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 wrapText="1"/>
    </xf>
    <xf numFmtId="0" fontId="0" fillId="0" borderId="0" xfId="0"/>
    <xf numFmtId="0" fontId="62" fillId="13" borderId="81" xfId="0" applyFont="1" applyFill="1" applyBorder="1" applyAlignment="1">
      <alignment horizontal="center" wrapText="1"/>
    </xf>
    <xf numFmtId="0" fontId="62" fillId="13" borderId="83" xfId="0" applyFont="1" applyFill="1" applyBorder="1" applyAlignment="1">
      <alignment horizontal="center" wrapText="1"/>
    </xf>
    <xf numFmtId="0" fontId="62" fillId="13" borderId="85" xfId="0" applyFont="1" applyFill="1" applyBorder="1" applyAlignment="1">
      <alignment horizontal="center" wrapText="1"/>
    </xf>
    <xf numFmtId="0" fontId="62" fillId="13" borderId="86" xfId="0" applyFont="1" applyFill="1" applyBorder="1" applyAlignment="1">
      <alignment horizontal="center" wrapText="1"/>
    </xf>
    <xf numFmtId="0" fontId="62" fillId="13" borderId="87" xfId="0" applyFont="1" applyFill="1" applyBorder="1" applyAlignment="1">
      <alignment horizontal="center" wrapText="1"/>
    </xf>
    <xf numFmtId="0" fontId="62" fillId="13" borderId="88" xfId="0" applyFont="1" applyFill="1" applyBorder="1" applyAlignment="1">
      <alignment horizontal="center" wrapText="1"/>
    </xf>
    <xf numFmtId="0" fontId="60" fillId="13" borderId="86" xfId="0" applyFont="1" applyFill="1" applyBorder="1" applyAlignment="1">
      <alignment horizontal="center" wrapText="1"/>
    </xf>
    <xf numFmtId="0" fontId="60" fillId="13" borderId="88" xfId="0" applyFont="1" applyFill="1" applyBorder="1" applyAlignment="1">
      <alignment horizontal="center" wrapText="1"/>
    </xf>
    <xf numFmtId="0" fontId="4" fillId="0" borderId="8" xfId="1" applyBorder="1" applyAlignment="1">
      <alignment horizontal="left" vertical="center" wrapText="1"/>
    </xf>
    <xf numFmtId="0" fontId="4" fillId="0" borderId="9" xfId="1" applyBorder="1" applyAlignment="1">
      <alignment horizontal="left" vertical="center" wrapText="1"/>
    </xf>
    <xf numFmtId="0" fontId="4" fillId="0" borderId="10" xfId="1" applyBorder="1" applyAlignment="1">
      <alignment horizontal="left" vertical="center" wrapText="1"/>
    </xf>
    <xf numFmtId="0" fontId="54" fillId="20" borderId="0" xfId="0" applyFont="1" applyFill="1" applyAlignment="1"/>
    <xf numFmtId="0" fontId="55" fillId="20" borderId="0" xfId="0" applyFont="1" applyFill="1" applyAlignment="1"/>
    <xf numFmtId="0" fontId="0" fillId="20" borderId="0" xfId="0" applyFill="1" applyAlignment="1"/>
    <xf numFmtId="0" fontId="74" fillId="20" borderId="92" xfId="0" applyFont="1" applyFill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17" borderId="0" xfId="0" applyFont="1" applyFill="1" applyBorder="1" applyAlignment="1">
      <alignment horizontal="center" vertical="center" wrapText="1"/>
    </xf>
    <xf numFmtId="0" fontId="1" fillId="17" borderId="13" xfId="0" applyFont="1" applyFill="1" applyBorder="1" applyAlignment="1">
      <alignment horizontal="center" vertical="center" wrapText="1"/>
    </xf>
    <xf numFmtId="0" fontId="73" fillId="0" borderId="12" xfId="0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73" fillId="0" borderId="93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7" fillId="17" borderId="1" xfId="0" applyFont="1" applyFill="1" applyBorder="1" applyAlignment="1">
      <alignment vertical="center" wrapText="1"/>
    </xf>
    <xf numFmtId="0" fontId="7" fillId="17" borderId="93" xfId="0" applyFont="1" applyFill="1" applyBorder="1" applyAlignment="1">
      <alignment vertical="center" wrapText="1"/>
    </xf>
    <xf numFmtId="0" fontId="7" fillId="17" borderId="94" xfId="0" applyFont="1" applyFill="1" applyBorder="1" applyAlignment="1">
      <alignment vertical="center" wrapText="1"/>
    </xf>
    <xf numFmtId="0" fontId="1" fillId="17" borderId="3" xfId="0" applyFont="1" applyFill="1" applyBorder="1" applyAlignment="1">
      <alignment vertical="center" wrapText="1"/>
    </xf>
    <xf numFmtId="0" fontId="1" fillId="17" borderId="4" xfId="0" applyFont="1" applyFill="1" applyBorder="1" applyAlignment="1">
      <alignment vertical="center" wrapText="1"/>
    </xf>
    <xf numFmtId="0" fontId="1" fillId="17" borderId="6" xfId="0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4" fillId="0" borderId="8" xfId="1" applyBorder="1" applyAlignment="1">
      <alignment vertical="center" wrapText="1"/>
    </xf>
    <xf numFmtId="0" fontId="4" fillId="0" borderId="9" xfId="1" applyBorder="1" applyAlignment="1">
      <alignment vertical="center" wrapText="1"/>
    </xf>
    <xf numFmtId="0" fontId="4" fillId="0" borderId="10" xfId="1" applyBorder="1" applyAlignment="1">
      <alignment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7" fillId="17" borderId="14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4" fillId="0" borderId="93" xfId="1" applyBorder="1" applyAlignment="1">
      <alignment horizontal="left" vertical="center" wrapText="1"/>
    </xf>
    <xf numFmtId="0" fontId="7" fillId="17" borderId="7" xfId="0" applyFont="1" applyFill="1" applyBorder="1" applyAlignment="1">
      <alignment horizontal="center" vertical="center" wrapText="1"/>
    </xf>
    <xf numFmtId="0" fontId="80" fillId="21" borderId="0" xfId="0" applyFont="1" applyFill="1"/>
    <xf numFmtId="0" fontId="80" fillId="21" borderId="92" xfId="0" applyFont="1" applyFill="1" applyBorder="1" applyAlignment="1">
      <alignment horizontal="left"/>
    </xf>
    <xf numFmtId="0" fontId="80" fillId="21" borderId="0" xfId="0" applyFont="1" applyFill="1" applyBorder="1" applyAlignment="1">
      <alignment horizontal="left"/>
    </xf>
    <xf numFmtId="0" fontId="57" fillId="20" borderId="8" xfId="0" applyFont="1" applyFill="1" applyBorder="1" applyAlignment="1">
      <alignment horizontal="center" vertical="center"/>
    </xf>
    <xf numFmtId="0" fontId="58" fillId="20" borderId="9" xfId="0" applyFont="1" applyFill="1" applyBorder="1" applyAlignment="1">
      <alignment horizontal="center" vertical="center"/>
    </xf>
    <xf numFmtId="0" fontId="58" fillId="20" borderId="9" xfId="0" applyFont="1" applyFill="1" applyBorder="1" applyAlignment="1">
      <alignment vertical="center"/>
    </xf>
    <xf numFmtId="0" fontId="58" fillId="20" borderId="10" xfId="0" applyFont="1" applyFill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/>
    <xf numFmtId="0" fontId="52" fillId="17" borderId="7" xfId="0" applyFont="1" applyFill="1" applyBorder="1" applyAlignment="1">
      <alignment horizontal="center" vertical="center" wrapText="1"/>
    </xf>
    <xf numFmtId="0" fontId="52" fillId="17" borderId="14" xfId="0" applyFont="1" applyFill="1" applyBorder="1" applyAlignment="1">
      <alignment horizontal="center" vertical="center" wrapText="1"/>
    </xf>
    <xf numFmtId="0" fontId="52" fillId="17" borderId="5" xfId="0" applyFont="1" applyFill="1" applyBorder="1" applyAlignment="1">
      <alignment horizontal="center" vertical="center" wrapText="1"/>
    </xf>
    <xf numFmtId="0" fontId="52" fillId="17" borderId="1" xfId="0" applyFont="1" applyFill="1" applyBorder="1" applyAlignment="1">
      <alignment horizontal="center" vertical="center" wrapText="1"/>
    </xf>
    <xf numFmtId="0" fontId="52" fillId="17" borderId="15" xfId="0" applyFont="1" applyFill="1" applyBorder="1" applyAlignment="1">
      <alignment horizontal="center" vertical="center" wrapText="1"/>
    </xf>
    <xf numFmtId="0" fontId="52" fillId="17" borderId="12" xfId="0" applyFont="1" applyFill="1" applyBorder="1" applyAlignment="1">
      <alignment horizontal="center" vertical="center" wrapText="1"/>
    </xf>
    <xf numFmtId="0" fontId="52" fillId="17" borderId="13" xfId="0" applyFont="1" applyFill="1" applyBorder="1" applyAlignment="1">
      <alignment horizontal="center" vertical="center" wrapText="1"/>
    </xf>
    <xf numFmtId="0" fontId="0" fillId="17" borderId="3" xfId="0" applyFill="1" applyBorder="1" applyAlignment="1">
      <alignment vertical="center" wrapText="1"/>
    </xf>
    <xf numFmtId="0" fontId="0" fillId="17" borderId="6" xfId="0" applyFill="1" applyBorder="1" applyAlignment="1">
      <alignment vertical="center" wrapText="1"/>
    </xf>
    <xf numFmtId="0" fontId="52" fillId="0" borderId="8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9" fontId="53" fillId="10" borderId="8" xfId="0" applyNumberFormat="1" applyFont="1" applyFill="1" applyBorder="1" applyAlignment="1">
      <alignment horizontal="center" vertical="center" wrapText="1"/>
    </xf>
    <xf numFmtId="9" fontId="53" fillId="10" borderId="10" xfId="0" applyNumberFormat="1" applyFont="1" applyFill="1" applyBorder="1" applyAlignment="1">
      <alignment horizontal="center" vertical="center" wrapText="1"/>
    </xf>
    <xf numFmtId="9" fontId="53" fillId="10" borderId="9" xfId="0" applyNumberFormat="1" applyFont="1" applyFill="1" applyBorder="1" applyAlignment="1">
      <alignment horizontal="center" vertical="center" wrapText="1"/>
    </xf>
    <xf numFmtId="3" fontId="30" fillId="7" borderId="49" xfId="0" applyNumberFormat="1" applyFont="1" applyFill="1" applyBorder="1" applyAlignment="1">
      <alignment horizontal="center"/>
    </xf>
    <xf numFmtId="0" fontId="0" fillId="7" borderId="46" xfId="0" applyFont="1" applyFill="1" applyBorder="1" applyAlignment="1">
      <alignment horizontal="center"/>
    </xf>
    <xf numFmtId="0" fontId="30" fillId="7" borderId="49" xfId="0" applyFont="1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0" fillId="0" borderId="47" xfId="0" applyBorder="1" applyAlignment="1">
      <alignment horizontal="center"/>
    </xf>
  </cellXfs>
  <cellStyles count="42">
    <cellStyle name="Bad 2" xfId="29"/>
    <cellStyle name="Comma" xfId="15" builtinId="3"/>
    <cellStyle name="Comma 2" xfId="4"/>
    <cellStyle name="Comma 3" xfId="18"/>
    <cellStyle name="Comma 4" xfId="22"/>
    <cellStyle name="Currency 2" xfId="24"/>
    <cellStyle name="Good 2" xfId="30"/>
    <cellStyle name="Hyperlink" xfId="1" builtinId="8"/>
    <cellStyle name="Hyperlink 2" xfId="5"/>
    <cellStyle name="Hyperlink 2 2" xfId="31"/>
    <cellStyle name="Hyperlink 3" xfId="16"/>
    <cellStyle name="Neutral 2" xfId="19"/>
    <cellStyle name="Normal" xfId="0" builtinId="0"/>
    <cellStyle name="Normal 2" xfId="6"/>
    <cellStyle name="Normal 2 2" xfId="7"/>
    <cellStyle name="Normal 2 2 2" xfId="32"/>
    <cellStyle name="Normal 2 3" xfId="27"/>
    <cellStyle name="Normal 2 3 2" xfId="33"/>
    <cellStyle name="Normal 2 4" xfId="34"/>
    <cellStyle name="Normal 2 4 2" xfId="41"/>
    <cellStyle name="Normal 2 5" xfId="35"/>
    <cellStyle name="Normal 2 6" xfId="36"/>
    <cellStyle name="Normal 3" xfId="8"/>
    <cellStyle name="Normal 3 2" xfId="9"/>
    <cellStyle name="Normal 3 3" xfId="26"/>
    <cellStyle name="Normal 4" xfId="10"/>
    <cellStyle name="Normal 4 2" xfId="37"/>
    <cellStyle name="Normal 5" xfId="11"/>
    <cellStyle name="Normal 5 2" xfId="38"/>
    <cellStyle name="Normal 6" xfId="12"/>
    <cellStyle name="Normal 7" xfId="3"/>
    <cellStyle name="Normal 8" xfId="21"/>
    <cellStyle name="Normal 9" xfId="25"/>
    <cellStyle name="Normal_rptE4Cityunround_calc" xfId="13"/>
    <cellStyle name="Normal_Sheet1_1" xfId="17"/>
    <cellStyle name="Percent" xfId="2" builtinId="5"/>
    <cellStyle name="Percent 2" xfId="14"/>
    <cellStyle name="Percent 2 2" xfId="28"/>
    <cellStyle name="Percent 2 2 2" xfId="39"/>
    <cellStyle name="Percent 2 3" xfId="40"/>
    <cellStyle name="Percent 3" xfId="20"/>
    <cellStyle name="Percent 4" xfId="23"/>
  </cellStyles>
  <dxfs count="0"/>
  <tableStyles count="0" defaultTableStyle="TableStyleMedium2" defaultPivotStyle="PivotStyleMedium9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2</xdr:row>
      <xdr:rowOff>57150</xdr:rowOff>
    </xdr:from>
    <xdr:to>
      <xdr:col>14</xdr:col>
      <xdr:colOff>533401</xdr:colOff>
      <xdr:row>10</xdr:row>
      <xdr:rowOff>276225</xdr:rowOff>
    </xdr:to>
    <xdr:sp macro="" textlink="">
      <xdr:nvSpPr>
        <xdr:cNvPr id="2" name="TextBox 1"/>
        <xdr:cNvSpPr txBox="1"/>
      </xdr:nvSpPr>
      <xdr:spPr>
        <a:xfrm>
          <a:off x="8839200" y="495300"/>
          <a:ext cx="3924301" cy="21336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2017 USDA Agricultural Census data available February 2019</a:t>
          </a:r>
        </a:p>
        <a:p>
          <a:endParaRPr lang="en-US" sz="1100" baseline="0"/>
        </a:p>
        <a:p>
          <a:r>
            <a:rPr lang="en-US" sz="1100"/>
            <a:t>https://www.nass.usda.gov/AgCensus/</a:t>
          </a:r>
        </a:p>
        <a:p>
          <a:endParaRPr lang="en-US" sz="1100"/>
        </a:p>
        <a:p>
          <a:r>
            <a:rPr lang="en-US" sz="1100"/>
            <a:t>Also: Estimates from Employment</a:t>
          </a:r>
          <a:r>
            <a:rPr lang="en-US" sz="1100" baseline="0"/>
            <a:t> tab "Agriculture, forestry, fishing and hunting, and mining" can inform farmworker counts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76200</xdr:rowOff>
    </xdr:from>
    <xdr:to>
      <xdr:col>3</xdr:col>
      <xdr:colOff>114300</xdr:colOff>
      <xdr:row>7</xdr:row>
      <xdr:rowOff>76200</xdr:rowOff>
    </xdr:to>
    <xdr:cxnSp macro="">
      <xdr:nvCxnSpPr>
        <xdr:cNvPr id="3" name="Straight Arrow Connector 2"/>
        <xdr:cNvCxnSpPr/>
      </xdr:nvCxnSpPr>
      <xdr:spPr>
        <a:xfrm flipH="1">
          <a:off x="1962150" y="647700"/>
          <a:ext cx="1790700" cy="1038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3</xdr:row>
      <xdr:rowOff>85725</xdr:rowOff>
    </xdr:from>
    <xdr:to>
      <xdr:col>3</xdr:col>
      <xdr:colOff>171450</xdr:colOff>
      <xdr:row>18</xdr:row>
      <xdr:rowOff>76200</xdr:rowOff>
    </xdr:to>
    <xdr:cxnSp macro="">
      <xdr:nvCxnSpPr>
        <xdr:cNvPr id="6" name="Straight Arrow Connector 5"/>
        <xdr:cNvCxnSpPr/>
      </xdr:nvCxnSpPr>
      <xdr:spPr>
        <a:xfrm flipH="1">
          <a:off x="2362200" y="657225"/>
          <a:ext cx="1447800" cy="3124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ca.gov/Forecasting/Demographics/Estimates/E-5/documents/E-5_2018InternetVersion.xls" TargetMode="External"/><Relationship Id="rId2" Type="http://schemas.openxmlformats.org/officeDocument/2006/relationships/hyperlink" Target="file:///\\hqfiles\Groups\HPD\ELEMENTS\5th%20HE%20Data%20Package%20Survey\DOF%20E8_2000-2010_Report_ByGeog_Final_EOC.xls" TargetMode="External"/><Relationship Id="rId1" Type="http://schemas.openxmlformats.org/officeDocument/2006/relationships/hyperlink" Target="http://www.dof.ca.gov/research/demographic/reports/estimates/e-4/2011-20/view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of.ca.gov/forecasting/demographics/Estimates/E-4/2010-18/documents/E-4_2018InternetVersion.xl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udexchange.info/programs/coc/coc-housing-inventory-count-reports/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../AppData/Local/Microsoft/Windows/INetCache/Content.Outlook/1IXGRRE1/Homelessness" TargetMode="External"/><Relationship Id="rId1" Type="http://schemas.openxmlformats.org/officeDocument/2006/relationships/hyperlink" Target="../AppData/Local/Microsoft/Windows/INetCache/Content.Outlook/1IXGRRE1/Homelessness" TargetMode="External"/><Relationship Id="rId6" Type="http://schemas.openxmlformats.org/officeDocument/2006/relationships/hyperlink" Target="https://www.hudexchange.info/programs/coc/coc-homeless-populations-and-subpopulations-reports/" TargetMode="External"/><Relationship Id="rId5" Type="http://schemas.openxmlformats.org/officeDocument/2006/relationships/hyperlink" Target="../AppData/Local/Microsoft/Windows/INetCache/Content.Outlook/1IXGRRE1/Homelessness/2007-2017-PIT-Counts-by-CoC.xlsx" TargetMode="External"/><Relationship Id="rId4" Type="http://schemas.openxmlformats.org/officeDocument/2006/relationships/hyperlink" Target="http://www.hudhre.info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hcd.ca.gov/community-development/housing-element/index.s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dof.ca.gov/research/demographic/reports/estimates/e-5/2011-20/view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actfinder.census.gov/faces/tableservices/jsf/pages/productview.xhtml?pid=ACS_16_5YR_DP03&amp;prodType=tabl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factfinder.census.gov/faces/tableservices/jsf/pages/productview.xhtml?pid=ACS_16_5YR_B25014&amp;prodType=table" TargetMode="External"/><Relationship Id="rId1" Type="http://schemas.openxmlformats.org/officeDocument/2006/relationships/hyperlink" Target="http://factfinder2.census.gov/faces/nav/jsf/pages/searchresults.xhtml?refresh=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tableservices/jsf/pages/productview.xhtml?pid=ACS_16_5YR_B17012&amp;prodType=table" TargetMode="External"/><Relationship Id="rId2" Type="http://schemas.openxmlformats.org/officeDocument/2006/relationships/hyperlink" Target="https://factfinder.census.gov/faces/tableservices/jsf/pages/productview.xhtml?pid=ACS_16_5YR_B25014&amp;prodType=table" TargetMode="External"/><Relationship Id="rId1" Type="http://schemas.openxmlformats.org/officeDocument/2006/relationships/hyperlink" Target="https://factfinder.census.gov/faces/tableservices/jsf/pages/productview.xhtml?pid=ACS_16_5YR_B25009&amp;prodType=table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factfinder.census.gov/faces/tableservices/jsf/pages/productview.xhtml?pid=ACS_16_5YR_B25007&amp;prodType=table" TargetMode="External"/><Relationship Id="rId4" Type="http://schemas.openxmlformats.org/officeDocument/2006/relationships/hyperlink" Target="https://factfinder.census.gov/faces/tableservices/jsf/pages/productview.xhtml?pid=ACS_16_5YR_B25007&amp;prodType=tabl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tableservices/jsf/pages/productview.xhtml?pid=ACS_16_5YR_B25004&amp;prodType=table" TargetMode="External"/><Relationship Id="rId2" Type="http://schemas.openxmlformats.org/officeDocument/2006/relationships/hyperlink" Target="http://www.dof.ca.gov/Forecasting/Demographics/Estimates/E-5/documents/E-5_2018InternetVersion.xls" TargetMode="External"/><Relationship Id="rId1" Type="http://schemas.openxmlformats.org/officeDocument/2006/relationships/hyperlink" Target="http://www.dof.ca.gov/research/demographic/reports/estimates/e-5/2011-20/view.php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factfinder.census.gov/faces/tableservices/jsf/pages/productview.xhtml?pid=ACS_16_5YR_B25014&amp;prodType=table" TargetMode="External"/><Relationship Id="rId4" Type="http://schemas.openxmlformats.org/officeDocument/2006/relationships/hyperlink" Target="https://factfinder.census.gov/faces/tableservices/jsf/pages/productview.xhtml?pid=ACS_16_5YR_B25002&amp;prodType=tabl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tableservices/jsf/pages/productview.xhtml?pid=ACS_16_5YR_S1810&amp;prodType=table" TargetMode="External"/><Relationship Id="rId2" Type="http://schemas.openxmlformats.org/officeDocument/2006/relationships/hyperlink" Target="https://factfinder.census.gov/faces/tableservices/jsf/pages/productview.xhtml?pid=ACS_16_5YR_C18120&amp;prodType=table" TargetMode="External"/><Relationship Id="rId1" Type="http://schemas.openxmlformats.org/officeDocument/2006/relationships/hyperlink" Target="http://www.dds.ca.gov/FactsStats/QuarterlyCounty.cfm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dds.ca.gov/FactsStats/docs/ZIPCodes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d.ca.gov/" TargetMode="External"/><Relationship Id="rId2" Type="http://schemas.openxmlformats.org/officeDocument/2006/relationships/hyperlink" Target="../AppData/Local/Microsoft/Windows/INetCache/Content.Outlook/1IXGRRE1/Farmworker/st06_2_007_007.pdf" TargetMode="External"/><Relationship Id="rId1" Type="http://schemas.openxmlformats.org/officeDocument/2006/relationships/hyperlink" Target="../AppData/Local/Microsoft/Windows/INetCache/Content.Outlook/1IXGRRE1/Farmworker/st06_2_007_007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tabSelected="1" zoomScale="115" zoomScaleNormal="115" workbookViewId="0">
      <selection activeCell="K5" sqref="K5"/>
    </sheetView>
  </sheetViews>
  <sheetFormatPr defaultRowHeight="15"/>
  <cols>
    <col min="1" max="1" width="17.42578125" bestFit="1" customWidth="1"/>
    <col min="2" max="2" width="11" style="90" bestFit="1" customWidth="1"/>
    <col min="3" max="5" width="11" bestFit="1" customWidth="1"/>
    <col min="6" max="6" width="11.85546875" bestFit="1" customWidth="1"/>
    <col min="7" max="7" width="11" bestFit="1" customWidth="1"/>
    <col min="8" max="8" width="14" bestFit="1" customWidth="1"/>
    <col min="9" max="9" width="9.5703125" bestFit="1" customWidth="1"/>
    <col min="10" max="10" width="8.7109375" bestFit="1" customWidth="1"/>
    <col min="11" max="11" width="11.7109375" customWidth="1"/>
  </cols>
  <sheetData>
    <row r="1" spans="1:11" ht="19.5" thickBot="1">
      <c r="A1" s="22" t="s">
        <v>42</v>
      </c>
      <c r="B1" s="22"/>
      <c r="C1" s="111"/>
    </row>
    <row r="2" spans="1:11" ht="15" customHeight="1">
      <c r="A2" s="563" t="s">
        <v>255</v>
      </c>
      <c r="B2" s="564"/>
      <c r="C2" s="564"/>
      <c r="D2" s="564"/>
      <c r="E2" s="564"/>
      <c r="F2" s="564"/>
      <c r="G2" s="564"/>
      <c r="H2" s="564"/>
      <c r="I2" s="565"/>
    </row>
    <row r="3" spans="1:11" ht="15.75" customHeight="1" thickBot="1">
      <c r="A3" s="566"/>
      <c r="B3" s="567"/>
      <c r="C3" s="567"/>
      <c r="D3" s="567"/>
      <c r="E3" s="567"/>
      <c r="F3" s="567"/>
      <c r="G3" s="567"/>
      <c r="H3" s="567"/>
      <c r="I3" s="568"/>
    </row>
    <row r="4" spans="1:11" ht="15.75">
      <c r="A4" s="569" t="s">
        <v>30</v>
      </c>
      <c r="B4" s="569" t="s">
        <v>1</v>
      </c>
      <c r="C4" s="569" t="s">
        <v>1</v>
      </c>
      <c r="D4" s="569" t="s">
        <v>1</v>
      </c>
      <c r="E4" s="569" t="s">
        <v>1</v>
      </c>
      <c r="F4" s="569" t="s">
        <v>1</v>
      </c>
      <c r="G4" s="569" t="s">
        <v>1</v>
      </c>
      <c r="H4" s="572" t="s">
        <v>2</v>
      </c>
      <c r="I4" s="573"/>
      <c r="J4" s="90"/>
    </row>
    <row r="5" spans="1:11" ht="16.5" thickBot="1">
      <c r="A5" s="571"/>
      <c r="B5" s="570"/>
      <c r="C5" s="570"/>
      <c r="D5" s="570"/>
      <c r="E5" s="570"/>
      <c r="F5" s="570"/>
      <c r="G5" s="570"/>
      <c r="H5" s="247" t="s">
        <v>5</v>
      </c>
      <c r="I5" s="248" t="s">
        <v>3</v>
      </c>
    </row>
    <row r="6" spans="1:11">
      <c r="A6" s="343"/>
      <c r="B6" s="249">
        <v>40269</v>
      </c>
      <c r="C6" s="249">
        <v>41640</v>
      </c>
      <c r="D6" s="249">
        <v>42005</v>
      </c>
      <c r="E6" s="249">
        <v>42370</v>
      </c>
      <c r="F6" s="249">
        <v>42736</v>
      </c>
      <c r="G6" s="249">
        <v>43101</v>
      </c>
      <c r="H6" s="249" t="s">
        <v>40</v>
      </c>
      <c r="I6" s="249" t="s">
        <v>41</v>
      </c>
    </row>
    <row r="7" spans="1:11">
      <c r="A7" s="114" t="s">
        <v>910</v>
      </c>
      <c r="B7" s="118"/>
      <c r="C7" s="119"/>
      <c r="D7" s="119"/>
      <c r="E7" s="119"/>
      <c r="F7" s="119"/>
      <c r="G7" s="119"/>
      <c r="H7" s="119"/>
      <c r="I7" s="122"/>
      <c r="J7" s="10"/>
      <c r="K7" s="12"/>
    </row>
    <row r="8" spans="1:11">
      <c r="A8" s="113" t="s">
        <v>1044</v>
      </c>
      <c r="B8" s="222">
        <v>15250</v>
      </c>
      <c r="C8" s="222">
        <v>15687</v>
      </c>
      <c r="D8" s="222">
        <v>16057</v>
      </c>
      <c r="E8" s="222">
        <v>16242</v>
      </c>
      <c r="F8" s="92">
        <v>16151</v>
      </c>
      <c r="G8" s="382">
        <v>15917</v>
      </c>
      <c r="H8" s="11">
        <f>(G8-C8)/5</f>
        <v>46</v>
      </c>
      <c r="I8" s="15">
        <f t="shared" ref="I8:I11" si="0">H8/C8</f>
        <v>2.9323643781475105E-3</v>
      </c>
      <c r="J8" s="10"/>
      <c r="K8" s="12"/>
    </row>
    <row r="9" spans="1:11" s="380" customFormat="1">
      <c r="A9" s="113" t="s">
        <v>1045</v>
      </c>
      <c r="B9" s="222">
        <v>4753</v>
      </c>
      <c r="C9" s="222">
        <v>4975</v>
      </c>
      <c r="D9" s="222">
        <v>5097</v>
      </c>
      <c r="E9" s="222">
        <v>5151</v>
      </c>
      <c r="F9" s="92">
        <v>5125</v>
      </c>
      <c r="G9" s="382">
        <v>5134</v>
      </c>
      <c r="H9" s="222">
        <f t="shared" ref="H9" si="1">(G9-C9)/5</f>
        <v>31.8</v>
      </c>
      <c r="I9" s="15">
        <f t="shared" si="0"/>
        <v>6.3919597989949752E-3</v>
      </c>
      <c r="J9" s="10"/>
      <c r="K9" s="12"/>
    </row>
    <row r="10" spans="1:11">
      <c r="A10" s="120" t="s">
        <v>574</v>
      </c>
      <c r="B10" s="222">
        <v>44662</v>
      </c>
      <c r="C10" s="222">
        <v>44189</v>
      </c>
      <c r="D10" s="222">
        <v>43992</v>
      </c>
      <c r="E10" s="222">
        <v>43348</v>
      </c>
      <c r="F10" s="92">
        <v>43464</v>
      </c>
      <c r="G10" s="382">
        <v>44030</v>
      </c>
      <c r="H10" s="11">
        <f t="shared" ref="H10" si="2">(G10-C10)/5</f>
        <v>-31.8</v>
      </c>
      <c r="I10" s="15">
        <f t="shared" si="0"/>
        <v>-7.19636108533798E-4</v>
      </c>
      <c r="J10" s="10"/>
      <c r="K10" s="13"/>
    </row>
    <row r="11" spans="1:11" ht="15.75" thickBot="1">
      <c r="A11" s="121" t="s">
        <v>31</v>
      </c>
      <c r="B11" s="20">
        <v>64665</v>
      </c>
      <c r="C11" s="20">
        <v>64851</v>
      </c>
      <c r="D11" s="20">
        <v>65146</v>
      </c>
      <c r="E11" s="20">
        <v>64741</v>
      </c>
      <c r="F11" s="20">
        <v>64740</v>
      </c>
      <c r="G11" s="20">
        <v>65081</v>
      </c>
      <c r="H11" s="20">
        <f>(G11-C11)/5</f>
        <v>46</v>
      </c>
      <c r="I11" s="21">
        <f t="shared" si="0"/>
        <v>7.0931828344975403E-4</v>
      </c>
      <c r="J11" s="10"/>
      <c r="K11" s="12"/>
    </row>
    <row r="12" spans="1:11" ht="15" customHeight="1">
      <c r="A12" s="562" t="s">
        <v>909</v>
      </c>
      <c r="B12" s="562"/>
      <c r="C12" s="562"/>
      <c r="D12" s="562"/>
      <c r="E12" s="562"/>
      <c r="F12" s="562"/>
      <c r="G12" s="562"/>
      <c r="H12" s="562"/>
      <c r="I12" s="562"/>
      <c r="J12" s="417"/>
      <c r="K12" s="13"/>
    </row>
    <row r="13" spans="1:11">
      <c r="J13" s="10"/>
      <c r="K13" s="13"/>
    </row>
    <row r="14" spans="1:11" ht="19.5" thickBot="1">
      <c r="A14" s="22" t="s">
        <v>182</v>
      </c>
      <c r="J14" s="10"/>
      <c r="K14" s="13"/>
    </row>
    <row r="15" spans="1:11">
      <c r="A15" s="574" t="s">
        <v>225</v>
      </c>
      <c r="B15" s="575"/>
      <c r="C15" s="575"/>
      <c r="D15" s="575"/>
      <c r="E15" s="575"/>
      <c r="F15" s="575"/>
      <c r="G15" s="575"/>
      <c r="H15" s="575"/>
      <c r="I15" s="575"/>
      <c r="J15" s="575"/>
      <c r="K15" s="576"/>
    </row>
    <row r="16" spans="1:11" ht="15.75" thickBot="1">
      <c r="A16" s="577"/>
      <c r="B16" s="578"/>
      <c r="C16" s="578"/>
      <c r="D16" s="578"/>
      <c r="E16" s="578"/>
      <c r="F16" s="578"/>
      <c r="G16" s="578"/>
      <c r="H16" s="578"/>
      <c r="I16" s="578"/>
      <c r="J16" s="578"/>
      <c r="K16" s="579"/>
    </row>
    <row r="17" spans="1:12" ht="26.25">
      <c r="A17" s="430" t="s">
        <v>137</v>
      </c>
      <c r="B17" s="430" t="s">
        <v>149</v>
      </c>
      <c r="C17" s="431" t="s">
        <v>8</v>
      </c>
      <c r="D17" s="431" t="s">
        <v>140</v>
      </c>
      <c r="E17" s="431" t="s">
        <v>141</v>
      </c>
      <c r="F17" s="431" t="s">
        <v>142</v>
      </c>
      <c r="G17" s="431" t="s">
        <v>143</v>
      </c>
      <c r="H17" s="431" t="s">
        <v>144</v>
      </c>
      <c r="I17" s="431" t="s">
        <v>145</v>
      </c>
      <c r="J17" s="431" t="s">
        <v>146</v>
      </c>
      <c r="K17" s="431" t="s">
        <v>147</v>
      </c>
    </row>
    <row r="18" spans="1:12">
      <c r="A18" s="556" t="s">
        <v>910</v>
      </c>
      <c r="B18" s="557"/>
      <c r="C18" s="557"/>
      <c r="D18" s="557"/>
      <c r="E18" s="557"/>
      <c r="F18" s="557"/>
      <c r="G18" s="557"/>
      <c r="H18" s="557"/>
      <c r="I18" s="557"/>
      <c r="J18" s="557"/>
      <c r="K18" s="558"/>
    </row>
    <row r="19" spans="1:12">
      <c r="A19" s="559"/>
      <c r="B19" s="560"/>
      <c r="C19" s="560"/>
      <c r="D19" s="560"/>
      <c r="E19" s="560"/>
      <c r="F19" s="560"/>
      <c r="G19" s="560"/>
      <c r="H19" s="560"/>
      <c r="I19" s="560"/>
      <c r="J19" s="560"/>
      <c r="K19" s="561"/>
    </row>
    <row r="20" spans="1:12">
      <c r="A20" s="53"/>
      <c r="B20" s="54"/>
      <c r="C20" s="55"/>
      <c r="D20" s="55"/>
      <c r="E20" s="55"/>
      <c r="F20" s="55"/>
      <c r="G20" s="55"/>
      <c r="H20" s="55"/>
      <c r="I20" s="52"/>
      <c r="J20" s="56"/>
      <c r="K20" s="56"/>
    </row>
    <row r="21" spans="1:12">
      <c r="A21" s="415" t="s">
        <v>1044</v>
      </c>
      <c r="B21" s="50">
        <v>40269</v>
      </c>
      <c r="C21" s="92">
        <v>8035</v>
      </c>
      <c r="D21" s="51">
        <v>4190</v>
      </c>
      <c r="E21" s="51">
        <v>162</v>
      </c>
      <c r="F21" s="51">
        <v>410</v>
      </c>
      <c r="G21" s="51">
        <v>752</v>
      </c>
      <c r="H21" s="51">
        <v>2521</v>
      </c>
      <c r="I21" s="275">
        <v>5970</v>
      </c>
      <c r="J21" s="277">
        <v>0.25700062227753573</v>
      </c>
      <c r="K21" s="276">
        <v>2.4769999999999999</v>
      </c>
      <c r="L21" s="295"/>
    </row>
    <row r="22" spans="1:12">
      <c r="A22" s="53"/>
      <c r="B22" s="50">
        <v>43101</v>
      </c>
      <c r="C22" s="51">
        <v>7914</v>
      </c>
      <c r="D22" s="51">
        <v>4131</v>
      </c>
      <c r="E22" s="51">
        <v>163</v>
      </c>
      <c r="F22" s="51">
        <v>410</v>
      </c>
      <c r="G22" s="51">
        <v>752</v>
      </c>
      <c r="H22" s="51">
        <v>2458</v>
      </c>
      <c r="I22" s="275">
        <v>5748</v>
      </c>
      <c r="J22" s="277">
        <v>0.27369219105382869</v>
      </c>
      <c r="K22" s="276">
        <v>2.6890000000000001</v>
      </c>
      <c r="L22" s="295"/>
    </row>
    <row r="23" spans="1:12">
      <c r="A23" s="53" t="s">
        <v>1045</v>
      </c>
      <c r="B23" s="50">
        <v>40269</v>
      </c>
      <c r="C23" s="55">
        <v>2395</v>
      </c>
      <c r="D23" s="55">
        <v>1488</v>
      </c>
      <c r="E23" s="55">
        <v>108</v>
      </c>
      <c r="F23" s="55">
        <v>183</v>
      </c>
      <c r="G23" s="55">
        <v>192</v>
      </c>
      <c r="H23" s="55">
        <v>424</v>
      </c>
      <c r="I23" s="275">
        <v>2002</v>
      </c>
      <c r="J23" s="277">
        <v>0.16409185803757831</v>
      </c>
      <c r="K23" s="276">
        <v>2.306</v>
      </c>
      <c r="L23" s="295"/>
    </row>
    <row r="24" spans="1:12" s="380" customFormat="1">
      <c r="A24" s="53"/>
      <c r="B24" s="50">
        <v>43101</v>
      </c>
      <c r="C24" s="55">
        <v>2442</v>
      </c>
      <c r="D24" s="55">
        <v>1487</v>
      </c>
      <c r="E24" s="55">
        <v>109</v>
      </c>
      <c r="F24" s="55">
        <v>183</v>
      </c>
      <c r="G24" s="55">
        <v>240</v>
      </c>
      <c r="H24" s="55">
        <v>423</v>
      </c>
      <c r="I24" s="275">
        <v>1998</v>
      </c>
      <c r="J24" s="277">
        <v>0.18181818181818177</v>
      </c>
      <c r="K24" s="276">
        <v>2.5009999999999999</v>
      </c>
      <c r="L24" s="295"/>
    </row>
    <row r="25" spans="1:12">
      <c r="A25" s="415" t="s">
        <v>575</v>
      </c>
      <c r="B25" s="50">
        <v>40269</v>
      </c>
      <c r="C25" s="51">
        <v>25062</v>
      </c>
      <c r="D25" s="51">
        <v>18494</v>
      </c>
      <c r="E25" s="51">
        <v>360</v>
      </c>
      <c r="F25" s="51">
        <v>574</v>
      </c>
      <c r="G25" s="51">
        <v>615</v>
      </c>
      <c r="H25" s="51">
        <v>5019</v>
      </c>
      <c r="I25" s="51">
        <v>18576</v>
      </c>
      <c r="J25" s="277">
        <v>0.25879818051232939</v>
      </c>
      <c r="K25" s="276">
        <v>2.3780000000000001</v>
      </c>
      <c r="L25" s="295"/>
    </row>
    <row r="26" spans="1:12">
      <c r="A26" s="53"/>
      <c r="B26" s="50">
        <v>43101</v>
      </c>
      <c r="C26" s="51">
        <v>24204</v>
      </c>
      <c r="D26" s="51">
        <v>17784</v>
      </c>
      <c r="E26" s="51">
        <v>186</v>
      </c>
      <c r="F26" s="51">
        <v>554</v>
      </c>
      <c r="G26" s="51">
        <v>615</v>
      </c>
      <c r="H26" s="51">
        <v>5065</v>
      </c>
      <c r="I26" s="51">
        <v>16848</v>
      </c>
      <c r="J26" s="277">
        <v>0.30391670798215176</v>
      </c>
      <c r="K26" s="276">
        <v>2.581</v>
      </c>
      <c r="L26" s="295"/>
    </row>
    <row r="27" spans="1:12">
      <c r="A27" s="513" t="s">
        <v>226</v>
      </c>
      <c r="B27" s="513"/>
      <c r="C27" s="48"/>
      <c r="D27" s="48"/>
      <c r="E27" s="48"/>
      <c r="F27" s="48"/>
      <c r="G27" s="48"/>
      <c r="H27" s="48"/>
      <c r="I27" s="47"/>
      <c r="J27" s="500"/>
      <c r="K27" s="500"/>
      <c r="L27" s="295"/>
    </row>
    <row r="28" spans="1:12">
      <c r="A28" s="14"/>
      <c r="B28" s="113"/>
      <c r="C28" s="11"/>
      <c r="D28" s="11"/>
      <c r="E28" s="11"/>
      <c r="F28" s="11"/>
      <c r="G28" s="11"/>
      <c r="H28" s="98"/>
      <c r="I28" s="10"/>
    </row>
    <row r="29" spans="1:12">
      <c r="A29" s="14"/>
      <c r="B29" s="113"/>
      <c r="C29" s="11"/>
      <c r="D29" s="11"/>
      <c r="E29" s="11"/>
      <c r="F29" s="11"/>
      <c r="G29" s="11"/>
      <c r="H29" s="98"/>
      <c r="I29" s="10"/>
    </row>
    <row r="30" spans="1:12">
      <c r="A30" s="14"/>
      <c r="B30" s="113"/>
      <c r="C30" s="11"/>
      <c r="D30" s="11"/>
      <c r="E30" s="11"/>
      <c r="F30" s="11"/>
      <c r="G30" s="11"/>
      <c r="H30" s="98"/>
      <c r="I30" s="10"/>
    </row>
    <row r="31" spans="1:12">
      <c r="A31" s="14"/>
      <c r="B31" s="113"/>
      <c r="C31" s="11"/>
      <c r="D31" s="11"/>
      <c r="E31" s="11"/>
      <c r="F31" s="11"/>
      <c r="G31" s="11"/>
      <c r="H31" s="98"/>
      <c r="I31" s="10"/>
    </row>
    <row r="32" spans="1:12">
      <c r="A32" s="14"/>
      <c r="B32" s="113"/>
      <c r="C32" s="11"/>
      <c r="D32" s="11"/>
      <c r="E32" s="11"/>
      <c r="F32" s="11"/>
      <c r="G32" s="11"/>
      <c r="H32" s="98"/>
      <c r="I32" s="113"/>
    </row>
    <row r="33" spans="1:11">
      <c r="A33" s="14"/>
      <c r="B33" s="113"/>
      <c r="C33" s="11"/>
      <c r="D33" s="11"/>
      <c r="E33" s="11"/>
      <c r="F33" s="11"/>
      <c r="G33" s="11"/>
      <c r="H33" s="98"/>
      <c r="I33" s="10"/>
    </row>
    <row r="34" spans="1:11">
      <c r="A34" s="16"/>
      <c r="B34" s="114"/>
      <c r="C34" s="11"/>
      <c r="D34" s="11"/>
      <c r="E34" s="11"/>
      <c r="F34" s="11"/>
      <c r="G34" s="11"/>
      <c r="H34" s="98"/>
      <c r="I34" s="10"/>
    </row>
    <row r="35" spans="1:11">
      <c r="A35" s="14"/>
      <c r="B35" s="113"/>
      <c r="C35" s="11"/>
      <c r="D35" s="11"/>
      <c r="E35" s="11"/>
      <c r="F35" s="11"/>
      <c r="G35" s="11"/>
      <c r="H35" s="98"/>
      <c r="I35" s="10"/>
      <c r="J35" s="49"/>
    </row>
    <row r="36" spans="1:11">
      <c r="A36" s="14"/>
      <c r="B36" s="113"/>
      <c r="C36" s="11"/>
      <c r="D36" s="11"/>
      <c r="E36" s="11"/>
      <c r="F36" s="11"/>
      <c r="G36" s="11"/>
      <c r="H36" s="98"/>
      <c r="I36" s="10"/>
      <c r="J36" s="13"/>
    </row>
    <row r="37" spans="1:11">
      <c r="A37" s="14"/>
      <c r="B37" s="113"/>
      <c r="C37" s="11"/>
      <c r="D37" s="11"/>
      <c r="E37" s="11"/>
      <c r="F37" s="11"/>
      <c r="G37" s="11"/>
      <c r="H37" s="98"/>
      <c r="I37" s="10"/>
      <c r="J37" s="13"/>
    </row>
    <row r="38" spans="1:11">
      <c r="A38" s="14"/>
      <c r="B38" s="113"/>
      <c r="C38" s="11"/>
      <c r="D38" s="11"/>
      <c r="E38" s="11"/>
      <c r="F38" s="11"/>
      <c r="G38" s="11"/>
      <c r="H38" s="98"/>
      <c r="I38" s="10"/>
      <c r="J38" s="13"/>
    </row>
    <row r="39" spans="1:11">
      <c r="A39" s="14"/>
      <c r="B39" s="113"/>
      <c r="C39" s="11"/>
      <c r="D39" s="11"/>
      <c r="E39" s="11"/>
      <c r="F39" s="11"/>
      <c r="G39" s="11"/>
      <c r="H39" s="98"/>
      <c r="I39" s="10"/>
      <c r="J39" s="13"/>
    </row>
    <row r="40" spans="1:11">
      <c r="A40" s="16"/>
      <c r="B40" s="114"/>
      <c r="C40" s="11"/>
      <c r="D40" s="11"/>
      <c r="E40" s="11"/>
      <c r="F40" s="11"/>
      <c r="G40" s="11"/>
      <c r="H40" s="98"/>
      <c r="I40" s="10"/>
      <c r="J40" s="11"/>
      <c r="K40" s="11"/>
    </row>
    <row r="41" spans="1:11">
      <c r="A41" s="14"/>
      <c r="B41" s="113"/>
      <c r="C41" s="11"/>
      <c r="D41" s="11"/>
      <c r="E41" s="11"/>
      <c r="F41" s="11"/>
      <c r="G41" s="11"/>
      <c r="H41" s="98"/>
      <c r="I41" s="10"/>
      <c r="J41" s="13"/>
    </row>
    <row r="42" spans="1:11">
      <c r="A42" s="14"/>
      <c r="B42" s="113"/>
      <c r="C42" s="11"/>
      <c r="D42" s="11"/>
      <c r="E42" s="11"/>
      <c r="F42" s="11"/>
      <c r="G42" s="11"/>
      <c r="H42" s="98"/>
      <c r="I42" s="10"/>
      <c r="J42" s="12"/>
    </row>
    <row r="43" spans="1:11">
      <c r="A43" s="14"/>
      <c r="B43" s="113"/>
      <c r="C43" s="11"/>
      <c r="D43" s="11"/>
      <c r="E43" s="11"/>
      <c r="F43" s="11"/>
      <c r="G43" s="11"/>
      <c r="H43" s="98"/>
      <c r="I43" s="10"/>
      <c r="J43" s="13"/>
    </row>
    <row r="44" spans="1:11">
      <c r="A44" s="14"/>
      <c r="B44" s="113"/>
      <c r="C44" s="11"/>
      <c r="D44" s="11"/>
      <c r="E44" s="11"/>
      <c r="F44" s="11"/>
      <c r="G44" s="11"/>
      <c r="H44" s="98"/>
      <c r="I44" s="10"/>
      <c r="J44" s="13"/>
    </row>
    <row r="45" spans="1:11">
      <c r="A45" s="14"/>
      <c r="B45" s="113"/>
      <c r="C45" s="11"/>
      <c r="D45" s="11"/>
      <c r="E45" s="11"/>
      <c r="F45" s="11"/>
      <c r="G45" s="11"/>
      <c r="H45" s="98"/>
      <c r="I45" s="10"/>
      <c r="J45" s="13"/>
    </row>
    <row r="46" spans="1:11">
      <c r="A46" s="14"/>
      <c r="B46" s="113"/>
      <c r="C46" s="11"/>
      <c r="D46" s="11"/>
      <c r="E46" s="11"/>
      <c r="F46" s="11"/>
      <c r="G46" s="11"/>
      <c r="H46" s="98"/>
      <c r="I46" s="10"/>
      <c r="J46" s="13"/>
    </row>
    <row r="47" spans="1:11">
      <c r="A47" s="16"/>
      <c r="B47" s="114"/>
      <c r="C47" s="11"/>
      <c r="D47" s="11"/>
      <c r="E47" s="11"/>
      <c r="F47" s="11"/>
      <c r="G47" s="11"/>
      <c r="H47" s="98"/>
      <c r="I47" s="10"/>
      <c r="J47" s="13"/>
    </row>
    <row r="48" spans="1:11">
      <c r="A48" s="14"/>
      <c r="B48" s="113"/>
      <c r="C48" s="11"/>
      <c r="D48" s="11"/>
      <c r="E48" s="11"/>
      <c r="F48" s="11"/>
      <c r="G48" s="11"/>
      <c r="H48" s="98"/>
      <c r="I48" s="10"/>
      <c r="J48" s="12"/>
    </row>
    <row r="49" spans="1:15">
      <c r="A49" s="14"/>
      <c r="B49" s="113"/>
      <c r="C49" s="11"/>
      <c r="D49" s="11"/>
      <c r="E49" s="11"/>
      <c r="F49" s="11"/>
      <c r="G49" s="11"/>
      <c r="H49" s="98"/>
      <c r="I49" s="10"/>
      <c r="J49" s="13"/>
    </row>
    <row r="50" spans="1:15">
      <c r="A50" s="14"/>
      <c r="B50" s="113"/>
      <c r="C50" s="11"/>
      <c r="D50" s="11"/>
      <c r="E50" s="11"/>
      <c r="F50" s="11"/>
      <c r="G50" s="11"/>
      <c r="H50" s="98"/>
      <c r="I50" s="10"/>
      <c r="J50" s="13"/>
    </row>
    <row r="51" spans="1:15">
      <c r="A51" s="14"/>
      <c r="B51" s="113"/>
      <c r="C51" s="11"/>
      <c r="D51" s="11"/>
      <c r="E51" s="11"/>
      <c r="F51" s="11"/>
      <c r="G51" s="11"/>
      <c r="H51" s="98"/>
      <c r="I51" s="10"/>
      <c r="J51" s="13"/>
    </row>
    <row r="52" spans="1:15">
      <c r="A52" s="14"/>
      <c r="B52" s="113"/>
      <c r="C52" s="11"/>
      <c r="D52" s="11"/>
      <c r="E52" s="11"/>
      <c r="F52" s="11"/>
      <c r="G52" s="11"/>
      <c r="H52" s="98"/>
      <c r="I52" s="10"/>
      <c r="J52" s="13"/>
    </row>
    <row r="53" spans="1:15">
      <c r="A53" s="16"/>
      <c r="B53" s="114"/>
      <c r="C53" s="11"/>
      <c r="D53" s="11"/>
      <c r="E53" s="11"/>
      <c r="F53" s="11"/>
      <c r="G53" s="11"/>
      <c r="H53" s="98"/>
      <c r="I53" s="10"/>
      <c r="J53" s="13"/>
    </row>
    <row r="54" spans="1:15">
      <c r="A54" s="14"/>
      <c r="B54" s="113"/>
      <c r="C54" s="11"/>
      <c r="D54" s="11"/>
      <c r="E54" s="11"/>
      <c r="F54" s="11"/>
      <c r="G54" s="11"/>
      <c r="H54" s="98"/>
      <c r="I54" s="10"/>
      <c r="J54" s="13"/>
    </row>
    <row r="55" spans="1:15">
      <c r="A55" s="14"/>
      <c r="B55" s="113"/>
      <c r="C55" s="11"/>
      <c r="D55" s="11"/>
      <c r="E55" s="11"/>
      <c r="F55" s="11"/>
      <c r="G55" s="11"/>
      <c r="H55" s="98"/>
      <c r="I55" s="10"/>
      <c r="J55" s="12"/>
    </row>
    <row r="56" spans="1:15">
      <c r="A56" s="16"/>
      <c r="B56" s="114"/>
      <c r="C56" s="11"/>
      <c r="D56" s="11"/>
      <c r="E56" s="11"/>
      <c r="F56" s="11"/>
      <c r="G56" s="11"/>
      <c r="H56" s="98"/>
      <c r="I56" s="10"/>
      <c r="J56" s="13"/>
    </row>
    <row r="57" spans="1:15">
      <c r="A57" s="14"/>
      <c r="B57" s="113"/>
      <c r="C57" s="11"/>
      <c r="D57" s="11"/>
      <c r="E57" s="11"/>
      <c r="F57" s="11"/>
      <c r="G57" s="11"/>
      <c r="H57" s="98"/>
      <c r="I57" s="10"/>
      <c r="J57" s="13"/>
    </row>
    <row r="58" spans="1:15">
      <c r="A58" s="14"/>
      <c r="B58" s="113"/>
      <c r="C58" s="11"/>
      <c r="D58" s="11"/>
      <c r="E58" s="11"/>
      <c r="F58" s="11"/>
      <c r="G58" s="11"/>
      <c r="H58" s="98"/>
      <c r="I58" s="10"/>
      <c r="J58" s="13"/>
    </row>
    <row r="59" spans="1:15">
      <c r="A59" s="14"/>
      <c r="B59" s="113"/>
      <c r="C59" s="11"/>
      <c r="D59" s="11"/>
      <c r="E59" s="11"/>
      <c r="F59" s="11"/>
      <c r="G59" s="11"/>
      <c r="H59" s="98"/>
      <c r="I59" s="10"/>
      <c r="J59" s="13"/>
    </row>
    <row r="60" spans="1:15">
      <c r="A60" s="14"/>
      <c r="B60" s="113"/>
      <c r="C60" s="11"/>
      <c r="D60" s="11"/>
      <c r="E60" s="11"/>
      <c r="F60" s="11"/>
      <c r="G60" s="11"/>
      <c r="H60" s="98"/>
      <c r="I60" s="10"/>
      <c r="J60" s="13"/>
    </row>
    <row r="61" spans="1:15">
      <c r="A61" s="14"/>
      <c r="B61" s="113"/>
      <c r="C61" s="11"/>
      <c r="D61" s="11"/>
      <c r="E61" s="11"/>
      <c r="F61" s="11"/>
      <c r="G61" s="11"/>
      <c r="H61" s="98"/>
      <c r="I61" s="10"/>
      <c r="J61" s="13"/>
    </row>
    <row r="62" spans="1:15">
      <c r="A62" s="14"/>
      <c r="B62" s="113"/>
      <c r="C62" s="11"/>
      <c r="D62" s="11"/>
      <c r="E62" s="11"/>
      <c r="F62" s="11"/>
      <c r="G62" s="11"/>
      <c r="H62" s="98"/>
      <c r="I62" s="10"/>
      <c r="J62" s="12"/>
    </row>
    <row r="63" spans="1:15">
      <c r="A63" s="17"/>
      <c r="B63" s="112"/>
      <c r="C63" s="18"/>
      <c r="D63" s="18"/>
      <c r="E63" s="18"/>
      <c r="F63" s="18"/>
      <c r="G63" s="18"/>
      <c r="H63" s="123"/>
      <c r="I63" s="10"/>
      <c r="J63" s="13"/>
    </row>
    <row r="64" spans="1:15">
      <c r="A64" s="14"/>
      <c r="B64" s="113"/>
      <c r="C64" s="11"/>
      <c r="D64" s="11"/>
      <c r="E64" s="11"/>
      <c r="F64" s="11"/>
      <c r="G64" s="11"/>
      <c r="H64" s="98"/>
      <c r="I64" s="10"/>
      <c r="J64" s="13"/>
      <c r="L64" s="11"/>
      <c r="M64" s="11"/>
      <c r="N64" s="11"/>
      <c r="O64" s="98"/>
    </row>
    <row r="65" spans="1:10">
      <c r="A65" s="16"/>
      <c r="B65" s="114"/>
      <c r="C65" s="11"/>
      <c r="D65" s="11"/>
      <c r="E65" s="11"/>
      <c r="F65" s="11"/>
      <c r="G65" s="11"/>
      <c r="H65" s="98"/>
      <c r="I65" s="10"/>
      <c r="J65" s="13"/>
    </row>
    <row r="66" spans="1:10">
      <c r="A66" s="14"/>
      <c r="B66" s="113"/>
      <c r="C66" s="11"/>
      <c r="D66" s="11"/>
      <c r="E66" s="11"/>
      <c r="F66" s="11"/>
      <c r="G66" s="11"/>
      <c r="H66" s="98"/>
      <c r="I66" s="10"/>
      <c r="J66" s="13"/>
    </row>
    <row r="67" spans="1:10">
      <c r="A67" s="14"/>
      <c r="B67" s="113"/>
      <c r="C67" s="11"/>
      <c r="D67" s="11"/>
      <c r="E67" s="11"/>
      <c r="F67" s="11"/>
      <c r="G67" s="11"/>
      <c r="H67" s="98"/>
      <c r="I67" s="10"/>
      <c r="J67" s="13"/>
    </row>
    <row r="68" spans="1:10">
      <c r="A68" s="14"/>
      <c r="B68" s="113"/>
      <c r="C68" s="11"/>
      <c r="D68" s="11"/>
      <c r="E68" s="11"/>
      <c r="F68" s="11"/>
      <c r="G68" s="11"/>
      <c r="H68" s="98"/>
      <c r="I68" s="10"/>
      <c r="J68" s="13"/>
    </row>
    <row r="69" spans="1:10">
      <c r="A69" s="17"/>
      <c r="B69" s="112"/>
      <c r="C69" s="18"/>
      <c r="D69" s="18"/>
      <c r="E69" s="18"/>
      <c r="F69" s="18"/>
      <c r="G69" s="18"/>
      <c r="H69" s="123"/>
      <c r="I69" s="10"/>
      <c r="J69" s="13"/>
    </row>
    <row r="70" spans="1:10">
      <c r="A70" s="14"/>
      <c r="B70" s="113"/>
      <c r="C70" s="11"/>
      <c r="D70" s="11"/>
      <c r="E70" s="11"/>
      <c r="F70" s="11"/>
      <c r="G70" s="11"/>
      <c r="H70" s="98"/>
      <c r="I70" s="10"/>
      <c r="J70" s="13"/>
    </row>
    <row r="71" spans="1:10">
      <c r="A71" s="16"/>
      <c r="B71" s="114"/>
      <c r="C71" s="11"/>
      <c r="D71" s="11"/>
      <c r="E71" s="11"/>
      <c r="F71" s="11"/>
      <c r="G71" s="11"/>
      <c r="H71" s="98"/>
      <c r="I71" s="10"/>
      <c r="J71" s="12"/>
    </row>
    <row r="72" spans="1:10">
      <c r="A72" s="14"/>
      <c r="B72" s="113"/>
      <c r="C72" s="11"/>
      <c r="D72" s="11"/>
      <c r="E72" s="11"/>
      <c r="F72" s="11"/>
      <c r="G72" s="11"/>
      <c r="H72" s="98"/>
      <c r="I72" s="10"/>
      <c r="J72" s="13"/>
    </row>
    <row r="73" spans="1:10">
      <c r="A73" s="14"/>
      <c r="B73" s="113"/>
      <c r="C73" s="11"/>
      <c r="D73" s="11"/>
      <c r="E73" s="11"/>
      <c r="F73" s="11"/>
      <c r="G73" s="11"/>
      <c r="H73" s="98"/>
      <c r="I73" s="10"/>
      <c r="J73" s="13"/>
    </row>
    <row r="74" spans="1:10">
      <c r="A74" s="14"/>
      <c r="B74" s="113"/>
      <c r="C74" s="11"/>
      <c r="D74" s="11"/>
      <c r="E74" s="11"/>
      <c r="F74" s="11"/>
      <c r="G74" s="11"/>
      <c r="H74" s="98"/>
      <c r="I74" s="10"/>
      <c r="J74" s="13"/>
    </row>
    <row r="75" spans="1:10">
      <c r="A75" s="17"/>
      <c r="B75" s="112"/>
      <c r="C75" s="18"/>
      <c r="D75" s="18"/>
      <c r="E75" s="18"/>
      <c r="F75" s="18"/>
      <c r="G75" s="18"/>
      <c r="H75" s="123"/>
      <c r="I75" s="10"/>
      <c r="J75" s="13"/>
    </row>
    <row r="76" spans="1:10">
      <c r="A76" s="14"/>
      <c r="B76" s="113"/>
      <c r="C76" s="11"/>
      <c r="D76" s="11"/>
      <c r="E76" s="11"/>
      <c r="F76" s="11"/>
      <c r="G76" s="11"/>
      <c r="H76" s="98"/>
      <c r="I76" s="10"/>
      <c r="J76" s="12"/>
    </row>
    <row r="77" spans="1:10">
      <c r="A77" s="16"/>
      <c r="B77" s="114"/>
      <c r="C77" s="11"/>
      <c r="D77" s="11"/>
      <c r="E77" s="11"/>
      <c r="F77" s="11"/>
      <c r="G77" s="11"/>
      <c r="H77" s="98"/>
      <c r="I77" s="10"/>
      <c r="J77" s="13"/>
    </row>
    <row r="78" spans="1:10">
      <c r="A78" s="14"/>
      <c r="B78" s="113"/>
      <c r="C78" s="11"/>
      <c r="D78" s="11"/>
      <c r="E78" s="11"/>
      <c r="F78" s="11"/>
      <c r="G78" s="11"/>
      <c r="H78" s="98"/>
      <c r="I78" s="10"/>
      <c r="J78" s="13"/>
    </row>
    <row r="79" spans="1:10">
      <c r="A79" s="14"/>
      <c r="B79" s="113"/>
      <c r="C79" s="11"/>
      <c r="D79" s="11"/>
      <c r="E79" s="11"/>
      <c r="F79" s="11"/>
      <c r="G79" s="11"/>
      <c r="H79" s="98"/>
      <c r="I79" s="10"/>
      <c r="J79" s="13"/>
    </row>
    <row r="80" spans="1:10">
      <c r="A80" s="14"/>
      <c r="B80" s="113"/>
      <c r="C80" s="11"/>
      <c r="D80" s="11"/>
      <c r="E80" s="11"/>
      <c r="F80" s="11"/>
      <c r="G80" s="11"/>
      <c r="H80" s="98"/>
      <c r="I80" s="10"/>
      <c r="J80" s="13"/>
    </row>
    <row r="81" spans="1:10">
      <c r="A81" s="14"/>
      <c r="B81" s="113"/>
      <c r="C81" s="11"/>
      <c r="D81" s="11"/>
      <c r="E81" s="11"/>
      <c r="F81" s="11"/>
      <c r="G81" s="11"/>
      <c r="H81" s="98"/>
      <c r="I81" s="10"/>
      <c r="J81" s="13"/>
    </row>
    <row r="82" spans="1:10">
      <c r="A82" s="14"/>
      <c r="B82" s="113"/>
      <c r="C82" s="11"/>
      <c r="D82" s="11"/>
      <c r="E82" s="11"/>
      <c r="F82" s="11"/>
      <c r="G82" s="11"/>
      <c r="H82" s="98"/>
      <c r="I82" s="10"/>
      <c r="J82" s="12"/>
    </row>
    <row r="83" spans="1:10">
      <c r="A83" s="17"/>
      <c r="B83" s="112"/>
      <c r="C83" s="18"/>
      <c r="D83" s="18"/>
      <c r="E83" s="18"/>
      <c r="F83" s="18"/>
      <c r="G83" s="18"/>
      <c r="H83" s="123"/>
      <c r="I83" s="10"/>
      <c r="J83" s="13"/>
    </row>
    <row r="84" spans="1:10">
      <c r="A84" s="14"/>
      <c r="B84" s="113"/>
      <c r="C84" s="11"/>
      <c r="D84" s="11"/>
      <c r="E84" s="11"/>
      <c r="F84" s="11"/>
      <c r="G84" s="11"/>
      <c r="H84" s="98"/>
      <c r="I84" s="10"/>
      <c r="J84" s="13"/>
    </row>
    <row r="85" spans="1:10">
      <c r="A85" s="16"/>
      <c r="B85" s="114"/>
      <c r="C85" s="11"/>
      <c r="D85" s="11"/>
      <c r="E85" s="11"/>
      <c r="F85" s="11"/>
      <c r="G85" s="11"/>
      <c r="H85" s="98"/>
      <c r="I85" s="10"/>
      <c r="J85" s="13"/>
    </row>
    <row r="86" spans="1:10">
      <c r="A86" s="14"/>
      <c r="B86" s="113"/>
      <c r="C86" s="11"/>
      <c r="D86" s="11"/>
      <c r="E86" s="11"/>
      <c r="F86" s="11"/>
      <c r="G86" s="11"/>
      <c r="H86" s="98"/>
      <c r="I86" s="10"/>
      <c r="J86" s="13"/>
    </row>
    <row r="87" spans="1:10">
      <c r="A87" s="14"/>
      <c r="B87" s="113"/>
      <c r="C87" s="11"/>
      <c r="D87" s="11"/>
      <c r="E87" s="11"/>
      <c r="F87" s="11"/>
      <c r="G87" s="11"/>
      <c r="H87" s="98"/>
      <c r="I87" s="10"/>
      <c r="J87" s="13"/>
    </row>
    <row r="88" spans="1:10">
      <c r="A88" s="14"/>
      <c r="B88" s="113"/>
      <c r="C88" s="11"/>
      <c r="D88" s="11"/>
      <c r="E88" s="11"/>
      <c r="F88" s="11"/>
      <c r="G88" s="11"/>
      <c r="H88" s="98"/>
      <c r="I88" s="10"/>
      <c r="J88" s="13"/>
    </row>
    <row r="89" spans="1:10">
      <c r="A89" s="17"/>
      <c r="B89" s="112"/>
      <c r="C89" s="18"/>
      <c r="D89" s="18"/>
      <c r="E89" s="18"/>
      <c r="F89" s="18"/>
      <c r="G89" s="18"/>
      <c r="H89" s="123"/>
      <c r="I89" s="10"/>
      <c r="J89" s="13"/>
    </row>
    <row r="90" spans="1:10">
      <c r="A90" s="14"/>
      <c r="B90" s="113"/>
      <c r="C90" s="11"/>
      <c r="D90" s="11"/>
      <c r="E90" s="11"/>
      <c r="F90" s="11"/>
      <c r="G90" s="11"/>
      <c r="H90" s="98"/>
      <c r="I90" s="10"/>
      <c r="J90" s="12"/>
    </row>
    <row r="91" spans="1:10">
      <c r="A91" s="16"/>
      <c r="B91" s="114"/>
      <c r="C91" s="11"/>
      <c r="D91" s="11"/>
      <c r="E91" s="11"/>
      <c r="F91" s="11"/>
      <c r="G91" s="11"/>
      <c r="H91" s="98"/>
      <c r="I91" s="10"/>
      <c r="J91" s="13"/>
    </row>
    <row r="92" spans="1:10">
      <c r="A92" s="14"/>
      <c r="B92" s="113"/>
      <c r="C92" s="11"/>
      <c r="D92" s="11"/>
      <c r="E92" s="11"/>
      <c r="F92" s="11"/>
      <c r="G92" s="11"/>
      <c r="H92" s="98"/>
      <c r="I92" s="10"/>
      <c r="J92" s="13"/>
    </row>
    <row r="93" spans="1:10">
      <c r="A93" s="14"/>
      <c r="B93" s="113"/>
      <c r="C93" s="11"/>
      <c r="D93" s="11"/>
      <c r="E93" s="11"/>
      <c r="F93" s="11"/>
      <c r="G93" s="11"/>
      <c r="H93" s="98"/>
      <c r="I93" s="10"/>
      <c r="J93" s="13"/>
    </row>
    <row r="94" spans="1:10">
      <c r="A94" s="14"/>
      <c r="B94" s="113"/>
      <c r="C94" s="11"/>
      <c r="D94" s="11"/>
      <c r="E94" s="11"/>
      <c r="F94" s="11"/>
      <c r="G94" s="11"/>
      <c r="H94" s="98"/>
      <c r="I94" s="10"/>
      <c r="J94" s="13"/>
    </row>
    <row r="95" spans="1:10">
      <c r="A95" s="14"/>
      <c r="B95" s="113"/>
      <c r="C95" s="11"/>
      <c r="D95" s="11"/>
      <c r="E95" s="11"/>
      <c r="F95" s="11"/>
      <c r="G95" s="11"/>
      <c r="H95" s="98"/>
      <c r="I95" s="10"/>
      <c r="J95" s="13"/>
    </row>
    <row r="96" spans="1:10">
      <c r="A96" s="14"/>
      <c r="B96" s="113"/>
      <c r="C96" s="11"/>
      <c r="D96" s="11"/>
      <c r="E96" s="11"/>
      <c r="F96" s="11"/>
      <c r="G96" s="11"/>
      <c r="H96" s="98"/>
      <c r="I96" s="10"/>
      <c r="J96" s="12"/>
    </row>
    <row r="97" spans="1:10">
      <c r="A97" s="14"/>
      <c r="B97" s="113"/>
      <c r="C97" s="11"/>
      <c r="D97" s="11"/>
      <c r="E97" s="11"/>
      <c r="F97" s="11"/>
      <c r="G97" s="11"/>
      <c r="H97" s="98"/>
      <c r="I97" s="10"/>
      <c r="J97" s="13"/>
    </row>
    <row r="98" spans="1:10">
      <c r="A98" s="14"/>
      <c r="B98" s="113"/>
      <c r="C98" s="11"/>
      <c r="D98" s="11"/>
      <c r="E98" s="11"/>
      <c r="F98" s="11"/>
      <c r="G98" s="11"/>
      <c r="H98" s="98"/>
      <c r="I98" s="10"/>
      <c r="J98" s="13"/>
    </row>
    <row r="99" spans="1:10">
      <c r="A99" s="14"/>
      <c r="B99" s="113"/>
      <c r="C99" s="11"/>
      <c r="D99" s="11"/>
      <c r="E99" s="11"/>
      <c r="F99" s="11"/>
      <c r="G99" s="11"/>
      <c r="H99" s="98"/>
      <c r="I99" s="10"/>
      <c r="J99" s="13"/>
    </row>
    <row r="100" spans="1:10">
      <c r="A100" s="14"/>
      <c r="B100" s="113"/>
      <c r="C100" s="11"/>
      <c r="D100" s="11"/>
      <c r="E100" s="11"/>
      <c r="F100" s="11"/>
      <c r="G100" s="11"/>
      <c r="H100" s="98"/>
      <c r="I100" s="10"/>
      <c r="J100" s="13"/>
    </row>
    <row r="101" spans="1:10">
      <c r="A101" s="17"/>
      <c r="B101" s="112"/>
      <c r="C101" s="18"/>
      <c r="D101" s="18"/>
      <c r="E101" s="18"/>
      <c r="F101" s="18"/>
      <c r="G101" s="18"/>
      <c r="H101" s="123"/>
      <c r="I101" s="10"/>
      <c r="J101" s="13"/>
    </row>
    <row r="102" spans="1:10">
      <c r="A102" s="14"/>
      <c r="B102" s="113"/>
      <c r="C102" s="11"/>
      <c r="D102" s="11"/>
      <c r="E102" s="11"/>
      <c r="F102" s="11"/>
      <c r="G102" s="11"/>
      <c r="H102" s="98"/>
      <c r="I102" s="10"/>
      <c r="J102" s="13"/>
    </row>
    <row r="103" spans="1:10">
      <c r="A103" s="16"/>
      <c r="B103" s="114"/>
      <c r="C103" s="11"/>
      <c r="D103" s="11"/>
      <c r="E103" s="11"/>
      <c r="F103" s="11"/>
      <c r="G103" s="11"/>
      <c r="H103" s="98"/>
      <c r="I103" s="10"/>
      <c r="J103" s="13"/>
    </row>
    <row r="104" spans="1:10">
      <c r="A104" s="14"/>
      <c r="B104" s="113"/>
      <c r="C104" s="11"/>
      <c r="D104" s="11"/>
      <c r="E104" s="11"/>
      <c r="F104" s="11"/>
      <c r="G104" s="11"/>
      <c r="H104" s="98"/>
      <c r="I104" s="10"/>
      <c r="J104" s="13"/>
    </row>
    <row r="105" spans="1:10">
      <c r="A105" s="14"/>
      <c r="B105" s="113"/>
      <c r="C105" s="11"/>
      <c r="D105" s="11"/>
      <c r="E105" s="11"/>
      <c r="F105" s="11"/>
      <c r="G105" s="11"/>
      <c r="H105" s="98"/>
      <c r="I105" s="10"/>
      <c r="J105" s="13"/>
    </row>
    <row r="106" spans="1:10">
      <c r="A106" s="14"/>
      <c r="B106" s="113"/>
      <c r="C106" s="11"/>
      <c r="D106" s="11"/>
      <c r="E106" s="11"/>
      <c r="F106" s="11"/>
      <c r="G106" s="11"/>
      <c r="H106" s="98"/>
      <c r="I106" s="10"/>
      <c r="J106" s="12"/>
    </row>
    <row r="107" spans="1:10">
      <c r="A107" s="14"/>
      <c r="B107" s="113"/>
      <c r="C107" s="11"/>
      <c r="D107" s="11"/>
      <c r="E107" s="11"/>
      <c r="F107" s="11"/>
      <c r="G107" s="11"/>
      <c r="H107" s="98"/>
      <c r="I107" s="10"/>
      <c r="J107" s="13"/>
    </row>
    <row r="108" spans="1:10">
      <c r="A108" s="14"/>
      <c r="B108" s="113"/>
      <c r="C108" s="11"/>
      <c r="D108" s="11"/>
      <c r="E108" s="11"/>
      <c r="F108" s="11"/>
      <c r="G108" s="11"/>
      <c r="H108" s="98"/>
      <c r="I108" s="10"/>
      <c r="J108" s="13"/>
    </row>
    <row r="109" spans="1:10">
      <c r="A109" s="14"/>
      <c r="B109" s="113"/>
      <c r="C109" s="11"/>
      <c r="D109" s="11"/>
      <c r="E109" s="11"/>
      <c r="F109" s="11"/>
      <c r="G109" s="11"/>
      <c r="H109" s="98"/>
      <c r="I109" s="10"/>
      <c r="J109" s="13"/>
    </row>
    <row r="110" spans="1:10">
      <c r="A110" s="14"/>
      <c r="B110" s="113"/>
      <c r="C110" s="11"/>
      <c r="D110" s="11"/>
      <c r="E110" s="11"/>
      <c r="F110" s="11"/>
      <c r="G110" s="11"/>
      <c r="H110" s="98"/>
      <c r="I110" s="10"/>
      <c r="J110" s="13"/>
    </row>
    <row r="111" spans="1:10">
      <c r="A111" s="14"/>
      <c r="B111" s="113"/>
      <c r="C111" s="11"/>
      <c r="D111" s="11"/>
      <c r="E111" s="11"/>
      <c r="F111" s="11"/>
      <c r="G111" s="11"/>
      <c r="H111" s="98"/>
      <c r="I111" s="10"/>
      <c r="J111" s="13"/>
    </row>
    <row r="112" spans="1:10">
      <c r="A112" s="14"/>
      <c r="B112" s="113"/>
      <c r="C112" s="11"/>
      <c r="D112" s="11"/>
      <c r="E112" s="11"/>
      <c r="F112" s="11"/>
      <c r="G112" s="11"/>
      <c r="H112" s="98"/>
      <c r="I112" s="10"/>
      <c r="J112" s="13"/>
    </row>
    <row r="113" spans="1:10">
      <c r="A113" s="14"/>
      <c r="B113" s="113"/>
      <c r="C113" s="11"/>
      <c r="D113" s="11"/>
      <c r="E113" s="11"/>
      <c r="F113" s="11"/>
      <c r="G113" s="11"/>
      <c r="H113" s="98"/>
      <c r="I113" s="10"/>
      <c r="J113" s="13"/>
    </row>
    <row r="114" spans="1:10">
      <c r="A114" s="17"/>
      <c r="B114" s="112"/>
      <c r="C114" s="18"/>
      <c r="D114" s="18"/>
      <c r="E114" s="18"/>
      <c r="F114" s="18"/>
      <c r="G114" s="18"/>
      <c r="H114" s="123"/>
      <c r="I114" s="10"/>
      <c r="J114" s="13"/>
    </row>
    <row r="115" spans="1:10">
      <c r="A115" s="14"/>
      <c r="B115" s="113"/>
      <c r="C115" s="11"/>
      <c r="D115" s="11"/>
      <c r="E115" s="11"/>
      <c r="F115" s="11"/>
      <c r="G115" s="11"/>
      <c r="H115" s="98"/>
      <c r="I115" s="10"/>
      <c r="J115" s="13"/>
    </row>
    <row r="116" spans="1:10">
      <c r="A116" s="16"/>
      <c r="B116" s="114"/>
      <c r="C116" s="11"/>
      <c r="D116" s="11"/>
      <c r="E116" s="11"/>
      <c r="F116" s="11"/>
      <c r="G116" s="11"/>
      <c r="H116" s="98"/>
      <c r="I116" s="10"/>
      <c r="J116" s="13"/>
    </row>
    <row r="117" spans="1:10">
      <c r="A117" s="14"/>
      <c r="B117" s="113"/>
      <c r="C117" s="11"/>
      <c r="D117" s="11"/>
      <c r="E117" s="11"/>
      <c r="F117" s="11"/>
      <c r="G117" s="11"/>
      <c r="H117" s="98"/>
      <c r="I117" s="10"/>
      <c r="J117" s="13"/>
    </row>
    <row r="118" spans="1:10">
      <c r="A118" s="14"/>
      <c r="B118" s="113"/>
      <c r="C118" s="11"/>
      <c r="D118" s="11"/>
      <c r="E118" s="11"/>
      <c r="F118" s="11"/>
      <c r="G118" s="11"/>
      <c r="H118" s="98"/>
      <c r="I118" s="10"/>
      <c r="J118" s="13"/>
    </row>
    <row r="119" spans="1:10">
      <c r="A119" s="14"/>
      <c r="B119" s="113"/>
      <c r="C119" s="11"/>
      <c r="D119" s="11"/>
      <c r="E119" s="11"/>
      <c r="F119" s="11"/>
      <c r="G119" s="11"/>
      <c r="H119" s="98"/>
      <c r="I119" s="10"/>
      <c r="J119" s="12"/>
    </row>
    <row r="120" spans="1:10">
      <c r="A120" s="14"/>
      <c r="B120" s="113"/>
      <c r="C120" s="11"/>
      <c r="D120" s="11"/>
      <c r="E120" s="11"/>
      <c r="F120" s="11"/>
      <c r="G120" s="11"/>
      <c r="H120" s="98"/>
      <c r="I120" s="10"/>
      <c r="J120" s="13"/>
    </row>
    <row r="121" spans="1:10">
      <c r="A121" s="14"/>
      <c r="B121" s="113"/>
      <c r="C121" s="11"/>
      <c r="D121" s="11"/>
      <c r="E121" s="11"/>
      <c r="F121" s="11"/>
      <c r="G121" s="11"/>
      <c r="H121" s="98"/>
      <c r="I121" s="10"/>
      <c r="J121" s="13"/>
    </row>
    <row r="122" spans="1:10">
      <c r="A122" s="17"/>
      <c r="B122" s="112"/>
      <c r="C122" s="18"/>
      <c r="D122" s="18"/>
      <c r="E122" s="18"/>
      <c r="F122" s="18"/>
      <c r="G122" s="18"/>
      <c r="H122" s="123"/>
      <c r="I122" s="10"/>
      <c r="J122" s="13"/>
    </row>
    <row r="123" spans="1:10">
      <c r="A123" s="14"/>
      <c r="B123" s="113"/>
      <c r="C123" s="11"/>
      <c r="D123" s="11"/>
      <c r="E123" s="11"/>
      <c r="F123" s="11"/>
      <c r="G123" s="11"/>
      <c r="H123" s="98"/>
      <c r="I123" s="10"/>
      <c r="J123" s="13"/>
    </row>
    <row r="124" spans="1:10">
      <c r="A124" s="16"/>
      <c r="B124" s="114"/>
      <c r="C124" s="11"/>
      <c r="D124" s="11"/>
      <c r="E124" s="11"/>
      <c r="F124" s="11"/>
      <c r="G124" s="11"/>
      <c r="H124" s="98"/>
      <c r="I124" s="10"/>
      <c r="J124" s="13"/>
    </row>
    <row r="125" spans="1:10">
      <c r="A125" s="14"/>
      <c r="B125" s="113"/>
      <c r="C125" s="11"/>
      <c r="D125" s="11"/>
      <c r="E125" s="11"/>
      <c r="F125" s="11"/>
      <c r="G125" s="11"/>
      <c r="H125" s="98"/>
      <c r="I125" s="10"/>
      <c r="J125" s="13"/>
    </row>
    <row r="126" spans="1:10">
      <c r="A126" s="14"/>
      <c r="B126" s="113"/>
      <c r="C126" s="11"/>
      <c r="D126" s="11"/>
      <c r="E126" s="11"/>
      <c r="F126" s="11"/>
      <c r="G126" s="11"/>
      <c r="H126" s="98"/>
      <c r="I126" s="10"/>
      <c r="J126" s="13"/>
    </row>
    <row r="127" spans="1:10">
      <c r="A127" s="14"/>
      <c r="B127" s="113"/>
      <c r="C127" s="11"/>
      <c r="D127" s="11"/>
      <c r="E127" s="11"/>
      <c r="F127" s="11"/>
      <c r="G127" s="11"/>
      <c r="H127" s="98"/>
      <c r="I127" s="10"/>
      <c r="J127" s="12"/>
    </row>
    <row r="128" spans="1:10">
      <c r="A128" s="17"/>
      <c r="B128" s="112"/>
      <c r="C128" s="18"/>
      <c r="D128" s="18"/>
      <c r="E128" s="18"/>
      <c r="F128" s="18"/>
      <c r="G128" s="18"/>
      <c r="H128" s="123"/>
      <c r="I128" s="10"/>
      <c r="J128" s="13"/>
    </row>
    <row r="129" spans="1:10">
      <c r="A129" s="14"/>
      <c r="B129" s="113"/>
      <c r="C129" s="11"/>
      <c r="D129" s="11"/>
      <c r="E129" s="11"/>
      <c r="F129" s="11"/>
      <c r="G129" s="11"/>
      <c r="H129" s="98"/>
      <c r="I129" s="10"/>
      <c r="J129" s="13"/>
    </row>
    <row r="130" spans="1:10">
      <c r="H130" s="124"/>
      <c r="I130" s="10"/>
      <c r="J130" s="13"/>
    </row>
    <row r="131" spans="1:10">
      <c r="H131" s="124"/>
      <c r="I131" s="10"/>
      <c r="J131" s="13"/>
    </row>
    <row r="132" spans="1:10">
      <c r="H132" s="124"/>
      <c r="I132" s="10"/>
      <c r="J132" s="13"/>
    </row>
    <row r="133" spans="1:10">
      <c r="H133" s="124"/>
      <c r="I133" s="10"/>
      <c r="J133" s="12"/>
    </row>
    <row r="134" spans="1:10">
      <c r="H134" s="124"/>
      <c r="I134" s="10"/>
      <c r="J134" s="13"/>
    </row>
    <row r="135" spans="1:10">
      <c r="H135" s="124"/>
      <c r="I135" s="10"/>
      <c r="J135" s="13"/>
    </row>
    <row r="136" spans="1:10">
      <c r="H136" s="124"/>
      <c r="I136" s="10"/>
      <c r="J136" s="13"/>
    </row>
    <row r="137" spans="1:10">
      <c r="H137" s="124"/>
      <c r="I137" s="10"/>
      <c r="J137" s="13"/>
    </row>
    <row r="138" spans="1:10">
      <c r="H138" s="124"/>
      <c r="I138" s="10"/>
      <c r="J138" s="13"/>
    </row>
    <row r="139" spans="1:10">
      <c r="H139" s="124"/>
      <c r="I139" s="10"/>
      <c r="J139" s="13"/>
    </row>
    <row r="140" spans="1:10">
      <c r="H140" s="124"/>
      <c r="I140" s="10"/>
      <c r="J140" s="13"/>
    </row>
    <row r="141" spans="1:10">
      <c r="H141" s="124"/>
      <c r="I141" s="10"/>
      <c r="J141" s="13"/>
    </row>
    <row r="142" spans="1:10">
      <c r="H142" s="124"/>
      <c r="I142" s="10"/>
      <c r="J142" s="13"/>
    </row>
    <row r="143" spans="1:10">
      <c r="A143" s="14"/>
      <c r="B143" s="113"/>
      <c r="C143" s="11"/>
      <c r="D143" s="11"/>
      <c r="E143" s="11"/>
      <c r="F143" s="11"/>
      <c r="G143" s="11"/>
      <c r="H143" s="98"/>
      <c r="I143" s="10"/>
      <c r="J143" s="13"/>
    </row>
    <row r="144" spans="1:10">
      <c r="A144" s="16"/>
      <c r="B144" s="114"/>
      <c r="C144" s="11"/>
      <c r="D144" s="11"/>
      <c r="E144" s="11"/>
      <c r="F144" s="11"/>
      <c r="G144" s="11"/>
      <c r="H144" s="98"/>
      <c r="I144" s="10"/>
      <c r="J144" s="13"/>
    </row>
    <row r="145" spans="1:10">
      <c r="A145" s="14"/>
      <c r="B145" s="113"/>
      <c r="C145" s="11"/>
      <c r="D145" s="11"/>
      <c r="E145" s="11"/>
      <c r="F145" s="11"/>
      <c r="G145" s="11"/>
      <c r="H145" s="98"/>
      <c r="I145" s="10"/>
      <c r="J145" s="13"/>
    </row>
    <row r="146" spans="1:10">
      <c r="A146" s="14"/>
      <c r="B146" s="113"/>
      <c r="C146" s="11"/>
      <c r="D146" s="11"/>
      <c r="E146" s="11"/>
      <c r="F146" s="11"/>
      <c r="G146" s="11"/>
      <c r="H146" s="98"/>
      <c r="I146" s="10"/>
      <c r="J146" s="13"/>
    </row>
    <row r="147" spans="1:10">
      <c r="A147" s="14"/>
      <c r="B147" s="113"/>
      <c r="C147" s="11"/>
      <c r="D147" s="11"/>
      <c r="E147" s="11"/>
      <c r="F147" s="11"/>
      <c r="G147" s="11"/>
      <c r="H147" s="98"/>
      <c r="I147" s="10"/>
      <c r="J147" s="12"/>
    </row>
    <row r="148" spans="1:10">
      <c r="A148" s="14"/>
      <c r="B148" s="113"/>
      <c r="C148" s="11"/>
      <c r="D148" s="11"/>
      <c r="E148" s="11"/>
      <c r="F148" s="11"/>
      <c r="G148" s="11"/>
      <c r="H148" s="98"/>
      <c r="I148" s="10"/>
      <c r="J148" s="13"/>
    </row>
    <row r="149" spans="1:10">
      <c r="A149" s="14"/>
      <c r="B149" s="113"/>
      <c r="C149" s="11"/>
      <c r="D149" s="11"/>
      <c r="E149" s="11"/>
      <c r="F149" s="11"/>
      <c r="G149" s="11"/>
      <c r="H149" s="98"/>
      <c r="I149" s="10"/>
      <c r="J149" s="13"/>
    </row>
    <row r="150" spans="1:10">
      <c r="A150" s="17"/>
      <c r="B150" s="112"/>
      <c r="C150" s="18"/>
      <c r="D150" s="18"/>
      <c r="E150" s="18"/>
      <c r="F150" s="18"/>
      <c r="G150" s="18"/>
      <c r="H150" s="123"/>
      <c r="I150" s="10"/>
      <c r="J150" s="13"/>
    </row>
    <row r="151" spans="1:10">
      <c r="A151" s="14"/>
      <c r="B151" s="113"/>
      <c r="C151" s="11"/>
      <c r="D151" s="11"/>
      <c r="E151" s="11"/>
      <c r="F151" s="11"/>
      <c r="G151" s="11"/>
      <c r="H151" s="98"/>
      <c r="I151" s="10"/>
      <c r="J151" s="13"/>
    </row>
    <row r="152" spans="1:10">
      <c r="A152" s="16"/>
      <c r="B152" s="114"/>
      <c r="C152" s="11"/>
      <c r="D152" s="11"/>
      <c r="E152" s="11"/>
      <c r="F152" s="11"/>
      <c r="G152" s="11"/>
      <c r="H152" s="98"/>
      <c r="I152" s="10"/>
      <c r="J152" s="13"/>
    </row>
    <row r="153" spans="1:10">
      <c r="A153" s="17"/>
      <c r="B153" s="112"/>
      <c r="C153" s="18"/>
      <c r="D153" s="18"/>
      <c r="E153" s="18"/>
      <c r="F153" s="18"/>
      <c r="G153" s="18"/>
      <c r="H153" s="123"/>
      <c r="I153" s="10"/>
      <c r="J153" s="13"/>
    </row>
    <row r="154" spans="1:10">
      <c r="A154" s="14"/>
      <c r="B154" s="113"/>
      <c r="C154" s="11"/>
      <c r="D154" s="11"/>
      <c r="E154" s="11"/>
      <c r="F154" s="11"/>
      <c r="G154" s="11"/>
      <c r="H154" s="98"/>
      <c r="I154" s="10"/>
      <c r="J154" s="13"/>
    </row>
    <row r="155" spans="1:10">
      <c r="A155" s="16"/>
      <c r="B155" s="114"/>
      <c r="C155" s="11"/>
      <c r="D155" s="11"/>
      <c r="E155" s="11"/>
      <c r="F155" s="11"/>
      <c r="G155" s="11"/>
      <c r="H155" s="98"/>
      <c r="I155" s="10"/>
      <c r="J155" s="12"/>
    </row>
    <row r="156" spans="1:10">
      <c r="A156" s="14"/>
      <c r="B156" s="113"/>
      <c r="C156" s="11"/>
      <c r="D156" s="11"/>
      <c r="E156" s="11"/>
      <c r="F156" s="11"/>
      <c r="G156" s="11"/>
      <c r="H156" s="98"/>
      <c r="I156" s="10"/>
      <c r="J156" s="13"/>
    </row>
    <row r="157" spans="1:10">
      <c r="A157" s="14"/>
      <c r="B157" s="113"/>
      <c r="C157" s="11"/>
      <c r="D157" s="11"/>
      <c r="E157" s="11"/>
      <c r="F157" s="11"/>
      <c r="G157" s="11"/>
      <c r="H157" s="98"/>
      <c r="I157" s="10"/>
      <c r="J157" s="12"/>
    </row>
    <row r="158" spans="1:10">
      <c r="A158" s="14"/>
      <c r="B158" s="113"/>
      <c r="C158" s="11"/>
      <c r="D158" s="11"/>
      <c r="E158" s="11"/>
      <c r="F158" s="11"/>
      <c r="G158" s="11"/>
      <c r="H158" s="98"/>
      <c r="I158" s="10"/>
      <c r="J158" s="13"/>
    </row>
    <row r="159" spans="1:10" ht="15.75" thickBot="1">
      <c r="A159" s="19"/>
      <c r="B159" s="115"/>
      <c r="C159" s="20"/>
      <c r="D159" s="20"/>
      <c r="E159" s="20"/>
      <c r="F159" s="20"/>
      <c r="G159" s="20"/>
      <c r="H159" s="123"/>
      <c r="I159" s="10"/>
      <c r="J159" s="13"/>
    </row>
    <row r="160" spans="1:10">
      <c r="J160" s="13"/>
    </row>
    <row r="161" spans="10:10">
      <c r="J161" s="13"/>
    </row>
    <row r="162" spans="10:10">
      <c r="J162" s="13"/>
    </row>
    <row r="163" spans="10:10">
      <c r="J163" s="12"/>
    </row>
    <row r="164" spans="10:10">
      <c r="J164" s="13"/>
    </row>
    <row r="165" spans="10:10">
      <c r="J165" s="13"/>
    </row>
    <row r="166" spans="10:10">
      <c r="J166" s="13"/>
    </row>
    <row r="167" spans="10:10">
      <c r="J167" s="13"/>
    </row>
    <row r="192" ht="39.75" customHeight="1"/>
  </sheetData>
  <mergeCells count="12">
    <mergeCell ref="A18:K19"/>
    <mergeCell ref="A12:I12"/>
    <mergeCell ref="A2:I3"/>
    <mergeCell ref="E4:E5"/>
    <mergeCell ref="F4:F5"/>
    <mergeCell ref="A4:A5"/>
    <mergeCell ref="C4:C5"/>
    <mergeCell ref="D4:D5"/>
    <mergeCell ref="G4:G5"/>
    <mergeCell ref="H4:I4"/>
    <mergeCell ref="B4:B5"/>
    <mergeCell ref="A15:K16"/>
  </mergeCells>
  <hyperlinks>
    <hyperlink ref="A12" r:id="rId1" display="State of California, Department of Finance, E-4 Population Estimates for Cities, Counties, and the State, 2011-2013, with 2010 Census Benchmark. Sacramento, California, May 2013."/>
    <hyperlink ref="A27" r:id="rId2" display="Source: DOF E8 2000-2010"/>
    <hyperlink ref="A27:B27" r:id="rId3" display="Source: DOF E5 2010-2018 by geography"/>
    <hyperlink ref="A12:H12" r:id="rId4" display="    Source: State of California, Department of Finance, E-4 Population Estimates for Cities, Counties, and the State, 2011-2018, with 2010 Census Benchmark. Sacramento, California, May 2013."/>
  </hyperlinks>
  <pageMargins left="0.7" right="0.7" top="0.75" bottom="0.75" header="0.3" footer="0.3"/>
  <pageSetup scale="61" orientation="portrait" horizontalDpi="300" verticalDpi="300" r:id="rId5"/>
  <headerFooter>
    <oddHeader>&amp;L6th Cycle Housing Element Data Package&amp;CLake County and the Cities Within</oddHeader>
    <oddFooter>&amp;LHCD-Housing Policy Division (HPD)&amp;CPage 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30" zoomScaleNormal="130" workbookViewId="0">
      <selection activeCell="I5" sqref="I5"/>
    </sheetView>
  </sheetViews>
  <sheetFormatPr defaultRowHeight="15"/>
  <cols>
    <col min="1" max="1" width="23.5703125" customWidth="1"/>
    <col min="2" max="2" width="11.85546875" bestFit="1" customWidth="1"/>
    <col min="3" max="3" width="11.5703125" bestFit="1" customWidth="1"/>
    <col min="4" max="4" width="15.28515625" bestFit="1" customWidth="1"/>
    <col min="5" max="5" width="8.85546875" bestFit="1" customWidth="1"/>
    <col min="6" max="6" width="5.42578125" bestFit="1" customWidth="1"/>
    <col min="7" max="7" width="9.5703125" bestFit="1" customWidth="1"/>
  </cols>
  <sheetData>
    <row r="1" spans="1:7" s="90" customFormat="1" ht="19.5" thickBot="1">
      <c r="A1" s="22" t="s">
        <v>179</v>
      </c>
    </row>
    <row r="2" spans="1:7" ht="39.75" customHeight="1" thickBot="1">
      <c r="A2" s="585" t="s">
        <v>593</v>
      </c>
      <c r="B2" s="586"/>
      <c r="C2" s="586"/>
      <c r="D2" s="586"/>
      <c r="E2" s="587"/>
    </row>
    <row r="3" spans="1:7">
      <c r="A3" s="346"/>
      <c r="B3" s="722" t="s">
        <v>374</v>
      </c>
      <c r="C3" s="722" t="s">
        <v>375</v>
      </c>
      <c r="D3" s="722" t="s">
        <v>376</v>
      </c>
      <c r="E3" s="722" t="s">
        <v>372</v>
      </c>
    </row>
    <row r="4" spans="1:7" ht="15.75" thickBot="1">
      <c r="A4" s="345" t="s">
        <v>24</v>
      </c>
      <c r="B4" s="723"/>
      <c r="C4" s="723"/>
      <c r="D4" s="723"/>
      <c r="E4" s="723"/>
    </row>
    <row r="5" spans="1:7" ht="35.25" customHeight="1" thickBot="1">
      <c r="A5" s="8" t="s">
        <v>367</v>
      </c>
      <c r="B5" s="9">
        <v>8</v>
      </c>
      <c r="C5" s="9">
        <v>25</v>
      </c>
      <c r="D5" s="9">
        <v>5</v>
      </c>
      <c r="E5" s="9">
        <v>24</v>
      </c>
    </row>
    <row r="6" spans="1:7" ht="29.25" customHeight="1" thickBot="1">
      <c r="A6" s="8" t="s">
        <v>368</v>
      </c>
      <c r="B6" s="9">
        <v>1</v>
      </c>
      <c r="C6" s="9">
        <v>13</v>
      </c>
      <c r="D6" s="9">
        <v>0</v>
      </c>
      <c r="E6" s="9" t="s">
        <v>474</v>
      </c>
    </row>
    <row r="7" spans="1:7" ht="28.5" customHeight="1" thickBot="1">
      <c r="A7" s="8" t="s">
        <v>369</v>
      </c>
      <c r="B7" s="9">
        <v>0</v>
      </c>
      <c r="C7" s="9">
        <v>0</v>
      </c>
      <c r="D7" s="9">
        <v>0</v>
      </c>
      <c r="E7" s="9">
        <v>0</v>
      </c>
    </row>
    <row r="8" spans="1:7" s="265" customFormat="1" ht="28.5" customHeight="1" thickBot="1">
      <c r="A8" s="8" t="s">
        <v>373</v>
      </c>
      <c r="B8" s="9">
        <v>0</v>
      </c>
      <c r="C8" s="9">
        <v>0</v>
      </c>
      <c r="D8" s="9">
        <v>0</v>
      </c>
      <c r="E8" s="9">
        <v>0</v>
      </c>
    </row>
    <row r="9" spans="1:7" ht="28.5" customHeight="1" thickBot="1">
      <c r="A9" s="8" t="s">
        <v>8</v>
      </c>
      <c r="B9" s="9">
        <v>9</v>
      </c>
      <c r="C9" s="9">
        <v>38</v>
      </c>
      <c r="D9" s="9">
        <v>5</v>
      </c>
      <c r="E9" s="9">
        <v>24</v>
      </c>
    </row>
    <row r="10" spans="1:7" ht="36" customHeight="1" thickBot="1">
      <c r="A10" s="719" t="s">
        <v>915</v>
      </c>
      <c r="B10" s="720"/>
      <c r="C10" s="720"/>
      <c r="D10" s="720"/>
      <c r="E10" s="721"/>
      <c r="F10" s="295"/>
    </row>
    <row r="11" spans="1:7" s="322" customFormat="1" ht="15" customHeight="1" thickBot="1">
      <c r="A11" s="687" t="s">
        <v>377</v>
      </c>
      <c r="B11" s="688"/>
      <c r="C11" s="688"/>
      <c r="D11" s="688"/>
      <c r="E11" s="689"/>
      <c r="F11" s="295"/>
    </row>
    <row r="12" spans="1:7">
      <c r="A12" s="724" t="s">
        <v>589</v>
      </c>
      <c r="B12" s="724"/>
      <c r="C12" s="724"/>
      <c r="D12" s="724"/>
      <c r="E12" s="724"/>
      <c r="F12" s="295"/>
    </row>
    <row r="13" spans="1:7" s="344" customFormat="1">
      <c r="A13" s="213"/>
      <c r="B13" s="213"/>
      <c r="C13" s="213"/>
      <c r="D13" s="213"/>
      <c r="E13" s="213"/>
    </row>
    <row r="14" spans="1:7" ht="19.5" thickBot="1">
      <c r="A14" s="22" t="s">
        <v>573</v>
      </c>
    </row>
    <row r="15" spans="1:7" ht="15.75" customHeight="1">
      <c r="A15" s="602" t="s">
        <v>594</v>
      </c>
      <c r="B15" s="603"/>
      <c r="C15" s="603"/>
      <c r="D15" s="603"/>
      <c r="E15" s="603"/>
      <c r="F15" s="603"/>
      <c r="G15" s="604"/>
    </row>
    <row r="16" spans="1:7" ht="15.75" thickBot="1">
      <c r="A16" s="605"/>
      <c r="B16" s="606"/>
      <c r="C16" s="606"/>
      <c r="D16" s="606"/>
      <c r="E16" s="606"/>
      <c r="F16" s="606"/>
      <c r="G16" s="607"/>
    </row>
    <row r="17" spans="1:9" ht="30.75" customHeight="1" thickBot="1">
      <c r="A17" s="725"/>
      <c r="B17" s="676" t="s">
        <v>25</v>
      </c>
      <c r="C17" s="677"/>
      <c r="D17" s="317"/>
      <c r="E17" s="676" t="s">
        <v>26</v>
      </c>
      <c r="F17" s="677"/>
      <c r="G17" s="350"/>
    </row>
    <row r="18" spans="1:9" ht="15" customHeight="1" thickBot="1">
      <c r="A18" s="723"/>
      <c r="B18" s="259">
        <v>2015</v>
      </c>
      <c r="C18" s="259">
        <v>2017</v>
      </c>
      <c r="D18" s="259" t="s">
        <v>570</v>
      </c>
      <c r="E18" s="259">
        <v>2015</v>
      </c>
      <c r="F18" s="259">
        <v>2017</v>
      </c>
      <c r="G18" s="259" t="s">
        <v>570</v>
      </c>
      <c r="H18" s="319"/>
      <c r="I18" s="319"/>
    </row>
    <row r="19" spans="1:9" ht="15.75" thickBot="1">
      <c r="A19" s="8" t="s">
        <v>27</v>
      </c>
      <c r="B19" s="274">
        <v>211</v>
      </c>
      <c r="C19" s="274">
        <v>294</v>
      </c>
      <c r="D19" s="318">
        <f>(C19-B19)/B19</f>
        <v>0.39336492890995262</v>
      </c>
      <c r="E19" s="9">
        <v>104</v>
      </c>
      <c r="F19" s="9">
        <v>107</v>
      </c>
      <c r="G19" s="318">
        <f>(F19-E19)/E19</f>
        <v>2.8846153846153848E-2</v>
      </c>
      <c r="H19" s="319"/>
      <c r="I19" s="319"/>
    </row>
    <row r="20" spans="1:9" ht="15.75" thickBot="1">
      <c r="A20" s="8" t="s">
        <v>28</v>
      </c>
      <c r="B20" s="274">
        <v>3</v>
      </c>
      <c r="C20" s="274">
        <v>10</v>
      </c>
      <c r="D20" s="318">
        <f t="shared" ref="D20:D24" si="0">(C20-B20)/B20</f>
        <v>2.3333333333333335</v>
      </c>
      <c r="E20" s="9">
        <v>24</v>
      </c>
      <c r="F20" s="9">
        <v>18</v>
      </c>
      <c r="G20" s="318">
        <f t="shared" ref="G20:G24" si="1">(F20-E20)/E20</f>
        <v>-0.25</v>
      </c>
      <c r="H20" s="319"/>
      <c r="I20" s="319"/>
    </row>
    <row r="21" spans="1:9" ht="15.75" thickBot="1">
      <c r="A21" s="8" t="s">
        <v>29</v>
      </c>
      <c r="B21" s="274">
        <v>208</v>
      </c>
      <c r="C21" s="274">
        <v>284</v>
      </c>
      <c r="D21" s="318">
        <f t="shared" si="0"/>
        <v>0.36538461538461536</v>
      </c>
      <c r="E21" s="9">
        <v>80</v>
      </c>
      <c r="F21" s="9">
        <v>89</v>
      </c>
      <c r="G21" s="318">
        <f t="shared" si="1"/>
        <v>0.1125</v>
      </c>
      <c r="H21" s="319"/>
      <c r="I21" s="319"/>
    </row>
    <row r="22" spans="1:9" ht="26.25" thickBot="1">
      <c r="A22" s="273" t="s">
        <v>379</v>
      </c>
      <c r="B22" s="274">
        <v>0</v>
      </c>
      <c r="C22" s="274">
        <v>134</v>
      </c>
      <c r="D22" s="318" t="e">
        <f t="shared" si="0"/>
        <v>#DIV/0!</v>
      </c>
      <c r="E22" s="274">
        <v>0</v>
      </c>
      <c r="F22" s="274">
        <v>44</v>
      </c>
      <c r="G22" s="318" t="e">
        <f t="shared" si="1"/>
        <v>#DIV/0!</v>
      </c>
      <c r="H22" s="319"/>
      <c r="I22" s="319"/>
    </row>
    <row r="23" spans="1:9" ht="33.75" customHeight="1" thickBot="1">
      <c r="A23" s="272" t="s">
        <v>380</v>
      </c>
      <c r="B23" s="274">
        <v>0</v>
      </c>
      <c r="C23" s="274">
        <v>2</v>
      </c>
      <c r="D23" s="318" t="e">
        <f t="shared" si="0"/>
        <v>#DIV/0!</v>
      </c>
      <c r="E23" s="274">
        <v>0</v>
      </c>
      <c r="F23" s="274">
        <v>0</v>
      </c>
      <c r="G23" s="318" t="e">
        <f t="shared" si="1"/>
        <v>#DIV/0!</v>
      </c>
      <c r="H23" s="319"/>
      <c r="I23" s="319"/>
    </row>
    <row r="24" spans="1:9" ht="26.25" thickBot="1">
      <c r="A24" s="273" t="s">
        <v>381</v>
      </c>
      <c r="B24" s="274">
        <v>0</v>
      </c>
      <c r="C24" s="274">
        <v>132</v>
      </c>
      <c r="D24" s="318" t="e">
        <f t="shared" si="0"/>
        <v>#DIV/0!</v>
      </c>
      <c r="E24" s="274">
        <v>0</v>
      </c>
      <c r="F24" s="274">
        <v>44</v>
      </c>
      <c r="G24" s="318" t="e">
        <f t="shared" si="1"/>
        <v>#DIV/0!</v>
      </c>
      <c r="H24" s="319"/>
      <c r="I24" s="319"/>
    </row>
    <row r="25" spans="1:9" ht="36" customHeight="1" thickBot="1">
      <c r="A25" s="719" t="s">
        <v>916</v>
      </c>
      <c r="B25" s="720"/>
      <c r="C25" s="720"/>
      <c r="D25" s="720"/>
      <c r="E25" s="720"/>
      <c r="F25" s="720"/>
      <c r="G25" s="721"/>
      <c r="H25" s="319"/>
      <c r="I25" s="319"/>
    </row>
    <row r="26" spans="1:9" ht="15.75" customHeight="1" thickBot="1">
      <c r="A26" s="716" t="s">
        <v>378</v>
      </c>
      <c r="B26" s="717"/>
      <c r="C26" s="717"/>
      <c r="D26" s="717"/>
      <c r="E26" s="717"/>
      <c r="F26" s="717"/>
      <c r="G26" s="718"/>
      <c r="H26" s="319"/>
      <c r="I26" s="319"/>
    </row>
    <row r="27" spans="1:9" ht="15.75" customHeight="1">
      <c r="A27" s="669" t="s">
        <v>590</v>
      </c>
      <c r="B27" s="669"/>
      <c r="C27" s="669"/>
      <c r="D27" s="669"/>
      <c r="E27" s="669"/>
      <c r="F27" s="669"/>
      <c r="G27" s="669"/>
      <c r="H27" s="295"/>
    </row>
    <row r="28" spans="1:9">
      <c r="A28" s="246"/>
      <c r="B28" s="246"/>
      <c r="C28" s="246"/>
      <c r="D28" s="246"/>
    </row>
  </sheetData>
  <mergeCells count="15">
    <mergeCell ref="A15:G16"/>
    <mergeCell ref="A27:G27"/>
    <mergeCell ref="A2:E2"/>
    <mergeCell ref="A26:G26"/>
    <mergeCell ref="A10:E10"/>
    <mergeCell ref="E3:E4"/>
    <mergeCell ref="D3:D4"/>
    <mergeCell ref="C3:C4"/>
    <mergeCell ref="B3:B4"/>
    <mergeCell ref="A11:E11"/>
    <mergeCell ref="A12:E12"/>
    <mergeCell ref="A17:A18"/>
    <mergeCell ref="B17:C17"/>
    <mergeCell ref="E17:F17"/>
    <mergeCell ref="A25:G25"/>
  </mergeCells>
  <hyperlinks>
    <hyperlink ref="A11" r:id="rId1"/>
    <hyperlink ref="A11:E11" r:id="rId2" display="Source:  Continuum of Care or HUD; CoC_HIC_State_CA_2017"/>
    <hyperlink ref="A12" r:id="rId3"/>
    <hyperlink ref="A26" r:id="rId4" display="http://www.hudhre.info/"/>
    <hyperlink ref="A26:G26" r:id="rId5" display="2007-2017-PIT-Counts-by-CoC"/>
    <hyperlink ref="A27" r:id="rId6"/>
  </hyperlinks>
  <pageMargins left="0.7" right="0.7" top="0.75" bottom="0.75" header="0.3" footer="0.3"/>
  <pageSetup scale="61" orientation="portrait" r:id="rId7"/>
  <headerFooter>
    <oddHeader>&amp;L6th Cycle Housing Element Data Package&amp;CLake County and the Cities Within</oddHeader>
    <oddFooter>&amp;LHCD-Housing Policy Division (HPD)&amp;CPage 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zoomScale="55" zoomScaleNormal="55" workbookViewId="0">
      <selection activeCell="E18" sqref="E18"/>
    </sheetView>
  </sheetViews>
  <sheetFormatPr defaultColWidth="21.85546875" defaultRowHeight="15"/>
  <cols>
    <col min="1" max="1" width="38.28515625" style="90" customWidth="1"/>
    <col min="2" max="2" width="19.28515625" style="90" customWidth="1"/>
    <col min="3" max="3" width="18.7109375" style="90" customWidth="1"/>
    <col min="4" max="4" width="27.140625" style="90" customWidth="1"/>
    <col min="5" max="5" width="16.7109375" style="90" customWidth="1"/>
    <col min="6" max="6" width="15.7109375" style="90" customWidth="1"/>
    <col min="7" max="7" width="15.85546875" style="90" customWidth="1"/>
    <col min="8" max="8" width="14.42578125" style="90" customWidth="1"/>
    <col min="9" max="9" width="16.85546875" style="90" customWidth="1"/>
    <col min="10" max="10" width="12.42578125" style="90" customWidth="1"/>
    <col min="11" max="11" width="17.28515625" style="90" customWidth="1"/>
    <col min="12" max="12" width="14.28515625" style="90" customWidth="1"/>
    <col min="13" max="13" width="14" style="90" customWidth="1"/>
    <col min="14" max="14" width="14.85546875" style="90" customWidth="1"/>
    <col min="15" max="16384" width="21.85546875" style="90"/>
  </cols>
  <sheetData>
    <row r="1" spans="1:20" ht="18.75">
      <c r="A1" s="726" t="s">
        <v>409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433"/>
      <c r="N1" s="434"/>
      <c r="O1" s="434"/>
      <c r="P1" s="434"/>
      <c r="Q1" s="434"/>
      <c r="R1" s="293"/>
      <c r="S1" s="293"/>
      <c r="T1" s="293"/>
    </row>
    <row r="2" spans="1:20" s="104" customFormat="1" ht="44.25" customHeight="1">
      <c r="A2" s="525" t="s">
        <v>410</v>
      </c>
      <c r="B2" s="525" t="s">
        <v>411</v>
      </c>
      <c r="C2" s="525" t="s">
        <v>412</v>
      </c>
      <c r="D2" s="525" t="s">
        <v>413</v>
      </c>
      <c r="E2" s="525" t="s">
        <v>414</v>
      </c>
      <c r="F2" s="525" t="s">
        <v>217</v>
      </c>
      <c r="G2" s="525" t="s">
        <v>415</v>
      </c>
      <c r="H2" s="525" t="s">
        <v>222</v>
      </c>
      <c r="I2" s="526" t="s">
        <v>416</v>
      </c>
      <c r="J2" s="525" t="s">
        <v>417</v>
      </c>
      <c r="K2" s="525" t="s">
        <v>917</v>
      </c>
      <c r="L2" s="525" t="s">
        <v>419</v>
      </c>
      <c r="M2" s="527" t="s">
        <v>420</v>
      </c>
      <c r="N2" s="294"/>
      <c r="O2" s="294"/>
      <c r="P2" s="294"/>
      <c r="Q2" s="294"/>
      <c r="R2" s="294"/>
      <c r="S2" s="294"/>
      <c r="T2" s="294"/>
    </row>
    <row r="3" spans="1:20">
      <c r="A3" s="528" t="s">
        <v>918</v>
      </c>
      <c r="B3" s="528" t="s">
        <v>919</v>
      </c>
      <c r="C3" s="528" t="s">
        <v>920</v>
      </c>
      <c r="D3" s="528" t="s">
        <v>921</v>
      </c>
      <c r="E3" s="529" t="s">
        <v>922</v>
      </c>
      <c r="F3" s="529" t="s">
        <v>923</v>
      </c>
      <c r="G3" s="530">
        <v>28</v>
      </c>
      <c r="H3" s="530">
        <v>28</v>
      </c>
      <c r="I3" s="530">
        <v>2017</v>
      </c>
      <c r="J3" s="531" t="s">
        <v>924</v>
      </c>
      <c r="K3" s="532"/>
      <c r="L3" s="124" t="s">
        <v>925</v>
      </c>
      <c r="M3" s="533"/>
      <c r="N3" s="295"/>
      <c r="O3" s="295"/>
      <c r="P3" s="295"/>
      <c r="Q3" s="295"/>
      <c r="R3" s="295"/>
      <c r="S3" s="295"/>
      <c r="T3" s="295"/>
    </row>
    <row r="4" spans="1:20">
      <c r="A4" s="528" t="s">
        <v>926</v>
      </c>
      <c r="B4" s="528" t="s">
        <v>927</v>
      </c>
      <c r="C4" s="528" t="s">
        <v>928</v>
      </c>
      <c r="D4" s="528" t="s">
        <v>929</v>
      </c>
      <c r="E4" s="529" t="s">
        <v>930</v>
      </c>
      <c r="F4" s="529" t="s">
        <v>923</v>
      </c>
      <c r="G4" s="530">
        <v>27</v>
      </c>
      <c r="H4" s="530">
        <v>27</v>
      </c>
      <c r="I4" s="530">
        <v>2017</v>
      </c>
      <c r="J4" s="531" t="s">
        <v>924</v>
      </c>
      <c r="K4" s="532"/>
      <c r="L4" s="124" t="s">
        <v>931</v>
      </c>
      <c r="M4" s="533"/>
      <c r="N4" s="295"/>
      <c r="O4" s="295"/>
      <c r="P4" s="295"/>
      <c r="Q4" s="295"/>
      <c r="R4" s="295"/>
      <c r="S4" s="295"/>
      <c r="T4" s="295"/>
    </row>
    <row r="5" spans="1:20">
      <c r="A5" s="528" t="s">
        <v>932</v>
      </c>
      <c r="B5" s="528" t="s">
        <v>933</v>
      </c>
      <c r="C5" s="528" t="s">
        <v>934</v>
      </c>
      <c r="D5" s="528" t="s">
        <v>929</v>
      </c>
      <c r="E5" s="529" t="s">
        <v>930</v>
      </c>
      <c r="F5" s="529" t="s">
        <v>923</v>
      </c>
      <c r="G5" s="530">
        <v>22</v>
      </c>
      <c r="H5" s="530">
        <v>22</v>
      </c>
      <c r="I5" s="530">
        <v>2047</v>
      </c>
      <c r="J5" s="528" t="s">
        <v>180</v>
      </c>
      <c r="K5" s="523"/>
      <c r="L5" s="124" t="s">
        <v>935</v>
      </c>
      <c r="M5" s="533"/>
      <c r="N5" s="295"/>
      <c r="O5" s="295"/>
      <c r="P5" s="295"/>
      <c r="Q5" s="295"/>
      <c r="R5" s="295"/>
      <c r="S5" s="295"/>
      <c r="T5" s="295"/>
    </row>
    <row r="6" spans="1:20">
      <c r="A6" s="528" t="s">
        <v>936</v>
      </c>
      <c r="B6" s="528" t="s">
        <v>937</v>
      </c>
      <c r="C6" s="528" t="s">
        <v>938</v>
      </c>
      <c r="D6" s="528" t="s">
        <v>939</v>
      </c>
      <c r="E6" s="529" t="s">
        <v>940</v>
      </c>
      <c r="F6" s="529" t="s">
        <v>923</v>
      </c>
      <c r="G6" s="530">
        <v>35</v>
      </c>
      <c r="H6" s="530">
        <v>36</v>
      </c>
      <c r="I6" s="530">
        <v>2049</v>
      </c>
      <c r="J6" s="528" t="s">
        <v>180</v>
      </c>
      <c r="K6" s="523"/>
      <c r="L6" s="124" t="s">
        <v>941</v>
      </c>
      <c r="M6" s="533"/>
      <c r="N6" s="295"/>
      <c r="O6" s="295"/>
      <c r="P6" s="295"/>
      <c r="Q6" s="295"/>
      <c r="R6" s="295"/>
      <c r="S6" s="295"/>
      <c r="T6" s="295"/>
    </row>
    <row r="7" spans="1:20">
      <c r="A7" s="528" t="s">
        <v>942</v>
      </c>
      <c r="B7" s="528" t="s">
        <v>943</v>
      </c>
      <c r="C7" s="528" t="s">
        <v>944</v>
      </c>
      <c r="D7" s="528" t="s">
        <v>929</v>
      </c>
      <c r="E7" s="529" t="s">
        <v>930</v>
      </c>
      <c r="F7" s="529" t="s">
        <v>923</v>
      </c>
      <c r="G7" s="530">
        <v>79</v>
      </c>
      <c r="H7" s="530">
        <v>80</v>
      </c>
      <c r="I7" s="530">
        <v>2057</v>
      </c>
      <c r="J7" s="528" t="s">
        <v>180</v>
      </c>
      <c r="K7" s="534"/>
      <c r="L7" s="534"/>
      <c r="M7" s="533"/>
      <c r="N7" s="295"/>
      <c r="O7" s="295"/>
      <c r="P7" s="295"/>
      <c r="Q7" s="295"/>
      <c r="R7" s="295"/>
      <c r="S7" s="295"/>
      <c r="T7" s="295"/>
    </row>
    <row r="8" spans="1:20">
      <c r="A8" s="528" t="s">
        <v>945</v>
      </c>
      <c r="B8" s="528" t="s">
        <v>946</v>
      </c>
      <c r="C8" s="528" t="s">
        <v>947</v>
      </c>
      <c r="D8" s="528" t="s">
        <v>929</v>
      </c>
      <c r="E8" s="529" t="s">
        <v>930</v>
      </c>
      <c r="F8" s="529" t="s">
        <v>923</v>
      </c>
      <c r="G8" s="530">
        <v>59</v>
      </c>
      <c r="H8" s="530">
        <v>60</v>
      </c>
      <c r="I8" s="530">
        <v>2060</v>
      </c>
      <c r="J8" s="528" t="s">
        <v>180</v>
      </c>
      <c r="K8" s="534"/>
      <c r="L8" s="534"/>
      <c r="M8" s="533"/>
      <c r="N8" s="295"/>
      <c r="O8" s="295"/>
      <c r="P8" s="295"/>
      <c r="Q8" s="295"/>
      <c r="R8" s="295"/>
      <c r="S8" s="295"/>
      <c r="T8" s="295"/>
    </row>
    <row r="9" spans="1:20">
      <c r="A9" s="528" t="s">
        <v>948</v>
      </c>
      <c r="B9" s="528" t="s">
        <v>949</v>
      </c>
      <c r="C9" s="528" t="s">
        <v>950</v>
      </c>
      <c r="D9" s="528" t="s">
        <v>929</v>
      </c>
      <c r="E9" s="529" t="s">
        <v>930</v>
      </c>
      <c r="F9" s="529" t="s">
        <v>923</v>
      </c>
      <c r="G9" s="530">
        <v>59</v>
      </c>
      <c r="H9" s="530">
        <v>60</v>
      </c>
      <c r="I9" s="530">
        <v>2059</v>
      </c>
      <c r="J9" s="528" t="s">
        <v>180</v>
      </c>
      <c r="K9" s="534"/>
      <c r="L9" s="534"/>
      <c r="M9" s="533"/>
      <c r="N9" s="295"/>
      <c r="O9" s="295"/>
      <c r="P9" s="295"/>
      <c r="Q9" s="295"/>
      <c r="R9" s="295"/>
      <c r="S9" s="295"/>
      <c r="T9" s="295"/>
    </row>
    <row r="10" spans="1:20" ht="15.75">
      <c r="A10" s="528" t="s">
        <v>951</v>
      </c>
      <c r="B10" s="528" t="s">
        <v>952</v>
      </c>
      <c r="C10" s="528" t="s">
        <v>953</v>
      </c>
      <c r="D10" s="528" t="s">
        <v>929</v>
      </c>
      <c r="E10" s="529" t="s">
        <v>930</v>
      </c>
      <c r="F10" s="529" t="s">
        <v>923</v>
      </c>
      <c r="G10" s="530">
        <v>71</v>
      </c>
      <c r="H10" s="530">
        <v>72</v>
      </c>
      <c r="I10" s="530">
        <v>2060</v>
      </c>
      <c r="J10" s="528" t="s">
        <v>180</v>
      </c>
      <c r="K10" s="530">
        <v>800001289</v>
      </c>
      <c r="L10" s="124" t="s">
        <v>954</v>
      </c>
      <c r="M10" s="533"/>
      <c r="N10" s="295"/>
      <c r="O10" s="295"/>
      <c r="P10" s="295"/>
      <c r="Q10" s="295"/>
      <c r="R10" s="295"/>
      <c r="S10" s="293"/>
      <c r="T10" s="293"/>
    </row>
    <row r="11" spans="1:20">
      <c r="A11" s="528" t="s">
        <v>955</v>
      </c>
      <c r="B11" s="528" t="s">
        <v>956</v>
      </c>
      <c r="C11" s="528" t="s">
        <v>957</v>
      </c>
      <c r="D11" s="528" t="s">
        <v>929</v>
      </c>
      <c r="E11" s="529" t="s">
        <v>930</v>
      </c>
      <c r="F11" s="529" t="s">
        <v>923</v>
      </c>
      <c r="G11" s="530">
        <v>54</v>
      </c>
      <c r="H11" s="530">
        <v>55</v>
      </c>
      <c r="I11" s="530">
        <v>2061</v>
      </c>
      <c r="J11" s="528" t="s">
        <v>180</v>
      </c>
      <c r="K11" s="534"/>
      <c r="L11" s="534"/>
      <c r="M11" s="533"/>
      <c r="N11" s="295"/>
      <c r="O11" s="295"/>
      <c r="P11" s="295"/>
      <c r="Q11" s="295"/>
      <c r="R11" s="295"/>
      <c r="S11" s="295"/>
      <c r="T11" s="295"/>
    </row>
    <row r="12" spans="1:20">
      <c r="A12" s="528" t="s">
        <v>958</v>
      </c>
      <c r="B12" s="528" t="s">
        <v>959</v>
      </c>
      <c r="C12" s="528" t="s">
        <v>960</v>
      </c>
      <c r="D12" s="528" t="s">
        <v>929</v>
      </c>
      <c r="E12" s="529" t="s">
        <v>930</v>
      </c>
      <c r="F12" s="529" t="s">
        <v>923</v>
      </c>
      <c r="G12" s="530">
        <v>53</v>
      </c>
      <c r="H12" s="530">
        <v>54</v>
      </c>
      <c r="I12" s="530">
        <v>2062</v>
      </c>
      <c r="J12" s="528" t="s">
        <v>180</v>
      </c>
      <c r="K12" s="534"/>
      <c r="L12" s="534"/>
      <c r="M12" s="533"/>
      <c r="N12" s="295"/>
      <c r="O12" s="295"/>
      <c r="P12" s="295"/>
      <c r="Q12" s="295"/>
      <c r="R12" s="295"/>
      <c r="S12" s="295"/>
      <c r="T12" s="295"/>
    </row>
    <row r="13" spans="1:20">
      <c r="A13" s="528" t="s">
        <v>961</v>
      </c>
      <c r="B13" s="528" t="s">
        <v>962</v>
      </c>
      <c r="C13" s="528" t="s">
        <v>963</v>
      </c>
      <c r="D13" s="528" t="s">
        <v>929</v>
      </c>
      <c r="E13" s="529" t="s">
        <v>930</v>
      </c>
      <c r="F13" s="529" t="s">
        <v>923</v>
      </c>
      <c r="G13" s="530">
        <v>90</v>
      </c>
      <c r="H13" s="530">
        <v>91</v>
      </c>
      <c r="I13" s="530">
        <v>2063</v>
      </c>
      <c r="J13" s="528" t="s">
        <v>180</v>
      </c>
      <c r="K13" s="534"/>
      <c r="L13" s="124" t="s">
        <v>964</v>
      </c>
      <c r="M13" s="533"/>
      <c r="N13" s="295"/>
      <c r="O13" s="295"/>
      <c r="P13" s="295"/>
      <c r="Q13" s="295"/>
      <c r="R13" s="295"/>
      <c r="S13" s="295"/>
      <c r="T13" s="295"/>
    </row>
    <row r="14" spans="1:20">
      <c r="A14" s="528" t="s">
        <v>965</v>
      </c>
      <c r="B14" s="528" t="s">
        <v>966</v>
      </c>
      <c r="C14" s="528" t="s">
        <v>967</v>
      </c>
      <c r="D14" s="528" t="s">
        <v>968</v>
      </c>
      <c r="E14" s="529" t="s">
        <v>969</v>
      </c>
      <c r="F14" s="529" t="s">
        <v>923</v>
      </c>
      <c r="G14" s="530">
        <v>47</v>
      </c>
      <c r="H14" s="530">
        <v>48</v>
      </c>
      <c r="I14" s="530">
        <v>2067</v>
      </c>
      <c r="J14" s="528" t="s">
        <v>180</v>
      </c>
      <c r="K14" s="534"/>
      <c r="L14" s="266" t="s">
        <v>970</v>
      </c>
      <c r="M14" s="533"/>
      <c r="N14" s="295"/>
      <c r="O14" s="295"/>
      <c r="P14" s="295"/>
      <c r="Q14" s="295"/>
      <c r="R14" s="295"/>
      <c r="S14" s="295"/>
      <c r="T14" s="295"/>
    </row>
    <row r="15" spans="1:20">
      <c r="A15" s="528" t="s">
        <v>971</v>
      </c>
      <c r="B15" s="528" t="s">
        <v>972</v>
      </c>
      <c r="C15" s="528" t="s">
        <v>973</v>
      </c>
      <c r="D15" s="528" t="s">
        <v>929</v>
      </c>
      <c r="E15" s="529" t="s">
        <v>930</v>
      </c>
      <c r="F15" s="529" t="s">
        <v>923</v>
      </c>
      <c r="G15" s="530">
        <v>40</v>
      </c>
      <c r="H15" s="530">
        <v>40</v>
      </c>
      <c r="I15" s="530">
        <v>2068</v>
      </c>
      <c r="J15" s="528" t="s">
        <v>180</v>
      </c>
      <c r="K15" s="534"/>
      <c r="L15" s="124" t="s">
        <v>974</v>
      </c>
      <c r="M15" s="533"/>
      <c r="N15" s="295"/>
      <c r="O15" s="295"/>
      <c r="P15" s="295"/>
      <c r="Q15" s="295"/>
      <c r="R15" s="295"/>
      <c r="S15" s="295"/>
      <c r="T15" s="295"/>
    </row>
    <row r="16" spans="1:20" ht="15.75">
      <c r="A16" s="528" t="s">
        <v>975</v>
      </c>
      <c r="B16" s="528" t="s">
        <v>976</v>
      </c>
      <c r="C16" s="528" t="s">
        <v>977</v>
      </c>
      <c r="D16" s="528" t="s">
        <v>968</v>
      </c>
      <c r="E16" s="535">
        <v>95453</v>
      </c>
      <c r="F16" s="535" t="s">
        <v>923</v>
      </c>
      <c r="G16" s="534">
        <v>23</v>
      </c>
      <c r="H16" s="534">
        <v>24</v>
      </c>
      <c r="I16" s="534">
        <v>2071</v>
      </c>
      <c r="J16" s="528" t="s">
        <v>180</v>
      </c>
      <c r="K16" s="534"/>
      <c r="L16" s="534"/>
      <c r="M16" s="533"/>
      <c r="N16" s="295"/>
      <c r="O16" s="295"/>
      <c r="P16" s="295"/>
      <c r="Q16" s="295"/>
      <c r="R16" s="295"/>
      <c r="S16" s="293"/>
      <c r="T16" s="293"/>
    </row>
    <row r="17" spans="1:32" ht="15.75">
      <c r="A17" s="523"/>
      <c r="B17" s="523"/>
      <c r="C17" s="523"/>
      <c r="D17" s="523"/>
      <c r="E17" s="523"/>
      <c r="F17" s="523"/>
      <c r="G17" s="523"/>
      <c r="H17" s="523"/>
      <c r="I17" s="523"/>
      <c r="J17" s="523"/>
      <c r="K17" s="523"/>
      <c r="L17" s="523"/>
      <c r="M17" s="523"/>
      <c r="N17" s="295"/>
      <c r="O17" s="295"/>
      <c r="P17" s="295"/>
      <c r="Q17" s="295"/>
      <c r="R17" s="295"/>
      <c r="S17" s="296"/>
      <c r="T17" s="296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</row>
    <row r="18" spans="1:32" ht="15.75" customHeight="1">
      <c r="A18" s="523"/>
      <c r="B18" s="523"/>
      <c r="C18" s="523"/>
      <c r="D18" s="523"/>
      <c r="E18" s="523"/>
      <c r="F18" s="523"/>
      <c r="G18" s="523"/>
      <c r="H18" s="523"/>
      <c r="I18" s="523"/>
      <c r="J18" s="523"/>
      <c r="K18" s="523"/>
      <c r="L18" s="523"/>
      <c r="M18" s="523"/>
      <c r="N18" s="295"/>
      <c r="O18" s="295"/>
      <c r="P18" s="295"/>
      <c r="Q18" s="295"/>
      <c r="R18" s="295"/>
      <c r="S18" s="282"/>
      <c r="T18" s="282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</row>
    <row r="19" spans="1:32" ht="18.75">
      <c r="A19" s="727" t="s">
        <v>421</v>
      </c>
      <c r="B19" s="727"/>
      <c r="C19" s="727"/>
      <c r="D19" s="727"/>
      <c r="E19" s="727"/>
      <c r="F19" s="727"/>
      <c r="G19" s="727"/>
      <c r="H19" s="727"/>
      <c r="I19" s="727"/>
      <c r="J19" s="727"/>
      <c r="K19" s="727"/>
      <c r="L19" s="727"/>
      <c r="M19" s="727"/>
      <c r="N19" s="727"/>
      <c r="O19" s="727"/>
      <c r="P19" s="727"/>
      <c r="Q19" s="727"/>
      <c r="R19" s="295"/>
      <c r="S19" s="282"/>
      <c r="T19" s="282"/>
      <c r="U19" s="380"/>
      <c r="V19" s="380"/>
      <c r="W19" s="380"/>
      <c r="X19" s="380"/>
      <c r="Y19" s="380"/>
      <c r="Z19" s="380"/>
      <c r="AA19" s="380"/>
      <c r="AB19" s="380"/>
      <c r="AC19" s="380"/>
      <c r="AD19" s="380"/>
      <c r="AE19" s="380"/>
      <c r="AF19" s="380"/>
    </row>
    <row r="20" spans="1:32" ht="63">
      <c r="A20" s="526" t="s">
        <v>418</v>
      </c>
      <c r="B20" s="526" t="s">
        <v>411</v>
      </c>
      <c r="C20" s="526" t="s">
        <v>412</v>
      </c>
      <c r="D20" s="526" t="s">
        <v>413</v>
      </c>
      <c r="E20" s="526" t="s">
        <v>422</v>
      </c>
      <c r="F20" s="526" t="s">
        <v>217</v>
      </c>
      <c r="G20" s="526" t="s">
        <v>423</v>
      </c>
      <c r="H20" s="526" t="s">
        <v>222</v>
      </c>
      <c r="I20" s="526" t="s">
        <v>416</v>
      </c>
      <c r="J20" s="526" t="s">
        <v>417</v>
      </c>
      <c r="K20" s="526" t="s">
        <v>424</v>
      </c>
      <c r="L20" s="526" t="s">
        <v>425</v>
      </c>
      <c r="M20" s="526" t="s">
        <v>426</v>
      </c>
      <c r="N20" s="526" t="s">
        <v>427</v>
      </c>
      <c r="O20" s="526" t="s">
        <v>428</v>
      </c>
      <c r="P20" s="526" t="s">
        <v>429</v>
      </c>
      <c r="Q20" s="526" t="s">
        <v>420</v>
      </c>
      <c r="R20" s="295"/>
      <c r="S20" s="282"/>
      <c r="T20" s="282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  <c r="AF20" s="380"/>
    </row>
    <row r="21" spans="1:32" s="104" customFormat="1" ht="15.75">
      <c r="A21" s="536">
        <v>800002545</v>
      </c>
      <c r="B21" s="536" t="s">
        <v>978</v>
      </c>
      <c r="C21" s="536" t="s">
        <v>979</v>
      </c>
      <c r="D21" s="536" t="s">
        <v>968</v>
      </c>
      <c r="E21" s="536" t="s">
        <v>969</v>
      </c>
      <c r="F21" s="536" t="s">
        <v>923</v>
      </c>
      <c r="G21" s="536">
        <v>30</v>
      </c>
      <c r="H21" s="536">
        <v>30</v>
      </c>
      <c r="I21" s="536">
        <v>2025</v>
      </c>
      <c r="J21" s="536" t="s">
        <v>181</v>
      </c>
      <c r="K21" s="537"/>
      <c r="L21" s="537"/>
      <c r="M21" s="538">
        <v>45961</v>
      </c>
      <c r="N21" s="536" t="s">
        <v>221</v>
      </c>
      <c r="O21" s="537"/>
      <c r="P21" s="537"/>
      <c r="Q21" s="537"/>
      <c r="R21" s="295"/>
      <c r="S21" s="282"/>
      <c r="T21" s="282"/>
      <c r="U21" s="380"/>
      <c r="V21" s="380"/>
      <c r="W21" s="380"/>
      <c r="X21" s="380"/>
      <c r="Y21" s="380"/>
      <c r="Z21" s="380"/>
      <c r="AA21" s="380"/>
      <c r="AB21" s="380"/>
      <c r="AC21" s="380"/>
      <c r="AD21" s="380"/>
      <c r="AE21" s="380"/>
      <c r="AF21" s="380"/>
    </row>
    <row r="22" spans="1:32" ht="15.75">
      <c r="A22" s="536">
        <v>800001289</v>
      </c>
      <c r="B22" s="536" t="s">
        <v>952</v>
      </c>
      <c r="C22" s="536" t="s">
        <v>980</v>
      </c>
      <c r="D22" s="536" t="s">
        <v>929</v>
      </c>
      <c r="E22" s="536" t="s">
        <v>930</v>
      </c>
      <c r="F22" s="536" t="s">
        <v>923</v>
      </c>
      <c r="G22" s="536">
        <v>71</v>
      </c>
      <c r="H22" s="536">
        <v>72</v>
      </c>
      <c r="I22" s="536">
        <v>2060</v>
      </c>
      <c r="J22" s="536" t="s">
        <v>180</v>
      </c>
      <c r="K22" s="536" t="s">
        <v>951</v>
      </c>
      <c r="L22" s="533" t="s">
        <v>954</v>
      </c>
      <c r="M22" s="538">
        <v>44561</v>
      </c>
      <c r="N22" s="536" t="s">
        <v>780</v>
      </c>
      <c r="O22" s="537"/>
      <c r="P22" s="537"/>
      <c r="Q22" s="539" t="s">
        <v>794</v>
      </c>
      <c r="R22" s="295"/>
      <c r="S22" s="282"/>
      <c r="T22" s="282"/>
      <c r="U22" s="380"/>
      <c r="V22" s="380"/>
      <c r="W22" s="380"/>
      <c r="X22" s="380"/>
      <c r="Y22" s="380"/>
      <c r="Z22" s="380"/>
      <c r="AA22" s="380"/>
      <c r="AB22" s="380"/>
      <c r="AC22" s="380"/>
      <c r="AD22" s="380"/>
      <c r="AE22" s="380"/>
      <c r="AF22" s="380"/>
    </row>
    <row r="23" spans="1:32" s="282" customFormat="1" ht="15.75">
      <c r="A23" s="536">
        <v>800001640</v>
      </c>
      <c r="B23" s="536" t="s">
        <v>981</v>
      </c>
      <c r="C23" s="536" t="s">
        <v>982</v>
      </c>
      <c r="D23" s="536" t="s">
        <v>929</v>
      </c>
      <c r="E23" s="536" t="s">
        <v>930</v>
      </c>
      <c r="F23" s="536" t="s">
        <v>923</v>
      </c>
      <c r="G23" s="536">
        <v>40</v>
      </c>
      <c r="H23" s="536">
        <v>40</v>
      </c>
      <c r="I23" s="536">
        <v>2034</v>
      </c>
      <c r="J23" s="536" t="s">
        <v>180</v>
      </c>
      <c r="K23" s="537"/>
      <c r="L23" s="537"/>
      <c r="M23" s="538">
        <v>49003</v>
      </c>
      <c r="N23" s="536" t="s">
        <v>221</v>
      </c>
      <c r="O23" s="538">
        <v>54483</v>
      </c>
      <c r="P23" s="536" t="s">
        <v>781</v>
      </c>
      <c r="Q23" s="537"/>
      <c r="R23" s="295"/>
      <c r="U23" s="380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0"/>
    </row>
    <row r="24" spans="1:32" ht="15.75">
      <c r="A24" s="536">
        <v>800001801</v>
      </c>
      <c r="B24" s="536" t="s">
        <v>983</v>
      </c>
      <c r="C24" s="536" t="s">
        <v>984</v>
      </c>
      <c r="D24" s="536" t="s">
        <v>968</v>
      </c>
      <c r="E24" s="536" t="s">
        <v>969</v>
      </c>
      <c r="F24" s="536" t="s">
        <v>923</v>
      </c>
      <c r="G24" s="536">
        <v>36</v>
      </c>
      <c r="H24" s="536">
        <v>36</v>
      </c>
      <c r="I24" s="536">
        <v>2034</v>
      </c>
      <c r="J24" s="536" t="s">
        <v>180</v>
      </c>
      <c r="K24" s="537"/>
      <c r="L24" s="537"/>
      <c r="M24" s="538">
        <v>49003</v>
      </c>
      <c r="N24" s="536" t="s">
        <v>221</v>
      </c>
      <c r="O24" s="538">
        <v>54483</v>
      </c>
      <c r="P24" s="536" t="s">
        <v>781</v>
      </c>
      <c r="Q24" s="537"/>
      <c r="R24" s="295"/>
      <c r="U24" s="380"/>
      <c r="V24" s="380"/>
      <c r="W24" s="380"/>
      <c r="X24" s="380"/>
      <c r="Y24" s="380"/>
      <c r="Z24" s="380"/>
      <c r="AA24" s="380"/>
      <c r="AB24" s="380"/>
      <c r="AC24" s="380"/>
      <c r="AD24" s="380"/>
      <c r="AE24" s="380"/>
      <c r="AF24" s="380"/>
    </row>
    <row r="25" spans="1:32" ht="15.75">
      <c r="A25" s="536">
        <v>800002064</v>
      </c>
      <c r="B25" s="536" t="s">
        <v>985</v>
      </c>
      <c r="C25" s="536" t="s">
        <v>986</v>
      </c>
      <c r="D25" s="536" t="s">
        <v>987</v>
      </c>
      <c r="E25" s="536" t="s">
        <v>988</v>
      </c>
      <c r="F25" s="536" t="s">
        <v>923</v>
      </c>
      <c r="G25" s="536">
        <v>31</v>
      </c>
      <c r="H25" s="536">
        <v>31</v>
      </c>
      <c r="I25" s="536">
        <v>2034</v>
      </c>
      <c r="J25" s="536" t="s">
        <v>180</v>
      </c>
      <c r="K25" s="537"/>
      <c r="L25" s="537"/>
      <c r="M25" s="538">
        <v>49003</v>
      </c>
      <c r="N25" s="536" t="s">
        <v>221</v>
      </c>
      <c r="O25" s="538">
        <v>54483</v>
      </c>
      <c r="P25" s="536" t="s">
        <v>781</v>
      </c>
      <c r="Q25" s="537"/>
      <c r="R25" s="295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0"/>
    </row>
    <row r="26" spans="1:32" ht="15.75">
      <c r="A26" s="536">
        <v>800211286</v>
      </c>
      <c r="B26" s="536" t="s">
        <v>989</v>
      </c>
      <c r="C26" s="536" t="s">
        <v>990</v>
      </c>
      <c r="D26" s="536" t="s">
        <v>968</v>
      </c>
      <c r="E26" s="536" t="s">
        <v>969</v>
      </c>
      <c r="F26" s="536" t="s">
        <v>923</v>
      </c>
      <c r="G26" s="536">
        <v>10</v>
      </c>
      <c r="H26" s="536">
        <v>10</v>
      </c>
      <c r="I26" s="536">
        <v>2043</v>
      </c>
      <c r="J26" s="536" t="s">
        <v>180</v>
      </c>
      <c r="K26" s="537"/>
      <c r="L26" s="537"/>
      <c r="M26" s="538">
        <v>43465</v>
      </c>
      <c r="N26" s="536" t="s">
        <v>792</v>
      </c>
      <c r="O26" s="537"/>
      <c r="P26" s="530" t="s">
        <v>991</v>
      </c>
      <c r="Q26" s="540" t="s">
        <v>992</v>
      </c>
      <c r="R26" s="293"/>
      <c r="U26" s="380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</row>
    <row r="27" spans="1:32" ht="15.75">
      <c r="A27" s="536">
        <v>800221453</v>
      </c>
      <c r="B27" s="530" t="s">
        <v>993</v>
      </c>
      <c r="C27" s="536" t="s">
        <v>994</v>
      </c>
      <c r="D27" s="536" t="s">
        <v>995</v>
      </c>
      <c r="E27" s="536" t="s">
        <v>996</v>
      </c>
      <c r="F27" s="536" t="s">
        <v>923</v>
      </c>
      <c r="G27" s="536">
        <v>22</v>
      </c>
      <c r="H27" s="536">
        <v>23</v>
      </c>
      <c r="I27" s="536">
        <v>2049</v>
      </c>
      <c r="J27" s="536" t="s">
        <v>180</v>
      </c>
      <c r="K27" s="537"/>
      <c r="L27" s="537"/>
      <c r="M27" s="538">
        <v>43312</v>
      </c>
      <c r="N27" s="536" t="s">
        <v>782</v>
      </c>
      <c r="O27" s="537"/>
      <c r="P27" s="530" t="s">
        <v>997</v>
      </c>
      <c r="Q27" s="540" t="s">
        <v>998</v>
      </c>
      <c r="R27" s="295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</row>
    <row r="28" spans="1:32" ht="15.75">
      <c r="A28" s="541"/>
      <c r="B28" s="542"/>
      <c r="C28" s="541"/>
      <c r="D28" s="541"/>
      <c r="E28" s="541"/>
      <c r="F28" s="541"/>
      <c r="G28" s="541"/>
      <c r="H28" s="541"/>
      <c r="I28" s="541"/>
      <c r="J28" s="541"/>
      <c r="K28" s="414"/>
      <c r="L28" s="414"/>
      <c r="M28" s="543"/>
      <c r="N28" s="541"/>
      <c r="O28" s="414"/>
      <c r="P28" s="542"/>
      <c r="Q28" s="544"/>
      <c r="R28" s="414"/>
      <c r="U28" s="380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</row>
    <row r="29" spans="1:32" ht="15.75">
      <c r="A29" s="541"/>
      <c r="B29" s="542"/>
      <c r="C29" s="541"/>
      <c r="D29" s="541"/>
      <c r="E29" s="541"/>
      <c r="F29" s="541"/>
      <c r="G29" s="541"/>
      <c r="H29" s="541"/>
      <c r="I29" s="541"/>
      <c r="J29" s="541"/>
      <c r="K29" s="414"/>
      <c r="L29" s="414"/>
      <c r="M29" s="543"/>
      <c r="N29" s="541"/>
      <c r="O29" s="414"/>
      <c r="P29" s="542"/>
      <c r="Q29" s="544"/>
      <c r="R29" s="414"/>
      <c r="U29" s="380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</row>
    <row r="30" spans="1:32" ht="18.75">
      <c r="A30" s="728" t="s">
        <v>430</v>
      </c>
      <c r="B30" s="728"/>
      <c r="C30" s="728"/>
      <c r="D30" s="728"/>
      <c r="E30" s="728"/>
      <c r="F30" s="728"/>
      <c r="G30" s="728"/>
      <c r="H30" s="728"/>
      <c r="I30" s="728"/>
      <c r="J30" s="728"/>
      <c r="K30" s="728"/>
      <c r="L30" s="728"/>
      <c r="M30" s="728"/>
      <c r="N30" s="728"/>
      <c r="O30" s="295"/>
      <c r="P30" s="295"/>
      <c r="Q30" s="295"/>
      <c r="R30" s="414"/>
      <c r="U30" s="380"/>
      <c r="V30" s="380"/>
      <c r="W30" s="380"/>
      <c r="X30" s="380"/>
      <c r="Y30" s="380"/>
      <c r="Z30" s="380"/>
      <c r="AA30" s="380"/>
      <c r="AB30" s="380"/>
      <c r="AC30" s="380"/>
      <c r="AD30" s="380"/>
      <c r="AE30" s="380"/>
      <c r="AF30" s="380"/>
    </row>
    <row r="31" spans="1:32" ht="47.25">
      <c r="A31" s="526" t="s">
        <v>411</v>
      </c>
      <c r="B31" s="545" t="s">
        <v>412</v>
      </c>
      <c r="C31" s="545" t="s">
        <v>413</v>
      </c>
      <c r="D31" s="545" t="s">
        <v>422</v>
      </c>
      <c r="E31" s="545" t="s">
        <v>217</v>
      </c>
      <c r="F31" s="546" t="s">
        <v>431</v>
      </c>
      <c r="G31" s="546" t="s">
        <v>222</v>
      </c>
      <c r="H31" s="526" t="s">
        <v>416</v>
      </c>
      <c r="I31" s="526" t="s">
        <v>417</v>
      </c>
      <c r="J31" s="526" t="s">
        <v>424</v>
      </c>
      <c r="K31" s="547" t="s">
        <v>418</v>
      </c>
      <c r="L31" s="526" t="s">
        <v>432</v>
      </c>
      <c r="M31" s="545" t="s">
        <v>433</v>
      </c>
      <c r="N31" s="526" t="s">
        <v>420</v>
      </c>
      <c r="O31" s="295"/>
      <c r="P31" s="295"/>
      <c r="Q31" s="295"/>
      <c r="R31" s="414"/>
    </row>
    <row r="32" spans="1:32" ht="15.75">
      <c r="A32" s="533" t="s">
        <v>925</v>
      </c>
      <c r="B32" s="533" t="s">
        <v>999</v>
      </c>
      <c r="C32" s="533" t="s">
        <v>1000</v>
      </c>
      <c r="D32" s="533">
        <v>95485</v>
      </c>
      <c r="E32" s="534" t="s">
        <v>923</v>
      </c>
      <c r="F32" s="533">
        <v>25</v>
      </c>
      <c r="G32" s="533">
        <v>28</v>
      </c>
      <c r="H32" s="534">
        <v>2017</v>
      </c>
      <c r="I32" s="548" t="s">
        <v>924</v>
      </c>
      <c r="J32" s="529" t="s">
        <v>918</v>
      </c>
      <c r="K32" s="549"/>
      <c r="L32" s="533">
        <v>2038</v>
      </c>
      <c r="M32" s="533" t="s">
        <v>434</v>
      </c>
      <c r="N32" s="539" t="s">
        <v>1001</v>
      </c>
      <c r="O32" s="523"/>
      <c r="P32" s="523"/>
      <c r="Q32" s="523"/>
      <c r="R32" s="414"/>
    </row>
    <row r="33" spans="1:18" ht="15.75">
      <c r="A33" s="533" t="s">
        <v>931</v>
      </c>
      <c r="B33" s="533" t="s">
        <v>1002</v>
      </c>
      <c r="C33" s="533" t="s">
        <v>1003</v>
      </c>
      <c r="D33" s="533">
        <v>95422</v>
      </c>
      <c r="E33" s="534" t="s">
        <v>923</v>
      </c>
      <c r="F33" s="533">
        <v>21</v>
      </c>
      <c r="G33" s="533">
        <v>27</v>
      </c>
      <c r="H33" s="534">
        <v>2017</v>
      </c>
      <c r="I33" s="548" t="s">
        <v>924</v>
      </c>
      <c r="J33" s="529" t="s">
        <v>926</v>
      </c>
      <c r="K33" s="549"/>
      <c r="L33" s="533">
        <v>2038</v>
      </c>
      <c r="M33" s="533" t="s">
        <v>434</v>
      </c>
      <c r="N33" s="539" t="s">
        <v>1001</v>
      </c>
      <c r="O33" s="523"/>
      <c r="P33" s="523"/>
      <c r="Q33" s="523"/>
      <c r="R33" s="414"/>
    </row>
    <row r="34" spans="1:18" ht="15.75">
      <c r="A34" s="533" t="s">
        <v>1004</v>
      </c>
      <c r="B34" s="533" t="s">
        <v>1005</v>
      </c>
      <c r="C34" s="533" t="s">
        <v>1006</v>
      </c>
      <c r="D34" s="533">
        <v>95453</v>
      </c>
      <c r="E34" s="534" t="s">
        <v>923</v>
      </c>
      <c r="F34" s="533">
        <v>14</v>
      </c>
      <c r="G34" s="533">
        <v>32</v>
      </c>
      <c r="H34" s="530">
        <v>2006</v>
      </c>
      <c r="I34" s="548" t="s">
        <v>924</v>
      </c>
      <c r="J34" s="533" t="s">
        <v>793</v>
      </c>
      <c r="K34" s="549"/>
      <c r="L34" s="533">
        <v>2036</v>
      </c>
      <c r="M34" s="533" t="s">
        <v>434</v>
      </c>
      <c r="N34" s="539" t="s">
        <v>1007</v>
      </c>
      <c r="O34" s="523"/>
      <c r="P34" s="523"/>
      <c r="Q34" s="523"/>
      <c r="R34" s="414"/>
    </row>
    <row r="35" spans="1:18" ht="15.75">
      <c r="A35" s="533" t="s">
        <v>1008</v>
      </c>
      <c r="B35" s="533" t="s">
        <v>1009</v>
      </c>
      <c r="C35" s="533" t="s">
        <v>1010</v>
      </c>
      <c r="D35" s="533">
        <v>95451</v>
      </c>
      <c r="E35" s="534" t="s">
        <v>923</v>
      </c>
      <c r="F35" s="533">
        <v>23</v>
      </c>
      <c r="G35" s="533">
        <v>34</v>
      </c>
      <c r="H35" s="530">
        <v>2007</v>
      </c>
      <c r="I35" s="548" t="s">
        <v>924</v>
      </c>
      <c r="J35" s="533" t="s">
        <v>793</v>
      </c>
      <c r="K35" s="549"/>
      <c r="L35" s="533">
        <v>2037</v>
      </c>
      <c r="M35" s="533" t="s">
        <v>434</v>
      </c>
      <c r="N35" s="539" t="s">
        <v>1011</v>
      </c>
      <c r="O35" s="523"/>
      <c r="P35" s="523"/>
      <c r="Q35" s="523"/>
      <c r="R35" s="414"/>
    </row>
    <row r="36" spans="1:18" ht="15.75">
      <c r="A36" s="533" t="s">
        <v>935</v>
      </c>
      <c r="B36" s="533" t="s">
        <v>1012</v>
      </c>
      <c r="C36" s="533" t="s">
        <v>1003</v>
      </c>
      <c r="D36" s="533">
        <v>95422</v>
      </c>
      <c r="E36" s="534" t="s">
        <v>923</v>
      </c>
      <c r="F36" s="533">
        <v>21</v>
      </c>
      <c r="G36" s="533">
        <v>22</v>
      </c>
      <c r="H36" s="530">
        <v>2047</v>
      </c>
      <c r="I36" s="548" t="s">
        <v>180</v>
      </c>
      <c r="J36" s="529" t="s">
        <v>932</v>
      </c>
      <c r="K36" s="550"/>
      <c r="L36" s="534">
        <v>2043</v>
      </c>
      <c r="M36" s="533" t="s">
        <v>434</v>
      </c>
      <c r="N36" s="539" t="s">
        <v>1013</v>
      </c>
      <c r="O36" s="523"/>
      <c r="P36" s="523"/>
      <c r="Q36" s="523"/>
      <c r="R36" s="414"/>
    </row>
    <row r="37" spans="1:18" ht="15.75">
      <c r="A37" s="533" t="s">
        <v>941</v>
      </c>
      <c r="B37" s="533" t="s">
        <v>1014</v>
      </c>
      <c r="C37" s="533" t="s">
        <v>1015</v>
      </c>
      <c r="D37" s="533">
        <v>95461</v>
      </c>
      <c r="E37" s="534" t="s">
        <v>923</v>
      </c>
      <c r="F37" s="533">
        <v>33</v>
      </c>
      <c r="G37" s="533">
        <v>36</v>
      </c>
      <c r="H37" s="530">
        <v>2049</v>
      </c>
      <c r="I37" s="548" t="s">
        <v>180</v>
      </c>
      <c r="J37" s="529" t="s">
        <v>936</v>
      </c>
      <c r="K37" s="550"/>
      <c r="L37" s="534">
        <v>2045</v>
      </c>
      <c r="M37" s="533" t="s">
        <v>434</v>
      </c>
      <c r="N37" s="539" t="s">
        <v>1016</v>
      </c>
      <c r="O37" s="523"/>
      <c r="P37" s="523"/>
      <c r="Q37" s="523"/>
      <c r="R37" s="414"/>
    </row>
    <row r="38" spans="1:18" ht="15.75">
      <c r="A38" s="533" t="s">
        <v>954</v>
      </c>
      <c r="B38" s="533" t="s">
        <v>1017</v>
      </c>
      <c r="C38" s="533" t="s">
        <v>1003</v>
      </c>
      <c r="D38" s="533">
        <v>95422</v>
      </c>
      <c r="E38" s="534" t="s">
        <v>923</v>
      </c>
      <c r="F38" s="533">
        <v>0</v>
      </c>
      <c r="G38" s="533">
        <v>72</v>
      </c>
      <c r="H38" s="530">
        <v>2060</v>
      </c>
      <c r="I38" s="548" t="s">
        <v>180</v>
      </c>
      <c r="J38" s="529" t="s">
        <v>951</v>
      </c>
      <c r="K38" s="550">
        <v>800001289</v>
      </c>
      <c r="L38" s="534">
        <v>2035</v>
      </c>
      <c r="M38" s="533" t="s">
        <v>434</v>
      </c>
      <c r="N38" s="539" t="s">
        <v>794</v>
      </c>
      <c r="O38" s="523"/>
      <c r="P38" s="523"/>
      <c r="Q38" s="523"/>
      <c r="R38" s="295"/>
    </row>
    <row r="39" spans="1:18" ht="15.75">
      <c r="A39" s="533" t="s">
        <v>964</v>
      </c>
      <c r="B39" s="533" t="s">
        <v>1018</v>
      </c>
      <c r="C39" s="533" t="s">
        <v>1003</v>
      </c>
      <c r="D39" s="533">
        <v>95422</v>
      </c>
      <c r="E39" s="534" t="s">
        <v>923</v>
      </c>
      <c r="F39" s="533">
        <v>89</v>
      </c>
      <c r="G39" s="533">
        <v>91</v>
      </c>
      <c r="H39" s="530">
        <v>2063</v>
      </c>
      <c r="I39" s="548" t="s">
        <v>180</v>
      </c>
      <c r="J39" s="529" t="s">
        <v>961</v>
      </c>
      <c r="K39" s="550"/>
      <c r="L39" s="534">
        <v>2038</v>
      </c>
      <c r="M39" s="533" t="s">
        <v>434</v>
      </c>
      <c r="N39" s="539" t="s">
        <v>1019</v>
      </c>
      <c r="O39" s="523"/>
      <c r="P39" s="523"/>
      <c r="Q39" s="523"/>
      <c r="R39" s="293"/>
    </row>
    <row r="40" spans="1:18" ht="47.25" customHeight="1">
      <c r="A40" s="534" t="s">
        <v>970</v>
      </c>
      <c r="B40" s="533" t="s">
        <v>1020</v>
      </c>
      <c r="C40" s="533" t="s">
        <v>1006</v>
      </c>
      <c r="D40" s="533">
        <v>95453</v>
      </c>
      <c r="E40" s="534" t="s">
        <v>923</v>
      </c>
      <c r="F40" s="533">
        <v>47</v>
      </c>
      <c r="G40" s="533">
        <v>48</v>
      </c>
      <c r="H40" s="530">
        <v>2067</v>
      </c>
      <c r="I40" s="548" t="s">
        <v>180</v>
      </c>
      <c r="J40" s="529" t="s">
        <v>965</v>
      </c>
      <c r="K40" s="550"/>
      <c r="L40" s="534">
        <v>2044</v>
      </c>
      <c r="M40" s="533" t="s">
        <v>434</v>
      </c>
      <c r="N40" s="539" t="s">
        <v>783</v>
      </c>
      <c r="O40" s="523"/>
      <c r="P40" s="523"/>
      <c r="Q40" s="523"/>
      <c r="R40" s="296"/>
    </row>
    <row r="41" spans="1:18" ht="15.75">
      <c r="A41" s="533" t="s">
        <v>974</v>
      </c>
      <c r="B41" s="533" t="s">
        <v>1012</v>
      </c>
      <c r="C41" s="533" t="s">
        <v>1003</v>
      </c>
      <c r="D41" s="533">
        <v>95422</v>
      </c>
      <c r="E41" s="534" t="s">
        <v>923</v>
      </c>
      <c r="F41" s="533">
        <v>32</v>
      </c>
      <c r="G41" s="533">
        <v>40</v>
      </c>
      <c r="H41" s="530">
        <v>2068</v>
      </c>
      <c r="I41" s="548" t="s">
        <v>180</v>
      </c>
      <c r="J41" s="529" t="s">
        <v>971</v>
      </c>
      <c r="K41" s="550"/>
      <c r="L41" s="534">
        <v>2044</v>
      </c>
      <c r="M41" s="533" t="s">
        <v>434</v>
      </c>
      <c r="N41" s="539" t="s">
        <v>435</v>
      </c>
      <c r="O41" s="523"/>
      <c r="P41" s="523"/>
      <c r="Q41" s="523"/>
      <c r="R41" s="295"/>
    </row>
    <row r="42" spans="1:18" ht="15.75">
      <c r="A42" s="533" t="s">
        <v>1021</v>
      </c>
      <c r="B42" s="533" t="s">
        <v>1022</v>
      </c>
      <c r="C42" s="533" t="s">
        <v>1010</v>
      </c>
      <c r="D42" s="533">
        <v>95451</v>
      </c>
      <c r="E42" s="534" t="s">
        <v>923</v>
      </c>
      <c r="F42" s="533">
        <v>35</v>
      </c>
      <c r="G42" s="533">
        <v>40</v>
      </c>
      <c r="H42" s="530">
        <v>2041</v>
      </c>
      <c r="I42" s="548" t="s">
        <v>180</v>
      </c>
      <c r="J42" s="533" t="s">
        <v>793</v>
      </c>
      <c r="K42" s="549"/>
      <c r="L42" s="533">
        <v>2041</v>
      </c>
      <c r="M42" s="533" t="s">
        <v>1023</v>
      </c>
      <c r="N42" s="539"/>
      <c r="O42" s="523"/>
      <c r="P42" s="523"/>
      <c r="Q42" s="523"/>
      <c r="R42" s="295"/>
    </row>
    <row r="43" spans="1:18">
      <c r="A43" s="427"/>
      <c r="B43" s="427"/>
      <c r="C43" s="427"/>
      <c r="D43" s="295"/>
    </row>
    <row r="44" spans="1:18">
      <c r="A44" s="554" t="s">
        <v>1525</v>
      </c>
      <c r="B44" s="124"/>
      <c r="C44" s="551"/>
      <c r="D44" s="295"/>
    </row>
    <row r="45" spans="1:18">
      <c r="A45" s="36" t="s">
        <v>1526</v>
      </c>
      <c r="B45" s="36" t="s">
        <v>1527</v>
      </c>
      <c r="C45" s="551"/>
      <c r="D45" s="295"/>
    </row>
    <row r="46" spans="1:18">
      <c r="A46" s="555" t="s">
        <v>1528</v>
      </c>
      <c r="B46" s="551" t="s">
        <v>1529</v>
      </c>
      <c r="C46" s="551"/>
      <c r="D46" s="295"/>
    </row>
    <row r="47" spans="1:18">
      <c r="A47" s="555" t="s">
        <v>1530</v>
      </c>
      <c r="B47" s="551" t="s">
        <v>1531</v>
      </c>
      <c r="C47" s="551"/>
      <c r="D47" s="295"/>
    </row>
    <row r="48" spans="1:18">
      <c r="A48" s="555" t="s">
        <v>1532</v>
      </c>
      <c r="B48" s="551" t="s">
        <v>1533</v>
      </c>
      <c r="C48" s="551"/>
      <c r="D48" s="295"/>
    </row>
    <row r="49" spans="1:4">
      <c r="A49" s="555" t="s">
        <v>1534</v>
      </c>
      <c r="B49" s="551" t="s">
        <v>1535</v>
      </c>
      <c r="C49" s="551"/>
      <c r="D49" s="295"/>
    </row>
    <row r="50" spans="1:4">
      <c r="A50" s="555" t="s">
        <v>1536</v>
      </c>
      <c r="B50" s="551" t="s">
        <v>1537</v>
      </c>
      <c r="C50" s="551"/>
      <c r="D50" s="295"/>
    </row>
    <row r="51" spans="1:4">
      <c r="A51" s="427"/>
      <c r="B51" s="427"/>
      <c r="C51" s="427"/>
    </row>
    <row r="52" spans="1:4" ht="15.75">
      <c r="A52" s="435"/>
      <c r="B52" s="435"/>
      <c r="C52" s="435"/>
    </row>
    <row r="53" spans="1:4">
      <c r="A53" s="427"/>
      <c r="B53" s="427"/>
      <c r="C53" s="427"/>
    </row>
    <row r="54" spans="1:4">
      <c r="A54" s="427"/>
      <c r="B54" s="427"/>
      <c r="C54" s="427"/>
    </row>
    <row r="55" spans="1:4">
      <c r="A55" s="427"/>
      <c r="B55" s="427"/>
      <c r="C55" s="427"/>
    </row>
  </sheetData>
  <mergeCells count="3">
    <mergeCell ref="A1:L1"/>
    <mergeCell ref="A19:Q19"/>
    <mergeCell ref="A30:N30"/>
  </mergeCells>
  <pageMargins left="0.75" right="0.75" top="1" bottom="1" header="0.5" footer="0.5"/>
  <pageSetup scale="47" pageOrder="overThenDown" orientation="landscape" horizontalDpi="4294967292" verticalDpi="4294967292" r:id="rId1"/>
  <headerFooter>
    <oddHeader>&amp;L6th Cycle Housing Element Data Package&amp;CLake County and the Cities Within</oddHeader>
    <oddFooter>&amp;LHCD-Housing Policy Division (HPD)&amp;CPage &amp;P&amp;R&amp;D</oddFooter>
  </headerFooter>
  <rowBreaks count="1" manualBreakCount="1">
    <brk id="18" max="16383" man="1"/>
  </rowBreaks>
  <colBreaks count="3" manualBreakCount="3">
    <brk id="14" max="1048575" man="1"/>
    <brk id="19" max="1048575" man="1"/>
    <brk id="24" min="19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J2" sqref="J2"/>
    </sheetView>
  </sheetViews>
  <sheetFormatPr defaultRowHeight="15"/>
  <cols>
    <col min="1" max="1" width="26.85546875" customWidth="1"/>
    <col min="2" max="2" width="14.140625" customWidth="1"/>
    <col min="3" max="3" width="15.140625" customWidth="1"/>
    <col min="4" max="4" width="17.85546875" customWidth="1"/>
    <col min="5" max="5" width="13.140625" customWidth="1"/>
    <col min="6" max="6" width="13.85546875" customWidth="1"/>
    <col min="7" max="7" width="11.85546875" customWidth="1"/>
  </cols>
  <sheetData>
    <row r="1" spans="1:8" ht="21.75" customHeight="1" thickBot="1">
      <c r="A1" s="22" t="s">
        <v>219</v>
      </c>
    </row>
    <row r="2" spans="1:8" ht="39" customHeight="1" thickBot="1">
      <c r="A2" s="729" t="s">
        <v>213</v>
      </c>
      <c r="B2" s="730"/>
      <c r="C2" s="731"/>
      <c r="D2" s="731"/>
      <c r="E2" s="731"/>
      <c r="F2" s="731"/>
      <c r="G2" s="732"/>
    </row>
    <row r="3" spans="1:8" ht="15.75">
      <c r="A3" s="329"/>
      <c r="B3" s="736" t="s">
        <v>210</v>
      </c>
      <c r="C3" s="330"/>
      <c r="D3" s="330"/>
      <c r="E3" s="736" t="s">
        <v>211</v>
      </c>
      <c r="F3" s="739"/>
      <c r="G3" s="740"/>
    </row>
    <row r="4" spans="1:8" ht="15.75">
      <c r="A4" s="331" t="s">
        <v>209</v>
      </c>
      <c r="B4" s="737"/>
      <c r="C4" s="332" t="s">
        <v>180</v>
      </c>
      <c r="D4" s="332" t="s">
        <v>181</v>
      </c>
      <c r="E4" s="737"/>
      <c r="F4" s="741" t="s">
        <v>8</v>
      </c>
      <c r="G4" s="742"/>
    </row>
    <row r="5" spans="1:8" ht="16.5" thickBot="1">
      <c r="A5" s="333"/>
      <c r="B5" s="738"/>
      <c r="C5" s="334"/>
      <c r="D5" s="335"/>
      <c r="E5" s="738"/>
      <c r="F5" s="743"/>
      <c r="G5" s="744"/>
    </row>
    <row r="6" spans="1:8" ht="30" customHeight="1" thickBot="1">
      <c r="A6" s="181" t="s">
        <v>910</v>
      </c>
      <c r="B6" s="182">
        <v>460</v>
      </c>
      <c r="C6" s="182">
        <v>310</v>
      </c>
      <c r="D6" s="182">
        <v>300</v>
      </c>
      <c r="E6" s="182">
        <v>835</v>
      </c>
      <c r="F6" s="745">
        <f t="shared" ref="F6" si="0">SUM(B6:E6)</f>
        <v>1905</v>
      </c>
      <c r="G6" s="746"/>
    </row>
    <row r="7" spans="1:8" ht="36" customHeight="1" thickBot="1">
      <c r="A7" s="179" t="s">
        <v>212</v>
      </c>
      <c r="B7" s="180">
        <f>B6/F6</f>
        <v>0.24146981627296588</v>
      </c>
      <c r="C7" s="180">
        <f>C6/F6</f>
        <v>0.16272965879265092</v>
      </c>
      <c r="D7" s="180">
        <f>D6/F6</f>
        <v>0.15748031496062992</v>
      </c>
      <c r="E7" s="180">
        <f>E6/F6</f>
        <v>0.43832020997375326</v>
      </c>
      <c r="F7" s="748">
        <f>F6/F6</f>
        <v>1</v>
      </c>
      <c r="G7" s="749"/>
    </row>
    <row r="8" spans="1:8" s="501" customFormat="1" ht="36" customHeight="1" thickBot="1">
      <c r="A8" s="502" t="s">
        <v>929</v>
      </c>
      <c r="B8" s="181">
        <v>97</v>
      </c>
      <c r="C8" s="181">
        <v>65</v>
      </c>
      <c r="D8" s="181">
        <v>72</v>
      </c>
      <c r="E8" s="181">
        <v>200</v>
      </c>
      <c r="F8" s="747">
        <f t="shared" ref="F8:F13" si="1">SUM(B8:E8)</f>
        <v>434</v>
      </c>
      <c r="G8" s="746"/>
    </row>
    <row r="9" spans="1:8" s="501" customFormat="1" ht="36" customHeight="1" thickBot="1">
      <c r="A9" s="179" t="s">
        <v>212</v>
      </c>
      <c r="B9" s="524">
        <f>B8/$F$8</f>
        <v>0.22350230414746544</v>
      </c>
      <c r="C9" s="524">
        <f t="shared" ref="C9:E9" si="2">C8/$F$8</f>
        <v>0.14976958525345621</v>
      </c>
      <c r="D9" s="524">
        <f t="shared" si="2"/>
        <v>0.16589861751152074</v>
      </c>
      <c r="E9" s="524">
        <f t="shared" si="2"/>
        <v>0.46082949308755761</v>
      </c>
      <c r="F9" s="750">
        <f t="shared" si="1"/>
        <v>1</v>
      </c>
      <c r="G9" s="749"/>
    </row>
    <row r="10" spans="1:8" s="501" customFormat="1" ht="36" customHeight="1" thickBot="1">
      <c r="A10" s="502" t="s">
        <v>968</v>
      </c>
      <c r="B10" s="181">
        <v>31</v>
      </c>
      <c r="C10" s="181">
        <v>21</v>
      </c>
      <c r="D10" s="181">
        <v>21</v>
      </c>
      <c r="E10" s="181">
        <v>59</v>
      </c>
      <c r="F10" s="745">
        <f t="shared" si="1"/>
        <v>132</v>
      </c>
      <c r="G10" s="746"/>
    </row>
    <row r="11" spans="1:8" s="501" customFormat="1" ht="36" customHeight="1" thickBot="1">
      <c r="A11" s="179" t="s">
        <v>212</v>
      </c>
      <c r="B11" s="524">
        <f>B10/$F$10</f>
        <v>0.23484848484848486</v>
      </c>
      <c r="C11" s="524">
        <f>C10/$F$10</f>
        <v>0.15909090909090909</v>
      </c>
      <c r="D11" s="524">
        <f>D10/$F$10</f>
        <v>0.15909090909090909</v>
      </c>
      <c r="E11" s="524">
        <f>E10/$F$10</f>
        <v>0.44696969696969696</v>
      </c>
      <c r="F11" s="750">
        <f t="shared" si="1"/>
        <v>1</v>
      </c>
      <c r="G11" s="749"/>
    </row>
    <row r="12" spans="1:8" s="501" customFormat="1" ht="36" customHeight="1" thickBot="1">
      <c r="A12" s="502" t="s">
        <v>223</v>
      </c>
      <c r="B12" s="181">
        <v>332</v>
      </c>
      <c r="C12" s="181">
        <v>224</v>
      </c>
      <c r="D12" s="181">
        <v>207</v>
      </c>
      <c r="E12" s="181">
        <v>576</v>
      </c>
      <c r="F12" s="747">
        <f t="shared" si="1"/>
        <v>1339</v>
      </c>
      <c r="G12" s="746"/>
    </row>
    <row r="13" spans="1:8" s="501" customFormat="1" ht="36" customHeight="1" thickBot="1">
      <c r="A13" s="179" t="s">
        <v>212</v>
      </c>
      <c r="B13" s="524">
        <f>B12/$F$12</f>
        <v>0.24794622852875281</v>
      </c>
      <c r="C13" s="524">
        <f t="shared" ref="C13:E13" si="3">C12/$F$12</f>
        <v>0.1672890216579537</v>
      </c>
      <c r="D13" s="524">
        <f t="shared" si="3"/>
        <v>0.15459297983569828</v>
      </c>
      <c r="E13" s="524">
        <f t="shared" si="3"/>
        <v>0.43017176997759521</v>
      </c>
      <c r="F13" s="750">
        <f t="shared" si="1"/>
        <v>1</v>
      </c>
      <c r="G13" s="749"/>
    </row>
    <row r="14" spans="1:8" ht="27" customHeight="1">
      <c r="A14" s="63" t="s">
        <v>588</v>
      </c>
      <c r="H14" s="295"/>
    </row>
    <row r="15" spans="1:8" ht="34.5" customHeight="1">
      <c r="A15" s="733" t="s">
        <v>220</v>
      </c>
      <c r="B15" s="734"/>
      <c r="C15" s="735"/>
      <c r="D15" s="735"/>
      <c r="E15" s="735"/>
      <c r="F15" s="735"/>
      <c r="G15" s="735"/>
    </row>
    <row r="16" spans="1:8" s="380" customFormat="1" ht="34.5" customHeight="1">
      <c r="A16"/>
      <c r="B16"/>
      <c r="C16"/>
      <c r="D16"/>
      <c r="E16"/>
      <c r="F16"/>
      <c r="G16"/>
    </row>
    <row r="17" spans="1:8" s="380" customFormat="1" ht="34.5" customHeight="1">
      <c r="A17"/>
      <c r="B17"/>
      <c r="C17"/>
      <c r="D17"/>
      <c r="E17"/>
      <c r="F17"/>
      <c r="G17"/>
    </row>
    <row r="18" spans="1:8" s="380" customFormat="1" ht="34.5" customHeight="1">
      <c r="A18"/>
      <c r="B18"/>
      <c r="C18"/>
      <c r="D18"/>
      <c r="E18"/>
      <c r="F18"/>
      <c r="G18"/>
    </row>
    <row r="19" spans="1:8" s="380" customFormat="1" ht="34.5" customHeight="1">
      <c r="A19"/>
      <c r="B19"/>
      <c r="C19"/>
      <c r="D19"/>
      <c r="E19"/>
      <c r="F19"/>
      <c r="G19"/>
    </row>
    <row r="20" spans="1:8" s="380" customFormat="1" ht="34.5" customHeight="1">
      <c r="A20"/>
      <c r="B20"/>
      <c r="C20"/>
      <c r="D20"/>
      <c r="E20"/>
      <c r="F20"/>
      <c r="G20"/>
    </row>
    <row r="21" spans="1:8" s="380" customFormat="1" ht="34.5" customHeight="1">
      <c r="A21"/>
      <c r="B21"/>
      <c r="C21"/>
      <c r="D21"/>
      <c r="E21"/>
      <c r="F21"/>
      <c r="G21"/>
    </row>
    <row r="22" spans="1:8" s="380" customFormat="1" ht="34.5" customHeight="1">
      <c r="A22"/>
      <c r="B22"/>
      <c r="C22"/>
      <c r="D22"/>
      <c r="E22"/>
      <c r="F22"/>
      <c r="G22"/>
    </row>
    <row r="23" spans="1:8" s="380" customFormat="1" ht="34.5" customHeight="1">
      <c r="A23"/>
      <c r="B23"/>
      <c r="C23"/>
      <c r="D23"/>
      <c r="E23"/>
      <c r="F23"/>
      <c r="G23"/>
    </row>
    <row r="24" spans="1:8" s="380" customFormat="1" ht="34.5" customHeight="1">
      <c r="A24"/>
      <c r="B24"/>
      <c r="C24"/>
      <c r="D24"/>
      <c r="E24"/>
      <c r="F24"/>
      <c r="G24"/>
    </row>
    <row r="25" spans="1:8" s="380" customFormat="1" ht="34.5" customHeight="1">
      <c r="A25"/>
      <c r="B25"/>
      <c r="C25"/>
      <c r="D25"/>
      <c r="E25"/>
      <c r="F25"/>
      <c r="G25"/>
    </row>
    <row r="26" spans="1:8" s="380" customFormat="1" ht="34.5" customHeight="1">
      <c r="A26"/>
      <c r="B26"/>
      <c r="C26"/>
      <c r="D26"/>
      <c r="E26"/>
      <c r="F26"/>
      <c r="G26"/>
    </row>
    <row r="27" spans="1:8" s="380" customFormat="1" ht="34.5" customHeight="1">
      <c r="A27"/>
      <c r="B27"/>
      <c r="C27"/>
      <c r="D27"/>
      <c r="E27"/>
      <c r="F27"/>
      <c r="G27"/>
    </row>
    <row r="28" spans="1:8" ht="27" customHeight="1"/>
    <row r="29" spans="1:8" ht="35.25" customHeight="1"/>
    <row r="30" spans="1:8" ht="35.25" customHeight="1">
      <c r="H30" s="295"/>
    </row>
    <row r="31" spans="1:8" ht="24.75" customHeight="1"/>
    <row r="32" spans="1:8" ht="33.75" customHeight="1"/>
    <row r="33" ht="24.75" customHeight="1"/>
    <row r="34" ht="34.5" customHeight="1"/>
    <row r="35" ht="24.75" customHeight="1"/>
    <row r="36" ht="27" customHeight="1"/>
    <row r="37" ht="29.25" customHeight="1"/>
    <row r="38" ht="25.5" customHeight="1"/>
    <row r="39" ht="23.25" customHeight="1"/>
    <row r="40" ht="31.5" customHeight="1"/>
    <row r="41" ht="24.75" customHeight="1"/>
    <row r="42" ht="36" customHeight="1"/>
    <row r="43" ht="23.25" customHeight="1"/>
    <row r="45" ht="33" customHeight="1"/>
  </sheetData>
  <mergeCells count="15">
    <mergeCell ref="A2:G2"/>
    <mergeCell ref="A15:G15"/>
    <mergeCell ref="B3:B5"/>
    <mergeCell ref="E3:E5"/>
    <mergeCell ref="F3:G3"/>
    <mergeCell ref="F4:G4"/>
    <mergeCell ref="F5:G5"/>
    <mergeCell ref="F6:G6"/>
    <mergeCell ref="F8:G8"/>
    <mergeCell ref="F10:G10"/>
    <mergeCell ref="F12:G12"/>
    <mergeCell ref="F7:G7"/>
    <mergeCell ref="F9:G9"/>
    <mergeCell ref="F11:G11"/>
    <mergeCell ref="F13:G13"/>
  </mergeCells>
  <hyperlinks>
    <hyperlink ref="A14" r:id="rId1"/>
  </hyperlinks>
  <pageMargins left="0.7" right="0.7" top="0.75" bottom="0.75" header="0.3" footer="0.3"/>
  <pageSetup scale="61" orientation="portrait" r:id="rId2"/>
  <headerFooter>
    <oddHeader>&amp;L6th Cycle Housing Element Data Package&amp;CLake County and the Cities Within</oddHeader>
    <oddFooter>&amp;LHCD-Housing Policy Division (HPD)&amp;CPage &amp;P&amp;R&amp;D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4" workbookViewId="0">
      <selection activeCell="P19" sqref="P19"/>
    </sheetView>
  </sheetViews>
  <sheetFormatPr defaultColWidth="9.140625" defaultRowHeight="15"/>
  <cols>
    <col min="1" max="1" width="25.7109375" style="57" customWidth="1"/>
    <col min="2" max="2" width="15.140625" style="57" customWidth="1"/>
    <col min="3" max="3" width="13.7109375" style="57" customWidth="1"/>
    <col min="4" max="4" width="9.140625" style="57"/>
    <col min="5" max="5" width="11.28515625" style="57" customWidth="1"/>
    <col min="6" max="16384" width="9.140625" style="57"/>
  </cols>
  <sheetData>
    <row r="1" spans="1:15">
      <c r="A1" s="57" t="s">
        <v>151</v>
      </c>
      <c r="B1" s="63" t="s">
        <v>152</v>
      </c>
    </row>
    <row r="2" spans="1:15" s="90" customFormat="1">
      <c r="A2" s="90" t="s">
        <v>153</v>
      </c>
    </row>
    <row r="3" spans="1:15" s="90" customFormat="1">
      <c r="A3" s="90" t="s">
        <v>154</v>
      </c>
    </row>
    <row r="4" spans="1:15" s="90" customFormat="1">
      <c r="A4" s="90" t="s">
        <v>155</v>
      </c>
    </row>
    <row r="5" spans="1:15" s="90" customFormat="1">
      <c r="A5" s="90" t="s">
        <v>156</v>
      </c>
    </row>
    <row r="6" spans="1:15" s="61" customFormat="1">
      <c r="A6" s="71"/>
      <c r="B6" s="751" t="s">
        <v>135</v>
      </c>
      <c r="C6" s="752"/>
      <c r="D6" s="752"/>
      <c r="E6" s="753" t="s">
        <v>136</v>
      </c>
      <c r="F6" s="754"/>
      <c r="G6" s="754"/>
      <c r="H6" s="754"/>
      <c r="I6" s="754"/>
      <c r="J6" s="754"/>
      <c r="K6" s="755"/>
      <c r="L6" s="73"/>
      <c r="M6" s="75"/>
      <c r="N6" s="65"/>
      <c r="O6" s="65"/>
    </row>
    <row r="7" spans="1:15" ht="51.75">
      <c r="A7" s="72" t="s">
        <v>137</v>
      </c>
      <c r="B7" s="70" t="s">
        <v>8</v>
      </c>
      <c r="C7" s="69" t="s">
        <v>138</v>
      </c>
      <c r="D7" s="69" t="s">
        <v>139</v>
      </c>
      <c r="E7" s="68" t="s">
        <v>8</v>
      </c>
      <c r="F7" s="66" t="s">
        <v>140</v>
      </c>
      <c r="G7" s="66" t="s">
        <v>141</v>
      </c>
      <c r="H7" s="66" t="s">
        <v>142</v>
      </c>
      <c r="I7" s="66" t="s">
        <v>143</v>
      </c>
      <c r="J7" s="66" t="s">
        <v>144</v>
      </c>
      <c r="K7" s="67" t="s">
        <v>145</v>
      </c>
      <c r="L7" s="74" t="s">
        <v>146</v>
      </c>
      <c r="M7" s="76" t="s">
        <v>147</v>
      </c>
      <c r="N7" s="65"/>
      <c r="O7" s="65"/>
    </row>
    <row r="8" spans="1:15">
      <c r="A8" s="80" t="s">
        <v>32</v>
      </c>
      <c r="B8" s="64">
        <v>2010</v>
      </c>
      <c r="C8" s="78"/>
      <c r="D8" s="78"/>
      <c r="E8" s="78"/>
      <c r="F8" s="78"/>
      <c r="G8" s="78"/>
      <c r="H8" s="78"/>
      <c r="I8" s="78"/>
      <c r="J8" s="78"/>
      <c r="K8" s="78"/>
      <c r="L8" s="83" t="s">
        <v>148</v>
      </c>
      <c r="M8" s="87"/>
      <c r="N8" s="89"/>
      <c r="O8" s="79"/>
    </row>
    <row r="9" spans="1:15">
      <c r="A9" s="81" t="s">
        <v>33</v>
      </c>
      <c r="B9" s="78">
        <v>185</v>
      </c>
      <c r="C9" s="78">
        <v>185</v>
      </c>
      <c r="D9" s="78">
        <v>0</v>
      </c>
      <c r="E9" s="78">
        <v>108</v>
      </c>
      <c r="F9" s="78">
        <v>90</v>
      </c>
      <c r="G9" s="78">
        <v>12</v>
      </c>
      <c r="H9" s="78">
        <v>6</v>
      </c>
      <c r="I9" s="78">
        <v>0</v>
      </c>
      <c r="J9" s="78">
        <v>0</v>
      </c>
      <c r="K9" s="78">
        <v>85</v>
      </c>
      <c r="L9" s="84">
        <v>0.21296296296296291</v>
      </c>
      <c r="M9" s="87">
        <v>2.1760000000000002</v>
      </c>
      <c r="N9" s="89"/>
      <c r="O9" s="79"/>
    </row>
    <row r="10" spans="1:15">
      <c r="A10" s="81" t="s">
        <v>34</v>
      </c>
      <c r="B10" s="78">
        <v>7918</v>
      </c>
      <c r="C10" s="78">
        <v>3746</v>
      </c>
      <c r="D10" s="78">
        <v>4172</v>
      </c>
      <c r="E10" s="78">
        <v>1635</v>
      </c>
      <c r="F10" s="78">
        <v>1447</v>
      </c>
      <c r="G10" s="78">
        <v>31</v>
      </c>
      <c r="H10" s="78">
        <v>0</v>
      </c>
      <c r="I10" s="78">
        <v>104</v>
      </c>
      <c r="J10" s="78">
        <v>53</v>
      </c>
      <c r="K10" s="78">
        <v>1466</v>
      </c>
      <c r="L10" s="84">
        <v>0.10336391437308867</v>
      </c>
      <c r="M10" s="87">
        <v>2.5550000000000002</v>
      </c>
      <c r="N10" s="89"/>
      <c r="O10" s="79"/>
    </row>
    <row r="11" spans="1:15">
      <c r="A11" s="81" t="s">
        <v>35</v>
      </c>
      <c r="B11" s="78">
        <v>4651</v>
      </c>
      <c r="C11" s="78">
        <v>4423</v>
      </c>
      <c r="D11" s="78">
        <v>228</v>
      </c>
      <c r="E11" s="78">
        <v>2309</v>
      </c>
      <c r="F11" s="78">
        <v>1427</v>
      </c>
      <c r="G11" s="78">
        <v>134</v>
      </c>
      <c r="H11" s="78">
        <v>288</v>
      </c>
      <c r="I11" s="78">
        <v>252</v>
      </c>
      <c r="J11" s="78">
        <v>208</v>
      </c>
      <c r="K11" s="78">
        <v>2065</v>
      </c>
      <c r="L11" s="84">
        <v>0.10567345171069731</v>
      </c>
      <c r="M11" s="87">
        <v>2.1419999999999999</v>
      </c>
      <c r="N11" s="89"/>
      <c r="O11" s="79"/>
    </row>
    <row r="12" spans="1:15">
      <c r="A12" s="81" t="s">
        <v>36</v>
      </c>
      <c r="B12" s="78">
        <v>1005</v>
      </c>
      <c r="C12" s="78">
        <v>996</v>
      </c>
      <c r="D12" s="78">
        <v>9</v>
      </c>
      <c r="E12" s="78">
        <v>493</v>
      </c>
      <c r="F12" s="78">
        <v>275</v>
      </c>
      <c r="G12" s="78">
        <v>30</v>
      </c>
      <c r="H12" s="78">
        <v>23</v>
      </c>
      <c r="I12" s="78">
        <v>25</v>
      </c>
      <c r="J12" s="78">
        <v>140</v>
      </c>
      <c r="K12" s="78">
        <v>403</v>
      </c>
      <c r="L12" s="84">
        <v>0.18255578093306291</v>
      </c>
      <c r="M12" s="87">
        <v>2.4710000000000001</v>
      </c>
      <c r="N12" s="89"/>
      <c r="O12" s="79"/>
    </row>
    <row r="13" spans="1:15">
      <c r="A13" s="82" t="s">
        <v>37</v>
      </c>
      <c r="B13" s="77">
        <v>2501</v>
      </c>
      <c r="C13" s="77">
        <v>2500</v>
      </c>
      <c r="D13" s="77">
        <v>1</v>
      </c>
      <c r="E13" s="77">
        <v>1367</v>
      </c>
      <c r="F13" s="77">
        <v>796</v>
      </c>
      <c r="G13" s="77">
        <v>81</v>
      </c>
      <c r="H13" s="77">
        <v>136</v>
      </c>
      <c r="I13" s="77">
        <v>243</v>
      </c>
      <c r="J13" s="77">
        <v>111</v>
      </c>
      <c r="K13" s="77">
        <v>1168</v>
      </c>
      <c r="L13" s="85">
        <v>0.14557425018288217</v>
      </c>
      <c r="M13" s="88">
        <v>2.14</v>
      </c>
      <c r="N13" s="89"/>
      <c r="O13" s="79"/>
    </row>
    <row r="14" spans="1:15">
      <c r="A14" s="81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83" t="s">
        <v>148</v>
      </c>
      <c r="M14" s="87"/>
      <c r="N14" s="89"/>
      <c r="O14" s="79"/>
    </row>
    <row r="15" spans="1:15">
      <c r="A15" s="81" t="s">
        <v>38</v>
      </c>
      <c r="B15" s="78">
        <v>21831</v>
      </c>
      <c r="C15" s="78">
        <v>21690</v>
      </c>
      <c r="D15" s="78">
        <v>141</v>
      </c>
      <c r="E15" s="78">
        <v>12120</v>
      </c>
      <c r="F15" s="78">
        <v>10720</v>
      </c>
      <c r="G15" s="78">
        <v>270</v>
      </c>
      <c r="H15" s="78">
        <v>159</v>
      </c>
      <c r="I15" s="78">
        <v>66</v>
      </c>
      <c r="J15" s="78">
        <v>905</v>
      </c>
      <c r="K15" s="78">
        <v>9382</v>
      </c>
      <c r="L15" s="84">
        <v>0.22590759075907596</v>
      </c>
      <c r="M15" s="87">
        <v>2.3119999999999998</v>
      </c>
      <c r="N15" s="89"/>
      <c r="O15" s="79"/>
    </row>
    <row r="16" spans="1:15">
      <c r="A16" s="81" t="s">
        <v>39</v>
      </c>
      <c r="B16" s="78">
        <v>16260</v>
      </c>
      <c r="C16" s="78">
        <v>11850</v>
      </c>
      <c r="D16" s="78">
        <v>4410</v>
      </c>
      <c r="E16" s="78">
        <v>5912</v>
      </c>
      <c r="F16" s="78">
        <v>4035</v>
      </c>
      <c r="G16" s="78">
        <v>288</v>
      </c>
      <c r="H16" s="78">
        <v>453</v>
      </c>
      <c r="I16" s="78">
        <v>624</v>
      </c>
      <c r="J16" s="78">
        <v>512</v>
      </c>
      <c r="K16" s="78">
        <v>5187</v>
      </c>
      <c r="L16" s="84">
        <v>0.12263193504736125</v>
      </c>
      <c r="M16" s="87">
        <v>2.2845575477154423</v>
      </c>
      <c r="N16" s="89"/>
      <c r="O16" s="79"/>
    </row>
    <row r="17" spans="1:15">
      <c r="A17" s="82" t="s">
        <v>148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86" t="s">
        <v>148</v>
      </c>
      <c r="M17" s="88"/>
      <c r="N17" s="89"/>
      <c r="O17" s="79"/>
    </row>
    <row r="18" spans="1:15">
      <c r="A18" s="81" t="s">
        <v>31</v>
      </c>
      <c r="B18" s="78">
        <v>38091</v>
      </c>
      <c r="C18" s="78">
        <v>33540</v>
      </c>
      <c r="D18" s="78">
        <v>4551</v>
      </c>
      <c r="E18" s="78">
        <v>18032</v>
      </c>
      <c r="F18" s="78">
        <v>14755</v>
      </c>
      <c r="G18" s="78">
        <v>558</v>
      </c>
      <c r="H18" s="78">
        <v>612</v>
      </c>
      <c r="I18" s="78">
        <v>690</v>
      </c>
      <c r="J18" s="78">
        <v>1417</v>
      </c>
      <c r="K18" s="78">
        <v>14569</v>
      </c>
      <c r="L18" s="84">
        <v>0.19204747116237797</v>
      </c>
      <c r="M18" s="87">
        <v>2.3021483972819001</v>
      </c>
      <c r="N18" s="89"/>
      <c r="O18" s="79"/>
    </row>
    <row r="19" spans="1:15">
      <c r="A19" s="94" t="s">
        <v>32</v>
      </c>
      <c r="B19" s="64">
        <v>2013</v>
      </c>
      <c r="C19" s="92"/>
      <c r="D19" s="92"/>
      <c r="E19" s="92"/>
      <c r="F19" s="92"/>
      <c r="G19" s="92"/>
      <c r="H19" s="92"/>
      <c r="I19" s="92"/>
      <c r="J19" s="92"/>
      <c r="K19" s="92"/>
      <c r="L19" s="97" t="s">
        <v>148</v>
      </c>
      <c r="M19" s="101"/>
      <c r="N19" s="103"/>
      <c r="O19" s="93"/>
    </row>
    <row r="20" spans="1:15">
      <c r="A20" s="95" t="s">
        <v>33</v>
      </c>
      <c r="B20" s="92">
        <v>182</v>
      </c>
      <c r="C20" s="92">
        <v>182</v>
      </c>
      <c r="D20" s="92">
        <v>0</v>
      </c>
      <c r="E20" s="92">
        <v>108</v>
      </c>
      <c r="F20" s="92">
        <v>90</v>
      </c>
      <c r="G20" s="92">
        <v>12</v>
      </c>
      <c r="H20" s="92">
        <v>6</v>
      </c>
      <c r="I20" s="92">
        <v>0</v>
      </c>
      <c r="J20" s="92">
        <v>0</v>
      </c>
      <c r="K20" s="92">
        <v>85</v>
      </c>
      <c r="L20" s="98">
        <v>0.21296296296296291</v>
      </c>
      <c r="M20" s="101">
        <v>2.141</v>
      </c>
      <c r="N20" s="103"/>
      <c r="O20" s="93"/>
    </row>
    <row r="21" spans="1:15">
      <c r="A21" s="95" t="s">
        <v>34</v>
      </c>
      <c r="B21" s="92">
        <v>6829</v>
      </c>
      <c r="C21" s="92">
        <v>3952</v>
      </c>
      <c r="D21" s="92">
        <v>2877</v>
      </c>
      <c r="E21" s="92">
        <v>1744</v>
      </c>
      <c r="F21" s="92">
        <v>1556</v>
      </c>
      <c r="G21" s="92">
        <v>31</v>
      </c>
      <c r="H21" s="92">
        <v>0</v>
      </c>
      <c r="I21" s="92">
        <v>104</v>
      </c>
      <c r="J21" s="92">
        <v>53</v>
      </c>
      <c r="K21" s="92">
        <v>1564</v>
      </c>
      <c r="L21" s="98">
        <v>0.10321100917431192</v>
      </c>
      <c r="M21" s="101">
        <v>2.5270000000000001</v>
      </c>
      <c r="N21" s="103"/>
      <c r="O21" s="93"/>
    </row>
    <row r="22" spans="1:15">
      <c r="A22" s="95" t="s">
        <v>35</v>
      </c>
      <c r="B22" s="92">
        <v>4613</v>
      </c>
      <c r="C22" s="92">
        <v>4381</v>
      </c>
      <c r="D22" s="92">
        <v>232</v>
      </c>
      <c r="E22" s="92">
        <v>2312</v>
      </c>
      <c r="F22" s="92">
        <v>1430</v>
      </c>
      <c r="G22" s="92">
        <v>134</v>
      </c>
      <c r="H22" s="92">
        <v>288</v>
      </c>
      <c r="I22" s="92">
        <v>252</v>
      </c>
      <c r="J22" s="92">
        <v>208</v>
      </c>
      <c r="K22" s="92">
        <v>2068</v>
      </c>
      <c r="L22" s="98">
        <v>0.10553633217993075</v>
      </c>
      <c r="M22" s="101">
        <v>2.1179999999999999</v>
      </c>
      <c r="N22" s="103"/>
      <c r="O22" s="93"/>
    </row>
    <row r="23" spans="1:15">
      <c r="A23" s="95" t="s">
        <v>36</v>
      </c>
      <c r="B23" s="92">
        <v>993</v>
      </c>
      <c r="C23" s="92">
        <v>984</v>
      </c>
      <c r="D23" s="92">
        <v>9</v>
      </c>
      <c r="E23" s="92">
        <v>492</v>
      </c>
      <c r="F23" s="92">
        <v>275</v>
      </c>
      <c r="G23" s="92">
        <v>30</v>
      </c>
      <c r="H23" s="92">
        <v>23</v>
      </c>
      <c r="I23" s="92">
        <v>25</v>
      </c>
      <c r="J23" s="92">
        <v>139</v>
      </c>
      <c r="K23" s="92">
        <v>402</v>
      </c>
      <c r="L23" s="98">
        <v>0.18292682926829273</v>
      </c>
      <c r="M23" s="101">
        <v>2.448</v>
      </c>
      <c r="N23" s="103"/>
      <c r="O23" s="93"/>
    </row>
    <row r="24" spans="1:15">
      <c r="A24" s="96" t="s">
        <v>37</v>
      </c>
      <c r="B24" s="91">
        <v>2484</v>
      </c>
      <c r="C24" s="91">
        <v>2483</v>
      </c>
      <c r="D24" s="91">
        <v>1</v>
      </c>
      <c r="E24" s="91">
        <v>1373</v>
      </c>
      <c r="F24" s="91">
        <v>802</v>
      </c>
      <c r="G24" s="91">
        <v>82</v>
      </c>
      <c r="H24" s="91">
        <v>136</v>
      </c>
      <c r="I24" s="91">
        <v>243</v>
      </c>
      <c r="J24" s="91">
        <v>110</v>
      </c>
      <c r="K24" s="91">
        <v>1173</v>
      </c>
      <c r="L24" s="99">
        <v>0.14566642388929352</v>
      </c>
      <c r="M24" s="102">
        <v>2.117</v>
      </c>
      <c r="N24" s="103"/>
      <c r="O24" s="93"/>
    </row>
    <row r="25" spans="1:15">
      <c r="A25" s="95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7" t="s">
        <v>148</v>
      </c>
      <c r="M25" s="101"/>
      <c r="N25" s="103"/>
      <c r="O25" s="93"/>
    </row>
    <row r="26" spans="1:15">
      <c r="A26" s="95" t="s">
        <v>38</v>
      </c>
      <c r="B26" s="92">
        <v>21640</v>
      </c>
      <c r="C26" s="92">
        <v>21498</v>
      </c>
      <c r="D26" s="92">
        <v>142</v>
      </c>
      <c r="E26" s="92">
        <v>12145</v>
      </c>
      <c r="F26" s="92">
        <v>10742</v>
      </c>
      <c r="G26" s="92">
        <v>270</v>
      </c>
      <c r="H26" s="92">
        <v>159</v>
      </c>
      <c r="I26" s="92">
        <v>66</v>
      </c>
      <c r="J26" s="92">
        <v>908</v>
      </c>
      <c r="K26" s="92">
        <v>9401</v>
      </c>
      <c r="L26" s="98">
        <v>0.22593659942363109</v>
      </c>
      <c r="M26" s="101">
        <v>2.2869999999999999</v>
      </c>
      <c r="N26" s="103"/>
      <c r="O26" s="93"/>
    </row>
    <row r="27" spans="1:15">
      <c r="A27" s="95" t="s">
        <v>39</v>
      </c>
      <c r="B27" s="92">
        <v>15101</v>
      </c>
      <c r="C27" s="92">
        <v>11982</v>
      </c>
      <c r="D27" s="92">
        <v>3119</v>
      </c>
      <c r="E27" s="92">
        <v>6029</v>
      </c>
      <c r="F27" s="92">
        <v>4153</v>
      </c>
      <c r="G27" s="92">
        <v>289</v>
      </c>
      <c r="H27" s="92">
        <v>453</v>
      </c>
      <c r="I27" s="92">
        <v>624</v>
      </c>
      <c r="J27" s="92">
        <v>510</v>
      </c>
      <c r="K27" s="92">
        <v>5292</v>
      </c>
      <c r="L27" s="98">
        <v>0.12224249460938796</v>
      </c>
      <c r="M27" s="101">
        <v>2.2641723356009069</v>
      </c>
      <c r="N27" s="103"/>
      <c r="O27" s="93"/>
    </row>
    <row r="28" spans="1:15">
      <c r="A28" s="96" t="s">
        <v>148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100" t="s">
        <v>148</v>
      </c>
      <c r="M28" s="102"/>
      <c r="N28" s="103"/>
      <c r="O28" s="93"/>
    </row>
    <row r="29" spans="1:15">
      <c r="A29" s="95" t="s">
        <v>31</v>
      </c>
      <c r="B29" s="92">
        <v>36741</v>
      </c>
      <c r="C29" s="92">
        <v>33480</v>
      </c>
      <c r="D29" s="92">
        <v>3261</v>
      </c>
      <c r="E29" s="92">
        <v>18174</v>
      </c>
      <c r="F29" s="92">
        <v>14895</v>
      </c>
      <c r="G29" s="92">
        <v>559</v>
      </c>
      <c r="H29" s="92">
        <v>612</v>
      </c>
      <c r="I29" s="92">
        <v>690</v>
      </c>
      <c r="J29" s="92">
        <v>1418</v>
      </c>
      <c r="K29" s="92">
        <v>14693</v>
      </c>
      <c r="L29" s="98">
        <v>0.19153736106525809</v>
      </c>
      <c r="M29" s="101">
        <v>2.2786360852106444</v>
      </c>
      <c r="N29" s="103"/>
      <c r="O29" s="93"/>
    </row>
  </sheetData>
  <mergeCells count="2">
    <mergeCell ref="B6:D6"/>
    <mergeCell ref="E6:K6"/>
  </mergeCells>
  <hyperlinks>
    <hyperlink ref="B1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="145" zoomScaleNormal="145" workbookViewId="0">
      <selection activeCell="A23" sqref="A23"/>
    </sheetView>
  </sheetViews>
  <sheetFormatPr defaultRowHeight="15"/>
  <cols>
    <col min="1" max="1" width="86.28515625" bestFit="1" customWidth="1"/>
    <col min="2" max="2" width="8.42578125" bestFit="1" customWidth="1"/>
    <col min="3" max="3" width="7.42578125" bestFit="1" customWidth="1"/>
    <col min="4" max="4" width="8.42578125" bestFit="1" customWidth="1"/>
    <col min="5" max="5" width="7.42578125" bestFit="1" customWidth="1"/>
    <col min="6" max="6" width="8.42578125" style="380" bestFit="1" customWidth="1"/>
    <col min="7" max="7" width="7.42578125" style="380" bestFit="1" customWidth="1"/>
    <col min="8" max="8" width="8.42578125" bestFit="1" customWidth="1"/>
    <col min="9" max="9" width="7.42578125" bestFit="1" customWidth="1"/>
    <col min="17" max="17" width="11.5703125" bestFit="1" customWidth="1"/>
    <col min="18" max="18" width="12" customWidth="1"/>
    <col min="19" max="19" width="13.7109375" customWidth="1"/>
    <col min="23" max="23" width="10.28515625" customWidth="1"/>
    <col min="25" max="25" width="14.42578125" customWidth="1"/>
  </cols>
  <sheetData>
    <row r="1" spans="1:9" ht="19.5" thickBot="1">
      <c r="A1" s="22" t="s">
        <v>43</v>
      </c>
    </row>
    <row r="2" spans="1:9" ht="12" customHeight="1">
      <c r="A2" s="563" t="s">
        <v>4</v>
      </c>
      <c r="B2" s="581" t="s">
        <v>911</v>
      </c>
      <c r="C2" s="582"/>
      <c r="D2" s="581" t="s">
        <v>1046</v>
      </c>
      <c r="E2" s="582"/>
      <c r="F2" s="583" t="s">
        <v>1047</v>
      </c>
      <c r="G2" s="584"/>
      <c r="H2" s="581" t="s">
        <v>206</v>
      </c>
      <c r="I2" s="582"/>
    </row>
    <row r="3" spans="1:9" ht="12" customHeight="1" thickBot="1">
      <c r="A3" s="580"/>
      <c r="B3" s="253" t="s">
        <v>72</v>
      </c>
      <c r="C3" s="254" t="s">
        <v>3</v>
      </c>
      <c r="D3" s="253" t="s">
        <v>72</v>
      </c>
      <c r="E3" s="254" t="s">
        <v>3</v>
      </c>
      <c r="F3" s="253" t="s">
        <v>72</v>
      </c>
      <c r="G3" s="254" t="s">
        <v>3</v>
      </c>
      <c r="H3" s="253" t="s">
        <v>72</v>
      </c>
      <c r="I3" s="254" t="s">
        <v>3</v>
      </c>
    </row>
    <row r="4" spans="1:9" ht="12" customHeight="1">
      <c r="A4" s="23" t="s">
        <v>44</v>
      </c>
      <c r="B4" s="127" t="s">
        <v>1048</v>
      </c>
      <c r="C4" s="127" t="s">
        <v>1048</v>
      </c>
      <c r="D4" s="116" t="s">
        <v>1049</v>
      </c>
      <c r="E4" s="116" t="s">
        <v>1049</v>
      </c>
      <c r="F4" s="375" t="s">
        <v>1050</v>
      </c>
      <c r="G4" s="375" t="s">
        <v>1050</v>
      </c>
      <c r="H4" s="125">
        <f>B4-D4-F4</f>
        <v>15838</v>
      </c>
      <c r="I4" s="128">
        <f>C4-E4</f>
        <v>17835</v>
      </c>
    </row>
    <row r="5" spans="1:9" ht="12" customHeight="1">
      <c r="A5" s="23" t="s">
        <v>45</v>
      </c>
      <c r="B5" s="127" t="s">
        <v>1051</v>
      </c>
      <c r="C5" s="126" t="s">
        <v>599</v>
      </c>
      <c r="D5" s="116" t="s">
        <v>1052</v>
      </c>
      <c r="E5" s="116" t="s">
        <v>600</v>
      </c>
      <c r="F5" s="375" t="s">
        <v>773</v>
      </c>
      <c r="G5" s="375" t="s">
        <v>597</v>
      </c>
      <c r="H5" s="125">
        <f t="shared" ref="H5:H17" si="0">B5-D5-F5</f>
        <v>753</v>
      </c>
      <c r="I5" s="24">
        <f t="shared" ref="I5:I17" si="1">H5/$I$4</f>
        <v>4.2220353238015138E-2</v>
      </c>
    </row>
    <row r="6" spans="1:9" ht="12" customHeight="1">
      <c r="A6" s="23" t="s">
        <v>46</v>
      </c>
      <c r="B6" s="127" t="s">
        <v>1053</v>
      </c>
      <c r="C6" s="126" t="s">
        <v>717</v>
      </c>
      <c r="D6" s="116" t="s">
        <v>805</v>
      </c>
      <c r="E6" s="116" t="s">
        <v>1054</v>
      </c>
      <c r="F6" s="375" t="s">
        <v>606</v>
      </c>
      <c r="G6" s="375" t="s">
        <v>603</v>
      </c>
      <c r="H6" s="125">
        <f t="shared" si="0"/>
        <v>1364</v>
      </c>
      <c r="I6" s="24">
        <f t="shared" si="1"/>
        <v>7.647883375385478E-2</v>
      </c>
    </row>
    <row r="7" spans="1:9" ht="12" customHeight="1">
      <c r="A7" s="23" t="s">
        <v>47</v>
      </c>
      <c r="B7" s="127" t="s">
        <v>846</v>
      </c>
      <c r="C7" s="126" t="s">
        <v>385</v>
      </c>
      <c r="D7" s="116" t="s">
        <v>1055</v>
      </c>
      <c r="E7" s="116" t="s">
        <v>595</v>
      </c>
      <c r="F7" s="375" t="s">
        <v>531</v>
      </c>
      <c r="G7" s="375" t="s">
        <v>517</v>
      </c>
      <c r="H7" s="125">
        <f t="shared" si="0"/>
        <v>841</v>
      </c>
      <c r="I7" s="24">
        <f t="shared" si="1"/>
        <v>4.715447154471545E-2</v>
      </c>
    </row>
    <row r="8" spans="1:9" ht="12" customHeight="1">
      <c r="A8" s="23" t="s">
        <v>48</v>
      </c>
      <c r="B8" s="127" t="s">
        <v>1056</v>
      </c>
      <c r="C8" s="126" t="s">
        <v>68</v>
      </c>
      <c r="D8" s="116" t="s">
        <v>499</v>
      </c>
      <c r="E8" s="116" t="s">
        <v>546</v>
      </c>
      <c r="F8" s="375" t="s">
        <v>679</v>
      </c>
      <c r="G8" s="375" t="s">
        <v>613</v>
      </c>
      <c r="H8" s="125">
        <f t="shared" si="0"/>
        <v>469</v>
      </c>
      <c r="I8" s="24">
        <f t="shared" si="1"/>
        <v>2.6296607793664144E-2</v>
      </c>
    </row>
    <row r="9" spans="1:9" ht="12" customHeight="1">
      <c r="A9" s="23" t="s">
        <v>49</v>
      </c>
      <c r="B9" s="127" t="s">
        <v>1057</v>
      </c>
      <c r="C9" s="126" t="s">
        <v>1058</v>
      </c>
      <c r="D9" s="116" t="s">
        <v>402</v>
      </c>
      <c r="E9" s="116" t="s">
        <v>1059</v>
      </c>
      <c r="F9" s="375" t="s">
        <v>738</v>
      </c>
      <c r="G9" s="375" t="s">
        <v>1060</v>
      </c>
      <c r="H9" s="125">
        <f t="shared" si="0"/>
        <v>1510</v>
      </c>
      <c r="I9" s="24">
        <f t="shared" si="1"/>
        <v>8.4664984580880287E-2</v>
      </c>
    </row>
    <row r="10" spans="1:9" ht="12" customHeight="1">
      <c r="A10" s="23" t="s">
        <v>50</v>
      </c>
      <c r="B10" s="127" t="s">
        <v>1061</v>
      </c>
      <c r="C10" s="126" t="s">
        <v>754</v>
      </c>
      <c r="D10" s="116" t="s">
        <v>604</v>
      </c>
      <c r="E10" s="116" t="s">
        <v>555</v>
      </c>
      <c r="F10" s="375" t="s">
        <v>184</v>
      </c>
      <c r="G10" s="375" t="s">
        <v>747</v>
      </c>
      <c r="H10" s="125">
        <f t="shared" si="0"/>
        <v>952</v>
      </c>
      <c r="I10" s="24">
        <f t="shared" si="1"/>
        <v>5.3378188954303338E-2</v>
      </c>
    </row>
    <row r="11" spans="1:9" ht="12" customHeight="1">
      <c r="A11" s="23" t="s">
        <v>51</v>
      </c>
      <c r="B11" s="127" t="s">
        <v>1062</v>
      </c>
      <c r="C11" s="126" t="s">
        <v>387</v>
      </c>
      <c r="D11" s="116" t="s">
        <v>1063</v>
      </c>
      <c r="E11" s="116" t="s">
        <v>613</v>
      </c>
      <c r="F11" s="375" t="s">
        <v>63</v>
      </c>
      <c r="G11" s="375" t="s">
        <v>614</v>
      </c>
      <c r="H11" s="125">
        <f t="shared" si="0"/>
        <v>211</v>
      </c>
      <c r="I11" s="24">
        <f t="shared" si="1"/>
        <v>1.183067003083824E-2</v>
      </c>
    </row>
    <row r="12" spans="1:9" ht="12" customHeight="1">
      <c r="A12" s="23" t="s">
        <v>52</v>
      </c>
      <c r="B12" s="127" t="s">
        <v>1064</v>
      </c>
      <c r="C12" s="126" t="s">
        <v>530</v>
      </c>
      <c r="D12" s="116" t="s">
        <v>668</v>
      </c>
      <c r="E12" s="116" t="s">
        <v>387</v>
      </c>
      <c r="F12" s="375" t="s">
        <v>884</v>
      </c>
      <c r="G12" s="375" t="s">
        <v>561</v>
      </c>
      <c r="H12" s="125">
        <f t="shared" si="0"/>
        <v>747</v>
      </c>
      <c r="I12" s="24">
        <f t="shared" si="1"/>
        <v>4.188393608074012E-2</v>
      </c>
    </row>
    <row r="13" spans="1:9" ht="12" customHeight="1">
      <c r="A13" s="23" t="s">
        <v>53</v>
      </c>
      <c r="B13" s="127" t="s">
        <v>1065</v>
      </c>
      <c r="C13" s="126" t="s">
        <v>1066</v>
      </c>
      <c r="D13" s="116" t="s">
        <v>1067</v>
      </c>
      <c r="E13" s="116" t="s">
        <v>1068</v>
      </c>
      <c r="F13" s="375" t="s">
        <v>82</v>
      </c>
      <c r="G13" s="375" t="s">
        <v>595</v>
      </c>
      <c r="H13" s="125">
        <f t="shared" si="0"/>
        <v>1393</v>
      </c>
      <c r="I13" s="24">
        <f t="shared" si="1"/>
        <v>7.8104850014017388E-2</v>
      </c>
    </row>
    <row r="14" spans="1:9" ht="12" customHeight="1">
      <c r="A14" s="23" t="s">
        <v>54</v>
      </c>
      <c r="B14" s="127" t="s">
        <v>1069</v>
      </c>
      <c r="C14" s="126" t="s">
        <v>1070</v>
      </c>
      <c r="D14" s="116" t="s">
        <v>1071</v>
      </c>
      <c r="E14" s="116" t="s">
        <v>1072</v>
      </c>
      <c r="F14" s="375" t="s">
        <v>1073</v>
      </c>
      <c r="G14" s="375" t="s">
        <v>1074</v>
      </c>
      <c r="H14" s="125">
        <f t="shared" si="0"/>
        <v>3796</v>
      </c>
      <c r="I14" s="24">
        <f t="shared" si="1"/>
        <v>0.21283992150266332</v>
      </c>
    </row>
    <row r="15" spans="1:9" ht="12" customHeight="1">
      <c r="A15" s="23" t="s">
        <v>55</v>
      </c>
      <c r="B15" s="127" t="s">
        <v>1075</v>
      </c>
      <c r="C15" s="126" t="s">
        <v>865</v>
      </c>
      <c r="D15" s="116" t="s">
        <v>1076</v>
      </c>
      <c r="E15" s="116" t="s">
        <v>533</v>
      </c>
      <c r="F15" s="375" t="s">
        <v>1077</v>
      </c>
      <c r="G15" s="375" t="s">
        <v>384</v>
      </c>
      <c r="H15" s="125">
        <f t="shared" si="0"/>
        <v>1891</v>
      </c>
      <c r="I15" s="24">
        <f t="shared" si="1"/>
        <v>0.10602747406784413</v>
      </c>
    </row>
    <row r="16" spans="1:9" ht="12" customHeight="1">
      <c r="A16" s="23" t="s">
        <v>56</v>
      </c>
      <c r="B16" s="127" t="s">
        <v>1078</v>
      </c>
      <c r="C16" s="126" t="s">
        <v>62</v>
      </c>
      <c r="D16" s="116" t="s">
        <v>1079</v>
      </c>
      <c r="E16" s="116" t="s">
        <v>1080</v>
      </c>
      <c r="F16" s="375" t="s">
        <v>1081</v>
      </c>
      <c r="G16" s="375" t="s">
        <v>70</v>
      </c>
      <c r="H16" s="125">
        <f t="shared" si="0"/>
        <v>886</v>
      </c>
      <c r="I16" s="24">
        <f t="shared" si="1"/>
        <v>4.9677600224278105E-2</v>
      </c>
    </row>
    <row r="17" spans="1:25" ht="12" customHeight="1">
      <c r="A17" s="23" t="s">
        <v>57</v>
      </c>
      <c r="B17" s="127" t="s">
        <v>1082</v>
      </c>
      <c r="C17" s="126" t="s">
        <v>723</v>
      </c>
      <c r="D17" s="116" t="s">
        <v>648</v>
      </c>
      <c r="E17" s="116" t="s">
        <v>382</v>
      </c>
      <c r="F17" s="375" t="s">
        <v>889</v>
      </c>
      <c r="G17" s="375" t="s">
        <v>896</v>
      </c>
      <c r="H17" s="125">
        <f t="shared" si="0"/>
        <v>1025</v>
      </c>
      <c r="I17" s="24">
        <f t="shared" si="1"/>
        <v>5.7471264367816091E-2</v>
      </c>
    </row>
    <row r="18" spans="1:25">
      <c r="A18" s="63" t="s">
        <v>586</v>
      </c>
      <c r="C18" s="142"/>
      <c r="J18" s="295"/>
      <c r="Y18" s="129"/>
    </row>
    <row r="19" spans="1:25">
      <c r="A19" s="322"/>
    </row>
    <row r="20" spans="1:25">
      <c r="A20" s="322"/>
      <c r="B20" s="90"/>
      <c r="C20" s="90"/>
      <c r="D20" s="90"/>
    </row>
    <row r="21" spans="1:25">
      <c r="A21" s="322"/>
      <c r="C21" s="90"/>
      <c r="D21" s="90"/>
    </row>
    <row r="22" spans="1:25">
      <c r="A22" s="322"/>
    </row>
    <row r="23" spans="1:25">
      <c r="A23" s="322"/>
    </row>
  </sheetData>
  <mergeCells count="5">
    <mergeCell ref="A2:A3"/>
    <mergeCell ref="H2:I2"/>
    <mergeCell ref="B2:C2"/>
    <mergeCell ref="D2:E2"/>
    <mergeCell ref="F2:G2"/>
  </mergeCells>
  <hyperlinks>
    <hyperlink ref="A18" r:id="rId1"/>
  </hyperlinks>
  <pageMargins left="0.7" right="0.7" top="0.75" bottom="0.75" header="0.3" footer="0.3"/>
  <pageSetup fitToHeight="0" orientation="landscape" horizontalDpi="300" verticalDpi="300" r:id="rId2"/>
  <headerFooter>
    <oddHeader>&amp;L6th Cycle Housing Element Data Package&amp;CLake County and the Cities Within</oddHeader>
    <oddFooter>&amp;LHCD-Housing Policy Division (HPD)&amp;CPage &amp;P&amp;R&amp;D</oddFooter>
  </headerFooter>
  <colBreaks count="2" manualBreakCount="2">
    <brk id="9" max="18" man="1"/>
    <brk id="15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D26" sqref="D26"/>
    </sheetView>
  </sheetViews>
  <sheetFormatPr defaultRowHeight="15"/>
  <cols>
    <col min="1" max="1" width="16" bestFit="1" customWidth="1"/>
    <col min="2" max="2" width="21.5703125" bestFit="1" customWidth="1"/>
    <col min="3" max="3" width="12.85546875" bestFit="1" customWidth="1"/>
    <col min="4" max="4" width="18.140625" bestFit="1" customWidth="1"/>
    <col min="5" max="5" width="20.5703125" bestFit="1" customWidth="1"/>
    <col min="6" max="6" width="21.85546875" bestFit="1" customWidth="1"/>
    <col min="7" max="7" width="19.85546875" bestFit="1" customWidth="1"/>
    <col min="8" max="8" width="10.7109375" customWidth="1"/>
    <col min="9" max="9" width="14" customWidth="1"/>
    <col min="10" max="10" width="15.5703125" customWidth="1"/>
    <col min="11" max="11" width="16.85546875" customWidth="1"/>
    <col min="12" max="12" width="12.140625" customWidth="1"/>
    <col min="13" max="14" width="10.140625" customWidth="1"/>
    <col min="15" max="15" width="23.42578125" customWidth="1"/>
  </cols>
  <sheetData>
    <row r="1" spans="1:7" ht="19.5" thickBot="1">
      <c r="A1" s="22" t="s">
        <v>73</v>
      </c>
    </row>
    <row r="2" spans="1:7" ht="35.25" customHeight="1" thickBot="1">
      <c r="A2" s="585" t="s">
        <v>585</v>
      </c>
      <c r="B2" s="586"/>
      <c r="C2" s="586"/>
      <c r="D2" s="586"/>
      <c r="E2" s="586"/>
      <c r="F2" s="586"/>
      <c r="G2" s="587"/>
    </row>
    <row r="3" spans="1:7" ht="12" customHeight="1">
      <c r="A3" s="590" t="s">
        <v>76</v>
      </c>
      <c r="B3" s="591"/>
      <c r="C3" s="591"/>
      <c r="D3" s="386" t="s">
        <v>911</v>
      </c>
      <c r="E3" s="387" t="s">
        <v>1083</v>
      </c>
      <c r="F3" s="387" t="s">
        <v>1084</v>
      </c>
      <c r="G3" s="388" t="s">
        <v>206</v>
      </c>
    </row>
    <row r="4" spans="1:7" ht="12" customHeight="1">
      <c r="A4" s="250"/>
      <c r="B4" s="251"/>
      <c r="C4" s="252"/>
      <c r="D4" s="383" t="s">
        <v>72</v>
      </c>
      <c r="E4" s="383" t="s">
        <v>72</v>
      </c>
      <c r="F4" s="384" t="s">
        <v>72</v>
      </c>
      <c r="G4" s="385" t="s">
        <v>90</v>
      </c>
    </row>
    <row r="5" spans="1:7" ht="12" customHeight="1">
      <c r="A5" s="588" t="s">
        <v>77</v>
      </c>
      <c r="B5" s="589"/>
      <c r="C5" s="589"/>
      <c r="D5" s="278" t="s">
        <v>1085</v>
      </c>
      <c r="E5" s="147" t="s">
        <v>1086</v>
      </c>
      <c r="F5" s="149" t="s">
        <v>1087</v>
      </c>
      <c r="G5" s="281">
        <f>D5-E5-F5</f>
        <v>17761</v>
      </c>
    </row>
    <row r="6" spans="1:7" ht="12" customHeight="1">
      <c r="A6" s="588" t="s">
        <v>78</v>
      </c>
      <c r="B6" s="589"/>
      <c r="C6" s="589"/>
      <c r="D6" s="279" t="s">
        <v>1088</v>
      </c>
      <c r="E6" s="149" t="s">
        <v>1089</v>
      </c>
      <c r="F6" s="149" t="s">
        <v>1090</v>
      </c>
      <c r="G6" s="281">
        <f t="shared" ref="G6:G17" si="0">D6-E6-F6</f>
        <v>12218</v>
      </c>
    </row>
    <row r="7" spans="1:7" ht="12" customHeight="1">
      <c r="A7" s="588" t="s">
        <v>79</v>
      </c>
      <c r="B7" s="589"/>
      <c r="C7" s="589"/>
      <c r="D7" s="280" t="s">
        <v>1091</v>
      </c>
      <c r="E7" s="149" t="s">
        <v>1092</v>
      </c>
      <c r="F7" s="149" t="s">
        <v>1093</v>
      </c>
      <c r="G7" s="281">
        <f t="shared" si="0"/>
        <v>9378</v>
      </c>
    </row>
    <row r="8" spans="1:7" ht="12" customHeight="1">
      <c r="A8" s="588" t="s">
        <v>80</v>
      </c>
      <c r="B8" s="589"/>
      <c r="C8" s="589"/>
      <c r="D8" s="280" t="s">
        <v>1094</v>
      </c>
      <c r="E8" s="149" t="s">
        <v>617</v>
      </c>
      <c r="F8" s="149" t="s">
        <v>828</v>
      </c>
      <c r="G8" s="281">
        <f t="shared" si="0"/>
        <v>2683</v>
      </c>
    </row>
    <row r="9" spans="1:7" ht="12" customHeight="1">
      <c r="A9" s="588" t="s">
        <v>81</v>
      </c>
      <c r="B9" s="589"/>
      <c r="C9" s="589"/>
      <c r="D9" s="149" t="s">
        <v>623</v>
      </c>
      <c r="E9" s="149" t="s">
        <v>1095</v>
      </c>
      <c r="F9" s="149" t="s">
        <v>58</v>
      </c>
      <c r="G9" s="281">
        <f t="shared" si="0"/>
        <v>117</v>
      </c>
    </row>
    <row r="10" spans="1:7" ht="12" customHeight="1">
      <c r="A10" s="588" t="s">
        <v>83</v>
      </c>
      <c r="B10" s="589"/>
      <c r="C10" s="589"/>
      <c r="D10" s="149" t="s">
        <v>61</v>
      </c>
      <c r="E10" s="149" t="s">
        <v>60</v>
      </c>
      <c r="F10" s="149" t="s">
        <v>58</v>
      </c>
      <c r="G10" s="281">
        <f t="shared" si="0"/>
        <v>19</v>
      </c>
    </row>
    <row r="11" spans="1:7" ht="12" customHeight="1">
      <c r="A11" s="588" t="s">
        <v>84</v>
      </c>
      <c r="B11" s="589"/>
      <c r="C11" s="589"/>
      <c r="D11" s="149" t="s">
        <v>458</v>
      </c>
      <c r="E11" s="149" t="s">
        <v>58</v>
      </c>
      <c r="F11" s="149" t="s">
        <v>58</v>
      </c>
      <c r="G11" s="281">
        <f t="shared" si="0"/>
        <v>21</v>
      </c>
    </row>
    <row r="12" spans="1:7" ht="12" customHeight="1">
      <c r="A12" s="588" t="s">
        <v>85</v>
      </c>
      <c r="B12" s="589"/>
      <c r="C12" s="589"/>
      <c r="D12" s="149" t="s">
        <v>1096</v>
      </c>
      <c r="E12" s="149" t="s">
        <v>1097</v>
      </c>
      <c r="F12" s="149" t="s">
        <v>901</v>
      </c>
      <c r="G12" s="281">
        <f t="shared" si="0"/>
        <v>5543</v>
      </c>
    </row>
    <row r="13" spans="1:7" ht="12" customHeight="1">
      <c r="A13" s="588" t="s">
        <v>79</v>
      </c>
      <c r="B13" s="589"/>
      <c r="C13" s="589"/>
      <c r="D13" s="149" t="s">
        <v>1098</v>
      </c>
      <c r="E13" s="149" t="s">
        <v>1099</v>
      </c>
      <c r="F13" s="149" t="s">
        <v>1100</v>
      </c>
      <c r="G13" s="281">
        <f t="shared" si="0"/>
        <v>3160</v>
      </c>
    </row>
    <row r="14" spans="1:7" ht="12" customHeight="1">
      <c r="A14" s="588" t="s">
        <v>80</v>
      </c>
      <c r="B14" s="589"/>
      <c r="C14" s="589"/>
      <c r="D14" s="149" t="s">
        <v>1101</v>
      </c>
      <c r="E14" s="149" t="s">
        <v>1102</v>
      </c>
      <c r="F14" s="149" t="s">
        <v>797</v>
      </c>
      <c r="G14" s="281">
        <f t="shared" si="0"/>
        <v>2062</v>
      </c>
    </row>
    <row r="15" spans="1:7" ht="12" customHeight="1">
      <c r="A15" s="588" t="s">
        <v>81</v>
      </c>
      <c r="B15" s="589"/>
      <c r="C15" s="589"/>
      <c r="D15" s="149" t="s">
        <v>682</v>
      </c>
      <c r="E15" s="149" t="s">
        <v>665</v>
      </c>
      <c r="F15" s="149" t="s">
        <v>58</v>
      </c>
      <c r="G15" s="281">
        <f t="shared" si="0"/>
        <v>129</v>
      </c>
    </row>
    <row r="16" spans="1:7" ht="12" customHeight="1">
      <c r="A16" s="588" t="s">
        <v>83</v>
      </c>
      <c r="B16" s="589"/>
      <c r="C16" s="589"/>
      <c r="D16" s="149" t="s">
        <v>620</v>
      </c>
      <c r="E16" s="149" t="s">
        <v>673</v>
      </c>
      <c r="F16" s="149" t="s">
        <v>58</v>
      </c>
      <c r="G16" s="281">
        <f t="shared" si="0"/>
        <v>192</v>
      </c>
    </row>
    <row r="17" spans="1:8" ht="12" customHeight="1" thickBot="1">
      <c r="A17" s="597" t="s">
        <v>84</v>
      </c>
      <c r="B17" s="598"/>
      <c r="C17" s="598"/>
      <c r="D17" s="149" t="s">
        <v>459</v>
      </c>
      <c r="E17" s="149" t="s">
        <v>459</v>
      </c>
      <c r="F17" s="149" t="s">
        <v>58</v>
      </c>
      <c r="G17" s="281">
        <f t="shared" si="0"/>
        <v>0</v>
      </c>
    </row>
    <row r="18" spans="1:8">
      <c r="A18" s="28" t="s">
        <v>86</v>
      </c>
      <c r="B18" s="29" t="s">
        <v>87</v>
      </c>
      <c r="C18" s="29" t="s">
        <v>93</v>
      </c>
      <c r="D18" s="150">
        <f>(D9+D10+D11)</f>
        <v>248</v>
      </c>
      <c r="E18" s="150">
        <f t="shared" ref="E18:F18" si="1">(E9+E10+E11)</f>
        <v>91</v>
      </c>
      <c r="F18" s="150">
        <f t="shared" si="1"/>
        <v>0</v>
      </c>
      <c r="G18" s="151">
        <f>(G9+G10+G11)</f>
        <v>157</v>
      </c>
    </row>
    <row r="19" spans="1:8">
      <c r="A19" s="30" t="s">
        <v>88</v>
      </c>
      <c r="B19" s="183" t="s">
        <v>87</v>
      </c>
      <c r="C19" s="183" t="s">
        <v>93</v>
      </c>
      <c r="D19" s="148">
        <f>(D15+D16+D17)</f>
        <v>528</v>
      </c>
      <c r="E19" s="148">
        <f t="shared" ref="E19:F19" si="2">(E15+E16+E17)</f>
        <v>207</v>
      </c>
      <c r="F19" s="148">
        <f t="shared" si="2"/>
        <v>0</v>
      </c>
      <c r="G19" s="152">
        <f>(G15+G16+G17)</f>
        <v>321</v>
      </c>
    </row>
    <row r="20" spans="1:8" ht="15.75" thickBot="1">
      <c r="A20" s="595" t="s">
        <v>89</v>
      </c>
      <c r="B20" s="596"/>
      <c r="C20" s="31" t="s">
        <v>93</v>
      </c>
      <c r="D20" s="153">
        <f>D18+D19</f>
        <v>776</v>
      </c>
      <c r="E20" s="153">
        <f t="shared" ref="E20:F20" si="3">E18+E19</f>
        <v>298</v>
      </c>
      <c r="F20" s="153">
        <f t="shared" si="3"/>
        <v>0</v>
      </c>
      <c r="G20" s="154">
        <f>G18+G19</f>
        <v>478</v>
      </c>
    </row>
    <row r="21" spans="1:8">
      <c r="A21" s="28" t="s">
        <v>86</v>
      </c>
      <c r="B21" s="29" t="s">
        <v>91</v>
      </c>
      <c r="C21" s="29" t="s">
        <v>92</v>
      </c>
      <c r="D21" s="150">
        <f>(D10+D11)</f>
        <v>46</v>
      </c>
      <c r="E21" s="150">
        <f t="shared" ref="E21:F21" si="4">(E10+E11)</f>
        <v>6</v>
      </c>
      <c r="F21" s="150">
        <f t="shared" si="4"/>
        <v>0</v>
      </c>
      <c r="G21" s="151">
        <f>(G10+G11)</f>
        <v>40</v>
      </c>
    </row>
    <row r="22" spans="1:8">
      <c r="A22" s="30" t="s">
        <v>88</v>
      </c>
      <c r="B22" s="183" t="s">
        <v>91</v>
      </c>
      <c r="C22" s="183" t="s">
        <v>92</v>
      </c>
      <c r="D22" s="148">
        <f>(D16+D17)</f>
        <v>222</v>
      </c>
      <c r="E22" s="148">
        <f t="shared" ref="E22:F22" si="5">(E16+E17)</f>
        <v>30</v>
      </c>
      <c r="F22" s="148">
        <f t="shared" si="5"/>
        <v>0</v>
      </c>
      <c r="G22" s="152">
        <f>(G16+G17)</f>
        <v>192</v>
      </c>
    </row>
    <row r="23" spans="1:8" ht="15.75" thickBot="1">
      <c r="A23" s="595" t="s">
        <v>94</v>
      </c>
      <c r="B23" s="596"/>
      <c r="C23" s="143" t="s">
        <v>92</v>
      </c>
      <c r="D23" s="155">
        <f>D21+D22</f>
        <v>268</v>
      </c>
      <c r="E23" s="155">
        <f t="shared" ref="E23" si="6">E21+E22</f>
        <v>36</v>
      </c>
      <c r="F23" s="155">
        <f t="shared" ref="F23" si="7">F21+F22</f>
        <v>0</v>
      </c>
      <c r="G23" s="156">
        <f t="shared" ref="G23" si="8">G21+G22</f>
        <v>232</v>
      </c>
    </row>
    <row r="24" spans="1:8" s="32" customFormat="1" ht="15.75" thickBot="1">
      <c r="A24" s="592" t="s">
        <v>580</v>
      </c>
      <c r="B24" s="593"/>
      <c r="C24" s="593"/>
      <c r="D24" s="593"/>
      <c r="E24" s="593"/>
      <c r="F24" s="593"/>
      <c r="G24" s="594"/>
      <c r="H24" s="323"/>
    </row>
    <row r="25" spans="1:8">
      <c r="H25" s="295"/>
    </row>
  </sheetData>
  <mergeCells count="18">
    <mergeCell ref="A12:C12"/>
    <mergeCell ref="A13:C13"/>
    <mergeCell ref="A24:G24"/>
    <mergeCell ref="A5:C5"/>
    <mergeCell ref="A20:B20"/>
    <mergeCell ref="A23:B23"/>
    <mergeCell ref="A17:C17"/>
    <mergeCell ref="A14:C14"/>
    <mergeCell ref="A15:C15"/>
    <mergeCell ref="A16:C16"/>
    <mergeCell ref="A2:G2"/>
    <mergeCell ref="A6:C6"/>
    <mergeCell ref="A11:C11"/>
    <mergeCell ref="A8:C8"/>
    <mergeCell ref="A9:C9"/>
    <mergeCell ref="A10:C10"/>
    <mergeCell ref="A3:C3"/>
    <mergeCell ref="A7:C7"/>
  </mergeCells>
  <hyperlinks>
    <hyperlink ref="A24" r:id="rId1" display="Source: ACS 2007-2011 Table B25014"/>
    <hyperlink ref="A24:G24" r:id="rId2" display="Source: ACS B25014 (2012-2016)"/>
  </hyperlinks>
  <pageMargins left="0.7" right="0.7" top="0.75" bottom="0.75" header="0.3" footer="0.3"/>
  <pageSetup scale="75" fitToHeight="0" orientation="landscape" horizontalDpi="300" verticalDpi="300" r:id="rId3"/>
  <headerFooter>
    <oddHeader>&amp;L6th Cycle Housing Element Data Package&amp;CLake County and the Cities Within</oddHeader>
    <oddFooter>&amp;LHCD-Housing Policy Division (HPD)&amp;CPage &amp;P&amp;R&amp;D</oddFooter>
  </headerFooter>
  <colBreaks count="2" manualBreakCount="2">
    <brk id="8" max="24" man="1"/>
    <brk id="11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zoomScale="70" zoomScaleNormal="70" workbookViewId="0">
      <selection activeCell="D21" sqref="D21"/>
    </sheetView>
  </sheetViews>
  <sheetFormatPr defaultRowHeight="15"/>
  <cols>
    <col min="1" max="1" width="68.28515625" customWidth="1"/>
    <col min="2" max="2" width="11" bestFit="1" customWidth="1"/>
    <col min="3" max="3" width="36.7109375" bestFit="1" customWidth="1"/>
    <col min="5" max="5" width="57.85546875" bestFit="1" customWidth="1"/>
    <col min="6" max="6" width="11" bestFit="1" customWidth="1"/>
    <col min="7" max="7" width="36.7109375" bestFit="1" customWidth="1"/>
    <col min="9" max="9" width="68.28515625" bestFit="1" customWidth="1"/>
    <col min="10" max="10" width="11" bestFit="1" customWidth="1"/>
    <col min="11" max="11" width="36.7109375" bestFit="1" customWidth="1"/>
  </cols>
  <sheetData>
    <row r="1" spans="1:11" ht="18.75">
      <c r="A1" s="22" t="s">
        <v>95</v>
      </c>
    </row>
    <row r="2" spans="1:11" ht="23.25">
      <c r="A2" s="245" t="s">
        <v>208</v>
      </c>
    </row>
    <row r="3" spans="1:11" s="225" customFormat="1" ht="15.75" thickBot="1">
      <c r="A3" s="225" t="s">
        <v>910</v>
      </c>
      <c r="E3" s="437" t="s">
        <v>436</v>
      </c>
      <c r="I3" s="437" t="s">
        <v>437</v>
      </c>
      <c r="J3" s="437"/>
      <c r="K3" s="129"/>
    </row>
    <row r="4" spans="1:11">
      <c r="A4" s="441" t="s">
        <v>330</v>
      </c>
      <c r="B4" s="442" t="s">
        <v>5</v>
      </c>
      <c r="C4" s="443" t="s">
        <v>331</v>
      </c>
      <c r="E4" s="441" t="s">
        <v>354</v>
      </c>
      <c r="F4" s="442" t="s">
        <v>5</v>
      </c>
      <c r="G4" s="443" t="s">
        <v>331</v>
      </c>
      <c r="I4" s="441" t="s">
        <v>360</v>
      </c>
      <c r="J4" s="442" t="s">
        <v>5</v>
      </c>
      <c r="K4" s="493" t="s">
        <v>331</v>
      </c>
    </row>
    <row r="5" spans="1:11">
      <c r="A5" s="444" t="s">
        <v>332</v>
      </c>
      <c r="B5" s="445">
        <v>26995</v>
      </c>
      <c r="C5" s="446">
        <v>1</v>
      </c>
      <c r="E5" s="479" t="s">
        <v>355</v>
      </c>
      <c r="F5" s="297">
        <v>9980</v>
      </c>
      <c r="G5" s="480">
        <v>1</v>
      </c>
      <c r="I5" s="30" t="s">
        <v>361</v>
      </c>
      <c r="J5" s="239">
        <v>17015</v>
      </c>
      <c r="K5" s="494">
        <v>1</v>
      </c>
    </row>
    <row r="6" spans="1:11" ht="15.75" thickBot="1">
      <c r="A6" s="447" t="s">
        <v>333</v>
      </c>
      <c r="B6" s="226">
        <v>9980</v>
      </c>
      <c r="C6" s="448">
        <v>0.36969809223930356</v>
      </c>
      <c r="E6" s="481" t="s">
        <v>356</v>
      </c>
      <c r="F6" s="228">
        <v>6920</v>
      </c>
      <c r="G6" s="482">
        <v>0.69338677354709422</v>
      </c>
      <c r="I6" s="495" t="s">
        <v>362</v>
      </c>
      <c r="J6" s="240">
        <v>6915</v>
      </c>
      <c r="K6" s="496">
        <v>0.40640611225389361</v>
      </c>
    </row>
    <row r="7" spans="1:11" ht="15.75" thickBot="1">
      <c r="A7" s="449" t="s">
        <v>334</v>
      </c>
      <c r="B7" s="226">
        <v>17015</v>
      </c>
      <c r="C7" s="450">
        <v>0.63030190776069639</v>
      </c>
      <c r="E7" s="483" t="s">
        <v>357</v>
      </c>
      <c r="F7" s="298">
        <v>1885</v>
      </c>
      <c r="G7" s="484">
        <v>0.18887775551102204</v>
      </c>
      <c r="I7" s="28" t="s">
        <v>363</v>
      </c>
      <c r="J7" s="241">
        <v>1355</v>
      </c>
      <c r="K7" s="451">
        <v>7.9635615633264767E-2</v>
      </c>
    </row>
    <row r="8" spans="1:11">
      <c r="A8" s="28" t="s">
        <v>335</v>
      </c>
      <c r="B8" s="227">
        <v>13835</v>
      </c>
      <c r="C8" s="451">
        <v>0.5125023152435636</v>
      </c>
      <c r="E8" s="485" t="s">
        <v>343</v>
      </c>
      <c r="F8" s="228">
        <v>190</v>
      </c>
      <c r="G8" s="486">
        <v>1.9038076152304611E-2</v>
      </c>
      <c r="I8" s="462" t="s">
        <v>343</v>
      </c>
      <c r="J8" s="240">
        <v>360</v>
      </c>
      <c r="K8" s="497">
        <v>2.1157801939465176E-2</v>
      </c>
    </row>
    <row r="9" spans="1:11">
      <c r="A9" s="452" t="s">
        <v>336</v>
      </c>
      <c r="B9" s="228">
        <v>6920</v>
      </c>
      <c r="C9" s="453">
        <v>0.25634376736432674</v>
      </c>
      <c r="E9" s="485" t="s">
        <v>346</v>
      </c>
      <c r="F9" s="228">
        <v>685</v>
      </c>
      <c r="G9" s="486">
        <v>6.8637274549098196E-2</v>
      </c>
      <c r="I9" s="462" t="s">
        <v>346</v>
      </c>
      <c r="J9" s="242">
        <v>440</v>
      </c>
      <c r="K9" s="497">
        <v>2.5859535703790772E-2</v>
      </c>
    </row>
    <row r="10" spans="1:11" ht="15.75" thickBot="1">
      <c r="A10" s="452" t="s">
        <v>337</v>
      </c>
      <c r="B10" s="229">
        <v>6915</v>
      </c>
      <c r="C10" s="453">
        <v>0.25615854787923692</v>
      </c>
      <c r="E10" s="487" t="s">
        <v>347</v>
      </c>
      <c r="F10" s="228">
        <v>1010</v>
      </c>
      <c r="G10" s="488">
        <v>0.10120240480961924</v>
      </c>
      <c r="I10" s="465" t="s">
        <v>347</v>
      </c>
      <c r="J10" s="243">
        <v>555</v>
      </c>
      <c r="K10" s="498">
        <v>3.2618277990008819E-2</v>
      </c>
    </row>
    <row r="11" spans="1:11">
      <c r="A11" s="452" t="s">
        <v>338</v>
      </c>
      <c r="B11" s="230">
        <v>2440</v>
      </c>
      <c r="C11" s="453">
        <v>9.0387108723837747E-2</v>
      </c>
      <c r="E11" s="483" t="s">
        <v>358</v>
      </c>
      <c r="F11" s="298">
        <v>3235</v>
      </c>
      <c r="G11" s="484">
        <v>0.32414829659318639</v>
      </c>
      <c r="I11" s="28" t="s">
        <v>364</v>
      </c>
      <c r="J11" s="244">
        <v>2370</v>
      </c>
      <c r="K11" s="451">
        <v>0.13928886276814575</v>
      </c>
    </row>
    <row r="12" spans="1:11" ht="15.75" thickBot="1">
      <c r="A12" s="454" t="s">
        <v>339</v>
      </c>
      <c r="B12" s="230">
        <v>1960</v>
      </c>
      <c r="C12" s="455">
        <v>7.2606038155213923E-2</v>
      </c>
      <c r="E12" s="485" t="s">
        <v>343</v>
      </c>
      <c r="F12" s="228">
        <v>1755</v>
      </c>
      <c r="G12" s="486">
        <v>0.17585170340681364</v>
      </c>
      <c r="I12" s="462" t="s">
        <v>343</v>
      </c>
      <c r="J12" s="240">
        <v>985</v>
      </c>
      <c r="K12" s="497">
        <v>5.7890096973258892E-2</v>
      </c>
    </row>
    <row r="13" spans="1:11">
      <c r="A13" s="456" t="s">
        <v>340</v>
      </c>
      <c r="B13" s="227">
        <v>5605</v>
      </c>
      <c r="C13" s="457">
        <v>0.20763104278570105</v>
      </c>
      <c r="E13" s="485" t="s">
        <v>346</v>
      </c>
      <c r="F13" s="228">
        <v>1040</v>
      </c>
      <c r="G13" s="486">
        <v>0.10420841683366733</v>
      </c>
      <c r="I13" s="462" t="s">
        <v>346</v>
      </c>
      <c r="J13" s="242">
        <v>875</v>
      </c>
      <c r="K13" s="497">
        <v>5.1425213047311194E-2</v>
      </c>
    </row>
    <row r="14" spans="1:11" ht="15.75" thickBot="1">
      <c r="A14" s="458" t="s">
        <v>341</v>
      </c>
      <c r="B14" s="228">
        <v>3235</v>
      </c>
      <c r="C14" s="459">
        <v>0.11983700685312094</v>
      </c>
      <c r="E14" s="487" t="s">
        <v>347</v>
      </c>
      <c r="F14" s="228">
        <v>440</v>
      </c>
      <c r="G14" s="488">
        <v>4.4088176352705413E-2</v>
      </c>
      <c r="I14" s="465" t="s">
        <v>347</v>
      </c>
      <c r="J14" s="243">
        <v>510</v>
      </c>
      <c r="K14" s="498">
        <v>2.9973552747575669E-2</v>
      </c>
    </row>
    <row r="15" spans="1:11">
      <c r="A15" s="460" t="s">
        <v>342</v>
      </c>
      <c r="B15" s="231">
        <v>2370</v>
      </c>
      <c r="C15" s="461">
        <v>8.7794035932580103E-2</v>
      </c>
      <c r="E15" s="483" t="s">
        <v>359</v>
      </c>
      <c r="F15" s="227">
        <v>5120</v>
      </c>
      <c r="G15" s="484">
        <v>0.51302605210420837</v>
      </c>
      <c r="I15" s="28" t="s">
        <v>365</v>
      </c>
      <c r="J15" s="227">
        <v>3725</v>
      </c>
      <c r="K15" s="451">
        <v>0.21892447840141052</v>
      </c>
    </row>
    <row r="16" spans="1:11">
      <c r="A16" s="462" t="s">
        <v>343</v>
      </c>
      <c r="B16" s="229">
        <v>2740</v>
      </c>
      <c r="C16" s="463">
        <v>0.10150027782922763</v>
      </c>
      <c r="E16" s="485" t="s">
        <v>343</v>
      </c>
      <c r="F16" s="229">
        <v>1945</v>
      </c>
      <c r="G16" s="486">
        <v>0.19488977955911824</v>
      </c>
      <c r="I16" s="462" t="s">
        <v>343</v>
      </c>
      <c r="J16" s="228">
        <v>1345</v>
      </c>
      <c r="K16" s="497">
        <v>7.9047898912724068E-2</v>
      </c>
    </row>
    <row r="17" spans="1:12">
      <c r="A17" s="464" t="s">
        <v>344</v>
      </c>
      <c r="B17" s="228">
        <v>1755</v>
      </c>
      <c r="C17" s="453">
        <v>6.5012039266530833E-2</v>
      </c>
      <c r="E17" s="485" t="s">
        <v>346</v>
      </c>
      <c r="F17" s="229">
        <v>1725</v>
      </c>
      <c r="G17" s="486">
        <v>0.17284569138276554</v>
      </c>
      <c r="I17" s="462" t="s">
        <v>346</v>
      </c>
      <c r="J17" s="229">
        <v>1315</v>
      </c>
      <c r="K17" s="497">
        <v>7.7284748751101973E-2</v>
      </c>
    </row>
    <row r="18" spans="1:12">
      <c r="A18" s="464" t="s">
        <v>345</v>
      </c>
      <c r="B18" s="229">
        <v>985</v>
      </c>
      <c r="C18" s="453">
        <v>3.6488238562696798E-2</v>
      </c>
      <c r="E18" s="485" t="s">
        <v>347</v>
      </c>
      <c r="F18" s="229">
        <v>1450</v>
      </c>
      <c r="G18" s="486">
        <v>0.14529058116232466</v>
      </c>
      <c r="I18" s="462" t="s">
        <v>347</v>
      </c>
      <c r="J18" s="229">
        <v>1065</v>
      </c>
      <c r="K18" s="497">
        <v>6.2591830737584481E-2</v>
      </c>
    </row>
    <row r="19" spans="1:12">
      <c r="A19" s="462" t="s">
        <v>346</v>
      </c>
      <c r="B19" s="228">
        <v>1915</v>
      </c>
      <c r="C19" s="463">
        <v>7.0939062789405441E-2</v>
      </c>
      <c r="E19" s="489" t="s">
        <v>905</v>
      </c>
      <c r="F19" s="228">
        <v>2465</v>
      </c>
      <c r="G19" s="490">
        <v>0.2469939879759519</v>
      </c>
      <c r="H19" s="295"/>
      <c r="I19" s="489" t="s">
        <v>907</v>
      </c>
      <c r="J19" s="228">
        <v>2920</v>
      </c>
      <c r="K19" s="499">
        <v>0.17161328239788423</v>
      </c>
      <c r="L19" s="295"/>
    </row>
    <row r="20" spans="1:12" ht="15.75" thickBot="1">
      <c r="A20" s="465" t="s">
        <v>347</v>
      </c>
      <c r="B20" s="233">
        <v>950</v>
      </c>
      <c r="C20" s="466">
        <v>3.5191702167067976E-2</v>
      </c>
      <c r="E20" s="491" t="s">
        <v>906</v>
      </c>
      <c r="F20" s="233">
        <v>3235</v>
      </c>
      <c r="G20" s="492">
        <v>0.32414829659318639</v>
      </c>
      <c r="I20" s="491" t="s">
        <v>908</v>
      </c>
      <c r="J20" s="233">
        <v>2945</v>
      </c>
      <c r="K20" s="466">
        <v>0.17308257419923598</v>
      </c>
    </row>
    <row r="21" spans="1:12">
      <c r="A21" s="467" t="s">
        <v>348</v>
      </c>
      <c r="B21" s="234">
        <v>8845</v>
      </c>
      <c r="C21" s="468">
        <v>0.32765326912391185</v>
      </c>
    </row>
    <row r="22" spans="1:12">
      <c r="A22" s="469" t="s">
        <v>349</v>
      </c>
      <c r="B22" s="228">
        <v>5120</v>
      </c>
      <c r="C22" s="470">
        <v>0.18966475273198741</v>
      </c>
      <c r="E22" s="225" t="s">
        <v>366</v>
      </c>
      <c r="I22" s="225" t="s">
        <v>366</v>
      </c>
    </row>
    <row r="23" spans="1:12">
      <c r="A23" s="471" t="s">
        <v>350</v>
      </c>
      <c r="B23" s="231">
        <v>3725</v>
      </c>
      <c r="C23" s="472">
        <v>0.13798851639192444</v>
      </c>
    </row>
    <row r="24" spans="1:12">
      <c r="A24" s="462" t="s">
        <v>343</v>
      </c>
      <c r="B24" s="228">
        <v>3290</v>
      </c>
      <c r="C24" s="463">
        <v>0.1218744211891091</v>
      </c>
    </row>
    <row r="25" spans="1:12">
      <c r="A25" s="462" t="s">
        <v>346</v>
      </c>
      <c r="B25" s="229">
        <v>3040</v>
      </c>
      <c r="C25" s="463">
        <v>0.11261344693461753</v>
      </c>
    </row>
    <row r="26" spans="1:12" ht="15.75" thickBot="1">
      <c r="A26" s="465" t="s">
        <v>347</v>
      </c>
      <c r="B26" s="233">
        <v>2515</v>
      </c>
      <c r="C26" s="466">
        <v>9.3165401000185222E-2</v>
      </c>
    </row>
    <row r="27" spans="1:12">
      <c r="A27" s="473" t="s">
        <v>351</v>
      </c>
      <c r="B27" s="234">
        <v>11565</v>
      </c>
      <c r="C27" s="474">
        <v>0.42841266901278013</v>
      </c>
    </row>
    <row r="28" spans="1:12">
      <c r="A28" s="475" t="s">
        <v>352</v>
      </c>
      <c r="B28" s="229">
        <v>5700</v>
      </c>
      <c r="C28" s="476">
        <v>0.21115021300240785</v>
      </c>
    </row>
    <row r="29" spans="1:12">
      <c r="A29" s="475" t="s">
        <v>353</v>
      </c>
      <c r="B29" s="229">
        <v>5865</v>
      </c>
      <c r="C29" s="476">
        <v>0.21726245601037228</v>
      </c>
    </row>
    <row r="30" spans="1:12">
      <c r="A30" s="475" t="s">
        <v>903</v>
      </c>
      <c r="B30" s="229">
        <v>5385</v>
      </c>
      <c r="C30" s="476">
        <v>0.19948138544174848</v>
      </c>
      <c r="D30" s="295"/>
    </row>
    <row r="31" spans="1:12" s="437" customFormat="1" ht="15.75" thickBot="1">
      <c r="A31" s="477" t="s">
        <v>904</v>
      </c>
      <c r="B31" s="233">
        <v>6180</v>
      </c>
      <c r="C31" s="478">
        <v>0.22893128357103168</v>
      </c>
      <c r="D31" s="295"/>
    </row>
    <row r="32" spans="1:12" s="437" customFormat="1">
      <c r="B32" s="235"/>
      <c r="C32" s="236"/>
      <c r="D32" s="295"/>
    </row>
    <row r="33" spans="1:11">
      <c r="A33" s="225" t="s">
        <v>366</v>
      </c>
      <c r="B33" s="237"/>
      <c r="C33" s="232"/>
    </row>
    <row r="34" spans="1:11">
      <c r="A34" s="225"/>
      <c r="B34" s="238"/>
      <c r="C34" s="225"/>
      <c r="F34" s="282"/>
      <c r="G34" s="282"/>
      <c r="J34" s="235"/>
      <c r="K34" s="129"/>
    </row>
    <row r="35" spans="1:11" ht="15.75" thickBot="1">
      <c r="A35" s="266" t="s">
        <v>929</v>
      </c>
      <c r="B35" s="225"/>
      <c r="C35" s="225"/>
      <c r="E35" s="282" t="s">
        <v>436</v>
      </c>
      <c r="F35" s="282"/>
      <c r="G35" s="282"/>
      <c r="I35" s="282" t="s">
        <v>437</v>
      </c>
      <c r="J35" s="282"/>
      <c r="K35" s="129"/>
    </row>
    <row r="36" spans="1:11">
      <c r="A36" s="441" t="s">
        <v>330</v>
      </c>
      <c r="B36" s="442" t="s">
        <v>5</v>
      </c>
      <c r="C36" s="443" t="s">
        <v>331</v>
      </c>
      <c r="E36" s="441" t="s">
        <v>354</v>
      </c>
      <c r="F36" s="442" t="s">
        <v>5</v>
      </c>
      <c r="G36" s="443" t="s">
        <v>331</v>
      </c>
      <c r="I36" s="441" t="s">
        <v>360</v>
      </c>
      <c r="J36" s="442" t="s">
        <v>5</v>
      </c>
      <c r="K36" s="493" t="s">
        <v>331</v>
      </c>
    </row>
    <row r="37" spans="1:11">
      <c r="A37" s="444" t="s">
        <v>332</v>
      </c>
      <c r="B37" s="445">
        <v>6765</v>
      </c>
      <c r="C37" s="446">
        <v>1</v>
      </c>
      <c r="E37" s="479" t="s">
        <v>355</v>
      </c>
      <c r="F37" s="297">
        <v>3045</v>
      </c>
      <c r="G37" s="480">
        <v>1</v>
      </c>
      <c r="I37" s="30" t="s">
        <v>361</v>
      </c>
      <c r="J37" s="239">
        <v>3720</v>
      </c>
      <c r="K37" s="494">
        <v>1</v>
      </c>
    </row>
    <row r="38" spans="1:11" ht="15.75" thickBot="1">
      <c r="A38" s="447" t="s">
        <v>333</v>
      </c>
      <c r="B38" s="226">
        <v>3045</v>
      </c>
      <c r="C38" s="448">
        <v>0.45011086474501111</v>
      </c>
      <c r="E38" s="481" t="s">
        <v>356</v>
      </c>
      <c r="F38" s="228">
        <v>2405</v>
      </c>
      <c r="G38" s="482">
        <v>0.78981937602627261</v>
      </c>
      <c r="I38" s="495" t="s">
        <v>362</v>
      </c>
      <c r="J38" s="240">
        <v>2185</v>
      </c>
      <c r="K38" s="496">
        <v>0.5873655913978495</v>
      </c>
    </row>
    <row r="39" spans="1:11" ht="15.75" thickBot="1">
      <c r="A39" s="449" t="s">
        <v>334</v>
      </c>
      <c r="B39" s="226">
        <v>3720</v>
      </c>
      <c r="C39" s="450">
        <v>0.54988913525498895</v>
      </c>
      <c r="E39" s="483" t="s">
        <v>357</v>
      </c>
      <c r="F39" s="298">
        <v>600</v>
      </c>
      <c r="G39" s="484">
        <v>0.19704433497536947</v>
      </c>
      <c r="I39" s="28" t="s">
        <v>363</v>
      </c>
      <c r="J39" s="241">
        <v>485</v>
      </c>
      <c r="K39" s="451">
        <v>0.1303763440860215</v>
      </c>
    </row>
    <row r="40" spans="1:11">
      <c r="A40" s="28" t="s">
        <v>335</v>
      </c>
      <c r="B40" s="227">
        <v>4590</v>
      </c>
      <c r="C40" s="451">
        <v>0.6784922394678492</v>
      </c>
      <c r="E40" s="485" t="s">
        <v>343</v>
      </c>
      <c r="F40" s="228">
        <v>60</v>
      </c>
      <c r="G40" s="486">
        <v>1.9704433497536946E-2</v>
      </c>
      <c r="I40" s="462" t="s">
        <v>343</v>
      </c>
      <c r="J40" s="240">
        <v>175</v>
      </c>
      <c r="K40" s="497">
        <v>4.7043010752688172E-2</v>
      </c>
    </row>
    <row r="41" spans="1:11">
      <c r="A41" s="452" t="s">
        <v>336</v>
      </c>
      <c r="B41" s="228">
        <v>2405</v>
      </c>
      <c r="C41" s="453">
        <v>0.35550628233555065</v>
      </c>
      <c r="E41" s="485" t="s">
        <v>346</v>
      </c>
      <c r="F41" s="228">
        <v>270</v>
      </c>
      <c r="G41" s="486">
        <v>8.8669950738916259E-2</v>
      </c>
      <c r="I41" s="462" t="s">
        <v>346</v>
      </c>
      <c r="J41" s="242">
        <v>140</v>
      </c>
      <c r="K41" s="497">
        <v>3.7634408602150539E-2</v>
      </c>
    </row>
    <row r="42" spans="1:11" ht="15.75" thickBot="1">
      <c r="A42" s="452" t="s">
        <v>337</v>
      </c>
      <c r="B42" s="229">
        <v>2185</v>
      </c>
      <c r="C42" s="453">
        <v>0.32298595713229861</v>
      </c>
      <c r="E42" s="487" t="s">
        <v>347</v>
      </c>
      <c r="F42" s="228">
        <v>270</v>
      </c>
      <c r="G42" s="488">
        <v>8.8669950738916259E-2</v>
      </c>
      <c r="I42" s="465" t="s">
        <v>347</v>
      </c>
      <c r="J42" s="243">
        <v>170</v>
      </c>
      <c r="K42" s="498">
        <v>4.5698924731182797E-2</v>
      </c>
    </row>
    <row r="43" spans="1:11">
      <c r="A43" s="452" t="s">
        <v>338</v>
      </c>
      <c r="B43" s="230">
        <v>940</v>
      </c>
      <c r="C43" s="453">
        <v>0.13895048041389504</v>
      </c>
      <c r="E43" s="483" t="s">
        <v>358</v>
      </c>
      <c r="F43" s="298">
        <v>1065</v>
      </c>
      <c r="G43" s="484">
        <v>0.34975369458128081</v>
      </c>
      <c r="I43" s="28" t="s">
        <v>364</v>
      </c>
      <c r="J43" s="244">
        <v>610</v>
      </c>
      <c r="K43" s="451">
        <v>0.16397849462365591</v>
      </c>
    </row>
    <row r="44" spans="1:11" ht="15.75" thickBot="1">
      <c r="A44" s="454" t="s">
        <v>339</v>
      </c>
      <c r="B44" s="230">
        <v>690</v>
      </c>
      <c r="C44" s="455">
        <v>0.10199556541019955</v>
      </c>
      <c r="E44" s="485" t="s">
        <v>343</v>
      </c>
      <c r="F44" s="228">
        <v>675</v>
      </c>
      <c r="G44" s="486">
        <v>0.22167487684729065</v>
      </c>
      <c r="I44" s="462" t="s">
        <v>343</v>
      </c>
      <c r="J44" s="240">
        <v>275</v>
      </c>
      <c r="K44" s="497">
        <v>7.3924731182795703E-2</v>
      </c>
    </row>
    <row r="45" spans="1:11">
      <c r="A45" s="456" t="s">
        <v>340</v>
      </c>
      <c r="B45" s="227">
        <v>1675</v>
      </c>
      <c r="C45" s="457">
        <v>0.24759793052475979</v>
      </c>
      <c r="E45" s="485" t="s">
        <v>346</v>
      </c>
      <c r="F45" s="228">
        <v>275</v>
      </c>
      <c r="G45" s="486">
        <v>9.0311986863711002E-2</v>
      </c>
      <c r="I45" s="462" t="s">
        <v>346</v>
      </c>
      <c r="J45" s="242">
        <v>220</v>
      </c>
      <c r="K45" s="497">
        <v>5.9139784946236562E-2</v>
      </c>
    </row>
    <row r="46" spans="1:11" ht="15.75" thickBot="1">
      <c r="A46" s="458" t="s">
        <v>341</v>
      </c>
      <c r="B46" s="228">
        <v>1065</v>
      </c>
      <c r="C46" s="459">
        <v>0.1574279379157428</v>
      </c>
      <c r="E46" s="487" t="s">
        <v>347</v>
      </c>
      <c r="F46" s="228">
        <v>115</v>
      </c>
      <c r="G46" s="488">
        <v>3.7766830870279149E-2</v>
      </c>
      <c r="I46" s="465" t="s">
        <v>347</v>
      </c>
      <c r="J46" s="243">
        <v>115</v>
      </c>
      <c r="K46" s="498">
        <v>3.0913978494623656E-2</v>
      </c>
    </row>
    <row r="47" spans="1:11">
      <c r="A47" s="460" t="s">
        <v>342</v>
      </c>
      <c r="B47" s="231">
        <v>610</v>
      </c>
      <c r="C47" s="461">
        <v>9.0169992609016994E-2</v>
      </c>
      <c r="E47" s="483" t="s">
        <v>359</v>
      </c>
      <c r="F47" s="227">
        <v>1665</v>
      </c>
      <c r="G47" s="484">
        <v>0.54679802955665024</v>
      </c>
      <c r="I47" s="28" t="s">
        <v>365</v>
      </c>
      <c r="J47" s="227">
        <v>1095</v>
      </c>
      <c r="K47" s="451">
        <v>0.29435483870967744</v>
      </c>
    </row>
    <row r="48" spans="1:11">
      <c r="A48" s="462" t="s">
        <v>343</v>
      </c>
      <c r="B48" s="229">
        <v>950</v>
      </c>
      <c r="C48" s="463">
        <v>0.14042867701404288</v>
      </c>
      <c r="E48" s="485" t="s">
        <v>343</v>
      </c>
      <c r="F48" s="229">
        <v>735</v>
      </c>
      <c r="G48" s="486">
        <v>0.2413793103448276</v>
      </c>
      <c r="I48" s="462" t="s">
        <v>343</v>
      </c>
      <c r="J48" s="228">
        <v>450</v>
      </c>
      <c r="K48" s="497">
        <v>0.12096774193548387</v>
      </c>
    </row>
    <row r="49" spans="1:12">
      <c r="A49" s="464" t="s">
        <v>344</v>
      </c>
      <c r="B49" s="228">
        <v>675</v>
      </c>
      <c r="C49" s="453">
        <v>9.9778270509977826E-2</v>
      </c>
      <c r="E49" s="485" t="s">
        <v>346</v>
      </c>
      <c r="F49" s="229">
        <v>545</v>
      </c>
      <c r="G49" s="486">
        <v>0.17898193760262726</v>
      </c>
      <c r="I49" s="462" t="s">
        <v>346</v>
      </c>
      <c r="J49" s="229">
        <v>360</v>
      </c>
      <c r="K49" s="497">
        <v>9.6774193548387094E-2</v>
      </c>
    </row>
    <row r="50" spans="1:12">
      <c r="A50" s="464" t="s">
        <v>345</v>
      </c>
      <c r="B50" s="229">
        <v>275</v>
      </c>
      <c r="C50" s="453">
        <v>4.065040650406504E-2</v>
      </c>
      <c r="E50" s="485" t="s">
        <v>347</v>
      </c>
      <c r="F50" s="229">
        <v>385</v>
      </c>
      <c r="G50" s="486">
        <v>0.12643678160919541</v>
      </c>
      <c r="I50" s="462" t="s">
        <v>347</v>
      </c>
      <c r="J50" s="229">
        <v>285</v>
      </c>
      <c r="K50" s="497">
        <v>7.6612903225806453E-2</v>
      </c>
    </row>
    <row r="51" spans="1:12">
      <c r="A51" s="462" t="s">
        <v>346</v>
      </c>
      <c r="B51" s="228">
        <v>495</v>
      </c>
      <c r="C51" s="463">
        <v>7.3170731707317069E-2</v>
      </c>
      <c r="E51" s="489" t="s">
        <v>905</v>
      </c>
      <c r="F51" s="228">
        <v>660</v>
      </c>
      <c r="G51" s="490">
        <v>0.21674876847290642</v>
      </c>
      <c r="H51" s="295"/>
      <c r="I51" s="489" t="s">
        <v>907</v>
      </c>
      <c r="J51" s="228">
        <v>680</v>
      </c>
      <c r="K51" s="499">
        <v>0.18279569892473119</v>
      </c>
      <c r="L51" s="295"/>
    </row>
    <row r="52" spans="1:12" ht="15.75" thickBot="1">
      <c r="A52" s="465" t="s">
        <v>347</v>
      </c>
      <c r="B52" s="233">
        <v>230</v>
      </c>
      <c r="C52" s="466">
        <v>3.399852180339985E-2</v>
      </c>
      <c r="E52" s="491" t="s">
        <v>906</v>
      </c>
      <c r="F52" s="233">
        <v>1065</v>
      </c>
      <c r="G52" s="492">
        <v>0.34975369458128081</v>
      </c>
      <c r="I52" s="491" t="s">
        <v>908</v>
      </c>
      <c r="J52" s="233">
        <v>660</v>
      </c>
      <c r="K52" s="466">
        <v>0.17741935483870969</v>
      </c>
    </row>
    <row r="53" spans="1:12">
      <c r="A53" s="467" t="s">
        <v>348</v>
      </c>
      <c r="B53" s="234">
        <v>2760</v>
      </c>
      <c r="C53" s="468">
        <v>0.4079822616407982</v>
      </c>
    </row>
    <row r="54" spans="1:12">
      <c r="A54" s="469" t="s">
        <v>349</v>
      </c>
      <c r="B54" s="228">
        <v>1665</v>
      </c>
      <c r="C54" s="470">
        <v>0.24611973392461198</v>
      </c>
    </row>
    <row r="55" spans="1:12">
      <c r="A55" s="471" t="s">
        <v>350</v>
      </c>
      <c r="B55" s="231">
        <v>1095</v>
      </c>
      <c r="C55" s="472">
        <v>0.16186252771618626</v>
      </c>
    </row>
    <row r="56" spans="1:12">
      <c r="A56" s="462" t="s">
        <v>343</v>
      </c>
      <c r="B56" s="228">
        <v>1185</v>
      </c>
      <c r="C56" s="463">
        <v>0.17516629711751663</v>
      </c>
    </row>
    <row r="57" spans="1:12">
      <c r="A57" s="462" t="s">
        <v>346</v>
      </c>
      <c r="B57" s="229">
        <v>905</v>
      </c>
      <c r="C57" s="463">
        <v>0.13377679231337769</v>
      </c>
    </row>
    <row r="58" spans="1:12" ht="15.75" thickBot="1">
      <c r="A58" s="465" t="s">
        <v>347</v>
      </c>
      <c r="B58" s="233">
        <v>670</v>
      </c>
      <c r="C58" s="466">
        <v>9.9039172209903922E-2</v>
      </c>
    </row>
    <row r="59" spans="1:12">
      <c r="A59" s="473" t="s">
        <v>351</v>
      </c>
      <c r="B59" s="234">
        <v>3065</v>
      </c>
      <c r="C59" s="474">
        <v>0.45306725794530672</v>
      </c>
    </row>
    <row r="60" spans="1:12">
      <c r="A60" s="475" t="s">
        <v>352</v>
      </c>
      <c r="B60" s="229">
        <v>1725</v>
      </c>
      <c r="C60" s="476">
        <v>0.25498891352549891</v>
      </c>
    </row>
    <row r="61" spans="1:12">
      <c r="A61" s="475" t="s">
        <v>353</v>
      </c>
      <c r="B61" s="229">
        <v>1340</v>
      </c>
      <c r="C61" s="476">
        <v>0.19807834441980784</v>
      </c>
    </row>
    <row r="62" spans="1:12">
      <c r="A62" s="475" t="s">
        <v>903</v>
      </c>
      <c r="B62" s="229">
        <v>1340</v>
      </c>
      <c r="C62" s="476">
        <v>0.19807834441980784</v>
      </c>
      <c r="D62" s="295"/>
    </row>
    <row r="63" spans="1:12" s="440" customFormat="1" ht="15.75" thickBot="1">
      <c r="A63" s="477" t="s">
        <v>904</v>
      </c>
      <c r="B63" s="233">
        <v>1725</v>
      </c>
      <c r="C63" s="478">
        <v>0.25498891352549891</v>
      </c>
      <c r="D63" s="295"/>
    </row>
    <row r="66" spans="1:11" ht="15.75" thickBot="1">
      <c r="A66" t="s">
        <v>968</v>
      </c>
      <c r="E66" s="381" t="s">
        <v>436</v>
      </c>
      <c r="I66" s="381" t="s">
        <v>437</v>
      </c>
    </row>
    <row r="67" spans="1:11">
      <c r="A67" s="441" t="s">
        <v>330</v>
      </c>
      <c r="B67" s="442" t="s">
        <v>5</v>
      </c>
      <c r="C67" s="443" t="s">
        <v>331</v>
      </c>
      <c r="E67" s="441" t="s">
        <v>354</v>
      </c>
      <c r="F67" s="442" t="s">
        <v>5</v>
      </c>
      <c r="G67" s="443" t="s">
        <v>331</v>
      </c>
      <c r="I67" s="441" t="s">
        <v>360</v>
      </c>
      <c r="J67" s="442" t="s">
        <v>5</v>
      </c>
      <c r="K67" s="493" t="s">
        <v>331</v>
      </c>
    </row>
    <row r="68" spans="1:11">
      <c r="A68" s="444" t="s">
        <v>332</v>
      </c>
      <c r="B68" s="445">
        <v>2015</v>
      </c>
      <c r="C68" s="446">
        <v>1</v>
      </c>
      <c r="E68" s="479" t="s">
        <v>355</v>
      </c>
      <c r="F68" s="297">
        <v>860</v>
      </c>
      <c r="G68" s="480">
        <v>1</v>
      </c>
      <c r="I68" s="30" t="s">
        <v>361</v>
      </c>
      <c r="J68" s="239">
        <v>1155</v>
      </c>
      <c r="K68" s="494">
        <v>1</v>
      </c>
    </row>
    <row r="69" spans="1:11" ht="15.75" thickBot="1">
      <c r="A69" s="447" t="s">
        <v>333</v>
      </c>
      <c r="B69" s="226">
        <v>860</v>
      </c>
      <c r="C69" s="448">
        <v>0.42679900744416871</v>
      </c>
      <c r="E69" s="481" t="s">
        <v>356</v>
      </c>
      <c r="F69" s="228">
        <v>685</v>
      </c>
      <c r="G69" s="482">
        <v>0.79651162790697672</v>
      </c>
      <c r="I69" s="495" t="s">
        <v>362</v>
      </c>
      <c r="J69" s="240">
        <v>290</v>
      </c>
      <c r="K69" s="496">
        <v>0.25108225108225107</v>
      </c>
    </row>
    <row r="70" spans="1:11" ht="15.75" thickBot="1">
      <c r="A70" s="449" t="s">
        <v>334</v>
      </c>
      <c r="B70" s="226">
        <v>1155</v>
      </c>
      <c r="C70" s="450">
        <v>0.57320099255583123</v>
      </c>
      <c r="E70" s="483" t="s">
        <v>357</v>
      </c>
      <c r="F70" s="298">
        <v>340</v>
      </c>
      <c r="G70" s="484">
        <v>0.39534883720930231</v>
      </c>
      <c r="I70" s="28" t="s">
        <v>363</v>
      </c>
      <c r="J70" s="241">
        <v>60</v>
      </c>
      <c r="K70" s="451">
        <v>5.1948051948051951E-2</v>
      </c>
    </row>
    <row r="71" spans="1:11">
      <c r="A71" s="28" t="s">
        <v>335</v>
      </c>
      <c r="B71" s="227">
        <v>975</v>
      </c>
      <c r="C71" s="451">
        <v>0.4838709677419355</v>
      </c>
      <c r="E71" s="485" t="s">
        <v>343</v>
      </c>
      <c r="F71" s="228">
        <v>35</v>
      </c>
      <c r="G71" s="486">
        <v>4.0697674418604654E-2</v>
      </c>
      <c r="I71" s="462" t="s">
        <v>343</v>
      </c>
      <c r="J71" s="240">
        <v>20</v>
      </c>
      <c r="K71" s="497">
        <v>1.7316017316017316E-2</v>
      </c>
    </row>
    <row r="72" spans="1:11">
      <c r="A72" s="452" t="s">
        <v>336</v>
      </c>
      <c r="B72" s="228">
        <v>685</v>
      </c>
      <c r="C72" s="453">
        <v>0.33995037220843671</v>
      </c>
      <c r="E72" s="485" t="s">
        <v>346</v>
      </c>
      <c r="F72" s="228">
        <v>115</v>
      </c>
      <c r="G72" s="486">
        <v>0.13372093023255813</v>
      </c>
      <c r="I72" s="462" t="s">
        <v>346</v>
      </c>
      <c r="J72" s="242">
        <v>15</v>
      </c>
      <c r="K72" s="497">
        <v>1.2987012987012988E-2</v>
      </c>
    </row>
    <row r="73" spans="1:11" ht="15.75" thickBot="1">
      <c r="A73" s="452" t="s">
        <v>337</v>
      </c>
      <c r="B73" s="229">
        <v>290</v>
      </c>
      <c r="C73" s="453">
        <v>0.14392059553349876</v>
      </c>
      <c r="E73" s="487" t="s">
        <v>347</v>
      </c>
      <c r="F73" s="228">
        <v>190</v>
      </c>
      <c r="G73" s="488">
        <v>0.22093023255813954</v>
      </c>
      <c r="I73" s="465" t="s">
        <v>347</v>
      </c>
      <c r="J73" s="243">
        <v>25</v>
      </c>
      <c r="K73" s="498">
        <v>2.1645021645021644E-2</v>
      </c>
    </row>
    <row r="74" spans="1:11">
      <c r="A74" s="452" t="s">
        <v>338</v>
      </c>
      <c r="B74" s="230">
        <v>105</v>
      </c>
      <c r="C74" s="453">
        <v>5.2109181141439205E-2</v>
      </c>
      <c r="E74" s="483" t="s">
        <v>358</v>
      </c>
      <c r="F74" s="298">
        <v>205</v>
      </c>
      <c r="G74" s="484">
        <v>0.23837209302325582</v>
      </c>
      <c r="I74" s="28" t="s">
        <v>364</v>
      </c>
      <c r="J74" s="244">
        <v>155</v>
      </c>
      <c r="K74" s="451">
        <v>0.13419913419913421</v>
      </c>
    </row>
    <row r="75" spans="1:11" ht="15.75" thickBot="1">
      <c r="A75" s="454" t="s">
        <v>339</v>
      </c>
      <c r="B75" s="230">
        <v>75</v>
      </c>
      <c r="C75" s="455">
        <v>3.7220843672456573E-2</v>
      </c>
      <c r="E75" s="485" t="s">
        <v>343</v>
      </c>
      <c r="F75" s="228">
        <v>45</v>
      </c>
      <c r="G75" s="486">
        <v>5.232558139534884E-2</v>
      </c>
      <c r="I75" s="462" t="s">
        <v>343</v>
      </c>
      <c r="J75" s="240">
        <v>55</v>
      </c>
      <c r="K75" s="497">
        <v>4.7619047619047616E-2</v>
      </c>
    </row>
    <row r="76" spans="1:11">
      <c r="A76" s="456" t="s">
        <v>340</v>
      </c>
      <c r="B76" s="227">
        <v>360</v>
      </c>
      <c r="C76" s="457">
        <v>0.17866004962779156</v>
      </c>
      <c r="E76" s="485" t="s">
        <v>346</v>
      </c>
      <c r="F76" s="228">
        <v>160</v>
      </c>
      <c r="G76" s="486">
        <v>0.18604651162790697</v>
      </c>
      <c r="I76" s="462" t="s">
        <v>346</v>
      </c>
      <c r="J76" s="242">
        <v>75</v>
      </c>
      <c r="K76" s="497">
        <v>6.4935064935064929E-2</v>
      </c>
    </row>
    <row r="77" spans="1:11" ht="15.75" thickBot="1">
      <c r="A77" s="458" t="s">
        <v>341</v>
      </c>
      <c r="B77" s="228">
        <v>205</v>
      </c>
      <c r="C77" s="459">
        <v>0.10173697270471464</v>
      </c>
      <c r="E77" s="487" t="s">
        <v>347</v>
      </c>
      <c r="F77" s="228">
        <v>0</v>
      </c>
      <c r="G77" s="488">
        <v>0</v>
      </c>
      <c r="I77" s="465" t="s">
        <v>347</v>
      </c>
      <c r="J77" s="243">
        <v>25</v>
      </c>
      <c r="K77" s="498">
        <v>2.1645021645021644E-2</v>
      </c>
    </row>
    <row r="78" spans="1:11">
      <c r="A78" s="460" t="s">
        <v>342</v>
      </c>
      <c r="B78" s="231">
        <v>155</v>
      </c>
      <c r="C78" s="461">
        <v>7.6923076923076927E-2</v>
      </c>
      <c r="E78" s="483" t="s">
        <v>359</v>
      </c>
      <c r="F78" s="227">
        <v>545</v>
      </c>
      <c r="G78" s="484">
        <v>0.63372093023255816</v>
      </c>
      <c r="I78" s="28" t="s">
        <v>365</v>
      </c>
      <c r="J78" s="227">
        <v>215</v>
      </c>
      <c r="K78" s="451">
        <v>0.18614718614718614</v>
      </c>
    </row>
    <row r="79" spans="1:11">
      <c r="A79" s="462" t="s">
        <v>343</v>
      </c>
      <c r="B79" s="229">
        <v>100</v>
      </c>
      <c r="C79" s="463">
        <v>4.9627791563275438E-2</v>
      </c>
      <c r="E79" s="485" t="s">
        <v>343</v>
      </c>
      <c r="F79" s="229">
        <v>80</v>
      </c>
      <c r="G79" s="486">
        <v>9.3023255813953487E-2</v>
      </c>
      <c r="I79" s="462" t="s">
        <v>343</v>
      </c>
      <c r="J79" s="228">
        <v>75</v>
      </c>
      <c r="K79" s="497">
        <v>6.4935064935064929E-2</v>
      </c>
    </row>
    <row r="80" spans="1:11">
      <c r="A80" s="464" t="s">
        <v>344</v>
      </c>
      <c r="B80" s="228">
        <v>45</v>
      </c>
      <c r="C80" s="453">
        <v>2.2332506203473945E-2</v>
      </c>
      <c r="E80" s="485" t="s">
        <v>346</v>
      </c>
      <c r="F80" s="229">
        <v>275</v>
      </c>
      <c r="G80" s="486">
        <v>0.31976744186046513</v>
      </c>
      <c r="I80" s="462" t="s">
        <v>346</v>
      </c>
      <c r="J80" s="229">
        <v>90</v>
      </c>
      <c r="K80" s="497">
        <v>7.792207792207792E-2</v>
      </c>
    </row>
    <row r="81" spans="1:12">
      <c r="A81" s="464" t="s">
        <v>345</v>
      </c>
      <c r="B81" s="229">
        <v>55</v>
      </c>
      <c r="C81" s="453">
        <v>2.729528535980149E-2</v>
      </c>
      <c r="E81" s="485" t="s">
        <v>347</v>
      </c>
      <c r="F81" s="229">
        <v>190</v>
      </c>
      <c r="G81" s="486">
        <v>0.22093023255813954</v>
      </c>
      <c r="I81" s="462" t="s">
        <v>347</v>
      </c>
      <c r="J81" s="229">
        <v>50</v>
      </c>
      <c r="K81" s="497">
        <v>4.3290043290043288E-2</v>
      </c>
    </row>
    <row r="82" spans="1:12">
      <c r="A82" s="462" t="s">
        <v>346</v>
      </c>
      <c r="B82" s="228">
        <v>235</v>
      </c>
      <c r="C82" s="463">
        <v>0.11662531017369727</v>
      </c>
      <c r="E82" s="489" t="s">
        <v>905</v>
      </c>
      <c r="F82" s="228">
        <v>365</v>
      </c>
      <c r="G82" s="490">
        <v>0.42441860465116277</v>
      </c>
      <c r="H82" s="295"/>
      <c r="I82" s="489" t="s">
        <v>907</v>
      </c>
      <c r="J82" s="228">
        <v>170</v>
      </c>
      <c r="K82" s="499">
        <v>0.1471861471861472</v>
      </c>
      <c r="L82" s="295"/>
    </row>
    <row r="83" spans="1:12" ht="15.75" thickBot="1">
      <c r="A83" s="465" t="s">
        <v>347</v>
      </c>
      <c r="B83" s="233">
        <v>25</v>
      </c>
      <c r="C83" s="466">
        <v>1.2406947890818859E-2</v>
      </c>
      <c r="E83" s="491" t="s">
        <v>906</v>
      </c>
      <c r="F83" s="233">
        <v>205</v>
      </c>
      <c r="G83" s="492">
        <v>0.23837209302325582</v>
      </c>
      <c r="I83" s="491" t="s">
        <v>908</v>
      </c>
      <c r="J83" s="233">
        <v>195</v>
      </c>
      <c r="K83" s="466">
        <v>0.16883116883116883</v>
      </c>
    </row>
    <row r="84" spans="1:12">
      <c r="A84" s="467" t="s">
        <v>348</v>
      </c>
      <c r="B84" s="234">
        <v>760</v>
      </c>
      <c r="C84" s="468">
        <v>0.37717121588089331</v>
      </c>
    </row>
    <row r="85" spans="1:12">
      <c r="A85" s="469" t="s">
        <v>349</v>
      </c>
      <c r="B85" s="228">
        <v>545</v>
      </c>
      <c r="C85" s="470">
        <v>0.27047146401985112</v>
      </c>
    </row>
    <row r="86" spans="1:12">
      <c r="A86" s="471" t="s">
        <v>350</v>
      </c>
      <c r="B86" s="231">
        <v>215</v>
      </c>
      <c r="C86" s="472">
        <v>0.10669975186104218</v>
      </c>
    </row>
    <row r="87" spans="1:12">
      <c r="A87" s="462" t="s">
        <v>343</v>
      </c>
      <c r="B87" s="228">
        <v>155</v>
      </c>
      <c r="C87" s="463">
        <v>7.6923076923076927E-2</v>
      </c>
    </row>
    <row r="88" spans="1:12">
      <c r="A88" s="462" t="s">
        <v>346</v>
      </c>
      <c r="B88" s="229">
        <v>365</v>
      </c>
      <c r="C88" s="463">
        <v>0.18114143920595532</v>
      </c>
    </row>
    <row r="89" spans="1:12" ht="15.75" thickBot="1">
      <c r="A89" s="465" t="s">
        <v>347</v>
      </c>
      <c r="B89" s="233">
        <v>240</v>
      </c>
      <c r="C89" s="466">
        <v>0.11910669975186104</v>
      </c>
    </row>
    <row r="90" spans="1:12">
      <c r="A90" s="473" t="s">
        <v>351</v>
      </c>
      <c r="B90" s="234">
        <v>935</v>
      </c>
      <c r="C90" s="474">
        <v>0.4640198511166253</v>
      </c>
    </row>
    <row r="91" spans="1:12">
      <c r="A91" s="475" t="s">
        <v>352</v>
      </c>
      <c r="B91" s="229">
        <v>570</v>
      </c>
      <c r="C91" s="476">
        <v>0.28287841191066998</v>
      </c>
    </row>
    <row r="92" spans="1:12">
      <c r="A92" s="475" t="s">
        <v>353</v>
      </c>
      <c r="B92" s="229">
        <v>365</v>
      </c>
      <c r="C92" s="476">
        <v>0.18114143920595532</v>
      </c>
    </row>
    <row r="93" spans="1:12">
      <c r="A93" s="475" t="s">
        <v>903</v>
      </c>
      <c r="B93" s="229">
        <v>535</v>
      </c>
      <c r="C93" s="476">
        <v>0.26550868486352358</v>
      </c>
      <c r="D93" s="295"/>
    </row>
    <row r="94" spans="1:12" s="440" customFormat="1" ht="15.75" thickBot="1">
      <c r="A94" s="477" t="s">
        <v>904</v>
      </c>
      <c r="B94" s="233">
        <v>400</v>
      </c>
      <c r="C94" s="478">
        <v>0.19851116625310175</v>
      </c>
      <c r="D94" s="295"/>
    </row>
    <row r="96" spans="1:12">
      <c r="F96" s="381"/>
      <c r="G96" s="381"/>
      <c r="J96" s="381"/>
      <c r="K96" s="381"/>
    </row>
    <row r="97" spans="1:11" ht="15.75" thickBot="1">
      <c r="A97" t="s">
        <v>1524</v>
      </c>
      <c r="E97" s="381" t="s">
        <v>436</v>
      </c>
      <c r="F97" s="381"/>
      <c r="G97" s="381"/>
      <c r="I97" s="381" t="s">
        <v>437</v>
      </c>
      <c r="J97" s="381"/>
      <c r="K97" s="381"/>
    </row>
    <row r="98" spans="1:11">
      <c r="A98" s="441" t="s">
        <v>330</v>
      </c>
      <c r="B98" s="442" t="s">
        <v>5</v>
      </c>
      <c r="C98" s="443" t="s">
        <v>331</v>
      </c>
      <c r="E98" s="441" t="s">
        <v>354</v>
      </c>
      <c r="F98" s="442" t="s">
        <v>5</v>
      </c>
      <c r="G98" s="443" t="s">
        <v>331</v>
      </c>
      <c r="I98" s="441" t="s">
        <v>360</v>
      </c>
      <c r="J98" s="442" t="s">
        <v>5</v>
      </c>
      <c r="K98" s="493" t="s">
        <v>331</v>
      </c>
    </row>
    <row r="99" spans="1:11">
      <c r="A99" s="444" t="s">
        <v>332</v>
      </c>
      <c r="B99" s="445">
        <f>B5-B37-B68</f>
        <v>18215</v>
      </c>
      <c r="C99" s="446">
        <f>B99/$B$99</f>
        <v>1</v>
      </c>
      <c r="E99" s="479" t="s">
        <v>355</v>
      </c>
      <c r="F99" s="297">
        <f>F5-F37-F68</f>
        <v>6075</v>
      </c>
      <c r="G99" s="480">
        <f>F99/$F$99</f>
        <v>1</v>
      </c>
      <c r="I99" s="30" t="s">
        <v>361</v>
      </c>
      <c r="J99" s="239">
        <f>J5-J37-J68</f>
        <v>12140</v>
      </c>
      <c r="K99" s="494">
        <f>J99/$J$99</f>
        <v>1</v>
      </c>
    </row>
    <row r="100" spans="1:11" ht="15.75" thickBot="1">
      <c r="A100" s="447" t="s">
        <v>333</v>
      </c>
      <c r="B100" s="226">
        <f t="shared" ref="B100:B125" si="0">B6-B38-B69</f>
        <v>6075</v>
      </c>
      <c r="C100" s="448">
        <f t="shared" ref="C100:C125" si="1">B100/$B$99</f>
        <v>0.33351633269283559</v>
      </c>
      <c r="E100" s="481" t="s">
        <v>356</v>
      </c>
      <c r="F100" s="228">
        <f t="shared" ref="F100:F114" si="2">F6-F38-F69</f>
        <v>3830</v>
      </c>
      <c r="G100" s="482">
        <f t="shared" ref="G100:G114" si="3">F100/$F$99</f>
        <v>0.63045267489711931</v>
      </c>
      <c r="I100" s="495" t="s">
        <v>362</v>
      </c>
      <c r="J100" s="240">
        <f t="shared" ref="J100:J114" si="4">J6-J38-J69</f>
        <v>4440</v>
      </c>
      <c r="K100" s="496">
        <f t="shared" ref="K100:K114" si="5">J100/$J$99</f>
        <v>0.36573311367380562</v>
      </c>
    </row>
    <row r="101" spans="1:11" ht="15.75" thickBot="1">
      <c r="A101" s="449" t="s">
        <v>334</v>
      </c>
      <c r="B101" s="226">
        <f t="shared" si="0"/>
        <v>12140</v>
      </c>
      <c r="C101" s="450">
        <f t="shared" si="1"/>
        <v>0.66648366730716446</v>
      </c>
      <c r="E101" s="483" t="s">
        <v>357</v>
      </c>
      <c r="F101" s="298">
        <f t="shared" si="2"/>
        <v>945</v>
      </c>
      <c r="G101" s="484">
        <f t="shared" si="3"/>
        <v>0.15555555555555556</v>
      </c>
      <c r="I101" s="28" t="s">
        <v>363</v>
      </c>
      <c r="J101" s="241">
        <f t="shared" si="4"/>
        <v>810</v>
      </c>
      <c r="K101" s="451">
        <f t="shared" si="5"/>
        <v>6.6721581548599668E-2</v>
      </c>
    </row>
    <row r="102" spans="1:11">
      <c r="A102" s="28" t="s">
        <v>335</v>
      </c>
      <c r="B102" s="227">
        <f t="shared" si="0"/>
        <v>8270</v>
      </c>
      <c r="C102" s="451">
        <f t="shared" si="1"/>
        <v>0.45402141092506176</v>
      </c>
      <c r="E102" s="485" t="s">
        <v>343</v>
      </c>
      <c r="F102" s="228">
        <f t="shared" si="2"/>
        <v>95</v>
      </c>
      <c r="G102" s="486">
        <f t="shared" si="3"/>
        <v>1.5637860082304528E-2</v>
      </c>
      <c r="I102" s="462" t="s">
        <v>343</v>
      </c>
      <c r="J102" s="240">
        <f t="shared" si="4"/>
        <v>165</v>
      </c>
      <c r="K102" s="497">
        <f t="shared" si="5"/>
        <v>1.3591433278418451E-2</v>
      </c>
    </row>
    <row r="103" spans="1:11">
      <c r="A103" s="452" t="s">
        <v>336</v>
      </c>
      <c r="B103" s="228">
        <f t="shared" si="0"/>
        <v>3830</v>
      </c>
      <c r="C103" s="453">
        <f t="shared" si="1"/>
        <v>0.21026626406807578</v>
      </c>
      <c r="E103" s="485" t="s">
        <v>346</v>
      </c>
      <c r="F103" s="228">
        <f t="shared" si="2"/>
        <v>300</v>
      </c>
      <c r="G103" s="486">
        <f t="shared" si="3"/>
        <v>4.9382716049382713E-2</v>
      </c>
      <c r="I103" s="462" t="s">
        <v>346</v>
      </c>
      <c r="J103" s="242">
        <f t="shared" si="4"/>
        <v>285</v>
      </c>
      <c r="K103" s="497">
        <f t="shared" si="5"/>
        <v>2.3476112026359144E-2</v>
      </c>
    </row>
    <row r="104" spans="1:11" ht="15.75" thickBot="1">
      <c r="A104" s="452" t="s">
        <v>337</v>
      </c>
      <c r="B104" s="229">
        <f t="shared" si="0"/>
        <v>4440</v>
      </c>
      <c r="C104" s="453">
        <f t="shared" si="1"/>
        <v>0.24375514685698599</v>
      </c>
      <c r="E104" s="487" t="s">
        <v>347</v>
      </c>
      <c r="F104" s="228">
        <f t="shared" si="2"/>
        <v>550</v>
      </c>
      <c r="G104" s="488">
        <f t="shared" si="3"/>
        <v>9.0534979423868317E-2</v>
      </c>
      <c r="I104" s="465" t="s">
        <v>347</v>
      </c>
      <c r="J104" s="243">
        <f t="shared" si="4"/>
        <v>360</v>
      </c>
      <c r="K104" s="498">
        <f t="shared" si="5"/>
        <v>2.9654036243822075E-2</v>
      </c>
    </row>
    <row r="105" spans="1:11">
      <c r="A105" s="452" t="s">
        <v>338</v>
      </c>
      <c r="B105" s="230">
        <f t="shared" si="0"/>
        <v>1395</v>
      </c>
      <c r="C105" s="453">
        <f t="shared" si="1"/>
        <v>7.6585231951688162E-2</v>
      </c>
      <c r="E105" s="483" t="s">
        <v>358</v>
      </c>
      <c r="F105" s="298">
        <f t="shared" si="2"/>
        <v>1965</v>
      </c>
      <c r="G105" s="484">
        <f t="shared" si="3"/>
        <v>0.32345679012345679</v>
      </c>
      <c r="I105" s="28" t="s">
        <v>364</v>
      </c>
      <c r="J105" s="244">
        <f t="shared" si="4"/>
        <v>1605</v>
      </c>
      <c r="K105" s="451">
        <f t="shared" si="5"/>
        <v>0.13220757825370674</v>
      </c>
    </row>
    <row r="106" spans="1:11" ht="15.75" thickBot="1">
      <c r="A106" s="454" t="s">
        <v>339</v>
      </c>
      <c r="B106" s="230">
        <f t="shared" si="0"/>
        <v>1195</v>
      </c>
      <c r="C106" s="455">
        <f t="shared" si="1"/>
        <v>6.5605270381553671E-2</v>
      </c>
      <c r="E106" s="485" t="s">
        <v>343</v>
      </c>
      <c r="F106" s="228">
        <f t="shared" si="2"/>
        <v>1035</v>
      </c>
      <c r="G106" s="486">
        <f t="shared" si="3"/>
        <v>0.17037037037037037</v>
      </c>
      <c r="I106" s="462" t="s">
        <v>343</v>
      </c>
      <c r="J106" s="240">
        <f t="shared" si="4"/>
        <v>655</v>
      </c>
      <c r="K106" s="497">
        <f t="shared" si="5"/>
        <v>5.3953871499176277E-2</v>
      </c>
    </row>
    <row r="107" spans="1:11">
      <c r="A107" s="456" t="s">
        <v>340</v>
      </c>
      <c r="B107" s="227">
        <f t="shared" si="0"/>
        <v>3570</v>
      </c>
      <c r="C107" s="457">
        <f t="shared" si="1"/>
        <v>0.1959923140269009</v>
      </c>
      <c r="E107" s="485" t="s">
        <v>346</v>
      </c>
      <c r="F107" s="228">
        <f t="shared" si="2"/>
        <v>605</v>
      </c>
      <c r="G107" s="486">
        <f t="shared" si="3"/>
        <v>9.9588477366255146E-2</v>
      </c>
      <c r="I107" s="462" t="s">
        <v>346</v>
      </c>
      <c r="J107" s="242">
        <f t="shared" si="4"/>
        <v>580</v>
      </c>
      <c r="K107" s="497">
        <f t="shared" si="5"/>
        <v>4.7775947281713346E-2</v>
      </c>
    </row>
    <row r="108" spans="1:11" ht="15.75" thickBot="1">
      <c r="A108" s="458" t="s">
        <v>341</v>
      </c>
      <c r="B108" s="228">
        <f t="shared" si="0"/>
        <v>1965</v>
      </c>
      <c r="C108" s="459">
        <f t="shared" si="1"/>
        <v>0.10787812242657151</v>
      </c>
      <c r="E108" s="487" t="s">
        <v>347</v>
      </c>
      <c r="F108" s="228">
        <f t="shared" si="2"/>
        <v>325</v>
      </c>
      <c r="G108" s="488">
        <f t="shared" si="3"/>
        <v>5.3497942386831275E-2</v>
      </c>
      <c r="I108" s="465" t="s">
        <v>347</v>
      </c>
      <c r="J108" s="243">
        <f t="shared" si="4"/>
        <v>370</v>
      </c>
      <c r="K108" s="498">
        <f t="shared" si="5"/>
        <v>3.0477759472817133E-2</v>
      </c>
    </row>
    <row r="109" spans="1:11">
      <c r="A109" s="460" t="s">
        <v>342</v>
      </c>
      <c r="B109" s="231">
        <f t="shared" si="0"/>
        <v>1605</v>
      </c>
      <c r="C109" s="461">
        <f t="shared" si="1"/>
        <v>8.8114191600329406E-2</v>
      </c>
      <c r="E109" s="483" t="s">
        <v>359</v>
      </c>
      <c r="F109" s="227">
        <f t="shared" si="2"/>
        <v>2910</v>
      </c>
      <c r="G109" s="484">
        <f t="shared" si="3"/>
        <v>0.47901234567901235</v>
      </c>
      <c r="I109" s="28" t="s">
        <v>365</v>
      </c>
      <c r="J109" s="227">
        <f t="shared" si="4"/>
        <v>2415</v>
      </c>
      <c r="K109" s="451">
        <f t="shared" si="5"/>
        <v>0.19892915980230644</v>
      </c>
    </row>
    <row r="110" spans="1:11">
      <c r="A110" s="462" t="s">
        <v>343</v>
      </c>
      <c r="B110" s="229">
        <f t="shared" si="0"/>
        <v>1690</v>
      </c>
      <c r="C110" s="463">
        <f t="shared" si="1"/>
        <v>9.2780675267636559E-2</v>
      </c>
      <c r="E110" s="485" t="s">
        <v>343</v>
      </c>
      <c r="F110" s="229">
        <f t="shared" si="2"/>
        <v>1130</v>
      </c>
      <c r="G110" s="486">
        <f t="shared" si="3"/>
        <v>0.18600823045267489</v>
      </c>
      <c r="I110" s="462" t="s">
        <v>343</v>
      </c>
      <c r="J110" s="228">
        <f t="shared" si="4"/>
        <v>820</v>
      </c>
      <c r="K110" s="497">
        <f t="shared" si="5"/>
        <v>6.7545304777594725E-2</v>
      </c>
    </row>
    <row r="111" spans="1:11">
      <c r="A111" s="464" t="s">
        <v>344</v>
      </c>
      <c r="B111" s="228">
        <f t="shared" si="0"/>
        <v>1035</v>
      </c>
      <c r="C111" s="453">
        <f t="shared" si="1"/>
        <v>5.6821301125446061E-2</v>
      </c>
      <c r="E111" s="485" t="s">
        <v>346</v>
      </c>
      <c r="F111" s="229">
        <f t="shared" si="2"/>
        <v>905</v>
      </c>
      <c r="G111" s="486">
        <f t="shared" si="3"/>
        <v>0.14897119341563786</v>
      </c>
      <c r="I111" s="462" t="s">
        <v>346</v>
      </c>
      <c r="J111" s="229">
        <f t="shared" si="4"/>
        <v>865</v>
      </c>
      <c r="K111" s="497">
        <f t="shared" si="5"/>
        <v>7.1252059308072491E-2</v>
      </c>
    </row>
    <row r="112" spans="1:11">
      <c r="A112" s="464" t="s">
        <v>345</v>
      </c>
      <c r="B112" s="229">
        <f t="shared" si="0"/>
        <v>655</v>
      </c>
      <c r="C112" s="453">
        <f t="shared" si="1"/>
        <v>3.5959374142190505E-2</v>
      </c>
      <c r="E112" s="485" t="s">
        <v>347</v>
      </c>
      <c r="F112" s="229">
        <f t="shared" si="2"/>
        <v>875</v>
      </c>
      <c r="G112" s="486">
        <f t="shared" si="3"/>
        <v>0.1440329218106996</v>
      </c>
      <c r="I112" s="462" t="s">
        <v>347</v>
      </c>
      <c r="J112" s="229">
        <f t="shared" si="4"/>
        <v>730</v>
      </c>
      <c r="K112" s="497">
        <f t="shared" si="5"/>
        <v>6.0131795716639208E-2</v>
      </c>
    </row>
    <row r="113" spans="1:12">
      <c r="A113" s="462" t="s">
        <v>346</v>
      </c>
      <c r="B113" s="228">
        <f t="shared" si="0"/>
        <v>1185</v>
      </c>
      <c r="C113" s="463">
        <f t="shared" si="1"/>
        <v>6.5056272303046933E-2</v>
      </c>
      <c r="E113" s="489" t="s">
        <v>905</v>
      </c>
      <c r="F113" s="228">
        <f t="shared" si="2"/>
        <v>1440</v>
      </c>
      <c r="G113" s="490">
        <f t="shared" si="3"/>
        <v>0.23703703703703705</v>
      </c>
      <c r="H113" s="295"/>
      <c r="I113" s="489" t="s">
        <v>907</v>
      </c>
      <c r="J113" s="228">
        <f t="shared" si="4"/>
        <v>2070</v>
      </c>
      <c r="K113" s="499">
        <f t="shared" si="5"/>
        <v>0.17051070840197693</v>
      </c>
      <c r="L113" s="295"/>
    </row>
    <row r="114" spans="1:12" ht="15.75" thickBot="1">
      <c r="A114" s="465" t="s">
        <v>347</v>
      </c>
      <c r="B114" s="233">
        <f t="shared" si="0"/>
        <v>695</v>
      </c>
      <c r="C114" s="466">
        <f t="shared" si="1"/>
        <v>3.81553664562174E-2</v>
      </c>
      <c r="E114" s="491" t="s">
        <v>906</v>
      </c>
      <c r="F114" s="233">
        <f t="shared" si="2"/>
        <v>1965</v>
      </c>
      <c r="G114" s="492">
        <f t="shared" si="3"/>
        <v>0.32345679012345679</v>
      </c>
      <c r="I114" s="491" t="s">
        <v>908</v>
      </c>
      <c r="J114" s="233">
        <f t="shared" si="4"/>
        <v>2090</v>
      </c>
      <c r="K114" s="466">
        <f t="shared" si="5"/>
        <v>0.17215815485996705</v>
      </c>
    </row>
    <row r="115" spans="1:12">
      <c r="A115" s="467" t="s">
        <v>348</v>
      </c>
      <c r="B115" s="234">
        <f t="shared" si="0"/>
        <v>5325</v>
      </c>
      <c r="C115" s="468">
        <f t="shared" si="1"/>
        <v>0.29234147680483119</v>
      </c>
    </row>
    <row r="116" spans="1:12">
      <c r="A116" s="469" t="s">
        <v>349</v>
      </c>
      <c r="B116" s="228">
        <f t="shared" si="0"/>
        <v>2910</v>
      </c>
      <c r="C116" s="470">
        <f t="shared" si="1"/>
        <v>0.15975844084545704</v>
      </c>
    </row>
    <row r="117" spans="1:12">
      <c r="A117" s="471" t="s">
        <v>350</v>
      </c>
      <c r="B117" s="231">
        <f t="shared" si="0"/>
        <v>2415</v>
      </c>
      <c r="C117" s="472">
        <f t="shared" si="1"/>
        <v>0.13258303595937415</v>
      </c>
    </row>
    <row r="118" spans="1:12">
      <c r="A118" s="462" t="s">
        <v>343</v>
      </c>
      <c r="B118" s="228">
        <f t="shared" si="0"/>
        <v>1950</v>
      </c>
      <c r="C118" s="463">
        <f t="shared" si="1"/>
        <v>0.10705462530881142</v>
      </c>
    </row>
    <row r="119" spans="1:12">
      <c r="A119" s="462" t="s">
        <v>346</v>
      </c>
      <c r="B119" s="229">
        <f t="shared" si="0"/>
        <v>1770</v>
      </c>
      <c r="C119" s="463">
        <f t="shared" si="1"/>
        <v>9.7172659895690364E-2</v>
      </c>
    </row>
    <row r="120" spans="1:12" ht="15.75" thickBot="1">
      <c r="A120" s="465" t="s">
        <v>347</v>
      </c>
      <c r="B120" s="233">
        <f t="shared" si="0"/>
        <v>1605</v>
      </c>
      <c r="C120" s="466">
        <f t="shared" si="1"/>
        <v>8.8114191600329406E-2</v>
      </c>
    </row>
    <row r="121" spans="1:12">
      <c r="A121" s="473" t="s">
        <v>351</v>
      </c>
      <c r="B121" s="234">
        <f t="shared" si="0"/>
        <v>7565</v>
      </c>
      <c r="C121" s="474">
        <f t="shared" si="1"/>
        <v>0.41531704639033762</v>
      </c>
    </row>
    <row r="122" spans="1:12">
      <c r="A122" s="475" t="s">
        <v>352</v>
      </c>
      <c r="B122" s="229">
        <f t="shared" si="0"/>
        <v>3405</v>
      </c>
      <c r="C122" s="476">
        <f t="shared" si="1"/>
        <v>0.18693384573153993</v>
      </c>
    </row>
    <row r="123" spans="1:12">
      <c r="A123" s="475" t="s">
        <v>353</v>
      </c>
      <c r="B123" s="229">
        <f t="shared" si="0"/>
        <v>4160</v>
      </c>
      <c r="C123" s="476">
        <f t="shared" si="1"/>
        <v>0.22838320065879769</v>
      </c>
    </row>
    <row r="124" spans="1:12">
      <c r="A124" s="475" t="s">
        <v>903</v>
      </c>
      <c r="B124" s="229">
        <f t="shared" si="0"/>
        <v>3510</v>
      </c>
      <c r="C124" s="476">
        <f t="shared" si="1"/>
        <v>0.19269832555586056</v>
      </c>
      <c r="D124" s="295"/>
    </row>
    <row r="125" spans="1:12" s="440" customFormat="1" ht="15.75" thickBot="1">
      <c r="A125" s="477" t="s">
        <v>904</v>
      </c>
      <c r="B125" s="233">
        <f t="shared" si="0"/>
        <v>4055</v>
      </c>
      <c r="C125" s="478">
        <f t="shared" si="1"/>
        <v>0.22261872083447709</v>
      </c>
      <c r="D125" s="295"/>
    </row>
    <row r="126" spans="1:12" s="440" customFormat="1">
      <c r="D126" s="295"/>
    </row>
    <row r="144" spans="12:12">
      <c r="L144" s="295"/>
    </row>
    <row r="174" spans="12:12">
      <c r="L174" s="295"/>
    </row>
    <row r="204" spans="12:12">
      <c r="L204" s="295"/>
    </row>
    <row r="234" spans="12:12">
      <c r="L234" s="295"/>
    </row>
    <row r="246" spans="1:11" s="416" customFormat="1">
      <c r="A246"/>
      <c r="B246"/>
      <c r="C246"/>
      <c r="D246"/>
      <c r="E246"/>
      <c r="F246"/>
      <c r="G246"/>
      <c r="H246"/>
      <c r="I246"/>
      <c r="J246"/>
      <c r="K246"/>
    </row>
    <row r="247" spans="1:11" s="416" customFormat="1">
      <c r="A247"/>
      <c r="B247"/>
      <c r="C247"/>
      <c r="D247"/>
      <c r="E247"/>
      <c r="F247"/>
      <c r="G247"/>
      <c r="H247"/>
      <c r="I247"/>
      <c r="J247"/>
      <c r="K247"/>
    </row>
  </sheetData>
  <pageMargins left="0.7" right="0.7" top="0.75" bottom="0.75" header="0.3" footer="0.3"/>
  <pageSetup orientation="landscape" r:id="rId1"/>
  <headerFooter>
    <oddHeader>&amp;L6th Cycle Housing Element Data Package&amp;CLake County and the Cities Within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2"/>
  <sheetViews>
    <sheetView zoomScale="85" zoomScaleNormal="85" workbookViewId="0">
      <selection activeCell="A7" sqref="A7"/>
    </sheetView>
  </sheetViews>
  <sheetFormatPr defaultRowHeight="15"/>
  <cols>
    <col min="1" max="1" width="55.28515625" bestFit="1" customWidth="1"/>
    <col min="2" max="2" width="9.28515625" customWidth="1"/>
    <col min="3" max="3" width="14.5703125" customWidth="1"/>
    <col min="4" max="4" width="14.28515625" bestFit="1" customWidth="1"/>
    <col min="5" max="5" width="14.5703125" bestFit="1" customWidth="1"/>
    <col min="6" max="6" width="14.28515625" bestFit="1" customWidth="1"/>
    <col min="7" max="7" width="14.5703125" bestFit="1" customWidth="1"/>
    <col min="8" max="8" width="16.7109375" bestFit="1" customWidth="1"/>
    <col min="9" max="9" width="19.140625" bestFit="1" customWidth="1"/>
    <col min="10" max="10" width="14.28515625" bestFit="1" customWidth="1"/>
    <col min="11" max="11" width="14.5703125" bestFit="1" customWidth="1"/>
    <col min="12" max="12" width="21.7109375" customWidth="1"/>
    <col min="13" max="13" width="19.140625" bestFit="1" customWidth="1"/>
    <col min="14" max="14" width="8.28515625" bestFit="1" customWidth="1"/>
    <col min="15" max="15" width="9.140625" customWidth="1"/>
    <col min="17" max="17" width="11.140625" customWidth="1"/>
    <col min="19" max="19" width="13.28515625" customWidth="1"/>
    <col min="20" max="20" width="11.5703125" customWidth="1"/>
    <col min="22" max="22" width="10.140625" bestFit="1" customWidth="1"/>
    <col min="23" max="23" width="11.140625" customWidth="1"/>
    <col min="24" max="24" width="9.85546875" customWidth="1"/>
    <col min="26" max="26" width="11.5703125" customWidth="1"/>
    <col min="29" max="29" width="12.28515625" customWidth="1"/>
    <col min="32" max="32" width="11.7109375" customWidth="1"/>
  </cols>
  <sheetData>
    <row r="1" spans="1:46" ht="19.5" thickBot="1">
      <c r="A1" s="22" t="s">
        <v>96</v>
      </c>
    </row>
    <row r="2" spans="1:46" ht="15" customHeight="1" thickBot="1">
      <c r="A2" s="348" t="s">
        <v>6</v>
      </c>
      <c r="B2" s="629" t="s">
        <v>910</v>
      </c>
      <c r="C2" s="630"/>
      <c r="D2" s="629" t="s">
        <v>929</v>
      </c>
      <c r="E2" s="630"/>
      <c r="F2" s="629" t="s">
        <v>968</v>
      </c>
      <c r="G2" s="630"/>
      <c r="H2" s="552" t="s">
        <v>206</v>
      </c>
      <c r="I2" s="427"/>
    </row>
    <row r="3" spans="1:46" s="104" customFormat="1" ht="48.75" customHeight="1" thickBot="1">
      <c r="A3" s="320" t="s">
        <v>0</v>
      </c>
      <c r="B3" s="350" t="s">
        <v>72</v>
      </c>
      <c r="C3" s="350" t="s">
        <v>106</v>
      </c>
      <c r="D3" s="321" t="s">
        <v>72</v>
      </c>
      <c r="E3" s="350" t="s">
        <v>106</v>
      </c>
      <c r="F3" s="379" t="s">
        <v>72</v>
      </c>
      <c r="G3" s="350" t="s">
        <v>106</v>
      </c>
      <c r="H3" s="321" t="s">
        <v>72</v>
      </c>
    </row>
    <row r="4" spans="1:46" s="190" customFormat="1" ht="16.5" customHeight="1">
      <c r="A4" s="353" t="s">
        <v>86</v>
      </c>
      <c r="B4" s="354" t="s">
        <v>1088</v>
      </c>
      <c r="C4" s="355" t="s">
        <v>1103</v>
      </c>
      <c r="D4" s="356" t="s">
        <v>1089</v>
      </c>
      <c r="E4" s="355" t="s">
        <v>803</v>
      </c>
      <c r="F4" s="356" t="s">
        <v>1090</v>
      </c>
      <c r="G4" s="355" t="s">
        <v>737</v>
      </c>
      <c r="H4" s="356">
        <f>B4-D4-F4</f>
        <v>12218</v>
      </c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</row>
    <row r="5" spans="1:46" s="136" customFormat="1">
      <c r="A5" s="352" t="s">
        <v>227</v>
      </c>
      <c r="B5" s="354" t="s">
        <v>1096</v>
      </c>
      <c r="C5" s="355" t="s">
        <v>1104</v>
      </c>
      <c r="D5" s="356" t="s">
        <v>1097</v>
      </c>
      <c r="E5" s="351" t="s">
        <v>1105</v>
      </c>
      <c r="F5" s="356" t="s">
        <v>901</v>
      </c>
      <c r="G5" s="351" t="s">
        <v>659</v>
      </c>
      <c r="H5" s="356">
        <f>B5-D5-F5</f>
        <v>5543</v>
      </c>
    </row>
    <row r="6" spans="1:46" s="136" customFormat="1">
      <c r="A6" s="349" t="s">
        <v>580</v>
      </c>
      <c r="B6" s="187"/>
      <c r="C6" s="188"/>
      <c r="D6" s="188"/>
      <c r="E6" s="187"/>
      <c r="F6" s="188"/>
      <c r="G6" s="188"/>
      <c r="H6" s="187"/>
      <c r="I6" s="553"/>
      <c r="J6" s="188"/>
      <c r="K6" s="187"/>
      <c r="L6" s="188"/>
      <c r="M6" s="188"/>
      <c r="N6" s="187"/>
      <c r="O6" s="188"/>
      <c r="P6" s="188"/>
      <c r="Q6" s="187"/>
      <c r="R6" s="188"/>
      <c r="S6" s="188"/>
      <c r="T6" s="418"/>
      <c r="U6" s="188"/>
      <c r="V6" s="188"/>
      <c r="W6" s="187"/>
      <c r="X6" s="188"/>
      <c r="Y6" s="188"/>
      <c r="Z6" s="187"/>
      <c r="AA6" s="188"/>
      <c r="AB6" s="188"/>
      <c r="AC6" s="187"/>
      <c r="AD6" s="188"/>
      <c r="AE6" s="188"/>
      <c r="AF6" s="189"/>
      <c r="AG6" s="189"/>
      <c r="AH6" s="189"/>
    </row>
    <row r="7" spans="1:46">
      <c r="A7" s="322"/>
      <c r="B7" s="322"/>
      <c r="C7" s="322"/>
      <c r="D7" s="322"/>
      <c r="E7" s="322"/>
      <c r="F7" s="322"/>
      <c r="G7" s="322"/>
      <c r="H7" s="322"/>
    </row>
    <row r="8" spans="1:46" ht="19.5" thickBot="1">
      <c r="A8" s="22" t="s">
        <v>168</v>
      </c>
      <c r="B8" s="22"/>
      <c r="C8" s="22"/>
      <c r="D8" s="22"/>
      <c r="E8" s="22"/>
      <c r="F8" s="22"/>
      <c r="G8" s="22"/>
      <c r="H8" s="22"/>
      <c r="O8" s="25"/>
    </row>
    <row r="9" spans="1:46" ht="33.75" customHeight="1" thickBot="1">
      <c r="A9" s="585" t="s">
        <v>582</v>
      </c>
      <c r="B9" s="586"/>
      <c r="C9" s="586"/>
      <c r="D9" s="586"/>
      <c r="E9" s="586"/>
      <c r="F9" s="586"/>
      <c r="G9" s="586"/>
      <c r="H9" s="586"/>
      <c r="I9" s="587"/>
      <c r="J9" s="551"/>
      <c r="K9" s="551"/>
      <c r="L9" s="551"/>
      <c r="M9" s="551"/>
    </row>
    <row r="10" spans="1:46" ht="15" customHeight="1" thickBot="1">
      <c r="A10" s="633" t="s">
        <v>76</v>
      </c>
      <c r="B10" s="634"/>
      <c r="C10" s="631" t="s">
        <v>912</v>
      </c>
      <c r="D10" s="632"/>
      <c r="E10" s="631" t="s">
        <v>929</v>
      </c>
      <c r="F10" s="632"/>
      <c r="G10" s="611" t="s">
        <v>968</v>
      </c>
      <c r="H10" s="612"/>
      <c r="I10" s="436" t="s">
        <v>206</v>
      </c>
      <c r="J10" s="322"/>
    </row>
    <row r="11" spans="1:46" ht="15" customHeight="1">
      <c r="A11" s="33"/>
      <c r="B11" s="34"/>
      <c r="C11" s="35" t="s">
        <v>72</v>
      </c>
      <c r="D11" s="35" t="s">
        <v>106</v>
      </c>
      <c r="E11" s="35" t="s">
        <v>72</v>
      </c>
      <c r="F11" s="35" t="s">
        <v>106</v>
      </c>
      <c r="G11" s="393" t="s">
        <v>72</v>
      </c>
      <c r="H11" s="393" t="s">
        <v>106</v>
      </c>
      <c r="I11" s="396" t="s">
        <v>72</v>
      </c>
      <c r="J11" s="322"/>
    </row>
    <row r="12" spans="1:46" ht="15.75">
      <c r="A12" s="608" t="s">
        <v>77</v>
      </c>
      <c r="B12" s="609"/>
      <c r="C12" s="285" t="s">
        <v>1085</v>
      </c>
      <c r="D12" s="289" t="s">
        <v>1106</v>
      </c>
      <c r="E12" s="287" t="s">
        <v>1086</v>
      </c>
      <c r="F12" s="389" t="s">
        <v>1107</v>
      </c>
      <c r="G12" s="361" t="s">
        <v>1087</v>
      </c>
      <c r="H12" s="361" t="s">
        <v>544</v>
      </c>
      <c r="I12" s="397">
        <f>C12-E12-G12</f>
        <v>17761</v>
      </c>
      <c r="J12" s="322"/>
    </row>
    <row r="13" spans="1:46">
      <c r="A13" s="610" t="s">
        <v>78</v>
      </c>
      <c r="B13" s="610"/>
      <c r="C13" s="286" t="s">
        <v>1088</v>
      </c>
      <c r="D13" s="290" t="s">
        <v>1103</v>
      </c>
      <c r="E13" s="288" t="s">
        <v>1089</v>
      </c>
      <c r="F13" s="390" t="s">
        <v>803</v>
      </c>
      <c r="G13" s="394" t="s">
        <v>1090</v>
      </c>
      <c r="H13" s="394" t="s">
        <v>737</v>
      </c>
      <c r="I13" s="397">
        <f t="shared" ref="I13:I32" si="0">C13-E13-G13</f>
        <v>12218</v>
      </c>
      <c r="J13" s="322"/>
      <c r="O13" s="124"/>
    </row>
    <row r="14" spans="1:46">
      <c r="A14" s="589" t="s">
        <v>97</v>
      </c>
      <c r="B14" s="589"/>
      <c r="C14" s="285" t="s">
        <v>1108</v>
      </c>
      <c r="D14" s="289" t="s">
        <v>642</v>
      </c>
      <c r="E14" s="287" t="s">
        <v>531</v>
      </c>
      <c r="F14" s="389" t="s">
        <v>657</v>
      </c>
      <c r="G14" s="361" t="s">
        <v>58</v>
      </c>
      <c r="H14" s="361" t="s">
        <v>114</v>
      </c>
      <c r="I14" s="397">
        <f t="shared" si="0"/>
        <v>80</v>
      </c>
      <c r="J14" s="322"/>
      <c r="O14" s="124"/>
    </row>
    <row r="15" spans="1:46">
      <c r="A15" s="589" t="s">
        <v>98</v>
      </c>
      <c r="B15" s="589"/>
      <c r="C15" s="285" t="s">
        <v>1109</v>
      </c>
      <c r="D15" s="289" t="s">
        <v>194</v>
      </c>
      <c r="E15" s="287" t="s">
        <v>1110</v>
      </c>
      <c r="F15" s="389" t="s">
        <v>441</v>
      </c>
      <c r="G15" s="361" t="s">
        <v>65</v>
      </c>
      <c r="H15" s="361" t="s">
        <v>662</v>
      </c>
      <c r="I15" s="397">
        <f t="shared" si="0"/>
        <v>629</v>
      </c>
      <c r="J15" s="322"/>
      <c r="O15" s="124"/>
    </row>
    <row r="16" spans="1:46">
      <c r="A16" s="589" t="s">
        <v>99</v>
      </c>
      <c r="B16" s="589"/>
      <c r="C16" s="285" t="s">
        <v>1111</v>
      </c>
      <c r="D16" s="289" t="s">
        <v>1112</v>
      </c>
      <c r="E16" s="287" t="s">
        <v>682</v>
      </c>
      <c r="F16" s="389" t="s">
        <v>196</v>
      </c>
      <c r="G16" s="361" t="s">
        <v>604</v>
      </c>
      <c r="H16" s="361" t="s">
        <v>392</v>
      </c>
      <c r="I16" s="397">
        <f t="shared" si="0"/>
        <v>1082</v>
      </c>
      <c r="J16" s="322"/>
    </row>
    <row r="17" spans="1:10">
      <c r="A17" s="589" t="s">
        <v>100</v>
      </c>
      <c r="B17" s="589"/>
      <c r="C17" s="285" t="s">
        <v>1113</v>
      </c>
      <c r="D17" s="289" t="s">
        <v>887</v>
      </c>
      <c r="E17" s="287" t="s">
        <v>1114</v>
      </c>
      <c r="F17" s="389" t="s">
        <v>188</v>
      </c>
      <c r="G17" s="361" t="s">
        <v>769</v>
      </c>
      <c r="H17" s="361" t="s">
        <v>107</v>
      </c>
      <c r="I17" s="397">
        <f t="shared" si="0"/>
        <v>1732</v>
      </c>
      <c r="J17" s="322"/>
    </row>
    <row r="18" spans="1:10">
      <c r="A18" s="589" t="s">
        <v>101</v>
      </c>
      <c r="B18" s="589"/>
      <c r="C18" s="285" t="s">
        <v>1115</v>
      </c>
      <c r="D18" s="289" t="s">
        <v>1116</v>
      </c>
      <c r="E18" s="287" t="s">
        <v>1117</v>
      </c>
      <c r="F18" s="389" t="s">
        <v>694</v>
      </c>
      <c r="G18" s="361" t="s">
        <v>1118</v>
      </c>
      <c r="H18" s="361" t="s">
        <v>821</v>
      </c>
      <c r="I18" s="397">
        <f t="shared" si="0"/>
        <v>1633</v>
      </c>
      <c r="J18" s="322"/>
    </row>
    <row r="19" spans="1:10">
      <c r="A19" s="589" t="s">
        <v>102</v>
      </c>
      <c r="B19" s="589"/>
      <c r="C19" s="285" t="s">
        <v>1119</v>
      </c>
      <c r="D19" s="289" t="s">
        <v>1120</v>
      </c>
      <c r="E19" s="287" t="s">
        <v>692</v>
      </c>
      <c r="F19" s="389" t="s">
        <v>238</v>
      </c>
      <c r="G19" s="361" t="s">
        <v>773</v>
      </c>
      <c r="H19" s="361" t="s">
        <v>637</v>
      </c>
      <c r="I19" s="397">
        <f t="shared" si="0"/>
        <v>1943</v>
      </c>
      <c r="J19" s="322"/>
    </row>
    <row r="20" spans="1:10">
      <c r="A20" s="589" t="s">
        <v>103</v>
      </c>
      <c r="B20" s="589"/>
      <c r="C20" s="285" t="s">
        <v>1121</v>
      </c>
      <c r="D20" s="289" t="s">
        <v>1122</v>
      </c>
      <c r="E20" s="287" t="s">
        <v>1123</v>
      </c>
      <c r="F20" s="389" t="s">
        <v>448</v>
      </c>
      <c r="G20" s="361" t="s">
        <v>1124</v>
      </c>
      <c r="H20" s="361" t="s">
        <v>107</v>
      </c>
      <c r="I20" s="397">
        <f t="shared" si="0"/>
        <v>3045</v>
      </c>
      <c r="J20" s="322"/>
    </row>
    <row r="21" spans="1:10">
      <c r="A21" s="589" t="s">
        <v>104</v>
      </c>
      <c r="B21" s="589"/>
      <c r="C21" s="285" t="s">
        <v>1125</v>
      </c>
      <c r="D21" s="289" t="s">
        <v>822</v>
      </c>
      <c r="E21" s="287" t="s">
        <v>757</v>
      </c>
      <c r="F21" s="389" t="s">
        <v>821</v>
      </c>
      <c r="G21" s="361" t="s">
        <v>820</v>
      </c>
      <c r="H21" s="361" t="s">
        <v>108</v>
      </c>
      <c r="I21" s="397">
        <f t="shared" si="0"/>
        <v>1411</v>
      </c>
      <c r="J21" s="322"/>
    </row>
    <row r="22" spans="1:10" ht="15.75" customHeight="1">
      <c r="A22" s="589" t="s">
        <v>105</v>
      </c>
      <c r="B22" s="589"/>
      <c r="C22" s="285" t="s">
        <v>1126</v>
      </c>
      <c r="D22" s="289" t="s">
        <v>817</v>
      </c>
      <c r="E22" s="287" t="s">
        <v>1127</v>
      </c>
      <c r="F22" s="389" t="s">
        <v>522</v>
      </c>
      <c r="G22" s="361" t="s">
        <v>1128</v>
      </c>
      <c r="H22" s="361" t="s">
        <v>496</v>
      </c>
      <c r="I22" s="397">
        <f t="shared" si="0"/>
        <v>663</v>
      </c>
      <c r="J22" s="322"/>
    </row>
    <row r="23" spans="1:10" ht="15" customHeight="1">
      <c r="A23" s="647" t="s">
        <v>85</v>
      </c>
      <c r="B23" s="647"/>
      <c r="C23" s="286" t="s">
        <v>1096</v>
      </c>
      <c r="D23" s="290" t="s">
        <v>1104</v>
      </c>
      <c r="E23" s="288" t="s">
        <v>1097</v>
      </c>
      <c r="F23" s="391" t="s">
        <v>1105</v>
      </c>
      <c r="G23" s="395" t="s">
        <v>901</v>
      </c>
      <c r="H23" s="395" t="s">
        <v>659</v>
      </c>
      <c r="I23" s="397">
        <f t="shared" si="0"/>
        <v>5543</v>
      </c>
      <c r="J23" s="322"/>
    </row>
    <row r="24" spans="1:10" ht="15" customHeight="1">
      <c r="A24" s="589" t="s">
        <v>97</v>
      </c>
      <c r="B24" s="589"/>
      <c r="C24" s="285" t="s">
        <v>1123</v>
      </c>
      <c r="D24" s="289" t="s">
        <v>812</v>
      </c>
      <c r="E24" s="287" t="s">
        <v>1129</v>
      </c>
      <c r="F24" s="389" t="s">
        <v>314</v>
      </c>
      <c r="G24" s="361" t="s">
        <v>884</v>
      </c>
      <c r="H24" s="361" t="s">
        <v>127</v>
      </c>
      <c r="I24" s="397">
        <f t="shared" si="0"/>
        <v>356</v>
      </c>
      <c r="J24" s="322"/>
    </row>
    <row r="25" spans="1:10" ht="15.75" customHeight="1">
      <c r="A25" s="589" t="s">
        <v>98</v>
      </c>
      <c r="B25" s="589"/>
      <c r="C25" s="285" t="s">
        <v>1130</v>
      </c>
      <c r="D25" s="289" t="s">
        <v>1131</v>
      </c>
      <c r="E25" s="287" t="s">
        <v>850</v>
      </c>
      <c r="F25" s="389" t="s">
        <v>403</v>
      </c>
      <c r="G25" s="361" t="s">
        <v>1132</v>
      </c>
      <c r="H25" s="361" t="s">
        <v>703</v>
      </c>
      <c r="I25" s="397">
        <f t="shared" si="0"/>
        <v>1112</v>
      </c>
      <c r="J25" s="322"/>
    </row>
    <row r="26" spans="1:10">
      <c r="A26" s="589" t="s">
        <v>99</v>
      </c>
      <c r="B26" s="589"/>
      <c r="C26" s="285" t="s">
        <v>1133</v>
      </c>
      <c r="D26" s="289" t="s">
        <v>1116</v>
      </c>
      <c r="E26" s="287" t="s">
        <v>1134</v>
      </c>
      <c r="F26" s="389" t="s">
        <v>489</v>
      </c>
      <c r="G26" s="361" t="s">
        <v>82</v>
      </c>
      <c r="H26" s="361" t="s">
        <v>122</v>
      </c>
      <c r="I26" s="397">
        <f t="shared" si="0"/>
        <v>976</v>
      </c>
      <c r="J26" s="322"/>
    </row>
    <row r="27" spans="1:10">
      <c r="A27" s="589" t="s">
        <v>100</v>
      </c>
      <c r="B27" s="589"/>
      <c r="C27" s="285" t="s">
        <v>1135</v>
      </c>
      <c r="D27" s="289" t="s">
        <v>870</v>
      </c>
      <c r="E27" s="287" t="s">
        <v>1136</v>
      </c>
      <c r="F27" s="389" t="s">
        <v>715</v>
      </c>
      <c r="G27" s="361" t="s">
        <v>763</v>
      </c>
      <c r="H27" s="361" t="s">
        <v>192</v>
      </c>
      <c r="I27" s="397">
        <f t="shared" si="0"/>
        <v>1134</v>
      </c>
      <c r="J27" s="322"/>
    </row>
    <row r="28" spans="1:10">
      <c r="A28" s="589" t="s">
        <v>101</v>
      </c>
      <c r="B28" s="589"/>
      <c r="C28" s="285" t="s">
        <v>1137</v>
      </c>
      <c r="D28" s="289" t="s">
        <v>487</v>
      </c>
      <c r="E28" s="287" t="s">
        <v>1138</v>
      </c>
      <c r="F28" s="389" t="s">
        <v>238</v>
      </c>
      <c r="G28" s="361" t="s">
        <v>656</v>
      </c>
      <c r="H28" s="361" t="s">
        <v>522</v>
      </c>
      <c r="I28" s="397">
        <f t="shared" si="0"/>
        <v>408</v>
      </c>
      <c r="J28" s="322"/>
    </row>
    <row r="29" spans="1:10">
      <c r="A29" s="589" t="s">
        <v>102</v>
      </c>
      <c r="B29" s="589"/>
      <c r="C29" s="285" t="s">
        <v>1139</v>
      </c>
      <c r="D29" s="289" t="s">
        <v>1140</v>
      </c>
      <c r="E29" s="287" t="s">
        <v>542</v>
      </c>
      <c r="F29" s="389" t="s">
        <v>388</v>
      </c>
      <c r="G29" s="361" t="s">
        <v>601</v>
      </c>
      <c r="H29" s="361" t="s">
        <v>200</v>
      </c>
      <c r="I29" s="397">
        <f t="shared" si="0"/>
        <v>612</v>
      </c>
      <c r="J29" s="322"/>
    </row>
    <row r="30" spans="1:10" ht="15.75" customHeight="1">
      <c r="A30" s="589" t="s">
        <v>103</v>
      </c>
      <c r="B30" s="589"/>
      <c r="C30" s="285" t="s">
        <v>1141</v>
      </c>
      <c r="D30" s="289" t="s">
        <v>254</v>
      </c>
      <c r="E30" s="287" t="s">
        <v>1142</v>
      </c>
      <c r="F30" s="389" t="s">
        <v>504</v>
      </c>
      <c r="G30" s="361" t="s">
        <v>689</v>
      </c>
      <c r="H30" s="361" t="s">
        <v>395</v>
      </c>
      <c r="I30" s="397">
        <f t="shared" si="0"/>
        <v>528</v>
      </c>
      <c r="J30" s="322"/>
    </row>
    <row r="31" spans="1:10">
      <c r="A31" s="598" t="s">
        <v>104</v>
      </c>
      <c r="B31" s="598"/>
      <c r="C31" s="357" t="s">
        <v>819</v>
      </c>
      <c r="D31" s="358" t="s">
        <v>776</v>
      </c>
      <c r="E31" s="359" t="s">
        <v>195</v>
      </c>
      <c r="F31" s="389" t="s">
        <v>565</v>
      </c>
      <c r="G31" s="361" t="s">
        <v>624</v>
      </c>
      <c r="H31" s="361" t="s">
        <v>185</v>
      </c>
      <c r="I31" s="397">
        <f t="shared" si="0"/>
        <v>344</v>
      </c>
      <c r="J31" s="322"/>
    </row>
    <row r="32" spans="1:10">
      <c r="A32" s="646" t="s">
        <v>105</v>
      </c>
      <c r="B32" s="646"/>
      <c r="C32" s="360" t="s">
        <v>606</v>
      </c>
      <c r="D32" s="361" t="s">
        <v>1143</v>
      </c>
      <c r="E32" s="360" t="s">
        <v>679</v>
      </c>
      <c r="F32" s="392" t="s">
        <v>636</v>
      </c>
      <c r="G32" s="361" t="s">
        <v>74</v>
      </c>
      <c r="H32" s="361" t="s">
        <v>653</v>
      </c>
      <c r="I32" s="397">
        <f t="shared" si="0"/>
        <v>73</v>
      </c>
      <c r="J32" s="322"/>
    </row>
    <row r="33" spans="1:25">
      <c r="A33" s="362" t="s">
        <v>581</v>
      </c>
      <c r="J33" s="295"/>
      <c r="N33" s="295"/>
      <c r="R33" s="90"/>
      <c r="S33" s="90"/>
      <c r="T33" s="295"/>
    </row>
    <row r="35" spans="1:25" ht="15.75" hidden="1" thickBot="1">
      <c r="A35" s="639" t="s">
        <v>224</v>
      </c>
      <c r="B35" s="639"/>
      <c r="O35" s="25"/>
      <c r="Y35" s="124"/>
    </row>
    <row r="36" spans="1:25" ht="12" hidden="1" customHeight="1">
      <c r="A36" s="644" t="s">
        <v>207</v>
      </c>
      <c r="B36" s="645"/>
      <c r="C36" s="640" t="s">
        <v>911</v>
      </c>
      <c r="D36" s="641"/>
      <c r="E36" s="635" t="s">
        <v>929</v>
      </c>
      <c r="F36" s="636"/>
      <c r="G36" s="635" t="s">
        <v>968</v>
      </c>
      <c r="H36" s="636"/>
      <c r="I36" s="363" t="s">
        <v>206</v>
      </c>
    </row>
    <row r="37" spans="1:25" ht="12" hidden="1" customHeight="1">
      <c r="A37" s="33"/>
      <c r="B37" s="34"/>
      <c r="C37" s="117" t="s">
        <v>72</v>
      </c>
      <c r="D37" s="117" t="s">
        <v>106</v>
      </c>
      <c r="E37" s="130" t="s">
        <v>72</v>
      </c>
      <c r="F37" s="130" t="s">
        <v>106</v>
      </c>
      <c r="G37" s="376" t="s">
        <v>72</v>
      </c>
      <c r="H37" s="376" t="s">
        <v>106</v>
      </c>
      <c r="I37" s="178" t="s">
        <v>72</v>
      </c>
    </row>
    <row r="38" spans="1:25" ht="12" hidden="1" customHeight="1">
      <c r="A38" s="617" t="s">
        <v>77</v>
      </c>
      <c r="B38" s="618"/>
      <c r="C38" s="291" t="s">
        <v>1085</v>
      </c>
      <c r="D38" s="291" t="s">
        <v>1106</v>
      </c>
      <c r="E38" s="291" t="s">
        <v>1086</v>
      </c>
      <c r="F38" s="291" t="s">
        <v>1107</v>
      </c>
      <c r="G38" s="291" t="s">
        <v>1087</v>
      </c>
      <c r="H38" s="291" t="s">
        <v>544</v>
      </c>
      <c r="I38" s="38">
        <f>C38-E38-G38</f>
        <v>17761</v>
      </c>
    </row>
    <row r="39" spans="1:25" ht="12" hidden="1" customHeight="1">
      <c r="A39" s="617" t="s">
        <v>78</v>
      </c>
      <c r="B39" s="618"/>
      <c r="C39" s="291" t="s">
        <v>1088</v>
      </c>
      <c r="D39" s="291" t="s">
        <v>1103</v>
      </c>
      <c r="E39" s="291" t="s">
        <v>1089</v>
      </c>
      <c r="F39" s="291" t="s">
        <v>803</v>
      </c>
      <c r="G39" s="291" t="s">
        <v>1090</v>
      </c>
      <c r="H39" s="291" t="s">
        <v>737</v>
      </c>
      <c r="I39" s="38">
        <f t="shared" ref="I39:I54" si="1">C39-E39-G39</f>
        <v>12218</v>
      </c>
    </row>
    <row r="40" spans="1:25" ht="12" hidden="1" customHeight="1">
      <c r="A40" s="617" t="s">
        <v>116</v>
      </c>
      <c r="B40" s="618"/>
      <c r="C40" s="291" t="s">
        <v>1144</v>
      </c>
      <c r="D40" s="291" t="s">
        <v>1145</v>
      </c>
      <c r="E40" s="291" t="s">
        <v>1146</v>
      </c>
      <c r="F40" s="291" t="s">
        <v>877</v>
      </c>
      <c r="G40" s="291" t="s">
        <v>1147</v>
      </c>
      <c r="H40" s="291" t="s">
        <v>680</v>
      </c>
      <c r="I40" s="38">
        <f t="shared" si="1"/>
        <v>3562</v>
      </c>
    </row>
    <row r="41" spans="1:25" ht="12" hidden="1" customHeight="1">
      <c r="A41" s="617" t="s">
        <v>117</v>
      </c>
      <c r="B41" s="618"/>
      <c r="C41" s="291" t="s">
        <v>1148</v>
      </c>
      <c r="D41" s="291" t="s">
        <v>1149</v>
      </c>
      <c r="E41" s="291" t="s">
        <v>1150</v>
      </c>
      <c r="F41" s="291" t="s">
        <v>669</v>
      </c>
      <c r="G41" s="291" t="s">
        <v>804</v>
      </c>
      <c r="H41" s="291" t="s">
        <v>198</v>
      </c>
      <c r="I41" s="38">
        <f t="shared" si="1"/>
        <v>5326</v>
      </c>
    </row>
    <row r="42" spans="1:25" ht="12" hidden="1" customHeight="1">
      <c r="A42" s="617" t="s">
        <v>118</v>
      </c>
      <c r="B42" s="618"/>
      <c r="C42" s="291" t="s">
        <v>1151</v>
      </c>
      <c r="D42" s="291" t="s">
        <v>1152</v>
      </c>
      <c r="E42" s="291" t="s">
        <v>1153</v>
      </c>
      <c r="F42" s="291" t="s">
        <v>314</v>
      </c>
      <c r="G42" s="291" t="s">
        <v>551</v>
      </c>
      <c r="H42" s="291" t="s">
        <v>239</v>
      </c>
      <c r="I42" s="38">
        <f t="shared" si="1"/>
        <v>1580</v>
      </c>
    </row>
    <row r="43" spans="1:25" ht="12" hidden="1" customHeight="1">
      <c r="A43" s="617" t="s">
        <v>120</v>
      </c>
      <c r="B43" s="618"/>
      <c r="C43" s="291" t="s">
        <v>1154</v>
      </c>
      <c r="D43" s="291" t="s">
        <v>1131</v>
      </c>
      <c r="E43" s="291" t="s">
        <v>836</v>
      </c>
      <c r="F43" s="291" t="s">
        <v>661</v>
      </c>
      <c r="G43" s="291" t="s">
        <v>203</v>
      </c>
      <c r="H43" s="291" t="s">
        <v>525</v>
      </c>
      <c r="I43" s="38">
        <f t="shared" si="1"/>
        <v>1072</v>
      </c>
    </row>
    <row r="44" spans="1:25" ht="12" hidden="1" customHeight="1">
      <c r="A44" s="617" t="s">
        <v>121</v>
      </c>
      <c r="B44" s="618"/>
      <c r="C44" s="291" t="s">
        <v>1155</v>
      </c>
      <c r="D44" s="291" t="s">
        <v>403</v>
      </c>
      <c r="E44" s="291" t="s">
        <v>671</v>
      </c>
      <c r="F44" s="291" t="s">
        <v>522</v>
      </c>
      <c r="G44" s="291" t="s">
        <v>203</v>
      </c>
      <c r="H44" s="291" t="s">
        <v>525</v>
      </c>
      <c r="I44" s="38">
        <f t="shared" si="1"/>
        <v>410</v>
      </c>
    </row>
    <row r="45" spans="1:25" ht="12" hidden="1" customHeight="1">
      <c r="A45" s="617" t="s">
        <v>123</v>
      </c>
      <c r="B45" s="618"/>
      <c r="C45" s="291" t="s">
        <v>719</v>
      </c>
      <c r="D45" s="291" t="s">
        <v>239</v>
      </c>
      <c r="E45" s="291" t="s">
        <v>1156</v>
      </c>
      <c r="F45" s="291" t="s">
        <v>1143</v>
      </c>
      <c r="G45" s="291" t="s">
        <v>58</v>
      </c>
      <c r="H45" s="291" t="s">
        <v>114</v>
      </c>
      <c r="I45" s="38">
        <f t="shared" si="1"/>
        <v>108</v>
      </c>
    </row>
    <row r="46" spans="1:25" ht="12" hidden="1" customHeight="1">
      <c r="A46" s="617" t="s">
        <v>125</v>
      </c>
      <c r="B46" s="618"/>
      <c r="C46" s="291" t="s">
        <v>775</v>
      </c>
      <c r="D46" s="291" t="s">
        <v>642</v>
      </c>
      <c r="E46" s="291" t="s">
        <v>63</v>
      </c>
      <c r="F46" s="291" t="s">
        <v>501</v>
      </c>
      <c r="G46" s="291" t="s">
        <v>58</v>
      </c>
      <c r="H46" s="291" t="s">
        <v>114</v>
      </c>
      <c r="I46" s="38">
        <f t="shared" si="1"/>
        <v>160</v>
      </c>
    </row>
    <row r="47" spans="1:25" ht="12" hidden="1" customHeight="1">
      <c r="A47" s="617" t="s">
        <v>85</v>
      </c>
      <c r="B47" s="618"/>
      <c r="C47" s="291" t="s">
        <v>1096</v>
      </c>
      <c r="D47" s="291" t="s">
        <v>1104</v>
      </c>
      <c r="E47" s="291" t="s">
        <v>1097</v>
      </c>
      <c r="F47" s="291" t="s">
        <v>1105</v>
      </c>
      <c r="G47" s="291" t="s">
        <v>901</v>
      </c>
      <c r="H47" s="291" t="s">
        <v>659</v>
      </c>
      <c r="I47" s="38">
        <f t="shared" si="1"/>
        <v>5543</v>
      </c>
    </row>
    <row r="48" spans="1:25" ht="12" hidden="1" customHeight="1">
      <c r="A48" s="617" t="s">
        <v>116</v>
      </c>
      <c r="B48" s="618"/>
      <c r="C48" s="291" t="s">
        <v>1157</v>
      </c>
      <c r="D48" s="291" t="s">
        <v>1158</v>
      </c>
      <c r="E48" s="291" t="s">
        <v>1159</v>
      </c>
      <c r="F48" s="291" t="s">
        <v>664</v>
      </c>
      <c r="G48" s="291" t="s">
        <v>827</v>
      </c>
      <c r="H48" s="291" t="s">
        <v>728</v>
      </c>
      <c r="I48" s="38">
        <f t="shared" si="1"/>
        <v>1728</v>
      </c>
    </row>
    <row r="49" spans="1:20" ht="12" hidden="1" customHeight="1">
      <c r="A49" s="617" t="s">
        <v>117</v>
      </c>
      <c r="B49" s="618"/>
      <c r="C49" s="291" t="s">
        <v>1160</v>
      </c>
      <c r="D49" s="291" t="s">
        <v>1161</v>
      </c>
      <c r="E49" s="291" t="s">
        <v>876</v>
      </c>
      <c r="F49" s="291" t="s">
        <v>698</v>
      </c>
      <c r="G49" s="291" t="s">
        <v>1162</v>
      </c>
      <c r="H49" s="291" t="s">
        <v>112</v>
      </c>
      <c r="I49" s="38">
        <f t="shared" si="1"/>
        <v>1550</v>
      </c>
    </row>
    <row r="50" spans="1:20" ht="12" hidden="1" customHeight="1">
      <c r="A50" s="617" t="s">
        <v>118</v>
      </c>
      <c r="B50" s="618"/>
      <c r="C50" s="291" t="s">
        <v>1163</v>
      </c>
      <c r="D50" s="291" t="s">
        <v>1164</v>
      </c>
      <c r="E50" s="291" t="s">
        <v>867</v>
      </c>
      <c r="F50" s="291" t="s">
        <v>403</v>
      </c>
      <c r="G50" s="291" t="s">
        <v>1165</v>
      </c>
      <c r="H50" s="291" t="s">
        <v>108</v>
      </c>
      <c r="I50" s="38">
        <f t="shared" si="1"/>
        <v>895</v>
      </c>
    </row>
    <row r="51" spans="1:20" ht="12" hidden="1" customHeight="1">
      <c r="A51" s="617" t="s">
        <v>120</v>
      </c>
      <c r="B51" s="618"/>
      <c r="C51" s="291" t="s">
        <v>1166</v>
      </c>
      <c r="D51" s="291" t="s">
        <v>700</v>
      </c>
      <c r="E51" s="291" t="s">
        <v>1167</v>
      </c>
      <c r="F51" s="291" t="s">
        <v>110</v>
      </c>
      <c r="G51" s="291" t="s">
        <v>802</v>
      </c>
      <c r="H51" s="291" t="s">
        <v>190</v>
      </c>
      <c r="I51" s="38">
        <f t="shared" si="1"/>
        <v>750</v>
      </c>
    </row>
    <row r="52" spans="1:20" ht="12" hidden="1" customHeight="1">
      <c r="A52" s="637" t="s">
        <v>121</v>
      </c>
      <c r="B52" s="638"/>
      <c r="C52" s="291" t="s">
        <v>1168</v>
      </c>
      <c r="D52" s="291" t="s">
        <v>1169</v>
      </c>
      <c r="E52" s="291" t="s">
        <v>1170</v>
      </c>
      <c r="F52" s="291" t="s">
        <v>566</v>
      </c>
      <c r="G52" s="291" t="s">
        <v>60</v>
      </c>
      <c r="H52" s="291" t="s">
        <v>114</v>
      </c>
      <c r="I52" s="38">
        <f t="shared" si="1"/>
        <v>396</v>
      </c>
    </row>
    <row r="53" spans="1:20" ht="12" hidden="1" customHeight="1">
      <c r="A53" s="642" t="s">
        <v>123</v>
      </c>
      <c r="B53" s="643"/>
      <c r="C53" s="291" t="s">
        <v>683</v>
      </c>
      <c r="D53" s="291" t="s">
        <v>735</v>
      </c>
      <c r="E53" s="291" t="s">
        <v>629</v>
      </c>
      <c r="F53" s="291" t="s">
        <v>197</v>
      </c>
      <c r="G53" s="291" t="s">
        <v>128</v>
      </c>
      <c r="H53" s="291" t="s">
        <v>396</v>
      </c>
      <c r="I53" s="38">
        <f t="shared" si="1"/>
        <v>193</v>
      </c>
    </row>
    <row r="54" spans="1:20" ht="12" hidden="1" customHeight="1">
      <c r="A54" s="642" t="s">
        <v>125</v>
      </c>
      <c r="B54" s="643"/>
      <c r="C54" s="291" t="s">
        <v>449</v>
      </c>
      <c r="D54" s="291" t="s">
        <v>1143</v>
      </c>
      <c r="E54" s="291" t="s">
        <v>119</v>
      </c>
      <c r="F54" s="291" t="s">
        <v>200</v>
      </c>
      <c r="G54" s="291" t="s">
        <v>58</v>
      </c>
      <c r="H54" s="291" t="s">
        <v>114</v>
      </c>
      <c r="I54" s="38">
        <f t="shared" si="1"/>
        <v>31</v>
      </c>
    </row>
    <row r="55" spans="1:20" ht="12" customHeight="1">
      <c r="A55" s="322"/>
      <c r="B55" s="322"/>
      <c r="C55" s="322"/>
      <c r="D55" s="322"/>
      <c r="E55" s="322"/>
      <c r="F55" s="322"/>
      <c r="G55" s="322"/>
      <c r="H55" s="322"/>
      <c r="I55" s="322"/>
      <c r="J55" s="295"/>
      <c r="K55" s="322"/>
      <c r="L55" s="322"/>
      <c r="M55" s="322"/>
      <c r="N55" s="322"/>
      <c r="T55" s="295"/>
    </row>
    <row r="56" spans="1:20" s="90" customFormat="1" ht="17.25" customHeight="1" thickBot="1">
      <c r="A56" s="22" t="s">
        <v>169</v>
      </c>
      <c r="B56" s="322"/>
      <c r="C56" s="322"/>
      <c r="D56" s="322"/>
      <c r="E56" s="322"/>
      <c r="F56" s="322"/>
      <c r="G56" s="322"/>
      <c r="H56" s="322"/>
      <c r="I56" s="322"/>
      <c r="J56" s="322"/>
      <c r="K56" s="322"/>
      <c r="L56" s="322"/>
      <c r="M56" s="322"/>
      <c r="N56" s="322"/>
    </row>
    <row r="57" spans="1:20" ht="29.25" customHeight="1" thickBot="1">
      <c r="A57" s="585" t="s">
        <v>567</v>
      </c>
      <c r="B57" s="586"/>
      <c r="C57" s="586"/>
      <c r="D57" s="586"/>
      <c r="E57" s="586"/>
      <c r="F57" s="586"/>
      <c r="G57" s="586"/>
      <c r="H57" s="586"/>
      <c r="I57" s="586"/>
      <c r="J57" s="587"/>
      <c r="K57" s="551"/>
      <c r="L57" s="551"/>
      <c r="M57" s="551"/>
      <c r="N57" s="551"/>
    </row>
    <row r="58" spans="1:20" ht="12" customHeight="1">
      <c r="A58" s="623" t="s">
        <v>76</v>
      </c>
      <c r="B58" s="624"/>
      <c r="C58" s="625" t="s">
        <v>910</v>
      </c>
      <c r="D58" s="625"/>
      <c r="E58" s="599" t="s">
        <v>929</v>
      </c>
      <c r="F58" s="599"/>
      <c r="G58" s="599" t="s">
        <v>968</v>
      </c>
      <c r="H58" s="599"/>
      <c r="I58" s="621" t="s">
        <v>206</v>
      </c>
      <c r="J58" s="622"/>
    </row>
    <row r="59" spans="1:20" ht="15.75" thickBot="1">
      <c r="A59" s="600"/>
      <c r="B59" s="601"/>
      <c r="C59" s="428" t="s">
        <v>40</v>
      </c>
      <c r="D59" s="428" t="s">
        <v>41</v>
      </c>
      <c r="E59" s="428" t="s">
        <v>40</v>
      </c>
      <c r="F59" s="428" t="s">
        <v>41</v>
      </c>
      <c r="G59" s="428" t="s">
        <v>40</v>
      </c>
      <c r="H59" s="428" t="s">
        <v>41</v>
      </c>
      <c r="I59" s="428" t="s">
        <v>40</v>
      </c>
      <c r="J59" s="429" t="s">
        <v>41</v>
      </c>
    </row>
    <row r="60" spans="1:20" s="36" customFormat="1" ht="29.25" customHeight="1">
      <c r="A60" s="615" t="s">
        <v>7</v>
      </c>
      <c r="B60" s="616"/>
      <c r="C60" s="41"/>
      <c r="D60" s="42"/>
      <c r="E60" s="41"/>
      <c r="F60" s="42"/>
      <c r="G60" s="324"/>
      <c r="H60" s="324"/>
      <c r="I60" s="398"/>
      <c r="J60" s="324"/>
    </row>
    <row r="61" spans="1:20">
      <c r="A61" s="613" t="s">
        <v>12</v>
      </c>
      <c r="B61" s="626"/>
      <c r="C61" s="138" t="str">
        <f>C40</f>
        <v>5,190</v>
      </c>
      <c r="D61" s="39">
        <f>C61/C69</f>
        <v>0.61844613918017155</v>
      </c>
      <c r="E61" s="138" t="str">
        <f>E40</f>
        <v>1,295</v>
      </c>
      <c r="F61" s="39">
        <f>E61/E69</f>
        <v>0.54664415365132968</v>
      </c>
      <c r="G61" s="185" t="str">
        <f>G40</f>
        <v>333</v>
      </c>
      <c r="H61" s="404">
        <f>G61/G69</f>
        <v>0.45429740791268758</v>
      </c>
      <c r="I61" s="399">
        <f>I40</f>
        <v>3562</v>
      </c>
      <c r="J61" s="140">
        <f>I61/I69</f>
        <v>0.67334593572778823</v>
      </c>
    </row>
    <row r="62" spans="1:20">
      <c r="A62" s="613" t="s">
        <v>131</v>
      </c>
      <c r="B62" s="614"/>
      <c r="C62" s="38">
        <f>C41+C42+C43</f>
        <v>10419</v>
      </c>
      <c r="D62" s="39">
        <f>C62/C70</f>
        <v>0.70940287328930351</v>
      </c>
      <c r="E62" s="38">
        <f>E41+E42+E43</f>
        <v>1711</v>
      </c>
      <c r="F62" s="39">
        <f>E62/E70</f>
        <v>0.54060031595576619</v>
      </c>
      <c r="G62" s="185">
        <f>G41+G42+G43</f>
        <v>730</v>
      </c>
      <c r="H62" s="404">
        <f>G62/G70</f>
        <v>0.66424021838034575</v>
      </c>
      <c r="I62" s="400">
        <f>I41+I42+I43</f>
        <v>7978</v>
      </c>
      <c r="J62" s="140">
        <f>I62/I70</f>
        <v>0.76542262304518849</v>
      </c>
    </row>
    <row r="63" spans="1:20">
      <c r="A63" s="613" t="s">
        <v>132</v>
      </c>
      <c r="B63" s="614"/>
      <c r="C63" s="38">
        <f>C44+C45+C46</f>
        <v>939</v>
      </c>
      <c r="D63" s="39">
        <f>C63/C71</f>
        <v>0.49369085173501576</v>
      </c>
      <c r="E63" s="38">
        <f>E44+E45+E46</f>
        <v>170</v>
      </c>
      <c r="F63" s="39">
        <f>E63/E71</f>
        <v>0.34552845528455284</v>
      </c>
      <c r="G63" s="185">
        <f>G44+G45+G46</f>
        <v>91</v>
      </c>
      <c r="H63" s="404">
        <f>G63/G71</f>
        <v>0.8125</v>
      </c>
      <c r="I63" s="400">
        <f>I44+I45+I46</f>
        <v>678</v>
      </c>
      <c r="J63" s="140">
        <f>I63/I71</f>
        <v>0.52234206471494604</v>
      </c>
    </row>
    <row r="64" spans="1:20" s="36" customFormat="1" ht="27.75" customHeight="1">
      <c r="A64" s="627" t="s">
        <v>133</v>
      </c>
      <c r="B64" s="628"/>
      <c r="C64" s="44"/>
      <c r="D64" s="45"/>
      <c r="E64" s="44"/>
      <c r="F64" s="45"/>
      <c r="G64" s="43"/>
      <c r="H64" s="45"/>
      <c r="I64" s="401"/>
      <c r="J64" s="141"/>
    </row>
    <row r="65" spans="1:21">
      <c r="A65" s="613" t="s">
        <v>12</v>
      </c>
      <c r="B65" s="626"/>
      <c r="C65" s="138" t="str">
        <f>C48</f>
        <v>3,202</v>
      </c>
      <c r="D65" s="39">
        <f>C65/C69</f>
        <v>0.38155386081982839</v>
      </c>
      <c r="E65" s="138" t="str">
        <f>E48</f>
        <v>1,074</v>
      </c>
      <c r="F65" s="39">
        <f>E65/E69</f>
        <v>0.45335584634867032</v>
      </c>
      <c r="G65" s="185" t="str">
        <f>G48</f>
        <v>400</v>
      </c>
      <c r="H65" s="404">
        <f>G65/G69</f>
        <v>0.54570259208731242</v>
      </c>
      <c r="I65" s="399">
        <f>I48</f>
        <v>1728</v>
      </c>
      <c r="J65" s="140">
        <f>I65/I69</f>
        <v>0.32665406427221172</v>
      </c>
    </row>
    <row r="66" spans="1:21">
      <c r="A66" s="613" t="s">
        <v>131</v>
      </c>
      <c r="B66" s="614"/>
      <c r="C66" s="27">
        <f>C49+C50</f>
        <v>4268</v>
      </c>
      <c r="D66" s="39">
        <f>C66/C70</f>
        <v>0.29059712671069654</v>
      </c>
      <c r="E66" s="185">
        <f>E49+E50</f>
        <v>1454</v>
      </c>
      <c r="F66" s="39">
        <f>E66/E70</f>
        <v>0.45939968404423381</v>
      </c>
      <c r="G66" s="185">
        <f>G49+G50</f>
        <v>369</v>
      </c>
      <c r="H66" s="404">
        <f t="shared" ref="H66:H67" si="2">G66/G70</f>
        <v>0.33575978161965425</v>
      </c>
      <c r="I66" s="377">
        <f>I49+I50</f>
        <v>2445</v>
      </c>
      <c r="J66" s="140">
        <f>I66/I70</f>
        <v>0.23457737695481148</v>
      </c>
    </row>
    <row r="67" spans="1:21">
      <c r="A67" s="613" t="s">
        <v>132</v>
      </c>
      <c r="B67" s="614"/>
      <c r="C67" s="27">
        <f>C52+C53+C54</f>
        <v>963</v>
      </c>
      <c r="D67" s="39">
        <f>C67/C71</f>
        <v>0.50630914826498419</v>
      </c>
      <c r="E67" s="185">
        <f>E52+E53+E54</f>
        <v>322</v>
      </c>
      <c r="F67" s="39">
        <f>E67/E71</f>
        <v>0.65447154471544711</v>
      </c>
      <c r="G67" s="185">
        <f>G52+G53+G54</f>
        <v>21</v>
      </c>
      <c r="H67" s="404">
        <f t="shared" si="2"/>
        <v>0.1875</v>
      </c>
      <c r="I67" s="377">
        <f>I52+I53+I54</f>
        <v>620</v>
      </c>
      <c r="J67" s="140">
        <f>I67/I71</f>
        <v>0.4776579352850539</v>
      </c>
    </row>
    <row r="68" spans="1:21" s="36" customFormat="1" ht="30.75" customHeight="1">
      <c r="A68" s="627" t="s">
        <v>77</v>
      </c>
      <c r="B68" s="628"/>
      <c r="C68" s="46"/>
      <c r="D68" s="43"/>
      <c r="E68" s="46"/>
      <c r="F68" s="43"/>
      <c r="G68" s="43"/>
      <c r="H68" s="45"/>
      <c r="I68" s="402"/>
      <c r="J68" s="139"/>
    </row>
    <row r="69" spans="1:21">
      <c r="A69" s="613" t="s">
        <v>134</v>
      </c>
      <c r="B69" s="614"/>
      <c r="C69" s="40">
        <f>C61+C65</f>
        <v>8392</v>
      </c>
      <c r="D69" s="39">
        <f>C69/C69</f>
        <v>1</v>
      </c>
      <c r="E69" s="40">
        <f>E61+E65</f>
        <v>2369</v>
      </c>
      <c r="F69" s="39">
        <f>E69/E69</f>
        <v>1</v>
      </c>
      <c r="G69" s="26">
        <f>G61+G65</f>
        <v>733</v>
      </c>
      <c r="H69" s="39">
        <f>G69/G69</f>
        <v>1</v>
      </c>
      <c r="I69" s="403">
        <f>I61+I65</f>
        <v>5290</v>
      </c>
      <c r="J69" s="140">
        <f>I69/I69</f>
        <v>1</v>
      </c>
    </row>
    <row r="70" spans="1:21">
      <c r="A70" s="613" t="s">
        <v>131</v>
      </c>
      <c r="B70" s="614"/>
      <c r="C70" s="40">
        <f>C62+C66</f>
        <v>14687</v>
      </c>
      <c r="D70" s="39">
        <f>C70/C70</f>
        <v>1</v>
      </c>
      <c r="E70" s="40">
        <f>E62+E66</f>
        <v>3165</v>
      </c>
      <c r="F70" s="39">
        <f>E70/E70</f>
        <v>1</v>
      </c>
      <c r="G70" s="26">
        <f>G62+G66</f>
        <v>1099</v>
      </c>
      <c r="H70" s="39">
        <f t="shared" ref="H70:H71" si="3">G70/G70</f>
        <v>1</v>
      </c>
      <c r="I70" s="403">
        <f>I62+I66</f>
        <v>10423</v>
      </c>
      <c r="J70" s="140">
        <f>I70/I70</f>
        <v>1</v>
      </c>
    </row>
    <row r="71" spans="1:21">
      <c r="A71" s="613" t="s">
        <v>132</v>
      </c>
      <c r="B71" s="614"/>
      <c r="C71" s="40">
        <f>C63+C67</f>
        <v>1902</v>
      </c>
      <c r="D71" s="39">
        <f>C71/C71</f>
        <v>1</v>
      </c>
      <c r="E71" s="40">
        <f>E63+E67</f>
        <v>492</v>
      </c>
      <c r="F71" s="39">
        <f>E71/E71</f>
        <v>1</v>
      </c>
      <c r="G71" s="26">
        <f>G63+G67</f>
        <v>112</v>
      </c>
      <c r="H71" s="39">
        <f t="shared" si="3"/>
        <v>1</v>
      </c>
      <c r="I71" s="403">
        <f>I63+I67</f>
        <v>1298</v>
      </c>
      <c r="J71" s="39">
        <f>I71/I71</f>
        <v>1</v>
      </c>
    </row>
    <row r="72" spans="1:21">
      <c r="A72" s="63" t="s">
        <v>583</v>
      </c>
      <c r="G72" s="37"/>
      <c r="K72" s="295"/>
      <c r="U72" s="295"/>
    </row>
    <row r="74" spans="1:21" ht="19.5" thickBot="1">
      <c r="A74" s="22" t="s">
        <v>170</v>
      </c>
      <c r="H74" s="295"/>
    </row>
    <row r="75" spans="1:21" ht="15.75" customHeight="1">
      <c r="A75" s="602" t="s">
        <v>571</v>
      </c>
      <c r="B75" s="603"/>
      <c r="C75" s="603"/>
      <c r="D75" s="603"/>
      <c r="E75" s="603"/>
      <c r="F75" s="603"/>
      <c r="G75" s="603"/>
      <c r="H75" s="603"/>
      <c r="I75" s="604"/>
      <c r="J75" s="551"/>
      <c r="K75" s="551"/>
      <c r="L75" s="551"/>
      <c r="M75" s="551"/>
    </row>
    <row r="76" spans="1:21" ht="15.75" customHeight="1" thickBot="1">
      <c r="A76" s="605"/>
      <c r="B76" s="606"/>
      <c r="C76" s="606"/>
      <c r="D76" s="606"/>
      <c r="E76" s="606"/>
      <c r="F76" s="606"/>
      <c r="G76" s="606"/>
      <c r="H76" s="606"/>
      <c r="I76" s="607"/>
      <c r="J76" s="551"/>
      <c r="K76" s="551"/>
      <c r="L76" s="551"/>
      <c r="M76" s="551"/>
    </row>
    <row r="77" spans="1:21" ht="15" customHeight="1">
      <c r="A77" s="262"/>
      <c r="B77" s="619" t="s">
        <v>910</v>
      </c>
      <c r="C77" s="620"/>
      <c r="D77" s="619" t="s">
        <v>929</v>
      </c>
      <c r="E77" s="620"/>
      <c r="F77" s="619" t="s">
        <v>968</v>
      </c>
      <c r="G77" s="620"/>
      <c r="H77" s="619" t="s">
        <v>223</v>
      </c>
      <c r="I77" s="620"/>
    </row>
    <row r="78" spans="1:21" ht="15.75" thickBot="1">
      <c r="A78" s="263" t="s">
        <v>17</v>
      </c>
      <c r="B78" s="259" t="s">
        <v>5</v>
      </c>
      <c r="C78" s="259" t="s">
        <v>3</v>
      </c>
      <c r="D78" s="259" t="s">
        <v>5</v>
      </c>
      <c r="E78" s="259" t="s">
        <v>3</v>
      </c>
      <c r="F78" s="259" t="s">
        <v>5</v>
      </c>
      <c r="G78" s="259" t="s">
        <v>3</v>
      </c>
      <c r="H78" s="259" t="s">
        <v>5</v>
      </c>
      <c r="I78" s="259" t="s">
        <v>3</v>
      </c>
    </row>
    <row r="79" spans="1:21" ht="16.5" thickBot="1">
      <c r="A79" s="6" t="s">
        <v>18</v>
      </c>
      <c r="B79" s="4"/>
      <c r="C79" s="4"/>
      <c r="D79" s="4"/>
      <c r="E79" s="4"/>
      <c r="F79" s="4"/>
      <c r="G79" s="4"/>
      <c r="H79" s="4"/>
      <c r="I79" s="4"/>
    </row>
    <row r="80" spans="1:21" ht="48.75" customHeight="1" thickBot="1">
      <c r="A80" s="7" t="s">
        <v>19</v>
      </c>
      <c r="B80" s="205">
        <f>B103+B104+B105+B120+B121+B122</f>
        <v>2391</v>
      </c>
      <c r="C80" s="176">
        <f>B80/B82</f>
        <v>0.15192527640106748</v>
      </c>
      <c r="D80" s="205">
        <f>D103+D104+D105+D120+D121+D122</f>
        <v>852</v>
      </c>
      <c r="E80" s="176">
        <f>D80/D82</f>
        <v>0.25379803395889189</v>
      </c>
      <c r="F80" s="205">
        <f>F103+F104+F105+F120+F121+F122</f>
        <v>275</v>
      </c>
      <c r="G80" s="176">
        <f>F80/F82</f>
        <v>0.22504091653027825</v>
      </c>
      <c r="H80" s="205">
        <f>B80-D80-F80</f>
        <v>1264</v>
      </c>
      <c r="I80" s="176">
        <f>H80/H82</f>
        <v>0.11327179854825702</v>
      </c>
    </row>
    <row r="81" spans="1:20" ht="44.25" customHeight="1" thickBot="1">
      <c r="A81" s="365" t="s">
        <v>20</v>
      </c>
      <c r="B81" s="366">
        <f>B102+B119</f>
        <v>1132</v>
      </c>
      <c r="C81" s="367">
        <f>B81/B82</f>
        <v>7.192781802007879E-2</v>
      </c>
      <c r="D81" s="366">
        <f>D102+D119</f>
        <v>358</v>
      </c>
      <c r="E81" s="367">
        <f>D81/D82</f>
        <v>0.10664283586535597</v>
      </c>
      <c r="F81" s="366">
        <f>F102+F119</f>
        <v>86</v>
      </c>
      <c r="G81" s="367">
        <f>F81/F82</f>
        <v>7.0376432078559745E-2</v>
      </c>
      <c r="H81" s="205">
        <f t="shared" ref="H81:H84" si="4">B81-D81-F81</f>
        <v>688</v>
      </c>
      <c r="I81" s="367">
        <f>H81/H82</f>
        <v>6.1654270095886726E-2</v>
      </c>
    </row>
    <row r="82" spans="1:20" ht="33" customHeight="1" thickBot="1">
      <c r="A82" s="371" t="s">
        <v>21</v>
      </c>
      <c r="B82" s="369" t="str">
        <f>B88</f>
        <v>15,738</v>
      </c>
      <c r="C82" s="372">
        <f>B82/B82</f>
        <v>1</v>
      </c>
      <c r="D82" s="369" t="str">
        <f>D88</f>
        <v>3,357</v>
      </c>
      <c r="E82" s="372">
        <f>D82/B82</f>
        <v>0.21330537552420892</v>
      </c>
      <c r="F82" s="369" t="str">
        <f>F88</f>
        <v>1,222</v>
      </c>
      <c r="G82" s="372">
        <f>F82/B82</f>
        <v>7.7646460795526756E-2</v>
      </c>
      <c r="H82" s="205">
        <f t="shared" si="4"/>
        <v>11159</v>
      </c>
      <c r="I82" s="372">
        <v>1</v>
      </c>
    </row>
    <row r="83" spans="1:20" ht="84.75" customHeight="1" thickBot="1">
      <c r="A83" s="368" t="s">
        <v>22</v>
      </c>
      <c r="B83" s="369" t="str">
        <f>B101</f>
        <v>1,246</v>
      </c>
      <c r="C83" s="370">
        <f>B83/B82</f>
        <v>7.9171432202312875E-2</v>
      </c>
      <c r="D83" s="369" t="str">
        <f>D101</f>
        <v>459</v>
      </c>
      <c r="E83" s="370">
        <f>D83/D82</f>
        <v>0.13672922252010725</v>
      </c>
      <c r="F83" s="369" t="str">
        <f>F101</f>
        <v>196</v>
      </c>
      <c r="G83" s="370">
        <f>F83/F82</f>
        <v>0.16039279869067102</v>
      </c>
      <c r="H83" s="205">
        <f t="shared" si="4"/>
        <v>591</v>
      </c>
      <c r="I83" s="370">
        <f>H83/H82</f>
        <v>5.2961734922484092E-2</v>
      </c>
    </row>
    <row r="84" spans="1:20" ht="54" customHeight="1" thickBot="1">
      <c r="A84" s="368" t="s">
        <v>23</v>
      </c>
      <c r="B84" s="364">
        <f>B90+B95+B101</f>
        <v>4029</v>
      </c>
      <c r="C84" s="374">
        <f>B84/B82</f>
        <v>0.25600457491422035</v>
      </c>
      <c r="D84" s="205">
        <f>D90+D95+D101</f>
        <v>1491</v>
      </c>
      <c r="E84" s="177">
        <f>D84/D82</f>
        <v>0.44414655942806075</v>
      </c>
      <c r="F84" s="205">
        <f>F90+F95+F101</f>
        <v>403</v>
      </c>
      <c r="G84" s="177">
        <f>F84/F82</f>
        <v>0.32978723404255317</v>
      </c>
      <c r="H84" s="205">
        <f t="shared" si="4"/>
        <v>2135</v>
      </c>
      <c r="I84" s="177">
        <f>H84/H82</f>
        <v>0.19132538757953221</v>
      </c>
    </row>
    <row r="85" spans="1:20">
      <c r="A85" s="373" t="s">
        <v>584</v>
      </c>
      <c r="E85" s="295"/>
      <c r="T85" s="295"/>
    </row>
    <row r="86" spans="1:20">
      <c r="H86" s="295"/>
    </row>
    <row r="87" spans="1:20">
      <c r="B87" s="90"/>
      <c r="H87" s="295"/>
    </row>
    <row r="88" spans="1:20" hidden="1">
      <c r="A88" s="206" t="s">
        <v>77</v>
      </c>
      <c r="B88" s="207" t="s">
        <v>1171</v>
      </c>
      <c r="C88" s="208" t="s">
        <v>1172</v>
      </c>
      <c r="D88" t="s">
        <v>1173</v>
      </c>
      <c r="E88" t="s">
        <v>877</v>
      </c>
      <c r="F88" t="s">
        <v>1174</v>
      </c>
      <c r="G88" t="s">
        <v>774</v>
      </c>
      <c r="H88" s="295"/>
    </row>
    <row r="89" spans="1:20" hidden="1">
      <c r="A89" s="209" t="s">
        <v>228</v>
      </c>
      <c r="B89" s="196" t="s">
        <v>1175</v>
      </c>
      <c r="C89" s="197" t="s">
        <v>1176</v>
      </c>
      <c r="D89" t="s">
        <v>1177</v>
      </c>
      <c r="E89" t="s">
        <v>703</v>
      </c>
      <c r="F89" t="s">
        <v>880</v>
      </c>
      <c r="G89" t="s">
        <v>513</v>
      </c>
      <c r="H89" s="295"/>
    </row>
    <row r="90" spans="1:20" hidden="1">
      <c r="A90" s="192" t="s">
        <v>229</v>
      </c>
      <c r="B90" s="193" t="s">
        <v>1178</v>
      </c>
      <c r="C90" s="194" t="s">
        <v>714</v>
      </c>
      <c r="D90" t="s">
        <v>1179</v>
      </c>
      <c r="E90" t="s">
        <v>109</v>
      </c>
      <c r="F90" t="s">
        <v>58</v>
      </c>
      <c r="G90" t="s">
        <v>114</v>
      </c>
      <c r="H90" s="295"/>
    </row>
    <row r="91" spans="1:20" hidden="1">
      <c r="A91" s="195" t="s">
        <v>230</v>
      </c>
      <c r="B91" s="210" t="s">
        <v>1180</v>
      </c>
      <c r="C91" s="197" t="s">
        <v>810</v>
      </c>
      <c r="D91" t="s">
        <v>1181</v>
      </c>
      <c r="E91" t="s">
        <v>710</v>
      </c>
      <c r="F91" t="s">
        <v>58</v>
      </c>
      <c r="G91" t="s">
        <v>114</v>
      </c>
      <c r="H91" s="295"/>
    </row>
    <row r="92" spans="1:20" hidden="1">
      <c r="A92" s="198" t="s">
        <v>231</v>
      </c>
      <c r="B92" s="211" t="s">
        <v>1182</v>
      </c>
      <c r="C92" s="194" t="s">
        <v>686</v>
      </c>
      <c r="D92" t="s">
        <v>604</v>
      </c>
      <c r="E92" t="s">
        <v>525</v>
      </c>
      <c r="F92" t="s">
        <v>58</v>
      </c>
      <c r="G92" t="s">
        <v>114</v>
      </c>
      <c r="H92" s="295"/>
    </row>
    <row r="93" spans="1:20" hidden="1">
      <c r="A93" s="195" t="s">
        <v>232</v>
      </c>
      <c r="B93" s="210" t="s">
        <v>646</v>
      </c>
      <c r="C93" s="197" t="s">
        <v>398</v>
      </c>
      <c r="D93" t="s">
        <v>1108</v>
      </c>
      <c r="E93" t="s">
        <v>108</v>
      </c>
      <c r="F93" t="s">
        <v>58</v>
      </c>
      <c r="G93" t="s">
        <v>114</v>
      </c>
      <c r="H93" s="295"/>
    </row>
    <row r="94" spans="1:20" hidden="1">
      <c r="A94" s="198" t="s">
        <v>233</v>
      </c>
      <c r="B94" s="211" t="s">
        <v>628</v>
      </c>
      <c r="C94" s="194" t="s">
        <v>652</v>
      </c>
      <c r="D94" t="s">
        <v>58</v>
      </c>
      <c r="E94" t="s">
        <v>113</v>
      </c>
      <c r="F94" t="s">
        <v>58</v>
      </c>
      <c r="G94" t="s">
        <v>114</v>
      </c>
      <c r="H94" s="295"/>
    </row>
    <row r="95" spans="1:20" hidden="1">
      <c r="A95" s="199" t="s">
        <v>234</v>
      </c>
      <c r="B95" s="196" t="s">
        <v>878</v>
      </c>
      <c r="C95" s="197" t="s">
        <v>843</v>
      </c>
      <c r="D95" t="s">
        <v>1183</v>
      </c>
      <c r="E95" t="s">
        <v>690</v>
      </c>
      <c r="F95" t="s">
        <v>880</v>
      </c>
      <c r="G95" t="s">
        <v>513</v>
      </c>
      <c r="H95" s="295"/>
    </row>
    <row r="96" spans="1:20" hidden="1">
      <c r="A96" s="200" t="s">
        <v>235</v>
      </c>
      <c r="B96" s="211" t="s">
        <v>804</v>
      </c>
      <c r="C96" s="194" t="s">
        <v>403</v>
      </c>
      <c r="D96" t="s">
        <v>699</v>
      </c>
      <c r="E96" t="s">
        <v>642</v>
      </c>
      <c r="F96" t="s">
        <v>612</v>
      </c>
      <c r="G96" t="s">
        <v>113</v>
      </c>
      <c r="H96" s="295"/>
    </row>
    <row r="97" spans="1:8" hidden="1">
      <c r="A97" s="195" t="s">
        <v>230</v>
      </c>
      <c r="B97" s="210" t="s">
        <v>773</v>
      </c>
      <c r="C97" s="197" t="s">
        <v>388</v>
      </c>
      <c r="D97" t="s">
        <v>451</v>
      </c>
      <c r="E97" t="s">
        <v>657</v>
      </c>
      <c r="F97" t="s">
        <v>58</v>
      </c>
      <c r="G97" t="s">
        <v>114</v>
      </c>
      <c r="H97" s="295"/>
    </row>
    <row r="98" spans="1:8" hidden="1">
      <c r="A98" s="198" t="s">
        <v>231</v>
      </c>
      <c r="B98" s="211" t="s">
        <v>1184</v>
      </c>
      <c r="C98" s="194" t="s">
        <v>675</v>
      </c>
      <c r="D98" t="s">
        <v>689</v>
      </c>
      <c r="E98" t="s">
        <v>562</v>
      </c>
      <c r="F98" t="s">
        <v>612</v>
      </c>
      <c r="G98" t="s">
        <v>113</v>
      </c>
      <c r="H98" s="295"/>
    </row>
    <row r="99" spans="1:8" hidden="1">
      <c r="A99" s="195" t="s">
        <v>232</v>
      </c>
      <c r="B99" s="210" t="s">
        <v>187</v>
      </c>
      <c r="C99" s="197" t="s">
        <v>522</v>
      </c>
      <c r="D99" t="s">
        <v>66</v>
      </c>
      <c r="E99" t="s">
        <v>408</v>
      </c>
      <c r="F99" t="s">
        <v>58</v>
      </c>
      <c r="G99" t="s">
        <v>114</v>
      </c>
      <c r="H99" s="295"/>
    </row>
    <row r="100" spans="1:8" hidden="1">
      <c r="A100" s="198" t="s">
        <v>233</v>
      </c>
      <c r="B100" s="211" t="s">
        <v>497</v>
      </c>
      <c r="C100" s="194" t="s">
        <v>643</v>
      </c>
      <c r="D100" t="s">
        <v>58</v>
      </c>
      <c r="E100" t="s">
        <v>113</v>
      </c>
      <c r="F100" t="s">
        <v>58</v>
      </c>
      <c r="G100" t="s">
        <v>114</v>
      </c>
      <c r="H100" s="295"/>
    </row>
    <row r="101" spans="1:8" hidden="1">
      <c r="A101" s="201" t="s">
        <v>236</v>
      </c>
      <c r="B101" s="210" t="s">
        <v>1185</v>
      </c>
      <c r="C101" s="197" t="s">
        <v>1186</v>
      </c>
      <c r="D101" t="s">
        <v>1187</v>
      </c>
      <c r="E101" t="s">
        <v>389</v>
      </c>
      <c r="F101" t="s">
        <v>688</v>
      </c>
      <c r="G101" t="s">
        <v>266</v>
      </c>
      <c r="H101" s="295"/>
    </row>
    <row r="102" spans="1:8" hidden="1">
      <c r="A102" s="198" t="s">
        <v>230</v>
      </c>
      <c r="B102" s="211" t="s">
        <v>503</v>
      </c>
      <c r="C102" s="194" t="s">
        <v>677</v>
      </c>
      <c r="D102" t="s">
        <v>627</v>
      </c>
      <c r="E102" t="s">
        <v>396</v>
      </c>
      <c r="F102" t="s">
        <v>58</v>
      </c>
      <c r="G102" t="s">
        <v>114</v>
      </c>
      <c r="H102" s="295"/>
    </row>
    <row r="103" spans="1:8" hidden="1">
      <c r="A103" s="195" t="s">
        <v>231</v>
      </c>
      <c r="B103" s="210" t="s">
        <v>1188</v>
      </c>
      <c r="C103" s="197" t="s">
        <v>730</v>
      </c>
      <c r="D103" t="s">
        <v>1189</v>
      </c>
      <c r="E103" t="s">
        <v>809</v>
      </c>
      <c r="F103" t="s">
        <v>688</v>
      </c>
      <c r="G103" t="s">
        <v>266</v>
      </c>
      <c r="H103" s="295"/>
    </row>
    <row r="104" spans="1:8" hidden="1">
      <c r="A104" s="198" t="s">
        <v>232</v>
      </c>
      <c r="B104" s="211" t="s">
        <v>667</v>
      </c>
      <c r="C104" s="194" t="s">
        <v>392</v>
      </c>
      <c r="D104" t="s">
        <v>1190</v>
      </c>
      <c r="E104" t="s">
        <v>450</v>
      </c>
      <c r="F104" t="s">
        <v>58</v>
      </c>
      <c r="G104" t="s">
        <v>114</v>
      </c>
      <c r="H104" s="295"/>
    </row>
    <row r="105" spans="1:8" hidden="1">
      <c r="A105" s="195" t="s">
        <v>233</v>
      </c>
      <c r="B105" s="210" t="s">
        <v>625</v>
      </c>
      <c r="C105" s="197" t="s">
        <v>200</v>
      </c>
      <c r="D105" t="s">
        <v>119</v>
      </c>
      <c r="E105" t="s">
        <v>200</v>
      </c>
      <c r="F105" t="s">
        <v>58</v>
      </c>
      <c r="G105" t="s">
        <v>114</v>
      </c>
      <c r="H105" s="295"/>
    </row>
    <row r="106" spans="1:8" hidden="1">
      <c r="A106" s="202" t="s">
        <v>237</v>
      </c>
      <c r="B106" s="193" t="s">
        <v>1191</v>
      </c>
      <c r="C106" s="194" t="s">
        <v>1192</v>
      </c>
      <c r="D106" t="s">
        <v>1193</v>
      </c>
      <c r="E106" t="s">
        <v>316</v>
      </c>
      <c r="F106" t="s">
        <v>1194</v>
      </c>
      <c r="G106" t="s">
        <v>670</v>
      </c>
      <c r="H106" s="295"/>
    </row>
    <row r="107" spans="1:8" hidden="1">
      <c r="A107" s="199" t="s">
        <v>229</v>
      </c>
      <c r="B107" s="196" t="s">
        <v>1195</v>
      </c>
      <c r="C107" s="197" t="s">
        <v>1196</v>
      </c>
      <c r="D107" t="s">
        <v>1197</v>
      </c>
      <c r="E107" t="s">
        <v>1198</v>
      </c>
      <c r="F107" t="s">
        <v>1199</v>
      </c>
      <c r="G107" t="s">
        <v>810</v>
      </c>
      <c r="H107" s="295"/>
    </row>
    <row r="108" spans="1:8" hidden="1">
      <c r="A108" s="198" t="s">
        <v>230</v>
      </c>
      <c r="B108" s="193" t="s">
        <v>1200</v>
      </c>
      <c r="C108" s="194" t="s">
        <v>837</v>
      </c>
      <c r="D108" t="s">
        <v>1201</v>
      </c>
      <c r="E108" t="s">
        <v>1202</v>
      </c>
      <c r="F108" t="s">
        <v>1203</v>
      </c>
      <c r="G108" t="s">
        <v>1204</v>
      </c>
      <c r="H108" s="295"/>
    </row>
    <row r="109" spans="1:8" hidden="1">
      <c r="A109" s="195" t="s">
        <v>231</v>
      </c>
      <c r="B109" s="196" t="s">
        <v>1205</v>
      </c>
      <c r="C109" s="197" t="s">
        <v>655</v>
      </c>
      <c r="D109" t="s">
        <v>883</v>
      </c>
      <c r="E109" t="s">
        <v>191</v>
      </c>
      <c r="F109" t="s">
        <v>833</v>
      </c>
      <c r="G109" t="s">
        <v>110</v>
      </c>
      <c r="H109" s="295"/>
    </row>
    <row r="110" spans="1:8" hidden="1">
      <c r="A110" s="198" t="s">
        <v>232</v>
      </c>
      <c r="B110" s="211" t="s">
        <v>848</v>
      </c>
      <c r="C110" s="194" t="s">
        <v>737</v>
      </c>
      <c r="D110" t="s">
        <v>536</v>
      </c>
      <c r="E110" t="s">
        <v>687</v>
      </c>
      <c r="F110" t="s">
        <v>724</v>
      </c>
      <c r="G110" t="s">
        <v>1206</v>
      </c>
      <c r="H110" s="295"/>
    </row>
    <row r="111" spans="1:8" hidden="1">
      <c r="A111" s="195" t="s">
        <v>233</v>
      </c>
      <c r="B111" s="210" t="s">
        <v>628</v>
      </c>
      <c r="C111" s="197" t="s">
        <v>647</v>
      </c>
      <c r="D111" t="s">
        <v>58</v>
      </c>
      <c r="E111" t="s">
        <v>113</v>
      </c>
      <c r="F111" t="s">
        <v>58</v>
      </c>
      <c r="G111" t="s">
        <v>114</v>
      </c>
      <c r="H111" s="295"/>
    </row>
    <row r="112" spans="1:8" hidden="1">
      <c r="A112" s="192" t="s">
        <v>234</v>
      </c>
      <c r="B112" s="193" t="s">
        <v>1207</v>
      </c>
      <c r="C112" s="194" t="s">
        <v>1208</v>
      </c>
      <c r="D112" t="s">
        <v>1209</v>
      </c>
      <c r="E112" t="s">
        <v>1112</v>
      </c>
      <c r="F112" t="s">
        <v>759</v>
      </c>
      <c r="G112" t="s">
        <v>670</v>
      </c>
      <c r="H112" s="295"/>
    </row>
    <row r="113" spans="1:8" hidden="1">
      <c r="A113" s="201" t="s">
        <v>235</v>
      </c>
      <c r="B113" s="210" t="s">
        <v>1210</v>
      </c>
      <c r="C113" s="197" t="s">
        <v>559</v>
      </c>
      <c r="D113" t="s">
        <v>732</v>
      </c>
      <c r="E113" t="s">
        <v>752</v>
      </c>
      <c r="F113" t="s">
        <v>438</v>
      </c>
      <c r="G113" t="s">
        <v>397</v>
      </c>
      <c r="H113" s="295"/>
    </row>
    <row r="114" spans="1:8" hidden="1">
      <c r="A114" s="198" t="s">
        <v>230</v>
      </c>
      <c r="B114" s="211" t="s">
        <v>1073</v>
      </c>
      <c r="C114" s="194" t="s">
        <v>813</v>
      </c>
      <c r="D114" t="s">
        <v>129</v>
      </c>
      <c r="E114" t="s">
        <v>296</v>
      </c>
      <c r="F114" t="s">
        <v>58</v>
      </c>
      <c r="G114" t="s">
        <v>114</v>
      </c>
      <c r="H114" s="295"/>
    </row>
    <row r="115" spans="1:8" hidden="1">
      <c r="A115" s="195" t="s">
        <v>231</v>
      </c>
      <c r="B115" s="210" t="s">
        <v>1211</v>
      </c>
      <c r="C115" s="197" t="s">
        <v>635</v>
      </c>
      <c r="D115" t="s">
        <v>666</v>
      </c>
      <c r="E115" t="s">
        <v>127</v>
      </c>
      <c r="F115" t="s">
        <v>438</v>
      </c>
      <c r="G115" t="s">
        <v>397</v>
      </c>
      <c r="H115" s="295"/>
    </row>
    <row r="116" spans="1:8" hidden="1">
      <c r="A116" s="198" t="s">
        <v>232</v>
      </c>
      <c r="B116" s="211" t="s">
        <v>499</v>
      </c>
      <c r="C116" s="194" t="s">
        <v>651</v>
      </c>
      <c r="D116" t="s">
        <v>58</v>
      </c>
      <c r="E116" t="s">
        <v>113</v>
      </c>
      <c r="F116" t="s">
        <v>58</v>
      </c>
      <c r="G116" t="s">
        <v>114</v>
      </c>
      <c r="H116" s="295"/>
    </row>
    <row r="117" spans="1:8" hidden="1">
      <c r="A117" s="195" t="s">
        <v>233</v>
      </c>
      <c r="B117" s="210" t="s">
        <v>58</v>
      </c>
      <c r="C117" s="197" t="s">
        <v>396</v>
      </c>
      <c r="D117" t="s">
        <v>58</v>
      </c>
      <c r="E117" t="s">
        <v>113</v>
      </c>
      <c r="F117" t="s">
        <v>58</v>
      </c>
      <c r="G117" t="s">
        <v>114</v>
      </c>
      <c r="H117" s="295"/>
    </row>
    <row r="118" spans="1:8" hidden="1">
      <c r="A118" s="200" t="s">
        <v>236</v>
      </c>
      <c r="B118" s="211" t="s">
        <v>1212</v>
      </c>
      <c r="C118" s="194" t="s">
        <v>1213</v>
      </c>
      <c r="D118" t="s">
        <v>801</v>
      </c>
      <c r="E118" t="s">
        <v>829</v>
      </c>
      <c r="F118" t="s">
        <v>899</v>
      </c>
      <c r="G118" t="s">
        <v>808</v>
      </c>
      <c r="H118" s="295"/>
    </row>
    <row r="119" spans="1:8" hidden="1">
      <c r="A119" s="195" t="s">
        <v>230</v>
      </c>
      <c r="B119" s="210" t="s">
        <v>1214</v>
      </c>
      <c r="C119" s="197" t="s">
        <v>886</v>
      </c>
      <c r="D119" t="s">
        <v>815</v>
      </c>
      <c r="E119" t="s">
        <v>202</v>
      </c>
      <c r="F119" t="s">
        <v>499</v>
      </c>
      <c r="G119" t="s">
        <v>398</v>
      </c>
      <c r="H119" s="295"/>
    </row>
    <row r="120" spans="1:8" hidden="1">
      <c r="A120" s="198" t="s">
        <v>231</v>
      </c>
      <c r="B120" s="211" t="s">
        <v>1215</v>
      </c>
      <c r="C120" s="194" t="s">
        <v>831</v>
      </c>
      <c r="D120" t="s">
        <v>827</v>
      </c>
      <c r="E120" t="s">
        <v>446</v>
      </c>
      <c r="F120" t="s">
        <v>621</v>
      </c>
      <c r="G120" t="s">
        <v>634</v>
      </c>
      <c r="H120" s="295"/>
    </row>
    <row r="121" spans="1:8" hidden="1">
      <c r="A121" s="195" t="s">
        <v>232</v>
      </c>
      <c r="B121" s="210" t="s">
        <v>451</v>
      </c>
      <c r="C121" s="197" t="s">
        <v>1216</v>
      </c>
      <c r="D121" t="s">
        <v>467</v>
      </c>
      <c r="E121" t="s">
        <v>199</v>
      </c>
      <c r="F121" t="s">
        <v>58</v>
      </c>
      <c r="G121" t="s">
        <v>114</v>
      </c>
      <c r="H121" s="295"/>
    </row>
    <row r="122" spans="1:8" ht="15.75" hidden="1" thickBot="1">
      <c r="A122" s="203" t="s">
        <v>233</v>
      </c>
      <c r="B122" s="212" t="s">
        <v>497</v>
      </c>
      <c r="C122" s="204" t="s">
        <v>641</v>
      </c>
      <c r="D122" t="s">
        <v>58</v>
      </c>
      <c r="E122" t="s">
        <v>113</v>
      </c>
      <c r="F122" t="s">
        <v>58</v>
      </c>
      <c r="G122" t="s">
        <v>114</v>
      </c>
      <c r="H122" s="295"/>
    </row>
  </sheetData>
  <mergeCells count="75">
    <mergeCell ref="A18:B18"/>
    <mergeCell ref="A19:B19"/>
    <mergeCell ref="A36:B36"/>
    <mergeCell ref="A21:B21"/>
    <mergeCell ref="A22:B22"/>
    <mergeCell ref="A25:B25"/>
    <mergeCell ref="A26:B26"/>
    <mergeCell ref="A30:B30"/>
    <mergeCell ref="A31:B31"/>
    <mergeCell ref="A32:B32"/>
    <mergeCell ref="A24:B24"/>
    <mergeCell ref="A29:B29"/>
    <mergeCell ref="A20:B20"/>
    <mergeCell ref="A28:B28"/>
    <mergeCell ref="A27:B27"/>
    <mergeCell ref="A23:B23"/>
    <mergeCell ref="A68:B68"/>
    <mergeCell ref="A63:B63"/>
    <mergeCell ref="A38:B38"/>
    <mergeCell ref="A53:B53"/>
    <mergeCell ref="A51:B51"/>
    <mergeCell ref="A39:B39"/>
    <mergeCell ref="A40:B40"/>
    <mergeCell ref="A48:B48"/>
    <mergeCell ref="A49:B49"/>
    <mergeCell ref="A50:B50"/>
    <mergeCell ref="A45:B45"/>
    <mergeCell ref="A54:B54"/>
    <mergeCell ref="G36:H36"/>
    <mergeCell ref="A52:B52"/>
    <mergeCell ref="A44:B44"/>
    <mergeCell ref="A41:B41"/>
    <mergeCell ref="A35:B35"/>
    <mergeCell ref="E36:F36"/>
    <mergeCell ref="A43:B43"/>
    <mergeCell ref="A47:B47"/>
    <mergeCell ref="C36:D36"/>
    <mergeCell ref="B2:C2"/>
    <mergeCell ref="D2:E2"/>
    <mergeCell ref="E10:F10"/>
    <mergeCell ref="A10:B10"/>
    <mergeCell ref="C10:D10"/>
    <mergeCell ref="F2:G2"/>
    <mergeCell ref="H77:I77"/>
    <mergeCell ref="G58:H58"/>
    <mergeCell ref="I58:J58"/>
    <mergeCell ref="B77:C77"/>
    <mergeCell ref="D77:E77"/>
    <mergeCell ref="F77:G77"/>
    <mergeCell ref="A71:B71"/>
    <mergeCell ref="A58:B58"/>
    <mergeCell ref="C58:D58"/>
    <mergeCell ref="A65:B65"/>
    <mergeCell ref="A66:B66"/>
    <mergeCell ref="A67:B67"/>
    <mergeCell ref="A69:B69"/>
    <mergeCell ref="A70:B70"/>
    <mergeCell ref="A64:B64"/>
    <mergeCell ref="A61:B61"/>
    <mergeCell ref="E58:F58"/>
    <mergeCell ref="A59:B59"/>
    <mergeCell ref="A9:I9"/>
    <mergeCell ref="A57:J57"/>
    <mergeCell ref="A75:I76"/>
    <mergeCell ref="A12:B12"/>
    <mergeCell ref="A17:B17"/>
    <mergeCell ref="A13:B13"/>
    <mergeCell ref="A14:B14"/>
    <mergeCell ref="A16:B16"/>
    <mergeCell ref="A15:B15"/>
    <mergeCell ref="G10:H10"/>
    <mergeCell ref="A62:B62"/>
    <mergeCell ref="A60:B60"/>
    <mergeCell ref="A46:B46"/>
    <mergeCell ref="A42:B42"/>
  </mergeCells>
  <hyperlinks>
    <hyperlink ref="A72" r:id="rId1"/>
    <hyperlink ref="A6" r:id="rId2"/>
    <hyperlink ref="A85" r:id="rId3"/>
    <hyperlink ref="A33" r:id="rId4"/>
    <hyperlink ref="A33" r:id="rId5"/>
  </hyperlinks>
  <pageMargins left="0.7" right="0.7" top="0.75" bottom="0.75" header="0.3" footer="0.3"/>
  <pageSetup scale="55" fitToHeight="0" pageOrder="overThenDown" orientation="landscape" r:id="rId6"/>
  <headerFooter>
    <oddHeader>&amp;L6th Cycle Housing Element Data Package&amp;CLake County and the Cities Within</oddHeader>
    <oddFooter>&amp;LHCD-Housing Policy Division (HPD)&amp;CPage &amp;P&amp;R&amp;D</oddFooter>
  </headerFooter>
  <rowBreaks count="2" manualBreakCount="2">
    <brk id="7" max="16383" man="1"/>
    <brk id="33" max="16383" man="1"/>
  </rowBreaks>
  <colBreaks count="5" manualBreakCount="5">
    <brk id="13" max="5" man="1"/>
    <brk id="13" min="73" max="84" man="1"/>
    <brk id="14" min="7" max="32" man="1"/>
    <brk id="14" min="55" max="71" man="1"/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85" zoomScaleNormal="85" zoomScalePageLayoutView="85" workbookViewId="0">
      <selection activeCell="H21" sqref="A21:XFD36"/>
    </sheetView>
  </sheetViews>
  <sheetFormatPr defaultColWidth="9.140625" defaultRowHeight="15"/>
  <cols>
    <col min="1" max="1" width="31.85546875" style="58" bestFit="1" customWidth="1"/>
    <col min="2" max="2" width="8" style="58" bestFit="1" customWidth="1"/>
    <col min="3" max="3" width="9.7109375" style="58" bestFit="1" customWidth="1"/>
    <col min="4" max="4" width="8" style="58" bestFit="1" customWidth="1"/>
    <col min="5" max="5" width="8.85546875" style="58" bestFit="1" customWidth="1"/>
    <col min="6" max="6" width="12.28515625" style="58" bestFit="1" customWidth="1"/>
    <col min="7" max="7" width="8.7109375" style="58" bestFit="1" customWidth="1"/>
    <col min="8" max="8" width="9.7109375" style="58" bestFit="1" customWidth="1"/>
    <col min="9" max="9" width="14.7109375" style="58" bestFit="1" customWidth="1"/>
    <col min="10" max="10" width="9.5703125" style="58" bestFit="1" customWidth="1"/>
    <col min="11" max="11" width="12.140625" style="58" customWidth="1"/>
    <col min="12" max="12" width="12.85546875" style="58" bestFit="1" customWidth="1"/>
    <col min="13" max="13" width="13.5703125" style="58" bestFit="1" customWidth="1"/>
    <col min="14" max="14" width="8.85546875" style="58" bestFit="1" customWidth="1"/>
    <col min="15" max="15" width="5.42578125" style="58" bestFit="1" customWidth="1"/>
    <col min="16" max="16" width="6" style="58" bestFit="1" customWidth="1"/>
    <col min="17" max="18" width="5.42578125" style="58" bestFit="1" customWidth="1"/>
    <col min="19" max="19" width="5.5703125" style="58" bestFit="1" customWidth="1"/>
    <col min="20" max="16384" width="9.140625" style="58"/>
  </cols>
  <sheetData>
    <row r="1" spans="1:20" ht="19.5" thickBot="1">
      <c r="A1" s="648" t="s">
        <v>171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</row>
    <row r="2" spans="1:20" s="36" customFormat="1" ht="24.75" customHeight="1" thickBot="1">
      <c r="A2" s="255"/>
      <c r="B2" s="651" t="s">
        <v>150</v>
      </c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256"/>
      <c r="S2" s="257"/>
    </row>
    <row r="3" spans="1:20" s="36" customFormat="1" ht="30" customHeight="1" thickBot="1">
      <c r="A3" s="258" t="s">
        <v>137</v>
      </c>
      <c r="B3" s="653" t="s">
        <v>8</v>
      </c>
      <c r="C3" s="654"/>
      <c r="D3" s="655"/>
      <c r="E3" s="653" t="s">
        <v>140</v>
      </c>
      <c r="F3" s="654"/>
      <c r="G3" s="655"/>
      <c r="H3" s="654" t="s">
        <v>141</v>
      </c>
      <c r="I3" s="654"/>
      <c r="J3" s="655"/>
      <c r="K3" s="653" t="s">
        <v>142</v>
      </c>
      <c r="L3" s="654"/>
      <c r="M3" s="655"/>
      <c r="N3" s="653" t="s">
        <v>143</v>
      </c>
      <c r="O3" s="654"/>
      <c r="P3" s="655"/>
      <c r="Q3" s="653" t="s">
        <v>144</v>
      </c>
      <c r="R3" s="654"/>
      <c r="S3" s="655"/>
    </row>
    <row r="4" spans="1:20" s="61" customFormat="1">
      <c r="A4" s="62" t="s">
        <v>910</v>
      </c>
      <c r="B4" s="62">
        <v>2010</v>
      </c>
      <c r="C4" s="62">
        <v>2018</v>
      </c>
      <c r="D4" s="62" t="s">
        <v>41</v>
      </c>
      <c r="E4" s="62">
        <v>2010</v>
      </c>
      <c r="F4" s="62">
        <v>2018</v>
      </c>
      <c r="G4" s="326" t="s">
        <v>41</v>
      </c>
      <c r="H4" s="406">
        <v>2010</v>
      </c>
      <c r="I4" s="62">
        <v>2018</v>
      </c>
      <c r="J4" s="62" t="s">
        <v>41</v>
      </c>
      <c r="K4" s="62">
        <v>2010</v>
      </c>
      <c r="L4" s="62">
        <v>2018</v>
      </c>
      <c r="M4" s="62" t="s">
        <v>41</v>
      </c>
      <c r="N4" s="62">
        <v>2010</v>
      </c>
      <c r="O4" s="62">
        <v>2018</v>
      </c>
      <c r="P4" s="326" t="s">
        <v>41</v>
      </c>
      <c r="Q4" s="326">
        <v>2010</v>
      </c>
      <c r="R4" s="62">
        <v>2018</v>
      </c>
      <c r="S4" s="326" t="s">
        <v>41</v>
      </c>
      <c r="T4" s="60"/>
    </row>
    <row r="5" spans="1:20">
      <c r="A5" s="144" t="s">
        <v>1044</v>
      </c>
      <c r="B5" s="157">
        <v>8035</v>
      </c>
      <c r="C5" s="158">
        <v>7914</v>
      </c>
      <c r="D5" s="159">
        <f t="shared" ref="D5:D8" si="0">(C5-B5)/B5</f>
        <v>-1.505911636589919E-2</v>
      </c>
      <c r="E5" s="407">
        <v>4190</v>
      </c>
      <c r="F5" s="158">
        <v>4131</v>
      </c>
      <c r="G5" s="159">
        <f t="shared" ref="G5:G8" si="1">(F5-E5)/E5</f>
        <v>-1.4081145584725537E-2</v>
      </c>
      <c r="H5" s="157">
        <v>162</v>
      </c>
      <c r="I5" s="158">
        <v>163</v>
      </c>
      <c r="J5" s="159">
        <f>(I5-H5)/H5</f>
        <v>6.1728395061728392E-3</v>
      </c>
      <c r="K5" s="157">
        <v>410</v>
      </c>
      <c r="L5" s="158">
        <v>410</v>
      </c>
      <c r="M5" s="159">
        <f>(L5-K5)/K5</f>
        <v>0</v>
      </c>
      <c r="N5" s="157">
        <v>752</v>
      </c>
      <c r="O5" s="158">
        <v>752</v>
      </c>
      <c r="P5" s="159">
        <f>(O5-N5)/N5</f>
        <v>0</v>
      </c>
      <c r="Q5" s="157">
        <v>2521</v>
      </c>
      <c r="R5" s="158">
        <v>2458</v>
      </c>
      <c r="S5" s="159">
        <f>(R5-Q5)/Q5</f>
        <v>-2.4990083300277667E-2</v>
      </c>
      <c r="T5" s="59"/>
    </row>
    <row r="6" spans="1:20" s="380" customFormat="1">
      <c r="A6" s="405" t="s">
        <v>1045</v>
      </c>
      <c r="B6" s="160">
        <v>2395</v>
      </c>
      <c r="C6" s="161">
        <v>2442</v>
      </c>
      <c r="D6" s="159">
        <f t="shared" si="0"/>
        <v>1.9624217118997912E-2</v>
      </c>
      <c r="E6" s="408">
        <v>1488</v>
      </c>
      <c r="F6" s="161">
        <v>1487</v>
      </c>
      <c r="G6" s="159">
        <f t="shared" si="1"/>
        <v>-6.7204301075268823E-4</v>
      </c>
      <c r="H6" s="157">
        <v>108</v>
      </c>
      <c r="I6" s="161">
        <v>109</v>
      </c>
      <c r="J6" s="159">
        <f t="shared" ref="J6" si="2">(I6-H6)/H6</f>
        <v>9.2592592592592587E-3</v>
      </c>
      <c r="K6" s="160">
        <v>183</v>
      </c>
      <c r="L6" s="161">
        <v>183</v>
      </c>
      <c r="M6" s="159">
        <f t="shared" ref="M6" si="3">(L6-K6)/K6</f>
        <v>0</v>
      </c>
      <c r="N6" s="160">
        <v>192</v>
      </c>
      <c r="O6" s="161">
        <v>240</v>
      </c>
      <c r="P6" s="159">
        <f t="shared" ref="P6" si="4">(O6-N6)/N6</f>
        <v>0.25</v>
      </c>
      <c r="Q6" s="160">
        <v>424</v>
      </c>
      <c r="R6" s="161">
        <v>423</v>
      </c>
      <c r="S6" s="159">
        <f t="shared" ref="S6" si="5">(R6-Q6)/Q6</f>
        <v>-2.3584905660377358E-3</v>
      </c>
      <c r="T6" s="79"/>
    </row>
    <row r="7" spans="1:20" ht="15.75" thickBot="1">
      <c r="A7" s="145" t="s">
        <v>568</v>
      </c>
      <c r="B7" s="160">
        <f>B8-B5-B6</f>
        <v>25062</v>
      </c>
      <c r="C7" s="160">
        <f>C8-C5-C6</f>
        <v>24204</v>
      </c>
      <c r="D7" s="162">
        <f t="shared" si="0"/>
        <v>-3.4235096959540343E-2</v>
      </c>
      <c r="E7" s="325">
        <f>E8-E5-E6</f>
        <v>18494</v>
      </c>
      <c r="F7" s="409">
        <f>F8-F5-F6</f>
        <v>17784</v>
      </c>
      <c r="G7" s="410">
        <f t="shared" si="1"/>
        <v>-3.8390829458202658E-2</v>
      </c>
      <c r="H7" s="411">
        <f>H8-H5-H6</f>
        <v>360</v>
      </c>
      <c r="I7" s="161">
        <f>I8-I5-I6</f>
        <v>186</v>
      </c>
      <c r="J7" s="162">
        <f t="shared" ref="J7:J8" si="6">(I7-H7)/H7</f>
        <v>-0.48333333333333334</v>
      </c>
      <c r="K7" s="160">
        <f>K8-K5-K6</f>
        <v>574</v>
      </c>
      <c r="L7" s="161">
        <f>L8-L5-L6</f>
        <v>554</v>
      </c>
      <c r="M7" s="162">
        <f t="shared" ref="M7:M8" si="7">(L7-K7)/K7</f>
        <v>-3.484320557491289E-2</v>
      </c>
      <c r="N7" s="160">
        <f>N8-N5-N6</f>
        <v>615</v>
      </c>
      <c r="O7" s="161">
        <f>O8-O5-O6</f>
        <v>615</v>
      </c>
      <c r="P7" s="162">
        <f t="shared" ref="P7:P8" si="8">(O7-N7)/N7</f>
        <v>0</v>
      </c>
      <c r="Q7" s="160">
        <f>Q8-Q5-Q6</f>
        <v>5019</v>
      </c>
      <c r="R7" s="161">
        <f>R8-R5-R6</f>
        <v>5065</v>
      </c>
      <c r="S7" s="162">
        <f t="shared" ref="S7:S8" si="9">(R7-Q7)/Q7</f>
        <v>9.1651723450886634E-3</v>
      </c>
      <c r="T7" s="59"/>
    </row>
    <row r="8" spans="1:20" ht="15.75" thickBot="1">
      <c r="A8" s="146" t="s">
        <v>8</v>
      </c>
      <c r="B8" s="163">
        <v>35492</v>
      </c>
      <c r="C8" s="164">
        <v>34560</v>
      </c>
      <c r="D8" s="165">
        <f t="shared" si="0"/>
        <v>-2.6259438746759834E-2</v>
      </c>
      <c r="E8" s="92">
        <v>24172</v>
      </c>
      <c r="F8" s="164">
        <v>23402</v>
      </c>
      <c r="G8" s="165">
        <f t="shared" si="1"/>
        <v>-3.1855038887969554E-2</v>
      </c>
      <c r="H8" s="412">
        <v>630</v>
      </c>
      <c r="I8" s="164">
        <v>458</v>
      </c>
      <c r="J8" s="165">
        <f t="shared" si="6"/>
        <v>-0.27301587301587299</v>
      </c>
      <c r="K8" s="163">
        <v>1167</v>
      </c>
      <c r="L8" s="164">
        <v>1147</v>
      </c>
      <c r="M8" s="165">
        <f t="shared" si="7"/>
        <v>-1.713796058269066E-2</v>
      </c>
      <c r="N8" s="163">
        <v>1559</v>
      </c>
      <c r="O8" s="164">
        <v>1607</v>
      </c>
      <c r="P8" s="165">
        <f t="shared" si="8"/>
        <v>3.0788967286722257E-2</v>
      </c>
      <c r="Q8" s="163">
        <v>7964</v>
      </c>
      <c r="R8" s="164">
        <v>7946</v>
      </c>
      <c r="S8" s="165">
        <f t="shared" si="9"/>
        <v>-2.2601707684580612E-3</v>
      </c>
      <c r="T8" s="59"/>
    </row>
    <row r="9" spans="1:20">
      <c r="A9" s="649" t="s">
        <v>370</v>
      </c>
      <c r="B9" s="650"/>
      <c r="C9" s="650"/>
      <c r="D9" s="650"/>
      <c r="E9" s="650"/>
      <c r="F9" s="650"/>
      <c r="G9" s="650"/>
      <c r="H9" s="650"/>
      <c r="I9" s="650"/>
      <c r="J9" s="650"/>
      <c r="K9" s="650"/>
      <c r="L9" s="650"/>
      <c r="M9" s="650"/>
      <c r="N9" s="650"/>
      <c r="O9" s="650"/>
      <c r="P9" s="175"/>
      <c r="R9" s="90"/>
      <c r="S9" s="90"/>
      <c r="T9" s="419"/>
    </row>
    <row r="10" spans="1:20">
      <c r="N10" s="105"/>
      <c r="O10" s="106"/>
      <c r="P10" s="90"/>
      <c r="Q10" s="90"/>
      <c r="R10" s="90"/>
      <c r="T10" s="59"/>
    </row>
    <row r="11" spans="1:20" ht="19.5" thickBot="1">
      <c r="A11" s="648" t="s">
        <v>172</v>
      </c>
      <c r="B11" s="648"/>
      <c r="C11" s="648"/>
      <c r="D11" s="648"/>
      <c r="E11" s="648"/>
      <c r="F11" s="648"/>
      <c r="G11" s="648"/>
      <c r="H11" s="648"/>
      <c r="I11" s="648"/>
      <c r="J11" s="648"/>
      <c r="K11" s="648"/>
      <c r="L11" s="648"/>
      <c r="M11" s="648"/>
      <c r="N11" s="648"/>
      <c r="O11" s="500"/>
      <c r="P11" s="500"/>
      <c r="Q11" s="500"/>
      <c r="R11" s="500"/>
      <c r="S11" s="500"/>
    </row>
    <row r="12" spans="1:20" ht="15.75" thickBot="1">
      <c r="A12" s="267"/>
      <c r="B12" s="662" t="s">
        <v>475</v>
      </c>
      <c r="C12" s="663"/>
      <c r="D12" s="664"/>
      <c r="E12" s="665" t="s">
        <v>476</v>
      </c>
      <c r="F12" s="666"/>
      <c r="G12" s="666"/>
      <c r="H12" s="666"/>
      <c r="I12" s="666"/>
      <c r="J12" s="667"/>
      <c r="K12" s="268"/>
      <c r="L12" s="269"/>
      <c r="M12" s="269"/>
      <c r="N12" s="269"/>
      <c r="O12" s="500"/>
      <c r="P12" s="500"/>
      <c r="Q12" s="500"/>
      <c r="R12" s="500"/>
      <c r="S12" s="500"/>
    </row>
    <row r="13" spans="1:20" ht="60.75" thickBot="1">
      <c r="A13" s="270" t="s">
        <v>157</v>
      </c>
      <c r="B13" s="271" t="s">
        <v>158</v>
      </c>
      <c r="C13" s="305" t="s">
        <v>159</v>
      </c>
      <c r="D13" s="307" t="s">
        <v>160</v>
      </c>
      <c r="E13" s="307" t="s">
        <v>161</v>
      </c>
      <c r="F13" s="307" t="s">
        <v>162</v>
      </c>
      <c r="G13" s="307" t="s">
        <v>163</v>
      </c>
      <c r="H13" s="307" t="s">
        <v>164</v>
      </c>
      <c r="I13" s="307" t="s">
        <v>165</v>
      </c>
      <c r="J13" s="307" t="s">
        <v>166</v>
      </c>
      <c r="K13" s="305" t="s">
        <v>167</v>
      </c>
      <c r="L13" s="307" t="s">
        <v>477</v>
      </c>
      <c r="M13" s="308" t="s">
        <v>478</v>
      </c>
      <c r="N13" s="308" t="s">
        <v>479</v>
      </c>
    </row>
    <row r="14" spans="1:20" s="90" customFormat="1" ht="15.75" thickBot="1">
      <c r="A14" s="131" t="s">
        <v>910</v>
      </c>
      <c r="B14" s="132">
        <v>35633</v>
      </c>
      <c r="C14" s="133">
        <v>26194</v>
      </c>
      <c r="D14" s="132">
        <v>9439</v>
      </c>
      <c r="E14" s="132">
        <v>741</v>
      </c>
      <c r="F14" s="132">
        <v>159</v>
      </c>
      <c r="G14" s="132">
        <v>662</v>
      </c>
      <c r="H14" s="132">
        <v>343</v>
      </c>
      <c r="I14" s="132">
        <v>5343</v>
      </c>
      <c r="J14" s="132">
        <v>2191</v>
      </c>
      <c r="K14" s="292">
        <f>D14/B14</f>
        <v>0.26489490079420763</v>
      </c>
      <c r="L14" s="292">
        <f>G14/(B24+H14+G14)</f>
        <v>3.7714350823221103E-2</v>
      </c>
      <c r="M14" s="134">
        <f>E14/(B30+F14+E14)</f>
        <v>7.0263607054807511E-2</v>
      </c>
      <c r="N14" s="134">
        <f>(G14+E14)/(E14+F14+G14+H14+C14)</f>
        <v>4.9930602512544928E-2</v>
      </c>
    </row>
    <row r="15" spans="1:20" s="283" customFormat="1" ht="15.75" thickBot="1">
      <c r="A15" s="131" t="s">
        <v>929</v>
      </c>
      <c r="B15" s="132">
        <v>8322</v>
      </c>
      <c r="C15" s="132">
        <v>6328</v>
      </c>
      <c r="D15" s="438">
        <v>1994</v>
      </c>
      <c r="E15" s="132">
        <v>189</v>
      </c>
      <c r="F15" s="132">
        <v>111</v>
      </c>
      <c r="G15" s="132">
        <v>67</v>
      </c>
      <c r="H15" s="132">
        <v>78</v>
      </c>
      <c r="I15" s="132">
        <v>929</v>
      </c>
      <c r="J15" s="132">
        <v>620</v>
      </c>
      <c r="K15" s="292">
        <f>D15/B15</f>
        <v>0.23960586397500599</v>
      </c>
      <c r="L15" s="312">
        <f>G15/(D24+H15+G15)</f>
        <v>2.0174646190906354E-2</v>
      </c>
      <c r="M15" s="312">
        <f>E15/(D30+F15+E15)</f>
        <v>5.4750869061413673E-2</v>
      </c>
      <c r="N15" s="134">
        <f>(G15+E15)/(E15+F15+G15+H15+C15)</f>
        <v>3.7797135685811313E-2</v>
      </c>
    </row>
    <row r="16" spans="1:20" s="380" customFormat="1" ht="15.75" thickBot="1">
      <c r="A16" s="131" t="s">
        <v>968</v>
      </c>
      <c r="B16" s="132">
        <v>2558</v>
      </c>
      <c r="C16" s="132">
        <v>2105</v>
      </c>
      <c r="D16" s="132">
        <v>453</v>
      </c>
      <c r="E16" s="439">
        <v>89</v>
      </c>
      <c r="F16" s="132">
        <v>0</v>
      </c>
      <c r="G16" s="132">
        <v>27</v>
      </c>
      <c r="H16" s="132">
        <v>47</v>
      </c>
      <c r="I16" s="132">
        <v>167</v>
      </c>
      <c r="J16" s="132">
        <v>123</v>
      </c>
      <c r="K16" s="292">
        <f t="shared" ref="K16" si="10">D16/B16</f>
        <v>0.17709147771696637</v>
      </c>
      <c r="L16" s="312">
        <f>G16/(F24+H16+G16)</f>
        <v>2.1986970684039087E-2</v>
      </c>
      <c r="M16" s="312">
        <f>E16/(F30+F16+E16)</f>
        <v>8.5576923076923078E-2</v>
      </c>
      <c r="N16" s="134">
        <f t="shared" ref="N16" si="11">(G16+E16)/(E16+F16+G16+H16+C16)</f>
        <v>5.114638447971781E-2</v>
      </c>
    </row>
    <row r="17" spans="1:15" s="301" customFormat="1" ht="15.75" thickBot="1">
      <c r="A17" s="131" t="s">
        <v>568</v>
      </c>
      <c r="B17" s="132">
        <f t="shared" ref="B17:J17" si="12">B14-B15-B16</f>
        <v>24753</v>
      </c>
      <c r="C17" s="132">
        <f t="shared" si="12"/>
        <v>17761</v>
      </c>
      <c r="D17" s="132">
        <f t="shared" si="12"/>
        <v>6992</v>
      </c>
      <c r="E17" s="132">
        <f t="shared" si="12"/>
        <v>463</v>
      </c>
      <c r="F17" s="132">
        <f t="shared" si="12"/>
        <v>48</v>
      </c>
      <c r="G17" s="132">
        <f t="shared" si="12"/>
        <v>568</v>
      </c>
      <c r="H17" s="132">
        <f t="shared" si="12"/>
        <v>218</v>
      </c>
      <c r="I17" s="132">
        <f t="shared" si="12"/>
        <v>4247</v>
      </c>
      <c r="J17" s="132">
        <f t="shared" si="12"/>
        <v>1448</v>
      </c>
      <c r="K17" s="292">
        <f>D17/B17</f>
        <v>0.28247081161879367</v>
      </c>
      <c r="L17" s="312">
        <f>G17/(H24+H17+G17)</f>
        <v>4.3678868040602892E-2</v>
      </c>
      <c r="M17" s="312">
        <f>E17/(H30+F17+E17)</f>
        <v>7.6478361413941195E-2</v>
      </c>
      <c r="N17" s="134">
        <f>(G17+E17)/(E17+F17+G17+H17+C17)</f>
        <v>5.4098016580963373E-2</v>
      </c>
    </row>
    <row r="18" spans="1:15">
      <c r="A18" s="669" t="s">
        <v>578</v>
      </c>
      <c r="B18" s="669"/>
      <c r="C18" s="302"/>
      <c r="D18" s="302"/>
      <c r="E18" s="283"/>
      <c r="F18" s="283"/>
      <c r="G18" s="283"/>
      <c r="H18" s="283"/>
      <c r="I18" s="283"/>
      <c r="J18" s="283"/>
      <c r="K18" s="283"/>
      <c r="L18" s="283"/>
      <c r="M18" s="105"/>
      <c r="N18" s="106"/>
      <c r="O18" s="295"/>
    </row>
    <row r="19" spans="1:15" s="283" customFormat="1">
      <c r="A19" s="668" t="s">
        <v>579</v>
      </c>
      <c r="B19" s="668"/>
      <c r="H19" s="105"/>
      <c r="I19" s="106"/>
    </row>
    <row r="20" spans="1:15" s="90" customFormat="1" ht="20.25" customHeight="1">
      <c r="A20" s="186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105"/>
      <c r="N20" s="106"/>
    </row>
    <row r="21" spans="1:15" ht="24" hidden="1" customHeight="1" thickBot="1">
      <c r="A21" s="658"/>
      <c r="B21" s="660" t="s">
        <v>911</v>
      </c>
      <c r="C21" s="661"/>
      <c r="D21" s="660" t="s">
        <v>929</v>
      </c>
      <c r="E21" s="661"/>
      <c r="F21" s="660" t="s">
        <v>968</v>
      </c>
      <c r="G21" s="661"/>
      <c r="H21" s="514" t="s">
        <v>568</v>
      </c>
      <c r="I21" s="380"/>
    </row>
    <row r="22" spans="1:15" s="90" customFormat="1" ht="30" hidden="1" customHeight="1" thickBot="1">
      <c r="A22" s="659"/>
      <c r="B22" s="223" t="s">
        <v>72</v>
      </c>
      <c r="C22" s="378" t="s">
        <v>106</v>
      </c>
      <c r="D22" s="223" t="s">
        <v>72</v>
      </c>
      <c r="E22" s="378" t="s">
        <v>106</v>
      </c>
      <c r="F22" s="223" t="s">
        <v>72</v>
      </c>
      <c r="G22" s="378" t="s">
        <v>106</v>
      </c>
      <c r="H22" s="515"/>
      <c r="I22" s="58"/>
    </row>
    <row r="23" spans="1:15" s="90" customFormat="1" ht="19.5" hidden="1" customHeight="1">
      <c r="A23" s="214" t="s">
        <v>77</v>
      </c>
      <c r="B23" s="215" t="s">
        <v>1085</v>
      </c>
      <c r="C23" s="216" t="s">
        <v>1106</v>
      </c>
      <c r="D23" s="215" t="s">
        <v>1086</v>
      </c>
      <c r="E23" s="216" t="s">
        <v>1107</v>
      </c>
      <c r="F23" s="215" t="s">
        <v>1087</v>
      </c>
      <c r="G23" s="216" t="s">
        <v>544</v>
      </c>
      <c r="H23" s="516"/>
      <c r="I23" s="58"/>
    </row>
    <row r="24" spans="1:15" s="90" customFormat="1" ht="94.5" hidden="1" customHeight="1">
      <c r="A24" s="209" t="s">
        <v>480</v>
      </c>
      <c r="B24" s="196" t="s">
        <v>1088</v>
      </c>
      <c r="C24" s="197" t="s">
        <v>1103</v>
      </c>
      <c r="D24" s="196" t="s">
        <v>1089</v>
      </c>
      <c r="E24" s="197" t="s">
        <v>803</v>
      </c>
      <c r="F24" s="196" t="s">
        <v>1090</v>
      </c>
      <c r="G24" s="197" t="s">
        <v>737</v>
      </c>
      <c r="H24" s="517">
        <f>B24-D24-F24</f>
        <v>12218</v>
      </c>
      <c r="I24" s="58"/>
    </row>
    <row r="25" spans="1:15" s="90" customFormat="1" ht="21" hidden="1" customHeight="1">
      <c r="A25" s="303" t="s">
        <v>481</v>
      </c>
      <c r="B25" s="304" t="s">
        <v>1091</v>
      </c>
      <c r="C25" s="306" t="s">
        <v>1217</v>
      </c>
      <c r="D25" s="304" t="s">
        <v>1092</v>
      </c>
      <c r="E25" s="306" t="s">
        <v>1105</v>
      </c>
      <c r="F25" s="304" t="s">
        <v>1093</v>
      </c>
      <c r="G25" s="306" t="s">
        <v>1218</v>
      </c>
      <c r="H25" s="518"/>
      <c r="I25" s="58"/>
    </row>
    <row r="26" spans="1:15" hidden="1">
      <c r="A26" s="199" t="s">
        <v>482</v>
      </c>
      <c r="B26" s="196" t="s">
        <v>1094</v>
      </c>
      <c r="C26" s="197" t="s">
        <v>1219</v>
      </c>
      <c r="D26" s="196" t="s">
        <v>617</v>
      </c>
      <c r="E26" s="197" t="s">
        <v>776</v>
      </c>
      <c r="F26" s="196" t="s">
        <v>828</v>
      </c>
      <c r="G26" s="197" t="s">
        <v>124</v>
      </c>
      <c r="H26" s="517"/>
    </row>
    <row r="27" spans="1:15" hidden="1">
      <c r="A27" s="192" t="s">
        <v>483</v>
      </c>
      <c r="B27" s="211" t="s">
        <v>623</v>
      </c>
      <c r="C27" s="194" t="s">
        <v>107</v>
      </c>
      <c r="D27" s="211" t="s">
        <v>1095</v>
      </c>
      <c r="E27" s="194" t="s">
        <v>691</v>
      </c>
      <c r="F27" s="211" t="s">
        <v>58</v>
      </c>
      <c r="G27" s="194" t="s">
        <v>114</v>
      </c>
      <c r="H27" s="519"/>
    </row>
    <row r="28" spans="1:15" hidden="1">
      <c r="A28" s="199" t="s">
        <v>484</v>
      </c>
      <c r="B28" s="210" t="s">
        <v>61</v>
      </c>
      <c r="C28" s="197" t="s">
        <v>672</v>
      </c>
      <c r="D28" s="210" t="s">
        <v>60</v>
      </c>
      <c r="E28" s="197" t="s">
        <v>440</v>
      </c>
      <c r="F28" s="210" t="s">
        <v>58</v>
      </c>
      <c r="G28" s="197" t="s">
        <v>114</v>
      </c>
      <c r="H28" s="520"/>
    </row>
    <row r="29" spans="1:15" hidden="1">
      <c r="A29" s="192" t="s">
        <v>485</v>
      </c>
      <c r="B29" s="211" t="s">
        <v>458</v>
      </c>
      <c r="C29" s="194" t="s">
        <v>653</v>
      </c>
      <c r="D29" s="211" t="s">
        <v>58</v>
      </c>
      <c r="E29" s="194" t="s">
        <v>113</v>
      </c>
      <c r="F29" s="211" t="s">
        <v>58</v>
      </c>
      <c r="G29" s="194" t="s">
        <v>114</v>
      </c>
      <c r="H29" s="519"/>
      <c r="I29" s="107"/>
    </row>
    <row r="30" spans="1:15" ht="21" hidden="1" customHeight="1">
      <c r="A30" s="209" t="s">
        <v>486</v>
      </c>
      <c r="B30" s="196" t="s">
        <v>1096</v>
      </c>
      <c r="C30" s="197" t="s">
        <v>1104</v>
      </c>
      <c r="D30" s="196" t="s">
        <v>1097</v>
      </c>
      <c r="E30" s="197" t="s">
        <v>1105</v>
      </c>
      <c r="F30" s="196" t="s">
        <v>901</v>
      </c>
      <c r="G30" s="197" t="s">
        <v>659</v>
      </c>
      <c r="H30" s="517">
        <f>B30-D30-F30</f>
        <v>5543</v>
      </c>
    </row>
    <row r="31" spans="1:15" hidden="1">
      <c r="A31" s="192" t="s">
        <v>481</v>
      </c>
      <c r="B31" s="193" t="s">
        <v>1098</v>
      </c>
      <c r="C31" s="194" t="s">
        <v>895</v>
      </c>
      <c r="D31" s="193" t="s">
        <v>1099</v>
      </c>
      <c r="E31" s="194" t="s">
        <v>818</v>
      </c>
      <c r="F31" s="193" t="s">
        <v>1100</v>
      </c>
      <c r="G31" s="194" t="s">
        <v>1220</v>
      </c>
      <c r="H31" s="521"/>
    </row>
    <row r="32" spans="1:15" hidden="1">
      <c r="A32" s="199" t="s">
        <v>482</v>
      </c>
      <c r="B32" s="196" t="s">
        <v>1101</v>
      </c>
      <c r="C32" s="197" t="s">
        <v>1221</v>
      </c>
      <c r="D32" s="196" t="s">
        <v>1102</v>
      </c>
      <c r="E32" s="197" t="s">
        <v>888</v>
      </c>
      <c r="F32" s="196" t="s">
        <v>797</v>
      </c>
      <c r="G32" s="197" t="s">
        <v>1222</v>
      </c>
      <c r="H32" s="517"/>
    </row>
    <row r="33" spans="1:19" ht="24.75" hidden="1" customHeight="1">
      <c r="A33" s="192" t="s">
        <v>483</v>
      </c>
      <c r="B33" s="211" t="s">
        <v>682</v>
      </c>
      <c r="C33" s="194" t="s">
        <v>684</v>
      </c>
      <c r="D33" s="211" t="s">
        <v>665</v>
      </c>
      <c r="E33" s="194" t="s">
        <v>399</v>
      </c>
      <c r="F33" s="211" t="s">
        <v>58</v>
      </c>
      <c r="G33" s="194" t="s">
        <v>114</v>
      </c>
      <c r="H33" s="519"/>
    </row>
    <row r="34" spans="1:19" hidden="1">
      <c r="A34" s="199" t="s">
        <v>484</v>
      </c>
      <c r="B34" s="210" t="s">
        <v>620</v>
      </c>
      <c r="C34" s="197" t="s">
        <v>854</v>
      </c>
      <c r="D34" s="210" t="s">
        <v>673</v>
      </c>
      <c r="E34" s="197" t="s">
        <v>114</v>
      </c>
      <c r="F34" s="210" t="s">
        <v>58</v>
      </c>
      <c r="G34" s="197" t="s">
        <v>114</v>
      </c>
      <c r="H34" s="520"/>
    </row>
    <row r="35" spans="1:19" ht="15.75" hidden="1" thickBot="1">
      <c r="A35" s="218" t="s">
        <v>485</v>
      </c>
      <c r="B35" s="212" t="s">
        <v>459</v>
      </c>
      <c r="C35" s="204" t="s">
        <v>406</v>
      </c>
      <c r="D35" s="212" t="s">
        <v>459</v>
      </c>
      <c r="E35" s="204" t="s">
        <v>406</v>
      </c>
      <c r="F35" s="212" t="s">
        <v>58</v>
      </c>
      <c r="G35" s="204" t="s">
        <v>114</v>
      </c>
      <c r="H35" s="522"/>
    </row>
    <row r="36" spans="1:19" hidden="1">
      <c r="A36" s="656" t="s">
        <v>580</v>
      </c>
      <c r="B36" s="657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</row>
    <row r="37" spans="1:19" s="107" customForma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</row>
  </sheetData>
  <mergeCells count="19">
    <mergeCell ref="A36:B36"/>
    <mergeCell ref="A21:A22"/>
    <mergeCell ref="B21:C21"/>
    <mergeCell ref="D21:E21"/>
    <mergeCell ref="B12:D12"/>
    <mergeCell ref="E12:J12"/>
    <mergeCell ref="A19:B19"/>
    <mergeCell ref="A18:B18"/>
    <mergeCell ref="F21:G21"/>
    <mergeCell ref="A11:N11"/>
    <mergeCell ref="A9:O9"/>
    <mergeCell ref="A1:S1"/>
    <mergeCell ref="B2:Q2"/>
    <mergeCell ref="B3:D3"/>
    <mergeCell ref="E3:G3"/>
    <mergeCell ref="H3:J3"/>
    <mergeCell ref="K3:M3"/>
    <mergeCell ref="N3:P3"/>
    <mergeCell ref="Q3:S3"/>
  </mergeCells>
  <hyperlinks>
    <hyperlink ref="A9" r:id="rId1" display="Source : State of California, Department of Finance, E-5 Population and Housing Estimates for Cities, Counties and the State — January 1, 2011- 2013. Sacramento, California, May 2013"/>
    <hyperlink ref="A9:O9" r:id="rId2" display="Source : State of California, Department of Finance, E-5 Population and Housing Estimates for Cities, Counties and the State — January 1, 2011- 2018"/>
    <hyperlink ref="A19" r:id="rId3"/>
    <hyperlink ref="A18" r:id="rId4"/>
    <hyperlink ref="A36" r:id="rId5"/>
  </hyperlinks>
  <pageMargins left="0.7" right="0.7" top="0.75" bottom="0.75" header="0.3" footer="0.3"/>
  <pageSetup scale="62" fitToHeight="0" orientation="landscape" r:id="rId6"/>
  <headerFooter>
    <oddHeader>&amp;L6th Cycle Housing Element Data Package&amp;CLake County and the Cities Within</oddHeader>
    <oddFooter>&amp;LHCD-Housing Policy Division (HPD)&amp;CPage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55" zoomScaleNormal="55" workbookViewId="0">
      <selection activeCell="T44" sqref="A44:XFD123"/>
    </sheetView>
  </sheetViews>
  <sheetFormatPr defaultRowHeight="15"/>
  <cols>
    <col min="1" max="1" width="54.140625" customWidth="1"/>
    <col min="2" max="2" width="24.5703125" customWidth="1"/>
    <col min="3" max="3" width="20.140625" customWidth="1"/>
    <col min="4" max="4" width="15.7109375" customWidth="1"/>
    <col min="5" max="5" width="15.85546875" customWidth="1"/>
    <col min="6" max="7" width="14.85546875" customWidth="1"/>
    <col min="8" max="8" width="18.28515625" customWidth="1"/>
    <col min="9" max="9" width="17.42578125" customWidth="1"/>
    <col min="10" max="10" width="15.7109375" customWidth="1"/>
    <col min="11" max="11" width="15.85546875" customWidth="1"/>
    <col min="12" max="13" width="14.85546875" customWidth="1"/>
    <col min="14" max="14" width="12" customWidth="1"/>
    <col min="15" max="15" width="12.140625" customWidth="1"/>
    <col min="16" max="16" width="12.5703125" customWidth="1"/>
    <col min="17" max="17" width="11.5703125" customWidth="1"/>
    <col min="18" max="18" width="12.42578125" customWidth="1"/>
    <col min="19" max="19" width="11.85546875" customWidth="1"/>
    <col min="20" max="20" width="11.28515625" customWidth="1"/>
    <col min="21" max="21" width="12" customWidth="1"/>
    <col min="22" max="22" width="11" customWidth="1"/>
    <col min="23" max="23" width="11.140625" customWidth="1"/>
  </cols>
  <sheetData>
    <row r="1" spans="1:23" ht="18.75">
      <c r="A1" s="22" t="s">
        <v>173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</row>
    <row r="2" spans="1:23" ht="31.5" customHeight="1">
      <c r="A2" s="670" t="s">
        <v>569</v>
      </c>
      <c r="B2" s="671"/>
      <c r="C2" s="671"/>
      <c r="D2" s="671"/>
      <c r="E2" s="671"/>
      <c r="F2" s="671"/>
      <c r="G2" s="671"/>
      <c r="H2" s="671"/>
      <c r="I2" s="671"/>
      <c r="J2" s="551"/>
      <c r="K2" s="551"/>
      <c r="L2" s="551"/>
      <c r="M2" s="551"/>
      <c r="N2" s="432"/>
      <c r="O2" s="432"/>
      <c r="P2" s="432"/>
      <c r="Q2" s="432"/>
      <c r="R2" s="432"/>
      <c r="S2" s="432"/>
      <c r="T2" s="309"/>
      <c r="U2" s="309"/>
      <c r="V2" s="309"/>
      <c r="W2" s="309"/>
    </row>
    <row r="3" spans="1:23" ht="15.75" customHeight="1">
      <c r="A3" s="670"/>
      <c r="B3" s="671"/>
      <c r="C3" s="671"/>
      <c r="D3" s="671"/>
      <c r="E3" s="671"/>
      <c r="F3" s="671"/>
      <c r="G3" s="671"/>
      <c r="H3" s="671"/>
      <c r="I3" s="671"/>
      <c r="J3" s="551"/>
      <c r="K3" s="551"/>
      <c r="L3" s="551"/>
      <c r="M3" s="551"/>
      <c r="N3" s="432"/>
      <c r="O3" s="432"/>
      <c r="P3" s="432"/>
      <c r="Q3" s="432"/>
      <c r="R3" s="432"/>
      <c r="S3" s="432"/>
      <c r="T3" s="309"/>
      <c r="U3" s="309"/>
      <c r="V3" s="309"/>
      <c r="W3" s="309"/>
    </row>
    <row r="4" spans="1:23" ht="15.75" customHeight="1" thickBot="1">
      <c r="A4" s="605"/>
      <c r="B4" s="606"/>
      <c r="C4" s="606"/>
      <c r="D4" s="606"/>
      <c r="E4" s="606"/>
      <c r="F4" s="606"/>
      <c r="G4" s="606"/>
      <c r="H4" s="606"/>
      <c r="I4" s="606"/>
      <c r="J4" s="551"/>
      <c r="K4" s="551"/>
      <c r="L4" s="551"/>
      <c r="M4" s="551"/>
      <c r="N4" s="432"/>
      <c r="O4" s="432"/>
      <c r="P4" s="432"/>
      <c r="Q4" s="432"/>
      <c r="R4" s="432"/>
      <c r="S4" s="432"/>
      <c r="T4" s="380"/>
      <c r="U4" s="380"/>
      <c r="V4" s="380"/>
      <c r="W4" s="380"/>
    </row>
    <row r="5" spans="1:23" ht="15.75" customHeight="1" thickBot="1">
      <c r="A5" s="284"/>
      <c r="B5" s="676" t="s">
        <v>910</v>
      </c>
      <c r="C5" s="677"/>
      <c r="D5" s="676" t="s">
        <v>929</v>
      </c>
      <c r="E5" s="677"/>
      <c r="F5" s="676" t="s">
        <v>968</v>
      </c>
      <c r="G5" s="677"/>
      <c r="H5" s="676" t="s">
        <v>206</v>
      </c>
      <c r="I5" s="677"/>
      <c r="J5" s="380"/>
      <c r="K5" s="380"/>
      <c r="L5" s="380"/>
      <c r="M5" s="380"/>
    </row>
    <row r="6" spans="1:23" ht="15.75" thickBot="1">
      <c r="A6" s="284"/>
      <c r="B6" s="259" t="s">
        <v>5</v>
      </c>
      <c r="C6" s="259" t="s">
        <v>3</v>
      </c>
      <c r="D6" s="259" t="s">
        <v>5</v>
      </c>
      <c r="E6" s="259" t="s">
        <v>3</v>
      </c>
      <c r="F6" s="259" t="s">
        <v>5</v>
      </c>
      <c r="G6" s="259" t="s">
        <v>3</v>
      </c>
      <c r="H6" s="259" t="s">
        <v>5</v>
      </c>
      <c r="I6" s="259" t="s">
        <v>3</v>
      </c>
    </row>
    <row r="7" spans="1:23" ht="16.5" thickBot="1">
      <c r="A7" s="3" t="s">
        <v>77</v>
      </c>
      <c r="B7" s="217" t="s">
        <v>1223</v>
      </c>
      <c r="C7" s="135" t="s">
        <v>728</v>
      </c>
      <c r="D7" s="1" t="s">
        <v>1224</v>
      </c>
      <c r="E7" s="135" t="s">
        <v>842</v>
      </c>
      <c r="F7" s="1" t="s">
        <v>1225</v>
      </c>
      <c r="G7" s="135" t="s">
        <v>761</v>
      </c>
      <c r="H7" s="313">
        <f>B7-D7-F7</f>
        <v>25689</v>
      </c>
      <c r="I7" s="314">
        <f t="shared" ref="I7:I17" si="0">H7/$H$7</f>
        <v>1</v>
      </c>
    </row>
    <row r="8" spans="1:23" ht="16.5" thickBot="1">
      <c r="A8" s="137" t="s">
        <v>240</v>
      </c>
      <c r="B8" s="217" t="s">
        <v>1226</v>
      </c>
      <c r="C8" s="135" t="s">
        <v>1227</v>
      </c>
      <c r="D8" s="1" t="s">
        <v>1228</v>
      </c>
      <c r="E8" s="135" t="s">
        <v>709</v>
      </c>
      <c r="F8" s="1" t="s">
        <v>1229</v>
      </c>
      <c r="G8" s="135" t="s">
        <v>1169</v>
      </c>
      <c r="H8" s="313">
        <f t="shared" ref="H8:H17" si="1">B8-D8-F8</f>
        <v>16433</v>
      </c>
      <c r="I8" s="314">
        <f t="shared" si="0"/>
        <v>0.63969013974853051</v>
      </c>
    </row>
    <row r="9" spans="1:23" ht="16.5" thickBot="1">
      <c r="A9" s="137" t="s">
        <v>241</v>
      </c>
      <c r="B9" s="217" t="s">
        <v>1230</v>
      </c>
      <c r="C9" s="135" t="s">
        <v>1231</v>
      </c>
      <c r="D9" s="1" t="s">
        <v>1232</v>
      </c>
      <c r="E9" s="135" t="s">
        <v>1233</v>
      </c>
      <c r="F9" s="1" t="s">
        <v>1234</v>
      </c>
      <c r="G9" s="135" t="s">
        <v>194</v>
      </c>
      <c r="H9" s="313">
        <f t="shared" si="1"/>
        <v>14367</v>
      </c>
      <c r="I9" s="314">
        <f t="shared" si="0"/>
        <v>0.55926661216863249</v>
      </c>
    </row>
    <row r="10" spans="1:23" ht="16.5" thickBot="1">
      <c r="A10" s="137" t="s">
        <v>321</v>
      </c>
      <c r="B10" s="217" t="s">
        <v>1235</v>
      </c>
      <c r="C10" s="135" t="s">
        <v>843</v>
      </c>
      <c r="D10" s="1" t="s">
        <v>1236</v>
      </c>
      <c r="E10" s="135" t="s">
        <v>186</v>
      </c>
      <c r="F10" s="1" t="s">
        <v>640</v>
      </c>
      <c r="G10" s="135" t="s">
        <v>239</v>
      </c>
      <c r="H10" s="313">
        <f t="shared" si="1"/>
        <v>1076</v>
      </c>
      <c r="I10" s="314">
        <f t="shared" si="0"/>
        <v>4.188563198256063E-2</v>
      </c>
    </row>
    <row r="11" spans="1:23" ht="16.5" thickBot="1">
      <c r="A11" s="137" t="s">
        <v>249</v>
      </c>
      <c r="B11" s="217" t="s">
        <v>1237</v>
      </c>
      <c r="C11" s="135" t="s">
        <v>1238</v>
      </c>
      <c r="D11" s="1" t="s">
        <v>1239</v>
      </c>
      <c r="E11" s="135" t="s">
        <v>1240</v>
      </c>
      <c r="F11" s="1" t="s">
        <v>1241</v>
      </c>
      <c r="G11" s="135" t="s">
        <v>1242</v>
      </c>
      <c r="H11" s="313">
        <f t="shared" si="1"/>
        <v>13291</v>
      </c>
      <c r="I11" s="314">
        <f t="shared" si="0"/>
        <v>0.51738098018607181</v>
      </c>
    </row>
    <row r="12" spans="1:23" ht="16.5" thickBot="1">
      <c r="A12" s="3" t="s">
        <v>250</v>
      </c>
      <c r="B12" s="217" t="s">
        <v>1243</v>
      </c>
      <c r="C12" s="135" t="s">
        <v>1244</v>
      </c>
      <c r="D12" s="135" t="s">
        <v>1245</v>
      </c>
      <c r="E12" s="135" t="s">
        <v>1112</v>
      </c>
      <c r="F12" s="135" t="s">
        <v>744</v>
      </c>
      <c r="G12" s="135" t="s">
        <v>1204</v>
      </c>
      <c r="H12" s="313">
        <f t="shared" si="1"/>
        <v>2066</v>
      </c>
      <c r="I12" s="314">
        <f t="shared" si="0"/>
        <v>8.0423527579898013E-2</v>
      </c>
    </row>
    <row r="13" spans="1:23" ht="16.5" thickBot="1">
      <c r="A13" s="137" t="s">
        <v>321</v>
      </c>
      <c r="B13" s="217" t="s">
        <v>1246</v>
      </c>
      <c r="C13" s="135" t="s">
        <v>488</v>
      </c>
      <c r="D13" s="135" t="s">
        <v>830</v>
      </c>
      <c r="E13" s="135" t="s">
        <v>560</v>
      </c>
      <c r="F13" s="135" t="s">
        <v>58</v>
      </c>
      <c r="G13" s="135" t="s">
        <v>114</v>
      </c>
      <c r="H13" s="313">
        <f t="shared" si="1"/>
        <v>388</v>
      </c>
      <c r="I13" s="314">
        <f t="shared" si="0"/>
        <v>1.510374090077465E-2</v>
      </c>
    </row>
    <row r="14" spans="1:23" ht="16.5" thickBot="1">
      <c r="A14" s="137" t="s">
        <v>249</v>
      </c>
      <c r="B14" s="217" t="s">
        <v>1247</v>
      </c>
      <c r="C14" s="135" t="s">
        <v>713</v>
      </c>
      <c r="D14" s="135" t="s">
        <v>1201</v>
      </c>
      <c r="E14" s="135" t="s">
        <v>194</v>
      </c>
      <c r="F14" s="135" t="s">
        <v>744</v>
      </c>
      <c r="G14" s="135" t="s">
        <v>1204</v>
      </c>
      <c r="H14" s="313">
        <f t="shared" si="1"/>
        <v>1678</v>
      </c>
      <c r="I14" s="314">
        <f t="shared" si="0"/>
        <v>6.5319786679123359E-2</v>
      </c>
    </row>
    <row r="15" spans="1:23" ht="16.5" thickBot="1">
      <c r="A15" s="137" t="s">
        <v>252</v>
      </c>
      <c r="B15" s="217" t="s">
        <v>1248</v>
      </c>
      <c r="C15" s="135" t="s">
        <v>1249</v>
      </c>
      <c r="D15" s="135" t="s">
        <v>1250</v>
      </c>
      <c r="E15" s="135" t="s">
        <v>1251</v>
      </c>
      <c r="F15" s="135" t="s">
        <v>863</v>
      </c>
      <c r="G15" s="135" t="s">
        <v>645</v>
      </c>
      <c r="H15" s="313">
        <f t="shared" si="1"/>
        <v>9256</v>
      </c>
      <c r="I15" s="314">
        <f t="shared" si="0"/>
        <v>0.36030986025146949</v>
      </c>
    </row>
    <row r="16" spans="1:23" ht="16.5" thickBot="1">
      <c r="A16" s="137" t="s">
        <v>321</v>
      </c>
      <c r="B16" s="217" t="s">
        <v>1252</v>
      </c>
      <c r="C16" s="135" t="s">
        <v>1253</v>
      </c>
      <c r="D16" s="135" t="s">
        <v>1254</v>
      </c>
      <c r="E16" s="135" t="s">
        <v>765</v>
      </c>
      <c r="F16" s="135" t="s">
        <v>1124</v>
      </c>
      <c r="G16" s="135" t="s">
        <v>277</v>
      </c>
      <c r="H16" s="313">
        <f t="shared" si="1"/>
        <v>3211</v>
      </c>
      <c r="I16" s="314">
        <f t="shared" si="0"/>
        <v>0.12499513410409124</v>
      </c>
    </row>
    <row r="17" spans="1:23" ht="16.5" thickBot="1">
      <c r="A17" s="3" t="s">
        <v>249</v>
      </c>
      <c r="B17" s="217" t="s">
        <v>1255</v>
      </c>
      <c r="C17" s="135" t="s">
        <v>1256</v>
      </c>
      <c r="D17" s="135" t="s">
        <v>1257</v>
      </c>
      <c r="E17" s="135" t="s">
        <v>868</v>
      </c>
      <c r="F17" s="135" t="s">
        <v>1258</v>
      </c>
      <c r="G17" s="135" t="s">
        <v>1204</v>
      </c>
      <c r="H17" s="313">
        <f t="shared" si="1"/>
        <v>6045</v>
      </c>
      <c r="I17" s="314">
        <f t="shared" si="0"/>
        <v>0.23531472614737825</v>
      </c>
    </row>
    <row r="18" spans="1:23" ht="15.75" customHeight="1" thickBot="1">
      <c r="A18" s="687" t="s">
        <v>576</v>
      </c>
      <c r="B18" s="688"/>
      <c r="C18" s="688"/>
      <c r="D18" s="689"/>
      <c r="E18" s="283"/>
      <c r="F18" s="283"/>
      <c r="G18" s="283"/>
      <c r="H18" s="283"/>
      <c r="I18" s="283"/>
      <c r="J18" s="295"/>
      <c r="K18" s="283"/>
      <c r="L18" s="283"/>
      <c r="M18" s="283"/>
      <c r="N18" s="295"/>
      <c r="O18" s="283"/>
      <c r="P18" s="283"/>
      <c r="Q18" s="283"/>
      <c r="R18" s="283"/>
      <c r="S18" s="283"/>
      <c r="T18" s="295"/>
      <c r="U18" s="283"/>
      <c r="V18" s="283"/>
      <c r="W18" s="283"/>
    </row>
    <row r="19" spans="1:23">
      <c r="A19" s="213"/>
      <c r="B19" s="213"/>
      <c r="C19" s="213"/>
      <c r="D19" s="21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</row>
    <row r="20" spans="1:23" ht="18.75">
      <c r="A20" s="22" t="s">
        <v>174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</row>
    <row r="21" spans="1:23" ht="30" customHeight="1">
      <c r="A21" s="672" t="s">
        <v>329</v>
      </c>
      <c r="B21" s="673"/>
      <c r="C21" s="673"/>
      <c r="D21" s="673"/>
      <c r="E21" s="673"/>
      <c r="F21" s="673"/>
      <c r="G21" s="673"/>
      <c r="H21" s="673"/>
      <c r="I21" s="673"/>
      <c r="J21" s="551"/>
      <c r="K21" s="551"/>
      <c r="L21" s="551"/>
      <c r="M21" s="551"/>
      <c r="N21" s="432"/>
      <c r="O21" s="432"/>
      <c r="P21" s="432"/>
      <c r="Q21" s="432"/>
      <c r="R21" s="432"/>
      <c r="S21" s="432"/>
    </row>
    <row r="22" spans="1:23" ht="15.75" customHeight="1">
      <c r="A22" s="672"/>
      <c r="B22" s="673"/>
      <c r="C22" s="673"/>
      <c r="D22" s="673"/>
      <c r="E22" s="673"/>
      <c r="F22" s="673"/>
      <c r="G22" s="673"/>
      <c r="H22" s="673"/>
      <c r="I22" s="673"/>
      <c r="J22" s="551"/>
      <c r="K22" s="551"/>
      <c r="L22" s="551"/>
      <c r="M22" s="551"/>
      <c r="N22" s="432"/>
      <c r="O22" s="432"/>
      <c r="P22" s="432"/>
      <c r="Q22" s="432"/>
      <c r="R22" s="432"/>
      <c r="S22" s="432"/>
    </row>
    <row r="23" spans="1:23" ht="15.75" customHeight="1" thickBot="1">
      <c r="A23" s="674"/>
      <c r="B23" s="675"/>
      <c r="C23" s="675"/>
      <c r="D23" s="675"/>
      <c r="E23" s="675"/>
      <c r="F23" s="675"/>
      <c r="G23" s="675"/>
      <c r="H23" s="675"/>
      <c r="I23" s="675"/>
      <c r="J23" s="551"/>
      <c r="K23" s="551"/>
      <c r="L23" s="551"/>
      <c r="M23" s="551"/>
      <c r="N23" s="432"/>
      <c r="O23" s="432"/>
      <c r="P23" s="432"/>
      <c r="Q23" s="432"/>
      <c r="R23" s="432"/>
      <c r="S23" s="432"/>
    </row>
    <row r="24" spans="1:23" ht="16.5" customHeight="1" thickBot="1">
      <c r="A24" s="264"/>
      <c r="B24" s="676" t="s">
        <v>910</v>
      </c>
      <c r="C24" s="677"/>
      <c r="D24" s="676" t="s">
        <v>929</v>
      </c>
      <c r="E24" s="677"/>
      <c r="F24" s="676" t="s">
        <v>968</v>
      </c>
      <c r="G24" s="677"/>
      <c r="H24" s="676" t="s">
        <v>206</v>
      </c>
      <c r="I24" s="677"/>
    </row>
    <row r="25" spans="1:23" ht="16.5" thickBot="1">
      <c r="A25" s="264"/>
      <c r="B25" s="259" t="s">
        <v>5</v>
      </c>
      <c r="C25" s="259" t="s">
        <v>3</v>
      </c>
      <c r="D25" s="259" t="s">
        <v>5</v>
      </c>
      <c r="E25" s="259" t="s">
        <v>3</v>
      </c>
      <c r="F25" s="259" t="s">
        <v>5</v>
      </c>
      <c r="G25" s="259" t="s">
        <v>3</v>
      </c>
      <c r="H25" s="259" t="s">
        <v>5</v>
      </c>
      <c r="I25" s="259" t="s">
        <v>3</v>
      </c>
    </row>
    <row r="26" spans="1:23" ht="16.5" thickBot="1">
      <c r="A26" s="422" t="s">
        <v>9</v>
      </c>
      <c r="B26" s="503">
        <f>D49+D50</f>
        <v>13627</v>
      </c>
      <c r="C26" s="166">
        <f>B26/B26</f>
        <v>1</v>
      </c>
      <c r="D26" s="503">
        <f>J49+J50</f>
        <v>3699</v>
      </c>
      <c r="E26" s="166">
        <f>D26/D26</f>
        <v>1</v>
      </c>
      <c r="F26" s="503">
        <f>P49+P50</f>
        <v>782</v>
      </c>
      <c r="G26" s="166">
        <f>F26/F26</f>
        <v>1</v>
      </c>
      <c r="H26" s="512">
        <f>B26-D26-F26</f>
        <v>9146</v>
      </c>
      <c r="I26" s="166">
        <f>H26/H26</f>
        <v>1</v>
      </c>
    </row>
    <row r="27" spans="1:23" ht="17.25" thickTop="1" thickBot="1">
      <c r="A27" s="423" t="s">
        <v>10</v>
      </c>
      <c r="B27" s="504">
        <f>D65+D66+D67+D68</f>
        <v>7910</v>
      </c>
      <c r="C27" s="168">
        <f>B27/B26</f>
        <v>0.5804652528069274</v>
      </c>
      <c r="D27" s="504">
        <f>J65+J66+J67+J68</f>
        <v>2612</v>
      </c>
      <c r="E27" s="169">
        <f>D27/D26</f>
        <v>0.70613679372803462</v>
      </c>
      <c r="F27" s="504">
        <f>P65+P66+P67+P68</f>
        <v>412</v>
      </c>
      <c r="G27" s="169">
        <f>F27/F26</f>
        <v>0.52685421994884907</v>
      </c>
      <c r="H27" s="512">
        <f t="shared" ref="H27:H40" si="2">B27-D27-F27</f>
        <v>4886</v>
      </c>
      <c r="I27" s="167">
        <f>H27/H26</f>
        <v>0.53422261097747648</v>
      </c>
    </row>
    <row r="28" spans="1:23" ht="16.5" thickBot="1">
      <c r="A28" s="424" t="s">
        <v>323</v>
      </c>
      <c r="B28" s="505">
        <f>D74+D77</f>
        <v>1717</v>
      </c>
      <c r="C28" s="170">
        <f>B28/B26</f>
        <v>0.12599985323255303</v>
      </c>
      <c r="D28" s="505">
        <f>J74+J77</f>
        <v>491</v>
      </c>
      <c r="E28" s="167">
        <f>D28/D26</f>
        <v>0.13273857799405245</v>
      </c>
      <c r="F28" s="505">
        <f>P74+P77</f>
        <v>128</v>
      </c>
      <c r="G28" s="167">
        <f>F28/F26</f>
        <v>0.16368286445012789</v>
      </c>
      <c r="H28" s="512">
        <f t="shared" si="2"/>
        <v>1098</v>
      </c>
      <c r="I28" s="166">
        <f>H28/H26</f>
        <v>0.12005248195932648</v>
      </c>
    </row>
    <row r="29" spans="1:23" ht="16.5" thickBot="1">
      <c r="A29" s="424" t="s">
        <v>324</v>
      </c>
      <c r="B29" s="503">
        <f>D84+D87</f>
        <v>1360</v>
      </c>
      <c r="C29" s="166">
        <f>B29/B26</f>
        <v>9.9801863946576655E-2</v>
      </c>
      <c r="D29" s="503">
        <f>J84+J87</f>
        <v>672</v>
      </c>
      <c r="E29" s="168">
        <f>D29/D26</f>
        <v>0.18167072181670721</v>
      </c>
      <c r="F29" s="503">
        <f>P84+P87</f>
        <v>30</v>
      </c>
      <c r="G29" s="168">
        <f>F29/F26</f>
        <v>3.8363171355498722E-2</v>
      </c>
      <c r="H29" s="512">
        <f t="shared" si="2"/>
        <v>658</v>
      </c>
      <c r="I29" s="167">
        <f>H29/H26</f>
        <v>7.1944019243385088E-2</v>
      </c>
    </row>
    <row r="30" spans="1:23" ht="16.5" thickBot="1">
      <c r="A30" s="424" t="s">
        <v>325</v>
      </c>
      <c r="B30" s="504">
        <f>D94+D95</f>
        <v>3410</v>
      </c>
      <c r="C30" s="168">
        <f>B30/B26</f>
        <v>0.25023849710134294</v>
      </c>
      <c r="D30" s="504">
        <f>J94+J95</f>
        <v>1242</v>
      </c>
      <c r="E30" s="170">
        <f>D30/D26</f>
        <v>0.33576642335766421</v>
      </c>
      <c r="F30" s="504">
        <f>P94+P95</f>
        <v>121</v>
      </c>
      <c r="G30" s="170">
        <f>F30/F26</f>
        <v>0.15473145780051151</v>
      </c>
      <c r="H30" s="512">
        <f t="shared" si="2"/>
        <v>2047</v>
      </c>
      <c r="I30" s="167">
        <f>H30/H26</f>
        <v>0.223813689044391</v>
      </c>
    </row>
    <row r="31" spans="1:23" ht="16.5" thickBot="1">
      <c r="A31" s="424" t="s">
        <v>326</v>
      </c>
      <c r="B31" s="506">
        <f>D102+D103</f>
        <v>4592</v>
      </c>
      <c r="C31" s="167">
        <f>B31/B26</f>
        <v>0.33697805826667643</v>
      </c>
      <c r="D31" s="506">
        <f>J102+J103</f>
        <v>1408</v>
      </c>
      <c r="E31" s="167">
        <f>D31/D26</f>
        <v>0.38064341713976751</v>
      </c>
      <c r="F31" s="506">
        <f>P102+P103</f>
        <v>247</v>
      </c>
      <c r="G31" s="167">
        <f>F31/F26</f>
        <v>0.31585677749360613</v>
      </c>
      <c r="H31" s="512">
        <f t="shared" si="2"/>
        <v>2937</v>
      </c>
      <c r="I31" s="166">
        <f>H31/H26</f>
        <v>0.32112398862890879</v>
      </c>
    </row>
    <row r="32" spans="1:23" ht="16.5" thickBot="1">
      <c r="A32" s="424" t="s">
        <v>327</v>
      </c>
      <c r="B32" s="506">
        <f>D110+D111</f>
        <v>2570</v>
      </c>
      <c r="C32" s="171">
        <f>B32/B26</f>
        <v>0.1885961693696338</v>
      </c>
      <c r="D32" s="506">
        <f>J110+J111</f>
        <v>824</v>
      </c>
      <c r="E32" s="170">
        <f>D32/D26</f>
        <v>0.22276290889429576</v>
      </c>
      <c r="F32" s="506">
        <f>P110+P111</f>
        <v>157</v>
      </c>
      <c r="G32" s="170">
        <f>F32/F26</f>
        <v>0.20076726342710999</v>
      </c>
      <c r="H32" s="512">
        <f t="shared" si="2"/>
        <v>1589</v>
      </c>
      <c r="I32" s="168">
        <f>H32/H26</f>
        <v>0.17373715285370653</v>
      </c>
    </row>
    <row r="33" spans="1:23" ht="16.5" thickBot="1">
      <c r="A33" s="425" t="s">
        <v>328</v>
      </c>
      <c r="B33" s="507" t="str">
        <f>D118</f>
        <v>3,725</v>
      </c>
      <c r="C33" s="172">
        <f>B33/B26</f>
        <v>0.27335437000073382</v>
      </c>
      <c r="D33" s="507" t="str">
        <f>J118</f>
        <v>1,311</v>
      </c>
      <c r="E33" s="173">
        <f>D33/D26</f>
        <v>0.35442011354420111</v>
      </c>
      <c r="F33" s="507" t="str">
        <f>P118</f>
        <v>176</v>
      </c>
      <c r="G33" s="173">
        <f>F33/F26</f>
        <v>0.22506393861892582</v>
      </c>
      <c r="H33" s="512">
        <f t="shared" si="2"/>
        <v>2238</v>
      </c>
      <c r="I33" s="315">
        <f>H33/H26</f>
        <v>0.2446971353597201</v>
      </c>
    </row>
    <row r="34" spans="1:23" ht="17.25" thickTop="1" thickBot="1">
      <c r="A34" s="426" t="s">
        <v>11</v>
      </c>
      <c r="B34" s="508">
        <f>D69+D70</f>
        <v>5717</v>
      </c>
      <c r="C34" s="170">
        <f>B34/B26</f>
        <v>0.4195347471930726</v>
      </c>
      <c r="D34" s="508">
        <f>J69+J70</f>
        <v>1087</v>
      </c>
      <c r="E34" s="166">
        <f>D34/D26</f>
        <v>0.29386320627196538</v>
      </c>
      <c r="F34" s="508">
        <f>P69+P70</f>
        <v>370</v>
      </c>
      <c r="G34" s="166">
        <f>F34/F26</f>
        <v>0.47314578005115088</v>
      </c>
      <c r="H34" s="512">
        <f t="shared" si="2"/>
        <v>4260</v>
      </c>
      <c r="I34" s="316">
        <f>H34/H26</f>
        <v>0.46577738902252352</v>
      </c>
    </row>
    <row r="35" spans="1:23" ht="16.5" thickBot="1">
      <c r="A35" s="137" t="s">
        <v>323</v>
      </c>
      <c r="B35" s="509" t="str">
        <f>D80</f>
        <v>2,388</v>
      </c>
      <c r="C35" s="170">
        <f>B35/B26</f>
        <v>0.17524033169443018</v>
      </c>
      <c r="D35" s="509" t="str">
        <f>J80</f>
        <v>459</v>
      </c>
      <c r="E35" s="168">
        <f>D35/D26</f>
        <v>0.12408759124087591</v>
      </c>
      <c r="F35" s="509" t="str">
        <f>P80</f>
        <v>69</v>
      </c>
      <c r="G35" s="168">
        <f>F35/F26</f>
        <v>8.8235294117647065E-2</v>
      </c>
      <c r="H35" s="512">
        <f t="shared" si="2"/>
        <v>1860</v>
      </c>
      <c r="I35" s="168">
        <f>H35/H26</f>
        <v>0.2033675923901159</v>
      </c>
    </row>
    <row r="36" spans="1:23" ht="16.5" thickBot="1">
      <c r="A36" s="137" t="s">
        <v>324</v>
      </c>
      <c r="B36" s="509" t="str">
        <f>D90</f>
        <v>971</v>
      </c>
      <c r="C36" s="167">
        <f>B36/B26</f>
        <v>7.1255595508916122E-2</v>
      </c>
      <c r="D36" s="509" t="str">
        <f>J90</f>
        <v>248</v>
      </c>
      <c r="E36" s="167">
        <f>D36/D26</f>
        <v>6.7045147337118138E-2</v>
      </c>
      <c r="F36" s="509" t="str">
        <f>P90</f>
        <v>34</v>
      </c>
      <c r="G36" s="167">
        <f>F36/F26</f>
        <v>4.3478260869565216E-2</v>
      </c>
      <c r="H36" s="512">
        <f t="shared" si="2"/>
        <v>689</v>
      </c>
      <c r="I36" s="166">
        <f>H36/H26</f>
        <v>7.5333479116553678E-2</v>
      </c>
    </row>
    <row r="37" spans="1:23" ht="16.5" thickBot="1">
      <c r="A37" s="137" t="s">
        <v>325</v>
      </c>
      <c r="B37" s="510" t="str">
        <f>D98</f>
        <v>2,122</v>
      </c>
      <c r="C37" s="168">
        <f>B37/B26</f>
        <v>0.15572026124605562</v>
      </c>
      <c r="D37" s="510" t="str">
        <f>J98</f>
        <v>487</v>
      </c>
      <c r="E37" s="167">
        <f>D37/D26</f>
        <v>0.13165720464990538</v>
      </c>
      <c r="F37" s="510" t="str">
        <f>P98</f>
        <v>106</v>
      </c>
      <c r="G37" s="167">
        <f>F37/F26</f>
        <v>0.13554987212276215</v>
      </c>
      <c r="H37" s="512">
        <f t="shared" si="2"/>
        <v>1529</v>
      </c>
      <c r="I37" s="168">
        <f>H37/H26</f>
        <v>0.16717690793789636</v>
      </c>
    </row>
    <row r="38" spans="1:23" ht="16.5" thickBot="1">
      <c r="A38" s="137" t="s">
        <v>326</v>
      </c>
      <c r="B38" s="510" t="str">
        <f>D106</f>
        <v>3,967</v>
      </c>
      <c r="C38" s="168">
        <f>B38/B26</f>
        <v>0.29111323108534526</v>
      </c>
      <c r="D38" s="510" t="str">
        <f>J106</f>
        <v>821</v>
      </c>
      <c r="E38" s="170">
        <f>D38/D26</f>
        <v>0.22195187888618545</v>
      </c>
      <c r="F38" s="510" t="str">
        <f>P106</f>
        <v>269</v>
      </c>
      <c r="G38" s="170">
        <f>F38/F26</f>
        <v>0.34398976982097185</v>
      </c>
      <c r="H38" s="512">
        <f t="shared" si="2"/>
        <v>2877</v>
      </c>
      <c r="I38" s="170">
        <f>H38/H26</f>
        <v>0.31456374371309864</v>
      </c>
    </row>
    <row r="39" spans="1:23" ht="16.5" thickBot="1">
      <c r="A39" s="137" t="s">
        <v>327</v>
      </c>
      <c r="B39" s="511" t="str">
        <f>D114</f>
        <v>1,941</v>
      </c>
      <c r="C39" s="168">
        <f>B39/B26</f>
        <v>0.14243780729434211</v>
      </c>
      <c r="D39" s="511" t="str">
        <f>J114</f>
        <v>392</v>
      </c>
      <c r="E39" s="170">
        <f>D39/D26</f>
        <v>0.10597458772641255</v>
      </c>
      <c r="F39" s="511" t="str">
        <f>P114</f>
        <v>155</v>
      </c>
      <c r="G39" s="170">
        <f>F39/F26</f>
        <v>0.19820971867007672</v>
      </c>
      <c r="H39" s="512">
        <f t="shared" si="2"/>
        <v>1394</v>
      </c>
      <c r="I39" s="170">
        <f>H39/H26</f>
        <v>0.15241635687732341</v>
      </c>
    </row>
    <row r="40" spans="1:23" ht="16.5" thickBot="1">
      <c r="A40" s="327" t="s">
        <v>328</v>
      </c>
      <c r="B40" s="511" t="str">
        <f>D121</f>
        <v>2,756</v>
      </c>
      <c r="C40" s="167">
        <f>B40/B26</f>
        <v>0.20224554193879798</v>
      </c>
      <c r="D40" s="511" t="str">
        <f>J121</f>
        <v>620</v>
      </c>
      <c r="E40" s="170">
        <f>D40/D26</f>
        <v>0.16761286834279535</v>
      </c>
      <c r="F40" s="511" t="str">
        <f>P121</f>
        <v>97</v>
      </c>
      <c r="G40" s="170">
        <f>F40/F26</f>
        <v>0.12404092071611253</v>
      </c>
      <c r="H40" s="512">
        <f t="shared" si="2"/>
        <v>2039</v>
      </c>
      <c r="I40" s="170">
        <f>H40/H26</f>
        <v>0.22293898972228296</v>
      </c>
      <c r="J40" s="500"/>
      <c r="K40" s="500"/>
      <c r="L40" s="500"/>
      <c r="M40" s="500"/>
      <c r="N40" s="500"/>
      <c r="O40" s="500"/>
      <c r="P40" s="500"/>
      <c r="Q40" s="500"/>
      <c r="R40" s="500"/>
      <c r="S40" s="500"/>
    </row>
    <row r="41" spans="1:23" ht="16.5" thickBot="1">
      <c r="A41" s="328" t="s">
        <v>577</v>
      </c>
      <c r="B41" s="191"/>
      <c r="C41" s="168"/>
      <c r="D41" s="500"/>
      <c r="E41" s="500"/>
      <c r="F41" s="500"/>
      <c r="G41" s="500"/>
      <c r="H41" s="500"/>
      <c r="I41" s="500"/>
      <c r="J41" s="295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</row>
    <row r="42" spans="1:23">
      <c r="A42" s="678"/>
      <c r="B42" s="678"/>
      <c r="C42" s="678"/>
      <c r="D42" s="500"/>
      <c r="E42" s="500"/>
      <c r="F42" s="500"/>
      <c r="G42" s="500"/>
      <c r="H42" s="500"/>
      <c r="I42" s="500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</row>
    <row r="43" spans="1:23">
      <c r="A43" s="283"/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</row>
    <row r="44" spans="1:23" ht="15.75" hidden="1" customHeight="1" thickBot="1">
      <c r="A44" s="679" t="s">
        <v>320</v>
      </c>
      <c r="B44" s="682" t="s">
        <v>911</v>
      </c>
      <c r="C44" s="683"/>
      <c r="D44" s="683"/>
      <c r="E44" s="683"/>
      <c r="F44" s="683"/>
      <c r="G44" s="684"/>
      <c r="H44" s="682" t="s">
        <v>1083</v>
      </c>
      <c r="I44" s="683"/>
      <c r="J44" s="683"/>
      <c r="K44" s="683"/>
      <c r="L44" s="683"/>
      <c r="M44" s="684"/>
      <c r="N44" s="682" t="s">
        <v>1084</v>
      </c>
      <c r="O44" s="683"/>
      <c r="P44" s="683"/>
      <c r="Q44" s="683"/>
      <c r="R44" s="683"/>
      <c r="S44" s="684"/>
    </row>
    <row r="45" spans="1:23" ht="15.75" hidden="1" customHeight="1" thickBot="1">
      <c r="A45" s="680"/>
      <c r="B45" s="685" t="s">
        <v>8</v>
      </c>
      <c r="C45" s="686"/>
      <c r="D45" s="685" t="s">
        <v>321</v>
      </c>
      <c r="E45" s="686"/>
      <c r="F45" s="685" t="s">
        <v>322</v>
      </c>
      <c r="G45" s="686"/>
      <c r="H45" s="685" t="s">
        <v>8</v>
      </c>
      <c r="I45" s="686"/>
      <c r="J45" s="685" t="s">
        <v>321</v>
      </c>
      <c r="K45" s="686"/>
      <c r="L45" s="685" t="s">
        <v>322</v>
      </c>
      <c r="M45" s="686"/>
      <c r="N45" s="685" t="s">
        <v>8</v>
      </c>
      <c r="O45" s="686"/>
      <c r="P45" s="685" t="s">
        <v>321</v>
      </c>
      <c r="Q45" s="686"/>
      <c r="R45" s="685" t="s">
        <v>322</v>
      </c>
      <c r="S45" s="686"/>
    </row>
    <row r="46" spans="1:23" ht="24" hidden="1" thickBot="1">
      <c r="A46" s="681"/>
      <c r="B46" s="223" t="s">
        <v>72</v>
      </c>
      <c r="C46" s="223" t="s">
        <v>106</v>
      </c>
      <c r="D46" s="223" t="s">
        <v>72</v>
      </c>
      <c r="E46" s="223" t="s">
        <v>106</v>
      </c>
      <c r="F46" s="223" t="s">
        <v>72</v>
      </c>
      <c r="G46" s="224" t="s">
        <v>106</v>
      </c>
      <c r="H46" s="223" t="s">
        <v>72</v>
      </c>
      <c r="I46" s="223" t="s">
        <v>106</v>
      </c>
      <c r="J46" s="223" t="s">
        <v>72</v>
      </c>
      <c r="K46" s="223" t="s">
        <v>106</v>
      </c>
      <c r="L46" s="223" t="s">
        <v>72</v>
      </c>
      <c r="M46" s="224" t="s">
        <v>106</v>
      </c>
      <c r="N46" s="223" t="s">
        <v>72</v>
      </c>
      <c r="O46" s="223" t="s">
        <v>106</v>
      </c>
      <c r="P46" s="223" t="s">
        <v>72</v>
      </c>
      <c r="Q46" s="223" t="s">
        <v>106</v>
      </c>
      <c r="R46" s="223" t="s">
        <v>72</v>
      </c>
      <c r="S46" s="378" t="s">
        <v>106</v>
      </c>
    </row>
    <row r="47" spans="1:23" hidden="1">
      <c r="A47" s="214" t="s">
        <v>256</v>
      </c>
      <c r="B47" s="310" t="s">
        <v>1259</v>
      </c>
      <c r="C47" s="311" t="s">
        <v>832</v>
      </c>
      <c r="D47" s="311" t="s">
        <v>1248</v>
      </c>
      <c r="E47" s="311" t="s">
        <v>1260</v>
      </c>
      <c r="F47" s="311" t="s">
        <v>1261</v>
      </c>
      <c r="G47" s="311" t="s">
        <v>257</v>
      </c>
      <c r="H47" s="311" t="s">
        <v>1262</v>
      </c>
      <c r="I47" s="311" t="s">
        <v>562</v>
      </c>
      <c r="J47" s="311" t="s">
        <v>1250</v>
      </c>
      <c r="K47" s="311" t="s">
        <v>1263</v>
      </c>
      <c r="L47" s="311" t="s">
        <v>1264</v>
      </c>
      <c r="M47" s="311" t="s">
        <v>704</v>
      </c>
      <c r="N47" s="311" t="s">
        <v>1265</v>
      </c>
      <c r="O47" s="311" t="s">
        <v>244</v>
      </c>
      <c r="P47" s="311" t="s">
        <v>1266</v>
      </c>
      <c r="Q47" s="311" t="s">
        <v>663</v>
      </c>
      <c r="R47" s="311" t="s">
        <v>697</v>
      </c>
      <c r="S47" s="311" t="s">
        <v>764</v>
      </c>
    </row>
    <row r="48" spans="1:23" hidden="1">
      <c r="A48" s="221" t="s">
        <v>258</v>
      </c>
      <c r="B48" s="310"/>
      <c r="C48" s="311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</row>
    <row r="49" spans="1:19" hidden="1">
      <c r="A49" s="202" t="s">
        <v>259</v>
      </c>
      <c r="B49" s="310" t="s">
        <v>1267</v>
      </c>
      <c r="C49" s="311" t="s">
        <v>772</v>
      </c>
      <c r="D49" s="311" t="s">
        <v>1268</v>
      </c>
      <c r="E49" s="311" t="s">
        <v>1269</v>
      </c>
      <c r="F49" s="311" t="s">
        <v>727</v>
      </c>
      <c r="G49" s="311" t="s">
        <v>749</v>
      </c>
      <c r="H49" s="311" t="s">
        <v>1270</v>
      </c>
      <c r="I49" s="311" t="s">
        <v>1271</v>
      </c>
      <c r="J49" s="311" t="s">
        <v>1272</v>
      </c>
      <c r="K49" s="311" t="s">
        <v>902</v>
      </c>
      <c r="L49" s="311" t="s">
        <v>1273</v>
      </c>
      <c r="M49" s="311" t="s">
        <v>712</v>
      </c>
      <c r="N49" s="311" t="s">
        <v>1274</v>
      </c>
      <c r="O49" s="311" t="s">
        <v>696</v>
      </c>
      <c r="P49" s="311" t="s">
        <v>1138</v>
      </c>
      <c r="Q49" s="311" t="s">
        <v>735</v>
      </c>
      <c r="R49" s="311" t="s">
        <v>1275</v>
      </c>
      <c r="S49" s="311" t="s">
        <v>1276</v>
      </c>
    </row>
    <row r="50" spans="1:19" hidden="1">
      <c r="A50" s="209" t="s">
        <v>261</v>
      </c>
      <c r="B50" s="310" t="s">
        <v>1277</v>
      </c>
      <c r="C50" s="311" t="s">
        <v>739</v>
      </c>
      <c r="D50" s="311" t="s">
        <v>1278</v>
      </c>
      <c r="E50" s="311" t="s">
        <v>845</v>
      </c>
      <c r="F50" s="311" t="s">
        <v>1279</v>
      </c>
      <c r="G50" s="311" t="s">
        <v>305</v>
      </c>
      <c r="H50" s="311" t="s">
        <v>857</v>
      </c>
      <c r="I50" s="311" t="s">
        <v>700</v>
      </c>
      <c r="J50" s="311" t="s">
        <v>1280</v>
      </c>
      <c r="K50" s="311" t="s">
        <v>765</v>
      </c>
      <c r="L50" s="311" t="s">
        <v>1281</v>
      </c>
      <c r="M50" s="311" t="s">
        <v>311</v>
      </c>
      <c r="N50" s="311" t="s">
        <v>1282</v>
      </c>
      <c r="O50" s="311" t="s">
        <v>1283</v>
      </c>
      <c r="P50" s="311" t="s">
        <v>1284</v>
      </c>
      <c r="Q50" s="311" t="s">
        <v>390</v>
      </c>
      <c r="R50" s="311" t="s">
        <v>1285</v>
      </c>
      <c r="S50" s="311" t="s">
        <v>1276</v>
      </c>
    </row>
    <row r="51" spans="1:19" hidden="1">
      <c r="A51" s="219"/>
      <c r="B51" s="31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</row>
    <row r="52" spans="1:19" hidden="1">
      <c r="A52" s="221" t="s">
        <v>263</v>
      </c>
      <c r="B52" s="310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</row>
    <row r="53" spans="1:19" hidden="1">
      <c r="A53" s="202" t="s">
        <v>264</v>
      </c>
      <c r="B53" s="310" t="s">
        <v>1286</v>
      </c>
      <c r="C53" s="311" t="s">
        <v>1287</v>
      </c>
      <c r="D53" s="311" t="s">
        <v>1288</v>
      </c>
      <c r="E53" s="311" t="s">
        <v>1289</v>
      </c>
      <c r="F53" s="311" t="s">
        <v>1290</v>
      </c>
      <c r="G53" s="311" t="s">
        <v>275</v>
      </c>
      <c r="H53" s="311" t="s">
        <v>1291</v>
      </c>
      <c r="I53" s="311" t="s">
        <v>1292</v>
      </c>
      <c r="J53" s="311" t="s">
        <v>1293</v>
      </c>
      <c r="K53" s="311" t="s">
        <v>1213</v>
      </c>
      <c r="L53" s="311" t="s">
        <v>1294</v>
      </c>
      <c r="M53" s="311" t="s">
        <v>512</v>
      </c>
      <c r="N53" s="311" t="s">
        <v>1295</v>
      </c>
      <c r="O53" s="311" t="s">
        <v>1296</v>
      </c>
      <c r="P53" s="311" t="s">
        <v>685</v>
      </c>
      <c r="Q53" s="311" t="s">
        <v>716</v>
      </c>
      <c r="R53" s="311" t="s">
        <v>1275</v>
      </c>
      <c r="S53" s="311" t="s">
        <v>1297</v>
      </c>
    </row>
    <row r="54" spans="1:19" hidden="1">
      <c r="A54" s="209" t="s">
        <v>265</v>
      </c>
      <c r="B54" s="310" t="s">
        <v>891</v>
      </c>
      <c r="C54" s="311" t="s">
        <v>1218</v>
      </c>
      <c r="D54" s="311" t="s">
        <v>1298</v>
      </c>
      <c r="E54" s="311" t="s">
        <v>251</v>
      </c>
      <c r="F54" s="311" t="s">
        <v>1299</v>
      </c>
      <c r="G54" s="311" t="s">
        <v>771</v>
      </c>
      <c r="H54" s="311" t="s">
        <v>1300</v>
      </c>
      <c r="I54" s="311" t="s">
        <v>638</v>
      </c>
      <c r="J54" s="311" t="s">
        <v>1301</v>
      </c>
      <c r="K54" s="311" t="s">
        <v>690</v>
      </c>
      <c r="L54" s="311" t="s">
        <v>862</v>
      </c>
      <c r="M54" s="311" t="s">
        <v>1302</v>
      </c>
      <c r="N54" s="311" t="s">
        <v>724</v>
      </c>
      <c r="O54" s="311" t="s">
        <v>395</v>
      </c>
      <c r="P54" s="311" t="s">
        <v>405</v>
      </c>
      <c r="Q54" s="311" t="s">
        <v>197</v>
      </c>
      <c r="R54" s="311" t="s">
        <v>1303</v>
      </c>
      <c r="S54" s="311" t="s">
        <v>734</v>
      </c>
    </row>
    <row r="55" spans="1:19" hidden="1">
      <c r="A55" s="202" t="s">
        <v>267</v>
      </c>
      <c r="B55" s="310" t="s">
        <v>631</v>
      </c>
      <c r="C55" s="311" t="s">
        <v>1304</v>
      </c>
      <c r="D55" s="311" t="s">
        <v>1305</v>
      </c>
      <c r="E55" s="311" t="s">
        <v>504</v>
      </c>
      <c r="F55" s="311" t="s">
        <v>1306</v>
      </c>
      <c r="G55" s="311" t="s">
        <v>564</v>
      </c>
      <c r="H55" s="311" t="s">
        <v>1307</v>
      </c>
      <c r="I55" s="311" t="s">
        <v>737</v>
      </c>
      <c r="J55" s="311" t="s">
        <v>1308</v>
      </c>
      <c r="K55" s="311" t="s">
        <v>522</v>
      </c>
      <c r="L55" s="311" t="s">
        <v>1309</v>
      </c>
      <c r="M55" s="311" t="s">
        <v>1310</v>
      </c>
      <c r="N55" s="311" t="s">
        <v>557</v>
      </c>
      <c r="O55" s="311" t="s">
        <v>399</v>
      </c>
      <c r="P55" s="311" t="s">
        <v>64</v>
      </c>
      <c r="Q55" s="311" t="s">
        <v>408</v>
      </c>
      <c r="R55" s="311" t="s">
        <v>1311</v>
      </c>
      <c r="S55" s="311" t="s">
        <v>1312</v>
      </c>
    </row>
    <row r="56" spans="1:19" hidden="1">
      <c r="A56" s="209" t="s">
        <v>268</v>
      </c>
      <c r="B56" s="310" t="s">
        <v>1313</v>
      </c>
      <c r="C56" s="311" t="s">
        <v>198</v>
      </c>
      <c r="D56" s="311" t="s">
        <v>1314</v>
      </c>
      <c r="E56" s="311" t="s">
        <v>127</v>
      </c>
      <c r="F56" s="311" t="s">
        <v>1315</v>
      </c>
      <c r="G56" s="311" t="s">
        <v>1316</v>
      </c>
      <c r="H56" s="311" t="s">
        <v>612</v>
      </c>
      <c r="I56" s="311" t="s">
        <v>111</v>
      </c>
      <c r="J56" s="311" t="s">
        <v>612</v>
      </c>
      <c r="K56" s="311" t="s">
        <v>111</v>
      </c>
      <c r="L56" s="311" t="s">
        <v>1317</v>
      </c>
      <c r="M56" s="311" t="s">
        <v>1318</v>
      </c>
      <c r="N56" s="311" t="s">
        <v>58</v>
      </c>
      <c r="O56" s="311" t="s">
        <v>114</v>
      </c>
      <c r="P56" s="311" t="s">
        <v>58</v>
      </c>
      <c r="Q56" s="311" t="s">
        <v>114</v>
      </c>
      <c r="R56" s="311" t="s">
        <v>492</v>
      </c>
      <c r="S56" s="311" t="s">
        <v>493</v>
      </c>
    </row>
    <row r="57" spans="1:19" hidden="1">
      <c r="A57" s="202" t="s">
        <v>269</v>
      </c>
      <c r="B57" s="310" t="s">
        <v>681</v>
      </c>
      <c r="C57" s="311" t="s">
        <v>392</v>
      </c>
      <c r="D57" s="311" t="s">
        <v>445</v>
      </c>
      <c r="E57" s="311" t="s">
        <v>197</v>
      </c>
      <c r="F57" s="311" t="s">
        <v>1319</v>
      </c>
      <c r="G57" s="311" t="s">
        <v>1320</v>
      </c>
      <c r="H57" s="311" t="s">
        <v>608</v>
      </c>
      <c r="I57" s="311" t="s">
        <v>447</v>
      </c>
      <c r="J57" s="311" t="s">
        <v>58</v>
      </c>
      <c r="K57" s="311" t="s">
        <v>113</v>
      </c>
      <c r="L57" s="311" t="s">
        <v>59</v>
      </c>
      <c r="M57" s="311" t="s">
        <v>1321</v>
      </c>
      <c r="N57" s="311" t="s">
        <v>58</v>
      </c>
      <c r="O57" s="311" t="s">
        <v>114</v>
      </c>
      <c r="P57" s="311" t="s">
        <v>58</v>
      </c>
      <c r="Q57" s="311" t="s">
        <v>114</v>
      </c>
      <c r="R57" s="311" t="s">
        <v>492</v>
      </c>
      <c r="S57" s="311" t="s">
        <v>493</v>
      </c>
    </row>
    <row r="58" spans="1:19" hidden="1">
      <c r="A58" s="209" t="s">
        <v>270</v>
      </c>
      <c r="B58" s="310" t="s">
        <v>1322</v>
      </c>
      <c r="C58" s="311" t="s">
        <v>1323</v>
      </c>
      <c r="D58" s="311" t="s">
        <v>1324</v>
      </c>
      <c r="E58" s="311" t="s">
        <v>669</v>
      </c>
      <c r="F58" s="311" t="s">
        <v>1325</v>
      </c>
      <c r="G58" s="311" t="s">
        <v>284</v>
      </c>
      <c r="H58" s="311" t="s">
        <v>1326</v>
      </c>
      <c r="I58" s="311" t="s">
        <v>1253</v>
      </c>
      <c r="J58" s="311" t="s">
        <v>1327</v>
      </c>
      <c r="K58" s="311" t="s">
        <v>560</v>
      </c>
      <c r="L58" s="311" t="s">
        <v>616</v>
      </c>
      <c r="M58" s="311" t="s">
        <v>315</v>
      </c>
      <c r="N58" s="311" t="s">
        <v>1328</v>
      </c>
      <c r="O58" s="311" t="s">
        <v>635</v>
      </c>
      <c r="P58" s="311" t="s">
        <v>58</v>
      </c>
      <c r="Q58" s="311" t="s">
        <v>114</v>
      </c>
      <c r="R58" s="311" t="s">
        <v>59</v>
      </c>
      <c r="S58" s="311" t="s">
        <v>767</v>
      </c>
    </row>
    <row r="59" spans="1:19" hidden="1">
      <c r="A59" s="202" t="s">
        <v>272</v>
      </c>
      <c r="B59" s="310" t="s">
        <v>1329</v>
      </c>
      <c r="C59" s="311" t="s">
        <v>897</v>
      </c>
      <c r="D59" s="311" t="s">
        <v>1330</v>
      </c>
      <c r="E59" s="311" t="s">
        <v>298</v>
      </c>
      <c r="F59" s="311" t="s">
        <v>1331</v>
      </c>
      <c r="G59" s="311" t="s">
        <v>520</v>
      </c>
      <c r="H59" s="311" t="s">
        <v>1332</v>
      </c>
      <c r="I59" s="311" t="s">
        <v>1333</v>
      </c>
      <c r="J59" s="311" t="s">
        <v>892</v>
      </c>
      <c r="K59" s="311" t="s">
        <v>393</v>
      </c>
      <c r="L59" s="311" t="s">
        <v>1334</v>
      </c>
      <c r="M59" s="311" t="s">
        <v>871</v>
      </c>
      <c r="N59" s="311" t="s">
        <v>656</v>
      </c>
      <c r="O59" s="311" t="s">
        <v>522</v>
      </c>
      <c r="P59" s="311" t="s">
        <v>404</v>
      </c>
      <c r="Q59" s="311" t="s">
        <v>115</v>
      </c>
      <c r="R59" s="311" t="s">
        <v>1335</v>
      </c>
      <c r="S59" s="311" t="s">
        <v>1336</v>
      </c>
    </row>
    <row r="60" spans="1:19" hidden="1">
      <c r="A60" s="221"/>
      <c r="B60" s="310"/>
      <c r="C60" s="311"/>
      <c r="D60" s="311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</row>
    <row r="61" spans="1:19" hidden="1">
      <c r="A61" s="219" t="s">
        <v>274</v>
      </c>
      <c r="B61" s="310" t="s">
        <v>1337</v>
      </c>
      <c r="C61" s="311" t="s">
        <v>678</v>
      </c>
      <c r="D61" s="311" t="s">
        <v>1338</v>
      </c>
      <c r="E61" s="311" t="s">
        <v>1339</v>
      </c>
      <c r="F61" s="311" t="s">
        <v>711</v>
      </c>
      <c r="G61" s="311" t="s">
        <v>262</v>
      </c>
      <c r="H61" s="311" t="s">
        <v>1340</v>
      </c>
      <c r="I61" s="311" t="s">
        <v>1341</v>
      </c>
      <c r="J61" s="311" t="s">
        <v>1342</v>
      </c>
      <c r="K61" s="311" t="s">
        <v>722</v>
      </c>
      <c r="L61" s="311" t="s">
        <v>500</v>
      </c>
      <c r="M61" s="311" t="s">
        <v>315</v>
      </c>
      <c r="N61" s="311" t="s">
        <v>1343</v>
      </c>
      <c r="O61" s="311" t="s">
        <v>818</v>
      </c>
      <c r="P61" s="311" t="s">
        <v>1344</v>
      </c>
      <c r="Q61" s="311" t="s">
        <v>317</v>
      </c>
      <c r="R61" s="311" t="s">
        <v>1345</v>
      </c>
      <c r="S61" s="311" t="s">
        <v>509</v>
      </c>
    </row>
    <row r="62" spans="1:19" hidden="1">
      <c r="A62" s="221" t="s">
        <v>276</v>
      </c>
      <c r="B62" s="310" t="s">
        <v>1346</v>
      </c>
      <c r="C62" s="311" t="s">
        <v>565</v>
      </c>
      <c r="D62" s="311" t="s">
        <v>1347</v>
      </c>
      <c r="E62" s="311" t="s">
        <v>834</v>
      </c>
      <c r="F62" s="311" t="s">
        <v>558</v>
      </c>
      <c r="G62" s="311" t="s">
        <v>303</v>
      </c>
      <c r="H62" s="311" t="s">
        <v>1348</v>
      </c>
      <c r="I62" s="311" t="s">
        <v>1349</v>
      </c>
      <c r="J62" s="311" t="s">
        <v>1350</v>
      </c>
      <c r="K62" s="311" t="s">
        <v>201</v>
      </c>
      <c r="L62" s="311" t="s">
        <v>717</v>
      </c>
      <c r="M62" s="311" t="s">
        <v>318</v>
      </c>
      <c r="N62" s="311" t="s">
        <v>693</v>
      </c>
      <c r="O62" s="311" t="s">
        <v>487</v>
      </c>
      <c r="P62" s="311" t="s">
        <v>60</v>
      </c>
      <c r="Q62" s="311" t="s">
        <v>649</v>
      </c>
      <c r="R62" s="311" t="s">
        <v>613</v>
      </c>
      <c r="S62" s="311" t="s">
        <v>749</v>
      </c>
    </row>
    <row r="63" spans="1:19" hidden="1">
      <c r="A63" s="219"/>
      <c r="B63" s="310"/>
      <c r="C63" s="311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1"/>
      <c r="R63" s="311"/>
      <c r="S63" s="311"/>
    </row>
    <row r="64" spans="1:19" hidden="1">
      <c r="A64" s="221" t="s">
        <v>279</v>
      </c>
      <c r="B64" s="310"/>
      <c r="C64" s="311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</row>
    <row r="65" spans="1:19" hidden="1">
      <c r="A65" s="202" t="s">
        <v>280</v>
      </c>
      <c r="B65" s="310" t="s">
        <v>1351</v>
      </c>
      <c r="C65" s="311" t="s">
        <v>821</v>
      </c>
      <c r="D65" s="311" t="s">
        <v>724</v>
      </c>
      <c r="E65" s="311" t="s">
        <v>821</v>
      </c>
      <c r="F65" s="311" t="s">
        <v>517</v>
      </c>
      <c r="G65" s="311" t="s">
        <v>538</v>
      </c>
      <c r="H65" s="311" t="s">
        <v>1352</v>
      </c>
      <c r="I65" s="311" t="s">
        <v>730</v>
      </c>
      <c r="J65" s="311" t="s">
        <v>724</v>
      </c>
      <c r="K65" s="311" t="s">
        <v>821</v>
      </c>
      <c r="L65" s="311" t="s">
        <v>599</v>
      </c>
      <c r="M65" s="311" t="s">
        <v>718</v>
      </c>
      <c r="N65" s="311" t="s">
        <v>835</v>
      </c>
      <c r="O65" s="311" t="s">
        <v>253</v>
      </c>
      <c r="P65" s="311" t="s">
        <v>58</v>
      </c>
      <c r="Q65" s="311" t="s">
        <v>114</v>
      </c>
      <c r="R65" s="311" t="s">
        <v>59</v>
      </c>
      <c r="S65" s="311" t="s">
        <v>1353</v>
      </c>
    </row>
    <row r="66" spans="1:19" hidden="1">
      <c r="A66" s="209" t="s">
        <v>282</v>
      </c>
      <c r="B66" s="310" t="s">
        <v>1354</v>
      </c>
      <c r="C66" s="311" t="s">
        <v>1355</v>
      </c>
      <c r="D66" s="311" t="s">
        <v>1236</v>
      </c>
      <c r="E66" s="311" t="s">
        <v>809</v>
      </c>
      <c r="F66" s="311" t="s">
        <v>540</v>
      </c>
      <c r="G66" s="311" t="s">
        <v>262</v>
      </c>
      <c r="H66" s="311" t="s">
        <v>1356</v>
      </c>
      <c r="I66" s="311" t="s">
        <v>1357</v>
      </c>
      <c r="J66" s="311" t="s">
        <v>1358</v>
      </c>
      <c r="K66" s="311" t="s">
        <v>189</v>
      </c>
      <c r="L66" s="311" t="s">
        <v>1359</v>
      </c>
      <c r="M66" s="311" t="s">
        <v>712</v>
      </c>
      <c r="N66" s="311" t="s">
        <v>796</v>
      </c>
      <c r="O66" s="311" t="s">
        <v>635</v>
      </c>
      <c r="P66" s="311" t="s">
        <v>407</v>
      </c>
      <c r="Q66" s="311" t="s">
        <v>197</v>
      </c>
      <c r="R66" s="311" t="s">
        <v>548</v>
      </c>
      <c r="S66" s="311" t="s">
        <v>534</v>
      </c>
    </row>
    <row r="67" spans="1:19" hidden="1">
      <c r="A67" s="202" t="s">
        <v>283</v>
      </c>
      <c r="B67" s="310" t="s">
        <v>1360</v>
      </c>
      <c r="C67" s="311" t="s">
        <v>444</v>
      </c>
      <c r="D67" s="311" t="s">
        <v>1361</v>
      </c>
      <c r="E67" s="311" t="s">
        <v>1362</v>
      </c>
      <c r="F67" s="311" t="s">
        <v>1363</v>
      </c>
      <c r="G67" s="311" t="s">
        <v>538</v>
      </c>
      <c r="H67" s="311" t="s">
        <v>1364</v>
      </c>
      <c r="I67" s="311" t="s">
        <v>706</v>
      </c>
      <c r="J67" s="311" t="s">
        <v>1365</v>
      </c>
      <c r="K67" s="311" t="s">
        <v>498</v>
      </c>
      <c r="L67" s="311" t="s">
        <v>543</v>
      </c>
      <c r="M67" s="311" t="s">
        <v>545</v>
      </c>
      <c r="N67" s="311" t="s">
        <v>1366</v>
      </c>
      <c r="O67" s="311" t="s">
        <v>841</v>
      </c>
      <c r="P67" s="311" t="s">
        <v>724</v>
      </c>
      <c r="Q67" s="311" t="s">
        <v>447</v>
      </c>
      <c r="R67" s="311" t="s">
        <v>1080</v>
      </c>
      <c r="S67" s="311" t="s">
        <v>549</v>
      </c>
    </row>
    <row r="68" spans="1:19" hidden="1">
      <c r="A68" s="209" t="s">
        <v>285</v>
      </c>
      <c r="B68" s="310" t="s">
        <v>1367</v>
      </c>
      <c r="C68" s="311" t="s">
        <v>737</v>
      </c>
      <c r="D68" s="311" t="s">
        <v>1368</v>
      </c>
      <c r="E68" s="311" t="s">
        <v>816</v>
      </c>
      <c r="F68" s="311" t="s">
        <v>1273</v>
      </c>
      <c r="G68" s="311" t="s">
        <v>286</v>
      </c>
      <c r="H68" s="311" t="s">
        <v>1369</v>
      </c>
      <c r="I68" s="311" t="s">
        <v>1370</v>
      </c>
      <c r="J68" s="311" t="s">
        <v>1371</v>
      </c>
      <c r="K68" s="311" t="s">
        <v>902</v>
      </c>
      <c r="L68" s="311" t="s">
        <v>893</v>
      </c>
      <c r="M68" s="311" t="s">
        <v>751</v>
      </c>
      <c r="N68" s="311" t="s">
        <v>1372</v>
      </c>
      <c r="O68" s="311" t="s">
        <v>1373</v>
      </c>
      <c r="P68" s="311" t="s">
        <v>1374</v>
      </c>
      <c r="Q68" s="311" t="s">
        <v>1204</v>
      </c>
      <c r="R68" s="311" t="s">
        <v>861</v>
      </c>
      <c r="S68" s="311" t="s">
        <v>1375</v>
      </c>
    </row>
    <row r="69" spans="1:19" hidden="1">
      <c r="A69" s="202" t="s">
        <v>287</v>
      </c>
      <c r="B69" s="310" t="s">
        <v>1376</v>
      </c>
      <c r="C69" s="311" t="s">
        <v>678</v>
      </c>
      <c r="D69" s="311" t="s">
        <v>1377</v>
      </c>
      <c r="E69" s="311" t="s">
        <v>1107</v>
      </c>
      <c r="F69" s="311" t="s">
        <v>1378</v>
      </c>
      <c r="G69" s="311" t="s">
        <v>541</v>
      </c>
      <c r="H69" s="311" t="s">
        <v>1379</v>
      </c>
      <c r="I69" s="311" t="s">
        <v>502</v>
      </c>
      <c r="J69" s="311" t="s">
        <v>851</v>
      </c>
      <c r="K69" s="311" t="s">
        <v>690</v>
      </c>
      <c r="L69" s="311" t="s">
        <v>1380</v>
      </c>
      <c r="M69" s="311" t="s">
        <v>520</v>
      </c>
      <c r="N69" s="311" t="s">
        <v>1100</v>
      </c>
      <c r="O69" s="311" t="s">
        <v>1204</v>
      </c>
      <c r="P69" s="311" t="s">
        <v>849</v>
      </c>
      <c r="Q69" s="311" t="s">
        <v>661</v>
      </c>
      <c r="R69" s="311" t="s">
        <v>1381</v>
      </c>
      <c r="S69" s="311" t="s">
        <v>740</v>
      </c>
    </row>
    <row r="70" spans="1:19" hidden="1">
      <c r="A70" s="209" t="s">
        <v>288</v>
      </c>
      <c r="B70" s="310" t="s">
        <v>1382</v>
      </c>
      <c r="C70" s="311" t="s">
        <v>829</v>
      </c>
      <c r="D70" s="311" t="s">
        <v>1383</v>
      </c>
      <c r="E70" s="311" t="s">
        <v>1384</v>
      </c>
      <c r="F70" s="311" t="s">
        <v>1385</v>
      </c>
      <c r="G70" s="311" t="s">
        <v>273</v>
      </c>
      <c r="H70" s="311" t="s">
        <v>1386</v>
      </c>
      <c r="I70" s="311" t="s">
        <v>811</v>
      </c>
      <c r="J70" s="311" t="s">
        <v>1387</v>
      </c>
      <c r="K70" s="311" t="s">
        <v>314</v>
      </c>
      <c r="L70" s="311" t="s">
        <v>1388</v>
      </c>
      <c r="M70" s="311" t="s">
        <v>1316</v>
      </c>
      <c r="N70" s="311" t="s">
        <v>1389</v>
      </c>
      <c r="O70" s="311" t="s">
        <v>675</v>
      </c>
      <c r="P70" s="311" t="s">
        <v>806</v>
      </c>
      <c r="Q70" s="311" t="s">
        <v>244</v>
      </c>
      <c r="R70" s="311" t="s">
        <v>1390</v>
      </c>
      <c r="S70" s="311" t="s">
        <v>1391</v>
      </c>
    </row>
    <row r="71" spans="1:19" hidden="1">
      <c r="A71" s="219"/>
      <c r="B71" s="310"/>
      <c r="C71" s="311"/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1"/>
      <c r="Q71" s="311"/>
      <c r="R71" s="311"/>
      <c r="S71" s="311"/>
    </row>
    <row r="72" spans="1:19" hidden="1">
      <c r="A72" s="221" t="s">
        <v>289</v>
      </c>
      <c r="B72" s="310"/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1"/>
    </row>
    <row r="73" spans="1:19" hidden="1">
      <c r="A73" s="202" t="s">
        <v>242</v>
      </c>
      <c r="B73" s="310" t="s">
        <v>290</v>
      </c>
      <c r="C73" s="311" t="s">
        <v>290</v>
      </c>
      <c r="D73" s="311" t="s">
        <v>1392</v>
      </c>
      <c r="E73" s="311" t="s">
        <v>1393</v>
      </c>
      <c r="F73" s="311" t="s">
        <v>1394</v>
      </c>
      <c r="G73" s="311" t="s">
        <v>291</v>
      </c>
      <c r="H73" s="311" t="s">
        <v>290</v>
      </c>
      <c r="I73" s="311" t="s">
        <v>290</v>
      </c>
      <c r="J73" s="311" t="s">
        <v>1395</v>
      </c>
      <c r="K73" s="311" t="s">
        <v>1396</v>
      </c>
      <c r="L73" s="311" t="s">
        <v>602</v>
      </c>
      <c r="M73" s="311" t="s">
        <v>309</v>
      </c>
      <c r="N73" s="311" t="s">
        <v>290</v>
      </c>
      <c r="O73" s="311" t="s">
        <v>290</v>
      </c>
      <c r="P73" s="311" t="s">
        <v>542</v>
      </c>
      <c r="Q73" s="311" t="s">
        <v>661</v>
      </c>
      <c r="R73" s="311" t="s">
        <v>540</v>
      </c>
      <c r="S73" s="311" t="s">
        <v>310</v>
      </c>
    </row>
    <row r="74" spans="1:19" hidden="1">
      <c r="A74" s="199" t="s">
        <v>292</v>
      </c>
      <c r="B74" s="310" t="s">
        <v>1397</v>
      </c>
      <c r="C74" s="311" t="s">
        <v>196</v>
      </c>
      <c r="D74" s="311" t="s">
        <v>1398</v>
      </c>
      <c r="E74" s="311" t="s">
        <v>657</v>
      </c>
      <c r="F74" s="311" t="s">
        <v>745</v>
      </c>
      <c r="G74" s="311" t="s">
        <v>514</v>
      </c>
      <c r="H74" s="311" t="s">
        <v>1399</v>
      </c>
      <c r="I74" s="311" t="s">
        <v>1400</v>
      </c>
      <c r="J74" s="311" t="s">
        <v>1398</v>
      </c>
      <c r="K74" s="311" t="s">
        <v>657</v>
      </c>
      <c r="L74" s="311" t="s">
        <v>1401</v>
      </c>
      <c r="M74" s="311" t="s">
        <v>275</v>
      </c>
      <c r="N74" s="311" t="s">
        <v>874</v>
      </c>
      <c r="O74" s="311" t="s">
        <v>822</v>
      </c>
      <c r="P74" s="311" t="s">
        <v>58</v>
      </c>
      <c r="Q74" s="311" t="s">
        <v>114</v>
      </c>
      <c r="R74" s="311" t="s">
        <v>59</v>
      </c>
      <c r="S74" s="311" t="s">
        <v>853</v>
      </c>
    </row>
    <row r="75" spans="1:19" hidden="1">
      <c r="A75" s="200" t="s">
        <v>294</v>
      </c>
      <c r="B75" s="310" t="s">
        <v>1351</v>
      </c>
      <c r="C75" s="311" t="s">
        <v>821</v>
      </c>
      <c r="D75" s="311" t="s">
        <v>531</v>
      </c>
      <c r="E75" s="311" t="s">
        <v>532</v>
      </c>
      <c r="F75" s="311" t="s">
        <v>67</v>
      </c>
      <c r="G75" s="311" t="s">
        <v>257</v>
      </c>
      <c r="H75" s="311" t="s">
        <v>1352</v>
      </c>
      <c r="I75" s="311" t="s">
        <v>730</v>
      </c>
      <c r="J75" s="311" t="s">
        <v>531</v>
      </c>
      <c r="K75" s="311" t="s">
        <v>532</v>
      </c>
      <c r="L75" s="311" t="s">
        <v>523</v>
      </c>
      <c r="M75" s="311" t="s">
        <v>764</v>
      </c>
      <c r="N75" s="311" t="s">
        <v>835</v>
      </c>
      <c r="O75" s="311" t="s">
        <v>253</v>
      </c>
      <c r="P75" s="311" t="s">
        <v>58</v>
      </c>
      <c r="Q75" s="311" t="s">
        <v>114</v>
      </c>
      <c r="R75" s="311" t="s">
        <v>59</v>
      </c>
      <c r="S75" s="311" t="s">
        <v>1353</v>
      </c>
    </row>
    <row r="76" spans="1:19" hidden="1">
      <c r="A76" s="201" t="s">
        <v>295</v>
      </c>
      <c r="B76" s="310" t="s">
        <v>1354</v>
      </c>
      <c r="C76" s="311" t="s">
        <v>1355</v>
      </c>
      <c r="D76" s="311" t="s">
        <v>679</v>
      </c>
      <c r="E76" s="311" t="s">
        <v>1402</v>
      </c>
      <c r="F76" s="311" t="s">
        <v>866</v>
      </c>
      <c r="G76" s="311" t="s">
        <v>742</v>
      </c>
      <c r="H76" s="311" t="s">
        <v>1356</v>
      </c>
      <c r="I76" s="311" t="s">
        <v>1357</v>
      </c>
      <c r="J76" s="311" t="s">
        <v>679</v>
      </c>
      <c r="K76" s="311" t="s">
        <v>1402</v>
      </c>
      <c r="L76" s="311" t="s">
        <v>748</v>
      </c>
      <c r="M76" s="311" t="s">
        <v>308</v>
      </c>
      <c r="N76" s="311" t="s">
        <v>796</v>
      </c>
      <c r="O76" s="311" t="s">
        <v>635</v>
      </c>
      <c r="P76" s="311" t="s">
        <v>58</v>
      </c>
      <c r="Q76" s="311" t="s">
        <v>114</v>
      </c>
      <c r="R76" s="311" t="s">
        <v>59</v>
      </c>
      <c r="S76" s="311" t="s">
        <v>751</v>
      </c>
    </row>
    <row r="77" spans="1:19" hidden="1">
      <c r="A77" s="192" t="s">
        <v>297</v>
      </c>
      <c r="B77" s="310" t="s">
        <v>1223</v>
      </c>
      <c r="C77" s="311" t="s">
        <v>728</v>
      </c>
      <c r="D77" s="311" t="s">
        <v>1403</v>
      </c>
      <c r="E77" s="311" t="s">
        <v>1404</v>
      </c>
      <c r="F77" s="311" t="s">
        <v>616</v>
      </c>
      <c r="G77" s="311" t="s">
        <v>281</v>
      </c>
      <c r="H77" s="311" t="s">
        <v>1224</v>
      </c>
      <c r="I77" s="311" t="s">
        <v>842</v>
      </c>
      <c r="J77" s="311" t="s">
        <v>1405</v>
      </c>
      <c r="K77" s="311" t="s">
        <v>694</v>
      </c>
      <c r="L77" s="311" t="s">
        <v>741</v>
      </c>
      <c r="M77" s="311" t="s">
        <v>262</v>
      </c>
      <c r="N77" s="311" t="s">
        <v>1225</v>
      </c>
      <c r="O77" s="311" t="s">
        <v>761</v>
      </c>
      <c r="P77" s="311" t="s">
        <v>847</v>
      </c>
      <c r="Q77" s="311" t="s">
        <v>394</v>
      </c>
      <c r="R77" s="311" t="s">
        <v>385</v>
      </c>
      <c r="S77" s="311" t="s">
        <v>313</v>
      </c>
    </row>
    <row r="78" spans="1:19" hidden="1">
      <c r="A78" s="201" t="s">
        <v>299</v>
      </c>
      <c r="B78" s="310" t="s">
        <v>1360</v>
      </c>
      <c r="C78" s="311" t="s">
        <v>444</v>
      </c>
      <c r="D78" s="311" t="s">
        <v>609</v>
      </c>
      <c r="E78" s="311" t="s">
        <v>1355</v>
      </c>
      <c r="F78" s="311" t="s">
        <v>1401</v>
      </c>
      <c r="G78" s="311" t="s">
        <v>291</v>
      </c>
      <c r="H78" s="311" t="s">
        <v>1364</v>
      </c>
      <c r="I78" s="311" t="s">
        <v>706</v>
      </c>
      <c r="J78" s="311" t="s">
        <v>458</v>
      </c>
      <c r="K78" s="311" t="s">
        <v>406</v>
      </c>
      <c r="L78" s="311" t="s">
        <v>756</v>
      </c>
      <c r="M78" s="311" t="s">
        <v>309</v>
      </c>
      <c r="N78" s="311" t="s">
        <v>1366</v>
      </c>
      <c r="O78" s="311" t="s">
        <v>841</v>
      </c>
      <c r="P78" s="311" t="s">
        <v>58</v>
      </c>
      <c r="Q78" s="311" t="s">
        <v>114</v>
      </c>
      <c r="R78" s="311" t="s">
        <v>59</v>
      </c>
      <c r="S78" s="311" t="s">
        <v>512</v>
      </c>
    </row>
    <row r="79" spans="1:19" hidden="1">
      <c r="A79" s="200" t="s">
        <v>300</v>
      </c>
      <c r="B79" s="310" t="s">
        <v>1367</v>
      </c>
      <c r="C79" s="311" t="s">
        <v>737</v>
      </c>
      <c r="D79" s="311" t="s">
        <v>1406</v>
      </c>
      <c r="E79" s="311" t="s">
        <v>1407</v>
      </c>
      <c r="F79" s="311" t="s">
        <v>552</v>
      </c>
      <c r="G79" s="311" t="s">
        <v>309</v>
      </c>
      <c r="H79" s="311" t="s">
        <v>1369</v>
      </c>
      <c r="I79" s="311" t="s">
        <v>1370</v>
      </c>
      <c r="J79" s="311" t="s">
        <v>510</v>
      </c>
      <c r="K79" s="311" t="s">
        <v>504</v>
      </c>
      <c r="L79" s="311" t="s">
        <v>898</v>
      </c>
      <c r="M79" s="311" t="s">
        <v>286</v>
      </c>
      <c r="N79" s="311" t="s">
        <v>1372</v>
      </c>
      <c r="O79" s="311" t="s">
        <v>1373</v>
      </c>
      <c r="P79" s="311" t="s">
        <v>847</v>
      </c>
      <c r="Q79" s="311" t="s">
        <v>394</v>
      </c>
      <c r="R79" s="311" t="s">
        <v>1325</v>
      </c>
      <c r="S79" s="311" t="s">
        <v>528</v>
      </c>
    </row>
    <row r="80" spans="1:19" hidden="1">
      <c r="A80" s="199" t="s">
        <v>302</v>
      </c>
      <c r="B80" s="310" t="s">
        <v>1408</v>
      </c>
      <c r="C80" s="311" t="s">
        <v>251</v>
      </c>
      <c r="D80" s="311" t="s">
        <v>1409</v>
      </c>
      <c r="E80" s="311" t="s">
        <v>814</v>
      </c>
      <c r="F80" s="311" t="s">
        <v>1410</v>
      </c>
      <c r="G80" s="311" t="s">
        <v>278</v>
      </c>
      <c r="H80" s="311" t="s">
        <v>1411</v>
      </c>
      <c r="I80" s="311" t="s">
        <v>844</v>
      </c>
      <c r="J80" s="311" t="s">
        <v>1187</v>
      </c>
      <c r="K80" s="311" t="s">
        <v>277</v>
      </c>
      <c r="L80" s="311" t="s">
        <v>900</v>
      </c>
      <c r="M80" s="311" t="s">
        <v>534</v>
      </c>
      <c r="N80" s="311" t="s">
        <v>1188</v>
      </c>
      <c r="O80" s="311" t="s">
        <v>508</v>
      </c>
      <c r="P80" s="311" t="s">
        <v>656</v>
      </c>
      <c r="Q80" s="311" t="s">
        <v>1216</v>
      </c>
      <c r="R80" s="311" t="s">
        <v>533</v>
      </c>
      <c r="S80" s="311" t="s">
        <v>1412</v>
      </c>
    </row>
    <row r="81" spans="1:19" hidden="1">
      <c r="A81" s="200" t="s">
        <v>304</v>
      </c>
      <c r="B81" s="310" t="s">
        <v>1376</v>
      </c>
      <c r="C81" s="311" t="s">
        <v>678</v>
      </c>
      <c r="D81" s="311" t="s">
        <v>1413</v>
      </c>
      <c r="E81" s="311" t="s">
        <v>1140</v>
      </c>
      <c r="F81" s="311" t="s">
        <v>1414</v>
      </c>
      <c r="G81" s="311" t="s">
        <v>721</v>
      </c>
      <c r="H81" s="311" t="s">
        <v>1379</v>
      </c>
      <c r="I81" s="311" t="s">
        <v>502</v>
      </c>
      <c r="J81" s="311" t="s">
        <v>1415</v>
      </c>
      <c r="K81" s="311" t="s">
        <v>752</v>
      </c>
      <c r="L81" s="311" t="s">
        <v>697</v>
      </c>
      <c r="M81" s="311" t="s">
        <v>707</v>
      </c>
      <c r="N81" s="311" t="s">
        <v>1100</v>
      </c>
      <c r="O81" s="311" t="s">
        <v>1204</v>
      </c>
      <c r="P81" s="311" t="s">
        <v>639</v>
      </c>
      <c r="Q81" s="311" t="s">
        <v>130</v>
      </c>
      <c r="R81" s="311" t="s">
        <v>69</v>
      </c>
      <c r="S81" s="311" t="s">
        <v>701</v>
      </c>
    </row>
    <row r="82" spans="1:19" hidden="1">
      <c r="A82" s="201" t="s">
        <v>306</v>
      </c>
      <c r="B82" s="310" t="s">
        <v>1382</v>
      </c>
      <c r="C82" s="311" t="s">
        <v>829</v>
      </c>
      <c r="D82" s="311" t="s">
        <v>1416</v>
      </c>
      <c r="E82" s="311" t="s">
        <v>818</v>
      </c>
      <c r="F82" s="311" t="s">
        <v>1417</v>
      </c>
      <c r="G82" s="311" t="s">
        <v>518</v>
      </c>
      <c r="H82" s="311" t="s">
        <v>1386</v>
      </c>
      <c r="I82" s="311" t="s">
        <v>811</v>
      </c>
      <c r="J82" s="311" t="s">
        <v>623</v>
      </c>
      <c r="K82" s="311" t="s">
        <v>107</v>
      </c>
      <c r="L82" s="311" t="s">
        <v>725</v>
      </c>
      <c r="M82" s="311" t="s">
        <v>1418</v>
      </c>
      <c r="N82" s="311" t="s">
        <v>1389</v>
      </c>
      <c r="O82" s="311" t="s">
        <v>675</v>
      </c>
      <c r="P82" s="311" t="s">
        <v>539</v>
      </c>
      <c r="Q82" s="311" t="s">
        <v>1402</v>
      </c>
      <c r="R82" s="311" t="s">
        <v>731</v>
      </c>
      <c r="S82" s="311" t="s">
        <v>858</v>
      </c>
    </row>
    <row r="83" spans="1:19" hidden="1">
      <c r="A83" s="202" t="s">
        <v>243</v>
      </c>
      <c r="B83" s="310" t="s">
        <v>290</v>
      </c>
      <c r="C83" s="311" t="s">
        <v>290</v>
      </c>
      <c r="D83" s="311" t="s">
        <v>1419</v>
      </c>
      <c r="E83" s="311" t="s">
        <v>1420</v>
      </c>
      <c r="F83" s="311" t="s">
        <v>1421</v>
      </c>
      <c r="G83" s="311" t="s">
        <v>293</v>
      </c>
      <c r="H83" s="311" t="s">
        <v>290</v>
      </c>
      <c r="I83" s="311" t="s">
        <v>290</v>
      </c>
      <c r="J83" s="311" t="s">
        <v>1422</v>
      </c>
      <c r="K83" s="311" t="s">
        <v>761</v>
      </c>
      <c r="L83" s="311" t="s">
        <v>537</v>
      </c>
      <c r="M83" s="311" t="s">
        <v>749</v>
      </c>
      <c r="N83" s="311" t="s">
        <v>290</v>
      </c>
      <c r="O83" s="311" t="s">
        <v>290</v>
      </c>
      <c r="P83" s="311" t="s">
        <v>442</v>
      </c>
      <c r="Q83" s="311" t="s">
        <v>271</v>
      </c>
      <c r="R83" s="311" t="s">
        <v>1401</v>
      </c>
      <c r="S83" s="311" t="s">
        <v>309</v>
      </c>
    </row>
    <row r="84" spans="1:19" hidden="1">
      <c r="A84" s="199" t="s">
        <v>292</v>
      </c>
      <c r="B84" s="310" t="s">
        <v>1397</v>
      </c>
      <c r="C84" s="311" t="s">
        <v>196</v>
      </c>
      <c r="D84" s="311" t="s">
        <v>1055</v>
      </c>
      <c r="E84" s="311" t="s">
        <v>752</v>
      </c>
      <c r="F84" s="311" t="s">
        <v>1401</v>
      </c>
      <c r="G84" s="311" t="s">
        <v>281</v>
      </c>
      <c r="H84" s="311" t="s">
        <v>1399</v>
      </c>
      <c r="I84" s="311" t="s">
        <v>1400</v>
      </c>
      <c r="J84" s="311" t="s">
        <v>604</v>
      </c>
      <c r="K84" s="311" t="s">
        <v>642</v>
      </c>
      <c r="L84" s="311" t="s">
        <v>596</v>
      </c>
      <c r="M84" s="311" t="s">
        <v>704</v>
      </c>
      <c r="N84" s="311" t="s">
        <v>874</v>
      </c>
      <c r="O84" s="311" t="s">
        <v>822</v>
      </c>
      <c r="P84" s="311" t="s">
        <v>58</v>
      </c>
      <c r="Q84" s="311" t="s">
        <v>114</v>
      </c>
      <c r="R84" s="311" t="s">
        <v>59</v>
      </c>
      <c r="S84" s="311" t="s">
        <v>853</v>
      </c>
    </row>
    <row r="85" spans="1:19" hidden="1">
      <c r="A85" s="200" t="s">
        <v>294</v>
      </c>
      <c r="B85" s="310" t="s">
        <v>1351</v>
      </c>
      <c r="C85" s="311" t="s">
        <v>821</v>
      </c>
      <c r="D85" s="311" t="s">
        <v>724</v>
      </c>
      <c r="E85" s="311" t="s">
        <v>821</v>
      </c>
      <c r="F85" s="311" t="s">
        <v>517</v>
      </c>
      <c r="G85" s="311" t="s">
        <v>538</v>
      </c>
      <c r="H85" s="311" t="s">
        <v>1352</v>
      </c>
      <c r="I85" s="311" t="s">
        <v>730</v>
      </c>
      <c r="J85" s="311" t="s">
        <v>724</v>
      </c>
      <c r="K85" s="311" t="s">
        <v>821</v>
      </c>
      <c r="L85" s="311" t="s">
        <v>599</v>
      </c>
      <c r="M85" s="311" t="s">
        <v>718</v>
      </c>
      <c r="N85" s="311" t="s">
        <v>835</v>
      </c>
      <c r="O85" s="311" t="s">
        <v>253</v>
      </c>
      <c r="P85" s="311" t="s">
        <v>58</v>
      </c>
      <c r="Q85" s="311" t="s">
        <v>114</v>
      </c>
      <c r="R85" s="311" t="s">
        <v>59</v>
      </c>
      <c r="S85" s="311" t="s">
        <v>1353</v>
      </c>
    </row>
    <row r="86" spans="1:19" hidden="1">
      <c r="A86" s="201" t="s">
        <v>295</v>
      </c>
      <c r="B86" s="310" t="s">
        <v>1354</v>
      </c>
      <c r="C86" s="311" t="s">
        <v>1355</v>
      </c>
      <c r="D86" s="311" t="s">
        <v>401</v>
      </c>
      <c r="E86" s="311" t="s">
        <v>651</v>
      </c>
      <c r="F86" s="311" t="s">
        <v>183</v>
      </c>
      <c r="G86" s="311" t="s">
        <v>281</v>
      </c>
      <c r="H86" s="311" t="s">
        <v>1356</v>
      </c>
      <c r="I86" s="311" t="s">
        <v>1357</v>
      </c>
      <c r="J86" s="311" t="s">
        <v>1190</v>
      </c>
      <c r="K86" s="311" t="s">
        <v>1216</v>
      </c>
      <c r="L86" s="311" t="s">
        <v>1423</v>
      </c>
      <c r="M86" s="311" t="s">
        <v>286</v>
      </c>
      <c r="N86" s="311" t="s">
        <v>796</v>
      </c>
      <c r="O86" s="311" t="s">
        <v>635</v>
      </c>
      <c r="P86" s="311" t="s">
        <v>58</v>
      </c>
      <c r="Q86" s="311" t="s">
        <v>114</v>
      </c>
      <c r="R86" s="311" t="s">
        <v>59</v>
      </c>
      <c r="S86" s="311" t="s">
        <v>751</v>
      </c>
    </row>
    <row r="87" spans="1:19" hidden="1">
      <c r="A87" s="192" t="s">
        <v>297</v>
      </c>
      <c r="B87" s="310" t="s">
        <v>1223</v>
      </c>
      <c r="C87" s="311" t="s">
        <v>728</v>
      </c>
      <c r="D87" s="311" t="s">
        <v>875</v>
      </c>
      <c r="E87" s="311" t="s">
        <v>753</v>
      </c>
      <c r="F87" s="311" t="s">
        <v>750</v>
      </c>
      <c r="G87" s="311" t="s">
        <v>291</v>
      </c>
      <c r="H87" s="311" t="s">
        <v>1224</v>
      </c>
      <c r="I87" s="311" t="s">
        <v>842</v>
      </c>
      <c r="J87" s="311" t="s">
        <v>1424</v>
      </c>
      <c r="K87" s="311" t="s">
        <v>690</v>
      </c>
      <c r="L87" s="311" t="s">
        <v>535</v>
      </c>
      <c r="M87" s="311" t="s">
        <v>505</v>
      </c>
      <c r="N87" s="311" t="s">
        <v>1225</v>
      </c>
      <c r="O87" s="311" t="s">
        <v>761</v>
      </c>
      <c r="P87" s="311" t="s">
        <v>625</v>
      </c>
      <c r="Q87" s="311" t="s">
        <v>200</v>
      </c>
      <c r="R87" s="311" t="s">
        <v>1425</v>
      </c>
      <c r="S87" s="311" t="s">
        <v>260</v>
      </c>
    </row>
    <row r="88" spans="1:19" hidden="1">
      <c r="A88" s="201" t="s">
        <v>299</v>
      </c>
      <c r="B88" s="310" t="s">
        <v>1360</v>
      </c>
      <c r="C88" s="311" t="s">
        <v>444</v>
      </c>
      <c r="D88" s="311" t="s">
        <v>1426</v>
      </c>
      <c r="E88" s="311" t="s">
        <v>516</v>
      </c>
      <c r="F88" s="311" t="s">
        <v>517</v>
      </c>
      <c r="G88" s="311" t="s">
        <v>281</v>
      </c>
      <c r="H88" s="311" t="s">
        <v>1364</v>
      </c>
      <c r="I88" s="311" t="s">
        <v>706</v>
      </c>
      <c r="J88" s="311" t="s">
        <v>847</v>
      </c>
      <c r="K88" s="311" t="s">
        <v>677</v>
      </c>
      <c r="L88" s="311" t="s">
        <v>70</v>
      </c>
      <c r="M88" s="311" t="s">
        <v>721</v>
      </c>
      <c r="N88" s="311" t="s">
        <v>1366</v>
      </c>
      <c r="O88" s="311" t="s">
        <v>841</v>
      </c>
      <c r="P88" s="311" t="s">
        <v>58</v>
      </c>
      <c r="Q88" s="311" t="s">
        <v>114</v>
      </c>
      <c r="R88" s="311" t="s">
        <v>59</v>
      </c>
      <c r="S88" s="311" t="s">
        <v>512</v>
      </c>
    </row>
    <row r="89" spans="1:19" hidden="1">
      <c r="A89" s="200" t="s">
        <v>300</v>
      </c>
      <c r="B89" s="310" t="s">
        <v>1367</v>
      </c>
      <c r="C89" s="311" t="s">
        <v>737</v>
      </c>
      <c r="D89" s="311" t="s">
        <v>1427</v>
      </c>
      <c r="E89" s="311" t="s">
        <v>818</v>
      </c>
      <c r="F89" s="311" t="s">
        <v>758</v>
      </c>
      <c r="G89" s="311" t="s">
        <v>301</v>
      </c>
      <c r="H89" s="311" t="s">
        <v>1369</v>
      </c>
      <c r="I89" s="311" t="s">
        <v>1370</v>
      </c>
      <c r="J89" s="311" t="s">
        <v>1428</v>
      </c>
      <c r="K89" s="311" t="s">
        <v>193</v>
      </c>
      <c r="L89" s="311" t="s">
        <v>1325</v>
      </c>
      <c r="M89" s="311" t="s">
        <v>312</v>
      </c>
      <c r="N89" s="311" t="s">
        <v>1372</v>
      </c>
      <c r="O89" s="311" t="s">
        <v>1373</v>
      </c>
      <c r="P89" s="311" t="s">
        <v>625</v>
      </c>
      <c r="Q89" s="311" t="s">
        <v>200</v>
      </c>
      <c r="R89" s="311" t="s">
        <v>614</v>
      </c>
      <c r="S89" s="311" t="s">
        <v>491</v>
      </c>
    </row>
    <row r="90" spans="1:19" hidden="1">
      <c r="A90" s="199" t="s">
        <v>302</v>
      </c>
      <c r="B90" s="310" t="s">
        <v>1408</v>
      </c>
      <c r="C90" s="311" t="s">
        <v>251</v>
      </c>
      <c r="D90" s="311" t="s">
        <v>1429</v>
      </c>
      <c r="E90" s="311" t="s">
        <v>824</v>
      </c>
      <c r="F90" s="311" t="s">
        <v>69</v>
      </c>
      <c r="G90" s="311" t="s">
        <v>260</v>
      </c>
      <c r="H90" s="311" t="s">
        <v>1411</v>
      </c>
      <c r="I90" s="311" t="s">
        <v>844</v>
      </c>
      <c r="J90" s="311" t="s">
        <v>1430</v>
      </c>
      <c r="K90" s="311" t="s">
        <v>642</v>
      </c>
      <c r="L90" s="311" t="s">
        <v>1058</v>
      </c>
      <c r="M90" s="311" t="s">
        <v>751</v>
      </c>
      <c r="N90" s="311" t="s">
        <v>1188</v>
      </c>
      <c r="O90" s="311" t="s">
        <v>508</v>
      </c>
      <c r="P90" s="311" t="s">
        <v>1431</v>
      </c>
      <c r="Q90" s="311" t="s">
        <v>126</v>
      </c>
      <c r="R90" s="311" t="s">
        <v>1421</v>
      </c>
      <c r="S90" s="311" t="s">
        <v>853</v>
      </c>
    </row>
    <row r="91" spans="1:19" hidden="1">
      <c r="A91" s="200" t="s">
        <v>304</v>
      </c>
      <c r="B91" s="310" t="s">
        <v>1376</v>
      </c>
      <c r="C91" s="311" t="s">
        <v>678</v>
      </c>
      <c r="D91" s="311" t="s">
        <v>1432</v>
      </c>
      <c r="E91" s="311" t="s">
        <v>1222</v>
      </c>
      <c r="F91" s="311" t="s">
        <v>552</v>
      </c>
      <c r="G91" s="311" t="s">
        <v>303</v>
      </c>
      <c r="H91" s="311" t="s">
        <v>1379</v>
      </c>
      <c r="I91" s="311" t="s">
        <v>502</v>
      </c>
      <c r="J91" s="311" t="s">
        <v>1110</v>
      </c>
      <c r="K91" s="311" t="s">
        <v>244</v>
      </c>
      <c r="L91" s="311" t="s">
        <v>1433</v>
      </c>
      <c r="M91" s="311" t="s">
        <v>273</v>
      </c>
      <c r="N91" s="311" t="s">
        <v>1100</v>
      </c>
      <c r="O91" s="311" t="s">
        <v>1204</v>
      </c>
      <c r="P91" s="311" t="s">
        <v>679</v>
      </c>
      <c r="Q91" s="311" t="s">
        <v>672</v>
      </c>
      <c r="R91" s="311" t="s">
        <v>598</v>
      </c>
      <c r="S91" s="311" t="s">
        <v>541</v>
      </c>
    </row>
    <row r="92" spans="1:19" hidden="1">
      <c r="A92" s="201" t="s">
        <v>306</v>
      </c>
      <c r="B92" s="310" t="s">
        <v>1382</v>
      </c>
      <c r="C92" s="311" t="s">
        <v>829</v>
      </c>
      <c r="D92" s="311" t="s">
        <v>1434</v>
      </c>
      <c r="E92" s="311" t="s">
        <v>695</v>
      </c>
      <c r="F92" s="311" t="s">
        <v>760</v>
      </c>
      <c r="G92" s="311" t="s">
        <v>313</v>
      </c>
      <c r="H92" s="311" t="s">
        <v>1386</v>
      </c>
      <c r="I92" s="311" t="s">
        <v>811</v>
      </c>
      <c r="J92" s="311" t="s">
        <v>632</v>
      </c>
      <c r="K92" s="311" t="s">
        <v>296</v>
      </c>
      <c r="L92" s="311" t="s">
        <v>529</v>
      </c>
      <c r="M92" s="311" t="s">
        <v>521</v>
      </c>
      <c r="N92" s="311" t="s">
        <v>1389</v>
      </c>
      <c r="O92" s="311" t="s">
        <v>675</v>
      </c>
      <c r="P92" s="311" t="s">
        <v>554</v>
      </c>
      <c r="Q92" s="311" t="s">
        <v>1402</v>
      </c>
      <c r="R92" s="311" t="s">
        <v>741</v>
      </c>
      <c r="S92" s="311" t="s">
        <v>707</v>
      </c>
    </row>
    <row r="93" spans="1:19" hidden="1">
      <c r="A93" s="202" t="s">
        <v>245</v>
      </c>
      <c r="B93" s="310" t="s">
        <v>290</v>
      </c>
      <c r="C93" s="311" t="s">
        <v>290</v>
      </c>
      <c r="D93" s="311" t="s">
        <v>1435</v>
      </c>
      <c r="E93" s="311" t="s">
        <v>1436</v>
      </c>
      <c r="F93" s="311" t="s">
        <v>720</v>
      </c>
      <c r="G93" s="311" t="s">
        <v>308</v>
      </c>
      <c r="H93" s="311" t="s">
        <v>290</v>
      </c>
      <c r="I93" s="311" t="s">
        <v>290</v>
      </c>
      <c r="J93" s="311" t="s">
        <v>1437</v>
      </c>
      <c r="K93" s="311" t="s">
        <v>1438</v>
      </c>
      <c r="L93" s="311" t="s">
        <v>563</v>
      </c>
      <c r="M93" s="311" t="s">
        <v>286</v>
      </c>
      <c r="N93" s="311" t="s">
        <v>290</v>
      </c>
      <c r="O93" s="311" t="s">
        <v>290</v>
      </c>
      <c r="P93" s="311" t="s">
        <v>676</v>
      </c>
      <c r="Q93" s="311" t="s">
        <v>566</v>
      </c>
      <c r="R93" s="311" t="s">
        <v>754</v>
      </c>
      <c r="S93" s="311" t="s">
        <v>491</v>
      </c>
    </row>
    <row r="94" spans="1:19" hidden="1">
      <c r="A94" s="199" t="s">
        <v>292</v>
      </c>
      <c r="B94" s="310" t="s">
        <v>1354</v>
      </c>
      <c r="C94" s="311" t="s">
        <v>1355</v>
      </c>
      <c r="D94" s="311" t="s">
        <v>823</v>
      </c>
      <c r="E94" s="311" t="s">
        <v>400</v>
      </c>
      <c r="F94" s="311" t="s">
        <v>555</v>
      </c>
      <c r="G94" s="311" t="s">
        <v>309</v>
      </c>
      <c r="H94" s="311" t="s">
        <v>1356</v>
      </c>
      <c r="I94" s="311" t="s">
        <v>1357</v>
      </c>
      <c r="J94" s="311" t="s">
        <v>1038</v>
      </c>
      <c r="K94" s="311" t="s">
        <v>447</v>
      </c>
      <c r="L94" s="311" t="s">
        <v>553</v>
      </c>
      <c r="M94" s="311" t="s">
        <v>491</v>
      </c>
      <c r="N94" s="311" t="s">
        <v>796</v>
      </c>
      <c r="O94" s="311" t="s">
        <v>635</v>
      </c>
      <c r="P94" s="311" t="s">
        <v>405</v>
      </c>
      <c r="Q94" s="311" t="s">
        <v>197</v>
      </c>
      <c r="R94" s="311" t="s">
        <v>758</v>
      </c>
      <c r="S94" s="311" t="s">
        <v>521</v>
      </c>
    </row>
    <row r="95" spans="1:19" hidden="1">
      <c r="A95" s="192" t="s">
        <v>297</v>
      </c>
      <c r="B95" s="310" t="s">
        <v>1223</v>
      </c>
      <c r="C95" s="311" t="s">
        <v>728</v>
      </c>
      <c r="D95" s="311" t="s">
        <v>1364</v>
      </c>
      <c r="E95" s="311" t="s">
        <v>882</v>
      </c>
      <c r="F95" s="311" t="s">
        <v>382</v>
      </c>
      <c r="G95" s="311" t="s">
        <v>301</v>
      </c>
      <c r="H95" s="311" t="s">
        <v>1224</v>
      </c>
      <c r="I95" s="311" t="s">
        <v>842</v>
      </c>
      <c r="J95" s="311" t="s">
        <v>890</v>
      </c>
      <c r="K95" s="311" t="s">
        <v>852</v>
      </c>
      <c r="L95" s="311" t="s">
        <v>543</v>
      </c>
      <c r="M95" s="311" t="s">
        <v>278</v>
      </c>
      <c r="N95" s="311" t="s">
        <v>1225</v>
      </c>
      <c r="O95" s="311" t="s">
        <v>761</v>
      </c>
      <c r="P95" s="311" t="s">
        <v>557</v>
      </c>
      <c r="Q95" s="311" t="s">
        <v>687</v>
      </c>
      <c r="R95" s="311" t="s">
        <v>523</v>
      </c>
      <c r="S95" s="311" t="s">
        <v>313</v>
      </c>
    </row>
    <row r="96" spans="1:19" hidden="1">
      <c r="A96" s="201" t="s">
        <v>299</v>
      </c>
      <c r="B96" s="310" t="s">
        <v>1360</v>
      </c>
      <c r="C96" s="311" t="s">
        <v>444</v>
      </c>
      <c r="D96" s="311" t="s">
        <v>1439</v>
      </c>
      <c r="E96" s="311" t="s">
        <v>844</v>
      </c>
      <c r="F96" s="311" t="s">
        <v>537</v>
      </c>
      <c r="G96" s="311" t="s">
        <v>310</v>
      </c>
      <c r="H96" s="311" t="s">
        <v>1364</v>
      </c>
      <c r="I96" s="311" t="s">
        <v>706</v>
      </c>
      <c r="J96" s="311" t="s">
        <v>615</v>
      </c>
      <c r="K96" s="311" t="s">
        <v>680</v>
      </c>
      <c r="L96" s="311" t="s">
        <v>384</v>
      </c>
      <c r="M96" s="311" t="s">
        <v>315</v>
      </c>
      <c r="N96" s="311" t="s">
        <v>1366</v>
      </c>
      <c r="O96" s="311" t="s">
        <v>841</v>
      </c>
      <c r="P96" s="311" t="s">
        <v>679</v>
      </c>
      <c r="Q96" s="311" t="s">
        <v>396</v>
      </c>
      <c r="R96" s="311" t="s">
        <v>1440</v>
      </c>
      <c r="S96" s="311" t="s">
        <v>853</v>
      </c>
    </row>
    <row r="97" spans="1:19" hidden="1">
      <c r="A97" s="200" t="s">
        <v>300</v>
      </c>
      <c r="B97" s="310" t="s">
        <v>1367</v>
      </c>
      <c r="C97" s="311" t="s">
        <v>737</v>
      </c>
      <c r="D97" s="311" t="s">
        <v>1441</v>
      </c>
      <c r="E97" s="311" t="s">
        <v>1442</v>
      </c>
      <c r="F97" s="311" t="s">
        <v>743</v>
      </c>
      <c r="G97" s="311" t="s">
        <v>275</v>
      </c>
      <c r="H97" s="311" t="s">
        <v>1369</v>
      </c>
      <c r="I97" s="311" t="s">
        <v>1370</v>
      </c>
      <c r="J97" s="311" t="s">
        <v>1443</v>
      </c>
      <c r="K97" s="311" t="s">
        <v>391</v>
      </c>
      <c r="L97" s="311" t="s">
        <v>896</v>
      </c>
      <c r="M97" s="311" t="s">
        <v>318</v>
      </c>
      <c r="N97" s="311" t="s">
        <v>1372</v>
      </c>
      <c r="O97" s="311" t="s">
        <v>1373</v>
      </c>
      <c r="P97" s="311" t="s">
        <v>1444</v>
      </c>
      <c r="Q97" s="311" t="s">
        <v>447</v>
      </c>
      <c r="R97" s="311" t="s">
        <v>530</v>
      </c>
      <c r="S97" s="311" t="s">
        <v>853</v>
      </c>
    </row>
    <row r="98" spans="1:19" hidden="1">
      <c r="A98" s="199" t="s">
        <v>302</v>
      </c>
      <c r="B98" s="310" t="s">
        <v>1408</v>
      </c>
      <c r="C98" s="311" t="s">
        <v>251</v>
      </c>
      <c r="D98" s="311" t="s">
        <v>1445</v>
      </c>
      <c r="E98" s="311" t="s">
        <v>840</v>
      </c>
      <c r="F98" s="311" t="s">
        <v>799</v>
      </c>
      <c r="G98" s="311" t="s">
        <v>313</v>
      </c>
      <c r="H98" s="311" t="s">
        <v>1411</v>
      </c>
      <c r="I98" s="311" t="s">
        <v>844</v>
      </c>
      <c r="J98" s="311" t="s">
        <v>798</v>
      </c>
      <c r="K98" s="311" t="s">
        <v>1202</v>
      </c>
      <c r="L98" s="311" t="s">
        <v>736</v>
      </c>
      <c r="M98" s="311" t="s">
        <v>1276</v>
      </c>
      <c r="N98" s="311" t="s">
        <v>1188</v>
      </c>
      <c r="O98" s="311" t="s">
        <v>508</v>
      </c>
      <c r="P98" s="311" t="s">
        <v>1446</v>
      </c>
      <c r="Q98" s="311" t="s">
        <v>122</v>
      </c>
      <c r="R98" s="311" t="s">
        <v>1447</v>
      </c>
      <c r="S98" s="311" t="s">
        <v>1448</v>
      </c>
    </row>
    <row r="99" spans="1:19" hidden="1">
      <c r="A99" s="200" t="s">
        <v>304</v>
      </c>
      <c r="B99" s="310" t="s">
        <v>1376</v>
      </c>
      <c r="C99" s="311" t="s">
        <v>678</v>
      </c>
      <c r="D99" s="311" t="s">
        <v>1449</v>
      </c>
      <c r="E99" s="311" t="s">
        <v>838</v>
      </c>
      <c r="F99" s="311" t="s">
        <v>563</v>
      </c>
      <c r="G99" s="311" t="s">
        <v>704</v>
      </c>
      <c r="H99" s="311" t="s">
        <v>1379</v>
      </c>
      <c r="I99" s="311" t="s">
        <v>502</v>
      </c>
      <c r="J99" s="311" t="s">
        <v>1350</v>
      </c>
      <c r="K99" s="311" t="s">
        <v>446</v>
      </c>
      <c r="L99" s="311" t="s">
        <v>795</v>
      </c>
      <c r="M99" s="311" t="s">
        <v>705</v>
      </c>
      <c r="N99" s="311" t="s">
        <v>1100</v>
      </c>
      <c r="O99" s="311" t="s">
        <v>1204</v>
      </c>
      <c r="P99" s="311" t="s">
        <v>1308</v>
      </c>
      <c r="Q99" s="311" t="s">
        <v>185</v>
      </c>
      <c r="R99" s="311" t="s">
        <v>1450</v>
      </c>
      <c r="S99" s="311" t="s">
        <v>1451</v>
      </c>
    </row>
    <row r="100" spans="1:19" hidden="1">
      <c r="A100" s="201" t="s">
        <v>306</v>
      </c>
      <c r="B100" s="310" t="s">
        <v>1382</v>
      </c>
      <c r="C100" s="311" t="s">
        <v>829</v>
      </c>
      <c r="D100" s="311" t="s">
        <v>800</v>
      </c>
      <c r="E100" s="311" t="s">
        <v>777</v>
      </c>
      <c r="F100" s="311" t="s">
        <v>1452</v>
      </c>
      <c r="G100" s="311" t="s">
        <v>273</v>
      </c>
      <c r="H100" s="311" t="s">
        <v>1386</v>
      </c>
      <c r="I100" s="311" t="s">
        <v>811</v>
      </c>
      <c r="J100" s="311" t="s">
        <v>835</v>
      </c>
      <c r="K100" s="311" t="s">
        <v>637</v>
      </c>
      <c r="L100" s="311" t="s">
        <v>1453</v>
      </c>
      <c r="M100" s="311" t="s">
        <v>705</v>
      </c>
      <c r="N100" s="311" t="s">
        <v>1389</v>
      </c>
      <c r="O100" s="311" t="s">
        <v>675</v>
      </c>
      <c r="P100" s="311" t="s">
        <v>119</v>
      </c>
      <c r="Q100" s="311" t="s">
        <v>408</v>
      </c>
      <c r="R100" s="311" t="s">
        <v>1325</v>
      </c>
      <c r="S100" s="311" t="s">
        <v>1454</v>
      </c>
    </row>
    <row r="101" spans="1:19" hidden="1">
      <c r="A101" s="202" t="s">
        <v>246</v>
      </c>
      <c r="B101" s="310" t="s">
        <v>290</v>
      </c>
      <c r="C101" s="311" t="s">
        <v>290</v>
      </c>
      <c r="D101" s="311" t="s">
        <v>1455</v>
      </c>
      <c r="E101" s="311" t="s">
        <v>1456</v>
      </c>
      <c r="F101" s="311" t="s">
        <v>1450</v>
      </c>
      <c r="G101" s="311" t="s">
        <v>308</v>
      </c>
      <c r="H101" s="311" t="s">
        <v>290</v>
      </c>
      <c r="I101" s="311" t="s">
        <v>290</v>
      </c>
      <c r="J101" s="311" t="s">
        <v>1457</v>
      </c>
      <c r="K101" s="311" t="s">
        <v>831</v>
      </c>
      <c r="L101" s="311" t="s">
        <v>1309</v>
      </c>
      <c r="M101" s="311" t="s">
        <v>286</v>
      </c>
      <c r="N101" s="311" t="s">
        <v>290</v>
      </c>
      <c r="O101" s="311" t="s">
        <v>290</v>
      </c>
      <c r="P101" s="311" t="s">
        <v>1458</v>
      </c>
      <c r="Q101" s="311" t="s">
        <v>1396</v>
      </c>
      <c r="R101" s="311" t="s">
        <v>729</v>
      </c>
      <c r="S101" s="311" t="s">
        <v>319</v>
      </c>
    </row>
    <row r="102" spans="1:19" hidden="1">
      <c r="A102" s="199" t="s">
        <v>292</v>
      </c>
      <c r="B102" s="310" t="s">
        <v>1354</v>
      </c>
      <c r="C102" s="311" t="s">
        <v>1355</v>
      </c>
      <c r="D102" s="311" t="s">
        <v>644</v>
      </c>
      <c r="E102" s="311" t="s">
        <v>532</v>
      </c>
      <c r="F102" s="311" t="s">
        <v>755</v>
      </c>
      <c r="G102" s="311" t="s">
        <v>293</v>
      </c>
      <c r="H102" s="311" t="s">
        <v>1356</v>
      </c>
      <c r="I102" s="311" t="s">
        <v>1357</v>
      </c>
      <c r="J102" s="311" t="s">
        <v>443</v>
      </c>
      <c r="K102" s="311" t="s">
        <v>650</v>
      </c>
      <c r="L102" s="311" t="s">
        <v>1459</v>
      </c>
      <c r="M102" s="311" t="s">
        <v>746</v>
      </c>
      <c r="N102" s="311" t="s">
        <v>796</v>
      </c>
      <c r="O102" s="311" t="s">
        <v>635</v>
      </c>
      <c r="P102" s="311" t="s">
        <v>60</v>
      </c>
      <c r="Q102" s="311" t="s">
        <v>649</v>
      </c>
      <c r="R102" s="311" t="s">
        <v>613</v>
      </c>
      <c r="S102" s="311" t="s">
        <v>505</v>
      </c>
    </row>
    <row r="103" spans="1:19" hidden="1">
      <c r="A103" s="192" t="s">
        <v>297</v>
      </c>
      <c r="B103" s="310" t="s">
        <v>1223</v>
      </c>
      <c r="C103" s="311" t="s">
        <v>728</v>
      </c>
      <c r="D103" s="311" t="s">
        <v>1460</v>
      </c>
      <c r="E103" s="311" t="s">
        <v>1461</v>
      </c>
      <c r="F103" s="311" t="s">
        <v>610</v>
      </c>
      <c r="G103" s="311" t="s">
        <v>257</v>
      </c>
      <c r="H103" s="311" t="s">
        <v>1224</v>
      </c>
      <c r="I103" s="311" t="s">
        <v>842</v>
      </c>
      <c r="J103" s="311" t="s">
        <v>1462</v>
      </c>
      <c r="K103" s="311" t="s">
        <v>1283</v>
      </c>
      <c r="L103" s="311" t="s">
        <v>1463</v>
      </c>
      <c r="M103" s="311" t="s">
        <v>538</v>
      </c>
      <c r="N103" s="311" t="s">
        <v>1225</v>
      </c>
      <c r="O103" s="311" t="s">
        <v>761</v>
      </c>
      <c r="P103" s="311" t="s">
        <v>1464</v>
      </c>
      <c r="Q103" s="311" t="s">
        <v>680</v>
      </c>
      <c r="R103" s="311" t="s">
        <v>527</v>
      </c>
      <c r="S103" s="311" t="s">
        <v>751</v>
      </c>
    </row>
    <row r="104" spans="1:19" hidden="1">
      <c r="A104" s="201" t="s">
        <v>299</v>
      </c>
      <c r="B104" s="310" t="s">
        <v>1360</v>
      </c>
      <c r="C104" s="311" t="s">
        <v>444</v>
      </c>
      <c r="D104" s="311" t="s">
        <v>1465</v>
      </c>
      <c r="E104" s="311" t="s">
        <v>678</v>
      </c>
      <c r="F104" s="311" t="s">
        <v>553</v>
      </c>
      <c r="G104" s="311" t="s">
        <v>257</v>
      </c>
      <c r="H104" s="311" t="s">
        <v>1364</v>
      </c>
      <c r="I104" s="311" t="s">
        <v>706</v>
      </c>
      <c r="J104" s="311" t="s">
        <v>611</v>
      </c>
      <c r="K104" s="311" t="s">
        <v>691</v>
      </c>
      <c r="L104" s="311" t="s">
        <v>747</v>
      </c>
      <c r="M104" s="311" t="s">
        <v>286</v>
      </c>
      <c r="N104" s="311" t="s">
        <v>1366</v>
      </c>
      <c r="O104" s="311" t="s">
        <v>841</v>
      </c>
      <c r="P104" s="311" t="s">
        <v>58</v>
      </c>
      <c r="Q104" s="311" t="s">
        <v>114</v>
      </c>
      <c r="R104" s="311" t="s">
        <v>59</v>
      </c>
      <c r="S104" s="311" t="s">
        <v>512</v>
      </c>
    </row>
    <row r="105" spans="1:19" hidden="1">
      <c r="A105" s="200" t="s">
        <v>300</v>
      </c>
      <c r="B105" s="310" t="s">
        <v>1367</v>
      </c>
      <c r="C105" s="311" t="s">
        <v>737</v>
      </c>
      <c r="D105" s="311" t="s">
        <v>1466</v>
      </c>
      <c r="E105" s="311" t="s">
        <v>1467</v>
      </c>
      <c r="F105" s="311" t="s">
        <v>885</v>
      </c>
      <c r="G105" s="311" t="s">
        <v>505</v>
      </c>
      <c r="H105" s="311" t="s">
        <v>1369</v>
      </c>
      <c r="I105" s="311" t="s">
        <v>1370</v>
      </c>
      <c r="J105" s="311" t="s">
        <v>856</v>
      </c>
      <c r="K105" s="311" t="s">
        <v>1373</v>
      </c>
      <c r="L105" s="311" t="s">
        <v>1468</v>
      </c>
      <c r="M105" s="311" t="s">
        <v>315</v>
      </c>
      <c r="N105" s="311" t="s">
        <v>1372</v>
      </c>
      <c r="O105" s="311" t="s">
        <v>1373</v>
      </c>
      <c r="P105" s="311" t="s">
        <v>1464</v>
      </c>
      <c r="Q105" s="311" t="s">
        <v>680</v>
      </c>
      <c r="R105" s="311" t="s">
        <v>622</v>
      </c>
      <c r="S105" s="311" t="s">
        <v>1469</v>
      </c>
    </row>
    <row r="106" spans="1:19" hidden="1">
      <c r="A106" s="199" t="s">
        <v>302</v>
      </c>
      <c r="B106" s="310" t="s">
        <v>1408</v>
      </c>
      <c r="C106" s="311" t="s">
        <v>251</v>
      </c>
      <c r="D106" s="311" t="s">
        <v>1295</v>
      </c>
      <c r="E106" s="311" t="s">
        <v>1470</v>
      </c>
      <c r="F106" s="311" t="s">
        <v>1471</v>
      </c>
      <c r="G106" s="311" t="s">
        <v>313</v>
      </c>
      <c r="H106" s="311" t="s">
        <v>1411</v>
      </c>
      <c r="I106" s="311" t="s">
        <v>844</v>
      </c>
      <c r="J106" s="311" t="s">
        <v>1472</v>
      </c>
      <c r="K106" s="311" t="s">
        <v>390</v>
      </c>
      <c r="L106" s="311" t="s">
        <v>1473</v>
      </c>
      <c r="M106" s="311" t="s">
        <v>515</v>
      </c>
      <c r="N106" s="311" t="s">
        <v>1188</v>
      </c>
      <c r="O106" s="311" t="s">
        <v>508</v>
      </c>
      <c r="P106" s="311" t="s">
        <v>873</v>
      </c>
      <c r="Q106" s="311" t="s">
        <v>400</v>
      </c>
      <c r="R106" s="311" t="s">
        <v>879</v>
      </c>
      <c r="S106" s="311" t="s">
        <v>708</v>
      </c>
    </row>
    <row r="107" spans="1:19" hidden="1">
      <c r="A107" s="200" t="s">
        <v>304</v>
      </c>
      <c r="B107" s="310" t="s">
        <v>1376</v>
      </c>
      <c r="C107" s="311" t="s">
        <v>678</v>
      </c>
      <c r="D107" s="311" t="s">
        <v>1474</v>
      </c>
      <c r="E107" s="311" t="s">
        <v>1404</v>
      </c>
      <c r="F107" s="311" t="s">
        <v>1475</v>
      </c>
      <c r="G107" s="311" t="s">
        <v>524</v>
      </c>
      <c r="H107" s="311" t="s">
        <v>1379</v>
      </c>
      <c r="I107" s="311" t="s">
        <v>502</v>
      </c>
      <c r="J107" s="311" t="s">
        <v>1052</v>
      </c>
      <c r="K107" s="311" t="s">
        <v>1202</v>
      </c>
      <c r="L107" s="311" t="s">
        <v>1476</v>
      </c>
      <c r="M107" s="311" t="s">
        <v>1477</v>
      </c>
      <c r="N107" s="311" t="s">
        <v>1100</v>
      </c>
      <c r="O107" s="311" t="s">
        <v>1204</v>
      </c>
      <c r="P107" s="311" t="s">
        <v>884</v>
      </c>
      <c r="Q107" s="311" t="s">
        <v>393</v>
      </c>
      <c r="R107" s="311" t="s">
        <v>1264</v>
      </c>
      <c r="S107" s="311" t="s">
        <v>1316</v>
      </c>
    </row>
    <row r="108" spans="1:19" hidden="1">
      <c r="A108" s="201" t="s">
        <v>306</v>
      </c>
      <c r="B108" s="310" t="s">
        <v>1382</v>
      </c>
      <c r="C108" s="311" t="s">
        <v>829</v>
      </c>
      <c r="D108" s="311" t="s">
        <v>1478</v>
      </c>
      <c r="E108" s="311" t="s">
        <v>868</v>
      </c>
      <c r="F108" s="311" t="s">
        <v>1381</v>
      </c>
      <c r="G108" s="311" t="s">
        <v>507</v>
      </c>
      <c r="H108" s="311" t="s">
        <v>1386</v>
      </c>
      <c r="I108" s="311" t="s">
        <v>811</v>
      </c>
      <c r="J108" s="311" t="s">
        <v>683</v>
      </c>
      <c r="K108" s="311" t="s">
        <v>547</v>
      </c>
      <c r="L108" s="311" t="s">
        <v>893</v>
      </c>
      <c r="M108" s="311" t="s">
        <v>1479</v>
      </c>
      <c r="N108" s="311" t="s">
        <v>1389</v>
      </c>
      <c r="O108" s="311" t="s">
        <v>675</v>
      </c>
      <c r="P108" s="311" t="s">
        <v>604</v>
      </c>
      <c r="Q108" s="311" t="s">
        <v>1355</v>
      </c>
      <c r="R108" s="311" t="s">
        <v>1480</v>
      </c>
      <c r="S108" s="311" t="s">
        <v>1481</v>
      </c>
    </row>
    <row r="109" spans="1:19" hidden="1">
      <c r="A109" s="202" t="s">
        <v>247</v>
      </c>
      <c r="B109" s="310" t="s">
        <v>290</v>
      </c>
      <c r="C109" s="311" t="s">
        <v>290</v>
      </c>
      <c r="D109" s="311" t="s">
        <v>1482</v>
      </c>
      <c r="E109" s="311" t="s">
        <v>864</v>
      </c>
      <c r="F109" s="311" t="s">
        <v>69</v>
      </c>
      <c r="G109" s="311" t="s">
        <v>308</v>
      </c>
      <c r="H109" s="311" t="s">
        <v>290</v>
      </c>
      <c r="I109" s="311" t="s">
        <v>290</v>
      </c>
      <c r="J109" s="311" t="s">
        <v>1483</v>
      </c>
      <c r="K109" s="311" t="s">
        <v>655</v>
      </c>
      <c r="L109" s="311" t="s">
        <v>726</v>
      </c>
      <c r="M109" s="311" t="s">
        <v>310</v>
      </c>
      <c r="N109" s="311" t="s">
        <v>290</v>
      </c>
      <c r="O109" s="311" t="s">
        <v>290</v>
      </c>
      <c r="P109" s="311" t="s">
        <v>869</v>
      </c>
      <c r="Q109" s="311" t="s">
        <v>825</v>
      </c>
      <c r="R109" s="311" t="s">
        <v>898</v>
      </c>
      <c r="S109" s="311" t="s">
        <v>311</v>
      </c>
    </row>
    <row r="110" spans="1:19" hidden="1">
      <c r="A110" s="199" t="s">
        <v>292</v>
      </c>
      <c r="B110" s="310" t="s">
        <v>1354</v>
      </c>
      <c r="C110" s="311" t="s">
        <v>1355</v>
      </c>
      <c r="D110" s="311" t="s">
        <v>671</v>
      </c>
      <c r="E110" s="311" t="s">
        <v>522</v>
      </c>
      <c r="F110" s="311" t="s">
        <v>67</v>
      </c>
      <c r="G110" s="311" t="s">
        <v>291</v>
      </c>
      <c r="H110" s="311" t="s">
        <v>1356</v>
      </c>
      <c r="I110" s="311" t="s">
        <v>1357</v>
      </c>
      <c r="J110" s="311" t="s">
        <v>625</v>
      </c>
      <c r="K110" s="311" t="s">
        <v>126</v>
      </c>
      <c r="L110" s="311" t="s">
        <v>1425</v>
      </c>
      <c r="M110" s="311" t="s">
        <v>309</v>
      </c>
      <c r="N110" s="311" t="s">
        <v>796</v>
      </c>
      <c r="O110" s="311" t="s">
        <v>635</v>
      </c>
      <c r="P110" s="311" t="s">
        <v>58</v>
      </c>
      <c r="Q110" s="311" t="s">
        <v>114</v>
      </c>
      <c r="R110" s="311" t="s">
        <v>59</v>
      </c>
      <c r="S110" s="311" t="s">
        <v>751</v>
      </c>
    </row>
    <row r="111" spans="1:19" hidden="1">
      <c r="A111" s="192" t="s">
        <v>297</v>
      </c>
      <c r="B111" s="310" t="s">
        <v>1223</v>
      </c>
      <c r="C111" s="311" t="s">
        <v>728</v>
      </c>
      <c r="D111" s="311" t="s">
        <v>1484</v>
      </c>
      <c r="E111" s="311" t="s">
        <v>897</v>
      </c>
      <c r="F111" s="311" t="s">
        <v>881</v>
      </c>
      <c r="G111" s="311" t="s">
        <v>309</v>
      </c>
      <c r="H111" s="311" t="s">
        <v>1224</v>
      </c>
      <c r="I111" s="311" t="s">
        <v>842</v>
      </c>
      <c r="J111" s="311" t="s">
        <v>1485</v>
      </c>
      <c r="K111" s="311" t="s">
        <v>686</v>
      </c>
      <c r="L111" s="311" t="s">
        <v>527</v>
      </c>
      <c r="M111" s="311" t="s">
        <v>286</v>
      </c>
      <c r="N111" s="311" t="s">
        <v>1225</v>
      </c>
      <c r="O111" s="311" t="s">
        <v>761</v>
      </c>
      <c r="P111" s="311" t="s">
        <v>807</v>
      </c>
      <c r="Q111" s="311" t="s">
        <v>124</v>
      </c>
      <c r="R111" s="311" t="s">
        <v>62</v>
      </c>
      <c r="S111" s="311" t="s">
        <v>311</v>
      </c>
    </row>
    <row r="112" spans="1:19" hidden="1">
      <c r="A112" s="201" t="s">
        <v>299</v>
      </c>
      <c r="B112" s="310" t="s">
        <v>1360</v>
      </c>
      <c r="C112" s="311" t="s">
        <v>444</v>
      </c>
      <c r="D112" s="311" t="s">
        <v>826</v>
      </c>
      <c r="E112" s="311" t="s">
        <v>1222</v>
      </c>
      <c r="F112" s="311" t="s">
        <v>1486</v>
      </c>
      <c r="G112" s="311" t="s">
        <v>275</v>
      </c>
      <c r="H112" s="311" t="s">
        <v>1364</v>
      </c>
      <c r="I112" s="311" t="s">
        <v>706</v>
      </c>
      <c r="J112" s="311" t="s">
        <v>621</v>
      </c>
      <c r="K112" s="311" t="s">
        <v>691</v>
      </c>
      <c r="L112" s="311" t="s">
        <v>68</v>
      </c>
      <c r="M112" s="311" t="s">
        <v>286</v>
      </c>
      <c r="N112" s="311" t="s">
        <v>1366</v>
      </c>
      <c r="O112" s="311" t="s">
        <v>841</v>
      </c>
      <c r="P112" s="311" t="s">
        <v>58</v>
      </c>
      <c r="Q112" s="311" t="s">
        <v>114</v>
      </c>
      <c r="R112" s="311" t="s">
        <v>59</v>
      </c>
      <c r="S112" s="311" t="s">
        <v>512</v>
      </c>
    </row>
    <row r="113" spans="1:19" hidden="1">
      <c r="A113" s="200" t="s">
        <v>300</v>
      </c>
      <c r="B113" s="310" t="s">
        <v>1367</v>
      </c>
      <c r="C113" s="311" t="s">
        <v>737</v>
      </c>
      <c r="D113" s="311" t="s">
        <v>1487</v>
      </c>
      <c r="E113" s="311" t="s">
        <v>839</v>
      </c>
      <c r="F113" s="311" t="s">
        <v>1066</v>
      </c>
      <c r="G113" s="311" t="s">
        <v>262</v>
      </c>
      <c r="H113" s="311" t="s">
        <v>1369</v>
      </c>
      <c r="I113" s="311" t="s">
        <v>1370</v>
      </c>
      <c r="J113" s="311" t="s">
        <v>1488</v>
      </c>
      <c r="K113" s="311" t="s">
        <v>686</v>
      </c>
      <c r="L113" s="311" t="s">
        <v>610</v>
      </c>
      <c r="M113" s="311" t="s">
        <v>853</v>
      </c>
      <c r="N113" s="311" t="s">
        <v>1372</v>
      </c>
      <c r="O113" s="311" t="s">
        <v>1373</v>
      </c>
      <c r="P113" s="311" t="s">
        <v>807</v>
      </c>
      <c r="Q113" s="311" t="s">
        <v>124</v>
      </c>
      <c r="R113" s="311" t="s">
        <v>384</v>
      </c>
      <c r="S113" s="311" t="s">
        <v>273</v>
      </c>
    </row>
    <row r="114" spans="1:19" hidden="1">
      <c r="A114" s="199" t="s">
        <v>302</v>
      </c>
      <c r="B114" s="310" t="s">
        <v>1408</v>
      </c>
      <c r="C114" s="311" t="s">
        <v>251</v>
      </c>
      <c r="D114" s="311" t="s">
        <v>1489</v>
      </c>
      <c r="E114" s="311" t="s">
        <v>859</v>
      </c>
      <c r="F114" s="311" t="s">
        <v>896</v>
      </c>
      <c r="G114" s="311" t="s">
        <v>284</v>
      </c>
      <c r="H114" s="311" t="s">
        <v>1411</v>
      </c>
      <c r="I114" s="311" t="s">
        <v>844</v>
      </c>
      <c r="J114" s="311" t="s">
        <v>1490</v>
      </c>
      <c r="K114" s="311" t="s">
        <v>774</v>
      </c>
      <c r="L114" s="311" t="s">
        <v>1491</v>
      </c>
      <c r="M114" s="311" t="s">
        <v>1412</v>
      </c>
      <c r="N114" s="311" t="s">
        <v>1188</v>
      </c>
      <c r="O114" s="311" t="s">
        <v>508</v>
      </c>
      <c r="P114" s="311" t="s">
        <v>1358</v>
      </c>
      <c r="Q114" s="311" t="s">
        <v>654</v>
      </c>
      <c r="R114" s="311" t="s">
        <v>1492</v>
      </c>
      <c r="S114" s="311" t="s">
        <v>1418</v>
      </c>
    </row>
    <row r="115" spans="1:19" hidden="1">
      <c r="A115" s="200" t="s">
        <v>304</v>
      </c>
      <c r="B115" s="310" t="s">
        <v>1376</v>
      </c>
      <c r="C115" s="311" t="s">
        <v>678</v>
      </c>
      <c r="D115" s="311" t="s">
        <v>1493</v>
      </c>
      <c r="E115" s="311" t="s">
        <v>659</v>
      </c>
      <c r="F115" s="311" t="s">
        <v>506</v>
      </c>
      <c r="G115" s="311" t="s">
        <v>313</v>
      </c>
      <c r="H115" s="311" t="s">
        <v>1379</v>
      </c>
      <c r="I115" s="311" t="s">
        <v>502</v>
      </c>
      <c r="J115" s="311" t="s">
        <v>1494</v>
      </c>
      <c r="K115" s="311" t="s">
        <v>277</v>
      </c>
      <c r="L115" s="311" t="s">
        <v>1495</v>
      </c>
      <c r="M115" s="311" t="s">
        <v>550</v>
      </c>
      <c r="N115" s="311" t="s">
        <v>1100</v>
      </c>
      <c r="O115" s="311" t="s">
        <v>1204</v>
      </c>
      <c r="P115" s="311" t="s">
        <v>1030</v>
      </c>
      <c r="Q115" s="311" t="s">
        <v>522</v>
      </c>
      <c r="R115" s="311" t="s">
        <v>1496</v>
      </c>
      <c r="S115" s="311" t="s">
        <v>1497</v>
      </c>
    </row>
    <row r="116" spans="1:19" hidden="1">
      <c r="A116" s="201" t="s">
        <v>306</v>
      </c>
      <c r="B116" s="310" t="s">
        <v>1382</v>
      </c>
      <c r="C116" s="311" t="s">
        <v>829</v>
      </c>
      <c r="D116" s="311" t="s">
        <v>1498</v>
      </c>
      <c r="E116" s="311" t="s">
        <v>494</v>
      </c>
      <c r="F116" s="311" t="s">
        <v>1499</v>
      </c>
      <c r="G116" s="311" t="s">
        <v>764</v>
      </c>
      <c r="H116" s="311" t="s">
        <v>1386</v>
      </c>
      <c r="I116" s="311" t="s">
        <v>811</v>
      </c>
      <c r="J116" s="311" t="s">
        <v>689</v>
      </c>
      <c r="K116" s="311" t="s">
        <v>526</v>
      </c>
      <c r="L116" s="311" t="s">
        <v>1500</v>
      </c>
      <c r="M116" s="311" t="s">
        <v>549</v>
      </c>
      <c r="N116" s="311" t="s">
        <v>1389</v>
      </c>
      <c r="O116" s="311" t="s">
        <v>675</v>
      </c>
      <c r="P116" s="311" t="s">
        <v>1501</v>
      </c>
      <c r="Q116" s="311" t="s">
        <v>393</v>
      </c>
      <c r="R116" s="311" t="s">
        <v>770</v>
      </c>
      <c r="S116" s="311" t="s">
        <v>894</v>
      </c>
    </row>
    <row r="117" spans="1:19" hidden="1">
      <c r="A117" s="202" t="s">
        <v>248</v>
      </c>
      <c r="B117" s="310" t="s">
        <v>290</v>
      </c>
      <c r="C117" s="311" t="s">
        <v>290</v>
      </c>
      <c r="D117" s="311" t="s">
        <v>1502</v>
      </c>
      <c r="E117" s="311" t="s">
        <v>1503</v>
      </c>
      <c r="F117" s="311" t="s">
        <v>768</v>
      </c>
      <c r="G117" s="311" t="s">
        <v>309</v>
      </c>
      <c r="H117" s="311" t="s">
        <v>290</v>
      </c>
      <c r="I117" s="311" t="s">
        <v>290</v>
      </c>
      <c r="J117" s="311" t="s">
        <v>1504</v>
      </c>
      <c r="K117" s="311" t="s">
        <v>1505</v>
      </c>
      <c r="L117" s="311" t="s">
        <v>702</v>
      </c>
      <c r="M117" s="311" t="s">
        <v>284</v>
      </c>
      <c r="N117" s="311" t="s">
        <v>290</v>
      </c>
      <c r="O117" s="311" t="s">
        <v>290</v>
      </c>
      <c r="P117" s="311" t="s">
        <v>683</v>
      </c>
      <c r="Q117" s="311" t="s">
        <v>658</v>
      </c>
      <c r="R117" s="311" t="s">
        <v>69</v>
      </c>
      <c r="S117" s="311" t="s">
        <v>733</v>
      </c>
    </row>
    <row r="118" spans="1:19" hidden="1">
      <c r="A118" s="199" t="s">
        <v>297</v>
      </c>
      <c r="B118" s="310" t="s">
        <v>1223</v>
      </c>
      <c r="C118" s="311" t="s">
        <v>728</v>
      </c>
      <c r="D118" s="311" t="s">
        <v>1506</v>
      </c>
      <c r="E118" s="311" t="s">
        <v>1507</v>
      </c>
      <c r="F118" s="311" t="s">
        <v>605</v>
      </c>
      <c r="G118" s="311" t="s">
        <v>257</v>
      </c>
      <c r="H118" s="311" t="s">
        <v>1224</v>
      </c>
      <c r="I118" s="311" t="s">
        <v>842</v>
      </c>
      <c r="J118" s="311" t="s">
        <v>1508</v>
      </c>
      <c r="K118" s="311" t="s">
        <v>556</v>
      </c>
      <c r="L118" s="311" t="s">
        <v>855</v>
      </c>
      <c r="M118" s="311" t="s">
        <v>278</v>
      </c>
      <c r="N118" s="311" t="s">
        <v>1225</v>
      </c>
      <c r="O118" s="311" t="s">
        <v>761</v>
      </c>
      <c r="P118" s="311" t="s">
        <v>1110</v>
      </c>
      <c r="Q118" s="311" t="s">
        <v>808</v>
      </c>
      <c r="R118" s="311" t="s">
        <v>599</v>
      </c>
      <c r="S118" s="311" t="s">
        <v>853</v>
      </c>
    </row>
    <row r="119" spans="1:19" hidden="1">
      <c r="A119" s="200" t="s">
        <v>299</v>
      </c>
      <c r="B119" s="310" t="s">
        <v>1360</v>
      </c>
      <c r="C119" s="311" t="s">
        <v>444</v>
      </c>
      <c r="D119" s="311" t="s">
        <v>1509</v>
      </c>
      <c r="E119" s="311" t="s">
        <v>1510</v>
      </c>
      <c r="F119" s="311" t="s">
        <v>1359</v>
      </c>
      <c r="G119" s="311" t="s">
        <v>305</v>
      </c>
      <c r="H119" s="311" t="s">
        <v>1364</v>
      </c>
      <c r="I119" s="311" t="s">
        <v>706</v>
      </c>
      <c r="J119" s="311" t="s">
        <v>1511</v>
      </c>
      <c r="K119" s="311" t="s">
        <v>109</v>
      </c>
      <c r="L119" s="311" t="s">
        <v>69</v>
      </c>
      <c r="M119" s="311" t="s">
        <v>733</v>
      </c>
      <c r="N119" s="311" t="s">
        <v>1366</v>
      </c>
      <c r="O119" s="311" t="s">
        <v>841</v>
      </c>
      <c r="P119" s="311" t="s">
        <v>71</v>
      </c>
      <c r="Q119" s="311" t="s">
        <v>526</v>
      </c>
      <c r="R119" s="311" t="s">
        <v>766</v>
      </c>
      <c r="S119" s="311" t="s">
        <v>550</v>
      </c>
    </row>
    <row r="120" spans="1:19" hidden="1">
      <c r="A120" s="201" t="s">
        <v>300</v>
      </c>
      <c r="B120" s="310" t="s">
        <v>1367</v>
      </c>
      <c r="C120" s="311" t="s">
        <v>737</v>
      </c>
      <c r="D120" s="311" t="s">
        <v>1512</v>
      </c>
      <c r="E120" s="311" t="s">
        <v>1513</v>
      </c>
      <c r="F120" s="311" t="s">
        <v>762</v>
      </c>
      <c r="G120" s="311" t="s">
        <v>305</v>
      </c>
      <c r="H120" s="311" t="s">
        <v>1369</v>
      </c>
      <c r="I120" s="311" t="s">
        <v>1370</v>
      </c>
      <c r="J120" s="311" t="s">
        <v>1514</v>
      </c>
      <c r="K120" s="311" t="s">
        <v>663</v>
      </c>
      <c r="L120" s="311" t="s">
        <v>1515</v>
      </c>
      <c r="M120" s="311" t="s">
        <v>311</v>
      </c>
      <c r="N120" s="311" t="s">
        <v>1372</v>
      </c>
      <c r="O120" s="311" t="s">
        <v>1373</v>
      </c>
      <c r="P120" s="311" t="s">
        <v>604</v>
      </c>
      <c r="Q120" s="311" t="s">
        <v>393</v>
      </c>
      <c r="R120" s="311" t="s">
        <v>597</v>
      </c>
      <c r="S120" s="311" t="s">
        <v>307</v>
      </c>
    </row>
    <row r="121" spans="1:19" hidden="1">
      <c r="A121" s="192" t="s">
        <v>302</v>
      </c>
      <c r="B121" s="310" t="s">
        <v>1408</v>
      </c>
      <c r="C121" s="311" t="s">
        <v>251</v>
      </c>
      <c r="D121" s="311" t="s">
        <v>1516</v>
      </c>
      <c r="E121" s="311" t="s">
        <v>709</v>
      </c>
      <c r="F121" s="311" t="s">
        <v>1517</v>
      </c>
      <c r="G121" s="311" t="s">
        <v>278</v>
      </c>
      <c r="H121" s="311" t="s">
        <v>1411</v>
      </c>
      <c r="I121" s="311" t="s">
        <v>844</v>
      </c>
      <c r="J121" s="311" t="s">
        <v>1518</v>
      </c>
      <c r="K121" s="311" t="s">
        <v>1222</v>
      </c>
      <c r="L121" s="311" t="s">
        <v>1417</v>
      </c>
      <c r="M121" s="311" t="s">
        <v>509</v>
      </c>
      <c r="N121" s="311" t="s">
        <v>1188</v>
      </c>
      <c r="O121" s="311" t="s">
        <v>508</v>
      </c>
      <c r="P121" s="311" t="s">
        <v>519</v>
      </c>
      <c r="Q121" s="311" t="s">
        <v>710</v>
      </c>
      <c r="R121" s="311" t="s">
        <v>383</v>
      </c>
      <c r="S121" s="311" t="s">
        <v>490</v>
      </c>
    </row>
    <row r="122" spans="1:19" hidden="1">
      <c r="A122" s="201" t="s">
        <v>304</v>
      </c>
      <c r="B122" s="310" t="s">
        <v>1376</v>
      </c>
      <c r="C122" s="311" t="s">
        <v>678</v>
      </c>
      <c r="D122" s="311" t="s">
        <v>1519</v>
      </c>
      <c r="E122" s="311" t="s">
        <v>902</v>
      </c>
      <c r="F122" s="311" t="s">
        <v>619</v>
      </c>
      <c r="G122" s="311" t="s">
        <v>712</v>
      </c>
      <c r="H122" s="311" t="s">
        <v>1379</v>
      </c>
      <c r="I122" s="311" t="s">
        <v>502</v>
      </c>
      <c r="J122" s="311" t="s">
        <v>872</v>
      </c>
      <c r="K122" s="311" t="s">
        <v>511</v>
      </c>
      <c r="L122" s="311" t="s">
        <v>860</v>
      </c>
      <c r="M122" s="311" t="s">
        <v>1375</v>
      </c>
      <c r="N122" s="311" t="s">
        <v>1100</v>
      </c>
      <c r="O122" s="311" t="s">
        <v>1204</v>
      </c>
      <c r="P122" s="311" t="s">
        <v>618</v>
      </c>
      <c r="Q122" s="311" t="s">
        <v>660</v>
      </c>
      <c r="R122" s="311" t="s">
        <v>607</v>
      </c>
      <c r="S122" s="311" t="s">
        <v>319</v>
      </c>
    </row>
    <row r="123" spans="1:19" ht="15.75" hidden="1" thickBot="1">
      <c r="A123" s="220" t="s">
        <v>306</v>
      </c>
      <c r="B123" s="310" t="s">
        <v>1382</v>
      </c>
      <c r="C123" s="311" t="s">
        <v>829</v>
      </c>
      <c r="D123" s="311" t="s">
        <v>1520</v>
      </c>
      <c r="E123" s="311" t="s">
        <v>818</v>
      </c>
      <c r="F123" s="311" t="s">
        <v>1521</v>
      </c>
      <c r="G123" s="311" t="s">
        <v>521</v>
      </c>
      <c r="H123" s="311" t="s">
        <v>1386</v>
      </c>
      <c r="I123" s="311" t="s">
        <v>811</v>
      </c>
      <c r="J123" s="311" t="s">
        <v>674</v>
      </c>
      <c r="K123" s="311" t="s">
        <v>201</v>
      </c>
      <c r="L123" s="311" t="s">
        <v>1522</v>
      </c>
      <c r="M123" s="311" t="s">
        <v>778</v>
      </c>
      <c r="N123" s="311" t="s">
        <v>1389</v>
      </c>
      <c r="O123" s="311" t="s">
        <v>675</v>
      </c>
      <c r="P123" s="311" t="s">
        <v>633</v>
      </c>
      <c r="Q123" s="311" t="s">
        <v>185</v>
      </c>
      <c r="R123" s="311" t="s">
        <v>1523</v>
      </c>
      <c r="S123" s="311" t="s">
        <v>495</v>
      </c>
    </row>
  </sheetData>
  <mergeCells count="25">
    <mergeCell ref="N44:S44"/>
    <mergeCell ref="H45:I45"/>
    <mergeCell ref="J45:K45"/>
    <mergeCell ref="L45:M45"/>
    <mergeCell ref="N45:O45"/>
    <mergeCell ref="P45:Q45"/>
    <mergeCell ref="R45:S45"/>
    <mergeCell ref="H44:M44"/>
    <mergeCell ref="A44:A46"/>
    <mergeCell ref="B44:G44"/>
    <mergeCell ref="B45:C45"/>
    <mergeCell ref="D45:E45"/>
    <mergeCell ref="A18:D18"/>
    <mergeCell ref="F45:G45"/>
    <mergeCell ref="F24:G24"/>
    <mergeCell ref="A2:I4"/>
    <mergeCell ref="A21:I23"/>
    <mergeCell ref="B24:C24"/>
    <mergeCell ref="D24:E24"/>
    <mergeCell ref="A42:C42"/>
    <mergeCell ref="F5:G5"/>
    <mergeCell ref="B5:C5"/>
    <mergeCell ref="D5:E5"/>
    <mergeCell ref="H24:I24"/>
    <mergeCell ref="H5:I5"/>
  </mergeCells>
  <hyperlinks>
    <hyperlink ref="A18:C18" r:id="rId1" display="http://www.dds.ca.gov/FactsStats/QuarterlyCounty.cfm "/>
    <hyperlink ref="A18:D18" r:id="rId2" display="Source: ACS C18120 (2012-2016)"/>
    <hyperlink ref="A41" r:id="rId3"/>
  </hyperlinks>
  <pageMargins left="0.7" right="0.7" top="0.75" bottom="0.75" header="0.3" footer="0.3"/>
  <pageSetup scale="42" orientation="portrait" r:id="rId4"/>
  <headerFooter>
    <oddHeader>&amp;L6th Cycle Housing Element Data Package&amp;CLake County and the Cities Within</oddHeader>
    <oddFooter>&amp;LHCD-Housing Policy Division (HPD)&amp;CPage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zoomScale="85" zoomScaleNormal="85" workbookViewId="0">
      <selection activeCell="H4" sqref="H4"/>
    </sheetView>
  </sheetViews>
  <sheetFormatPr defaultColWidth="9.140625" defaultRowHeight="15"/>
  <cols>
    <col min="1" max="1" width="13" style="90" customWidth="1"/>
    <col min="2" max="2" width="17.42578125" style="90" customWidth="1"/>
    <col min="3" max="3" width="18.28515625" style="90" customWidth="1"/>
    <col min="4" max="4" width="17.28515625" style="90" customWidth="1"/>
    <col min="5" max="5" width="20.7109375" style="90" customWidth="1"/>
    <col min="6" max="6" width="13" style="90" customWidth="1"/>
    <col min="7" max="7" width="10.5703125" style="90" customWidth="1"/>
    <col min="8" max="16384" width="9.140625" style="90"/>
  </cols>
  <sheetData>
    <row r="1" spans="1:6" ht="18.75">
      <c r="A1" s="690" t="s">
        <v>214</v>
      </c>
      <c r="B1" s="691"/>
      <c r="C1" s="691"/>
      <c r="D1" s="691"/>
      <c r="E1" s="692"/>
      <c r="F1" s="692"/>
    </row>
    <row r="2" spans="1:6" ht="18.75">
      <c r="A2" s="260" t="s">
        <v>215</v>
      </c>
      <c r="B2" s="261"/>
      <c r="C2" s="261"/>
      <c r="D2" s="261"/>
      <c r="E2" s="347"/>
      <c r="F2" s="347"/>
    </row>
    <row r="3" spans="1:6" ht="21.75" customHeight="1">
      <c r="A3" s="63" t="s">
        <v>587</v>
      </c>
    </row>
    <row r="4" spans="1:6" ht="19.5" thickBot="1">
      <c r="A4" s="22" t="s">
        <v>175</v>
      </c>
    </row>
    <row r="5" spans="1:6" ht="15.75" thickBot="1">
      <c r="A5" s="342" t="s">
        <v>216</v>
      </c>
      <c r="B5" s="340" t="s">
        <v>413</v>
      </c>
      <c r="C5" s="340" t="s">
        <v>217</v>
      </c>
      <c r="D5" s="340" t="s">
        <v>452</v>
      </c>
      <c r="E5" s="340" t="s">
        <v>453</v>
      </c>
      <c r="F5" s="341" t="s">
        <v>454</v>
      </c>
    </row>
    <row r="6" spans="1:6">
      <c r="A6" s="413">
        <v>95422</v>
      </c>
      <c r="B6" s="300" t="s">
        <v>929</v>
      </c>
      <c r="C6" s="300" t="s">
        <v>923</v>
      </c>
      <c r="D6" s="413" t="s">
        <v>536</v>
      </c>
      <c r="E6" s="413" t="s">
        <v>626</v>
      </c>
      <c r="F6" s="413" t="s">
        <v>1024</v>
      </c>
    </row>
    <row r="7" spans="1:6">
      <c r="A7" s="413">
        <v>95423</v>
      </c>
      <c r="B7" s="300" t="s">
        <v>995</v>
      </c>
      <c r="C7" s="300" t="s">
        <v>923</v>
      </c>
      <c r="D7" s="413" t="s">
        <v>128</v>
      </c>
      <c r="E7" s="413" t="s">
        <v>445</v>
      </c>
      <c r="F7" s="413" t="s">
        <v>439</v>
      </c>
    </row>
    <row r="8" spans="1:6">
      <c r="A8" s="413">
        <v>95424</v>
      </c>
      <c r="B8" s="300" t="s">
        <v>1025</v>
      </c>
      <c r="C8" s="300" t="s">
        <v>923</v>
      </c>
      <c r="D8" s="413" t="s">
        <v>58</v>
      </c>
      <c r="E8" s="413" t="s">
        <v>455</v>
      </c>
      <c r="F8" s="413" t="s">
        <v>456</v>
      </c>
    </row>
    <row r="9" spans="1:6">
      <c r="A9" s="413">
        <v>95426</v>
      </c>
      <c r="B9" s="300" t="s">
        <v>1026</v>
      </c>
      <c r="C9" s="300" t="s">
        <v>923</v>
      </c>
      <c r="D9" s="413" t="s">
        <v>455</v>
      </c>
      <c r="E9" s="413" t="s">
        <v>455</v>
      </c>
      <c r="F9" s="413" t="s">
        <v>456</v>
      </c>
    </row>
    <row r="10" spans="1:6">
      <c r="A10" s="413">
        <v>95435</v>
      </c>
      <c r="B10" s="300" t="s">
        <v>1027</v>
      </c>
      <c r="C10" s="300" t="s">
        <v>923</v>
      </c>
      <c r="D10" s="413" t="s">
        <v>455</v>
      </c>
      <c r="E10" s="413" t="s">
        <v>58</v>
      </c>
      <c r="F10" s="413" t="s">
        <v>456</v>
      </c>
    </row>
    <row r="11" spans="1:6">
      <c r="A11" s="413">
        <v>95443</v>
      </c>
      <c r="B11" s="300" t="s">
        <v>1028</v>
      </c>
      <c r="C11" s="300" t="s">
        <v>923</v>
      </c>
      <c r="D11" s="413" t="s">
        <v>58</v>
      </c>
      <c r="E11" s="413" t="s">
        <v>455</v>
      </c>
      <c r="F11" s="413" t="s">
        <v>456</v>
      </c>
    </row>
    <row r="12" spans="1:6">
      <c r="A12" s="413">
        <v>95451</v>
      </c>
      <c r="B12" s="300" t="s">
        <v>1029</v>
      </c>
      <c r="C12" s="300" t="s">
        <v>923</v>
      </c>
      <c r="D12" s="413" t="s">
        <v>1030</v>
      </c>
      <c r="E12" s="413" t="s">
        <v>129</v>
      </c>
      <c r="F12" s="413" t="s">
        <v>689</v>
      </c>
    </row>
    <row r="13" spans="1:6">
      <c r="A13" s="413">
        <v>95453</v>
      </c>
      <c r="B13" s="300" t="s">
        <v>968</v>
      </c>
      <c r="C13" s="300" t="s">
        <v>923</v>
      </c>
      <c r="D13" s="413" t="s">
        <v>1030</v>
      </c>
      <c r="E13" s="413" t="s">
        <v>630</v>
      </c>
      <c r="F13" s="413" t="s">
        <v>1031</v>
      </c>
    </row>
    <row r="14" spans="1:6">
      <c r="A14" s="413">
        <v>95457</v>
      </c>
      <c r="B14" s="300" t="s">
        <v>1032</v>
      </c>
      <c r="C14" s="300" t="s">
        <v>923</v>
      </c>
      <c r="D14" s="413" t="s">
        <v>618</v>
      </c>
      <c r="E14" s="413" t="s">
        <v>554</v>
      </c>
      <c r="F14" s="413" t="s">
        <v>627</v>
      </c>
    </row>
    <row r="15" spans="1:6">
      <c r="A15" s="413">
        <v>95458</v>
      </c>
      <c r="B15" s="300" t="s">
        <v>987</v>
      </c>
      <c r="C15" s="300" t="s">
        <v>923</v>
      </c>
      <c r="D15" s="413" t="s">
        <v>75</v>
      </c>
      <c r="E15" s="413" t="s">
        <v>625</v>
      </c>
      <c r="F15" s="413" t="s">
        <v>644</v>
      </c>
    </row>
    <row r="16" spans="1:6">
      <c r="A16" s="413">
        <v>95461</v>
      </c>
      <c r="B16" s="300" t="s">
        <v>939</v>
      </c>
      <c r="C16" s="300" t="s">
        <v>923</v>
      </c>
      <c r="D16" s="413" t="s">
        <v>455</v>
      </c>
      <c r="E16" s="413" t="s">
        <v>128</v>
      </c>
      <c r="F16" s="413" t="s">
        <v>1033</v>
      </c>
    </row>
    <row r="17" spans="1:10">
      <c r="A17" s="413">
        <v>95464</v>
      </c>
      <c r="B17" s="300" t="s">
        <v>1034</v>
      </c>
      <c r="C17" s="300" t="s">
        <v>923</v>
      </c>
      <c r="D17" s="413" t="s">
        <v>66</v>
      </c>
      <c r="E17" s="413" t="s">
        <v>128</v>
      </c>
      <c r="F17" s="413" t="s">
        <v>407</v>
      </c>
    </row>
    <row r="18" spans="1:10">
      <c r="A18" s="413">
        <v>95485</v>
      </c>
      <c r="B18" s="300" t="s">
        <v>921</v>
      </c>
      <c r="C18" s="300" t="s">
        <v>923</v>
      </c>
      <c r="D18" s="413" t="s">
        <v>455</v>
      </c>
      <c r="E18" s="413" t="s">
        <v>679</v>
      </c>
      <c r="F18" s="413" t="s">
        <v>779</v>
      </c>
    </row>
    <row r="19" spans="1:10" s="380" customFormat="1"/>
    <row r="20" spans="1:10" ht="19.5" thickBot="1">
      <c r="A20" s="22" t="s">
        <v>176</v>
      </c>
      <c r="G20" s="319"/>
      <c r="H20" s="319"/>
      <c r="I20" s="319"/>
      <c r="J20" s="319"/>
    </row>
    <row r="21" spans="1:10" ht="45.75" thickBot="1">
      <c r="A21" s="338" t="s">
        <v>216</v>
      </c>
      <c r="B21" s="339" t="s">
        <v>460</v>
      </c>
      <c r="C21" s="339" t="s">
        <v>217</v>
      </c>
      <c r="D21" s="340" t="s">
        <v>461</v>
      </c>
      <c r="E21" s="340" t="s">
        <v>462</v>
      </c>
      <c r="F21" s="340" t="s">
        <v>463</v>
      </c>
      <c r="G21" s="340" t="s">
        <v>464</v>
      </c>
      <c r="H21" s="340" t="s">
        <v>465</v>
      </c>
      <c r="I21" s="340" t="s">
        <v>218</v>
      </c>
      <c r="J21" s="341" t="s">
        <v>466</v>
      </c>
    </row>
    <row r="22" spans="1:10">
      <c r="A22" s="337">
        <v>95422</v>
      </c>
      <c r="B22" s="337" t="s">
        <v>929</v>
      </c>
      <c r="C22" s="337" t="s">
        <v>923</v>
      </c>
      <c r="D22" s="337" t="s">
        <v>386</v>
      </c>
      <c r="E22" s="337" t="s">
        <v>763</v>
      </c>
      <c r="F22" s="337" t="s">
        <v>455</v>
      </c>
      <c r="G22" s="337" t="s">
        <v>58</v>
      </c>
      <c r="H22" s="337" t="s">
        <v>455</v>
      </c>
      <c r="I22" s="337" t="s">
        <v>455</v>
      </c>
      <c r="J22" s="337" t="s">
        <v>1035</v>
      </c>
    </row>
    <row r="23" spans="1:10">
      <c r="A23" s="336">
        <v>95423</v>
      </c>
      <c r="B23" s="336" t="s">
        <v>995</v>
      </c>
      <c r="C23" s="336" t="s">
        <v>923</v>
      </c>
      <c r="D23" s="336" t="s">
        <v>63</v>
      </c>
      <c r="E23" s="336" t="s">
        <v>455</v>
      </c>
      <c r="F23" s="336" t="s">
        <v>58</v>
      </c>
      <c r="G23" s="336" t="s">
        <v>58</v>
      </c>
      <c r="H23" s="336" t="s">
        <v>455</v>
      </c>
      <c r="I23" s="336" t="s">
        <v>455</v>
      </c>
      <c r="J23" s="336" t="s">
        <v>1036</v>
      </c>
    </row>
    <row r="24" spans="1:10">
      <c r="A24" s="336">
        <v>95424</v>
      </c>
      <c r="B24" s="336" t="s">
        <v>1025</v>
      </c>
      <c r="C24" s="336" t="s">
        <v>923</v>
      </c>
      <c r="D24" s="336" t="s">
        <v>455</v>
      </c>
      <c r="E24" s="336" t="s">
        <v>58</v>
      </c>
      <c r="F24" s="336" t="s">
        <v>58</v>
      </c>
      <c r="G24" s="336" t="s">
        <v>58</v>
      </c>
      <c r="H24" s="336" t="s">
        <v>58</v>
      </c>
      <c r="I24" s="336" t="s">
        <v>58</v>
      </c>
      <c r="J24" s="336" t="s">
        <v>456</v>
      </c>
    </row>
    <row r="25" spans="1:10">
      <c r="A25" s="336">
        <v>95426</v>
      </c>
      <c r="B25" s="336" t="s">
        <v>1026</v>
      </c>
      <c r="C25" s="336" t="s">
        <v>923</v>
      </c>
      <c r="D25" s="336" t="s">
        <v>455</v>
      </c>
      <c r="E25" s="336" t="s">
        <v>58</v>
      </c>
      <c r="F25" s="336" t="s">
        <v>58</v>
      </c>
      <c r="G25" s="336" t="s">
        <v>58</v>
      </c>
      <c r="H25" s="336" t="s">
        <v>455</v>
      </c>
      <c r="I25" s="336" t="s">
        <v>58</v>
      </c>
      <c r="J25" s="336" t="s">
        <v>456</v>
      </c>
    </row>
    <row r="26" spans="1:10">
      <c r="A26" s="336">
        <v>95435</v>
      </c>
      <c r="B26" s="336" t="s">
        <v>1027</v>
      </c>
      <c r="C26" s="336" t="s">
        <v>923</v>
      </c>
      <c r="D26" s="336" t="s">
        <v>455</v>
      </c>
      <c r="E26" s="336" t="s">
        <v>58</v>
      </c>
      <c r="F26" s="336" t="s">
        <v>58</v>
      </c>
      <c r="G26" s="336" t="s">
        <v>58</v>
      </c>
      <c r="H26" s="336" t="s">
        <v>58</v>
      </c>
      <c r="I26" s="336" t="s">
        <v>58</v>
      </c>
      <c r="J26" s="336" t="s">
        <v>456</v>
      </c>
    </row>
    <row r="27" spans="1:10">
      <c r="A27" s="336">
        <v>95443</v>
      </c>
      <c r="B27" s="336" t="s">
        <v>1028</v>
      </c>
      <c r="C27" s="336" t="s">
        <v>923</v>
      </c>
      <c r="D27" s="336" t="s">
        <v>455</v>
      </c>
      <c r="E27" s="336" t="s">
        <v>455</v>
      </c>
      <c r="F27" s="336" t="s">
        <v>58</v>
      </c>
      <c r="G27" s="336" t="s">
        <v>58</v>
      </c>
      <c r="H27" s="336" t="s">
        <v>58</v>
      </c>
      <c r="I27" s="336" t="s">
        <v>58</v>
      </c>
      <c r="J27" s="336" t="s">
        <v>456</v>
      </c>
    </row>
    <row r="28" spans="1:10">
      <c r="A28" s="336">
        <v>95451</v>
      </c>
      <c r="B28" s="336" t="s">
        <v>1029</v>
      </c>
      <c r="C28" s="336" t="s">
        <v>923</v>
      </c>
      <c r="D28" s="336" t="s">
        <v>671</v>
      </c>
      <c r="E28" s="336" t="s">
        <v>554</v>
      </c>
      <c r="F28" s="336" t="s">
        <v>455</v>
      </c>
      <c r="G28" s="336" t="s">
        <v>455</v>
      </c>
      <c r="H28" s="336" t="s">
        <v>455</v>
      </c>
      <c r="I28" s="336" t="s">
        <v>58</v>
      </c>
      <c r="J28" s="336" t="s">
        <v>1037</v>
      </c>
    </row>
    <row r="29" spans="1:10">
      <c r="A29" s="336">
        <v>95453</v>
      </c>
      <c r="B29" s="336" t="s">
        <v>968</v>
      </c>
      <c r="C29" s="336" t="s">
        <v>923</v>
      </c>
      <c r="D29" s="336" t="s">
        <v>1038</v>
      </c>
      <c r="E29" s="336" t="s">
        <v>187</v>
      </c>
      <c r="F29" s="336" t="s">
        <v>455</v>
      </c>
      <c r="G29" s="336" t="s">
        <v>58</v>
      </c>
      <c r="H29" s="336" t="s">
        <v>455</v>
      </c>
      <c r="I29" s="336" t="s">
        <v>455</v>
      </c>
      <c r="J29" s="336" t="s">
        <v>1039</v>
      </c>
    </row>
    <row r="30" spans="1:10">
      <c r="A30" s="336">
        <v>95457</v>
      </c>
      <c r="B30" s="336" t="s">
        <v>1032</v>
      </c>
      <c r="C30" s="336" t="s">
        <v>923</v>
      </c>
      <c r="D30" s="336" t="s">
        <v>64</v>
      </c>
      <c r="E30" s="336" t="s">
        <v>455</v>
      </c>
      <c r="F30" s="336" t="s">
        <v>58</v>
      </c>
      <c r="G30" s="336" t="s">
        <v>58</v>
      </c>
      <c r="H30" s="336" t="s">
        <v>58</v>
      </c>
      <c r="I30" s="336" t="s">
        <v>455</v>
      </c>
      <c r="J30" s="336" t="s">
        <v>1040</v>
      </c>
    </row>
    <row r="31" spans="1:10">
      <c r="A31" s="336">
        <v>95458</v>
      </c>
      <c r="B31" s="336" t="s">
        <v>987</v>
      </c>
      <c r="C31" s="336" t="s">
        <v>923</v>
      </c>
      <c r="D31" s="336" t="s">
        <v>405</v>
      </c>
      <c r="E31" s="336" t="s">
        <v>470</v>
      </c>
      <c r="F31" s="336" t="s">
        <v>58</v>
      </c>
      <c r="G31" s="336" t="s">
        <v>58</v>
      </c>
      <c r="H31" s="336" t="s">
        <v>455</v>
      </c>
      <c r="I31" s="336" t="s">
        <v>455</v>
      </c>
      <c r="J31" s="336" t="s">
        <v>1041</v>
      </c>
    </row>
    <row r="32" spans="1:10">
      <c r="A32" s="336">
        <v>95461</v>
      </c>
      <c r="B32" s="336" t="s">
        <v>939</v>
      </c>
      <c r="C32" s="336" t="s">
        <v>923</v>
      </c>
      <c r="D32" s="336" t="s">
        <v>66</v>
      </c>
      <c r="E32" s="336" t="s">
        <v>455</v>
      </c>
      <c r="F32" s="336" t="s">
        <v>455</v>
      </c>
      <c r="G32" s="336" t="s">
        <v>58</v>
      </c>
      <c r="H32" s="336" t="s">
        <v>58</v>
      </c>
      <c r="I32" s="336" t="s">
        <v>58</v>
      </c>
      <c r="J32" s="336" t="s">
        <v>1042</v>
      </c>
    </row>
    <row r="33" spans="1:11">
      <c r="A33" s="336">
        <v>95464</v>
      </c>
      <c r="B33" s="336" t="s">
        <v>1034</v>
      </c>
      <c r="C33" s="336" t="s">
        <v>923</v>
      </c>
      <c r="D33" s="336" t="s">
        <v>445</v>
      </c>
      <c r="E33" s="336" t="s">
        <v>455</v>
      </c>
      <c r="F33" s="336" t="s">
        <v>58</v>
      </c>
      <c r="G33" s="336" t="s">
        <v>58</v>
      </c>
      <c r="H33" s="336" t="s">
        <v>58</v>
      </c>
      <c r="I33" s="336" t="s">
        <v>58</v>
      </c>
      <c r="J33" s="336" t="s">
        <v>1043</v>
      </c>
    </row>
    <row r="34" spans="1:11">
      <c r="A34" s="336">
        <v>95485</v>
      </c>
      <c r="B34" s="336" t="s">
        <v>921</v>
      </c>
      <c r="C34" s="336" t="s">
        <v>923</v>
      </c>
      <c r="D34" s="336" t="s">
        <v>455</v>
      </c>
      <c r="E34" s="336" t="s">
        <v>455</v>
      </c>
      <c r="F34" s="336" t="s">
        <v>455</v>
      </c>
      <c r="G34" s="336" t="s">
        <v>58</v>
      </c>
      <c r="H34" s="336" t="s">
        <v>58</v>
      </c>
      <c r="I34" s="336" t="s">
        <v>58</v>
      </c>
      <c r="J34" s="336" t="s">
        <v>456</v>
      </c>
    </row>
    <row r="44" spans="1:11">
      <c r="K44" s="295"/>
    </row>
    <row r="121" spans="10:14">
      <c r="J121" s="184"/>
      <c r="K121" s="184"/>
      <c r="L121" s="184"/>
      <c r="M121" s="184"/>
      <c r="N121" s="184"/>
    </row>
    <row r="122" spans="10:14">
      <c r="J122" s="184"/>
      <c r="K122" s="184"/>
      <c r="L122" s="184"/>
      <c r="M122" s="184"/>
      <c r="N122" s="184"/>
    </row>
    <row r="123" spans="10:14">
      <c r="J123" s="184"/>
      <c r="K123" s="184"/>
      <c r="L123" s="184"/>
      <c r="M123" s="184"/>
      <c r="N123" s="184"/>
    </row>
    <row r="124" spans="10:14">
      <c r="J124" s="184"/>
      <c r="K124" s="184"/>
      <c r="L124" s="184"/>
      <c r="M124" s="184"/>
      <c r="N124" s="184"/>
    </row>
    <row r="125" spans="10:14">
      <c r="J125" s="184"/>
      <c r="K125" s="184"/>
      <c r="L125" s="184"/>
      <c r="M125" s="184"/>
      <c r="N125" s="184"/>
    </row>
    <row r="126" spans="10:14">
      <c r="J126" s="184"/>
      <c r="K126" s="184"/>
      <c r="L126" s="184"/>
      <c r="M126" s="184"/>
      <c r="N126" s="184"/>
    </row>
    <row r="127" spans="10:14">
      <c r="J127" s="184"/>
      <c r="K127" s="184"/>
      <c r="L127" s="184"/>
      <c r="M127" s="184"/>
      <c r="N127" s="184"/>
    </row>
    <row r="128" spans="10:14">
      <c r="J128" s="184"/>
      <c r="K128" s="184"/>
      <c r="L128" s="184"/>
      <c r="M128" s="184"/>
      <c r="N128" s="184"/>
    </row>
    <row r="129" spans="7:14">
      <c r="J129" s="184"/>
      <c r="K129" s="184"/>
      <c r="L129" s="184"/>
      <c r="M129" s="184"/>
      <c r="N129" s="184"/>
    </row>
    <row r="130" spans="7:14">
      <c r="J130" s="184"/>
      <c r="K130" s="184"/>
      <c r="L130" s="184"/>
      <c r="M130" s="184"/>
      <c r="N130" s="184"/>
    </row>
    <row r="131" spans="7:14">
      <c r="J131" s="184"/>
      <c r="K131" s="184"/>
      <c r="L131" s="184"/>
      <c r="M131" s="184"/>
      <c r="N131" s="184"/>
    </row>
    <row r="132" spans="7:14">
      <c r="J132" s="184"/>
      <c r="K132" s="184"/>
      <c r="L132" s="184"/>
      <c r="M132" s="184"/>
      <c r="N132" s="184"/>
    </row>
    <row r="133" spans="7:14">
      <c r="J133" s="184"/>
      <c r="K133" s="184"/>
      <c r="L133" s="184"/>
      <c r="M133" s="184"/>
      <c r="N133" s="184"/>
    </row>
    <row r="134" spans="7:14">
      <c r="J134" s="184"/>
      <c r="K134" s="184"/>
      <c r="L134" s="184"/>
      <c r="M134" s="184"/>
      <c r="N134" s="184"/>
    </row>
    <row r="135" spans="7:14">
      <c r="J135" s="184"/>
      <c r="K135" s="184"/>
      <c r="L135" s="184"/>
      <c r="M135" s="184"/>
      <c r="N135" s="184"/>
    </row>
    <row r="136" spans="7:14" ht="45">
      <c r="G136" s="299" t="s">
        <v>464</v>
      </c>
      <c r="H136" s="299" t="s">
        <v>465</v>
      </c>
      <c r="I136" s="299" t="s">
        <v>218</v>
      </c>
      <c r="J136" s="299" t="s">
        <v>466</v>
      </c>
      <c r="K136" s="184"/>
      <c r="L136" s="184"/>
      <c r="M136" s="184"/>
      <c r="N136" s="184"/>
    </row>
    <row r="137" spans="7:14">
      <c r="G137" s="300" t="s">
        <v>58</v>
      </c>
      <c r="H137" s="300" t="s">
        <v>58</v>
      </c>
      <c r="I137" s="300" t="s">
        <v>58</v>
      </c>
      <c r="J137" s="300" t="s">
        <v>456</v>
      </c>
      <c r="K137" s="184"/>
      <c r="L137" s="184"/>
      <c r="M137" s="184"/>
      <c r="N137" s="184"/>
    </row>
    <row r="138" spans="7:14">
      <c r="G138" s="300" t="s">
        <v>58</v>
      </c>
      <c r="H138" s="300" t="s">
        <v>58</v>
      </c>
      <c r="I138" s="300" t="s">
        <v>58</v>
      </c>
      <c r="J138" s="300" t="s">
        <v>468</v>
      </c>
      <c r="K138" s="184"/>
      <c r="L138" s="184"/>
      <c r="M138" s="184"/>
      <c r="N138" s="184"/>
    </row>
    <row r="139" spans="7:14">
      <c r="G139" s="300" t="s">
        <v>58</v>
      </c>
      <c r="H139" s="300" t="s">
        <v>58</v>
      </c>
      <c r="I139" s="300" t="s">
        <v>58</v>
      </c>
      <c r="J139" s="300" t="s">
        <v>457</v>
      </c>
    </row>
    <row r="140" spans="7:14">
      <c r="G140" s="300" t="s">
        <v>58</v>
      </c>
      <c r="H140" s="300" t="s">
        <v>58</v>
      </c>
      <c r="I140" s="300" t="s">
        <v>58</v>
      </c>
      <c r="J140" s="300" t="s">
        <v>456</v>
      </c>
    </row>
    <row r="141" spans="7:14">
      <c r="G141" s="300" t="s">
        <v>58</v>
      </c>
      <c r="H141" s="300" t="s">
        <v>455</v>
      </c>
      <c r="I141" s="300" t="s">
        <v>58</v>
      </c>
      <c r="J141" s="300" t="s">
        <v>456</v>
      </c>
    </row>
    <row r="142" spans="7:14">
      <c r="G142" s="300" t="s">
        <v>58</v>
      </c>
      <c r="H142" s="300" t="s">
        <v>58</v>
      </c>
      <c r="I142" s="300" t="s">
        <v>58</v>
      </c>
      <c r="J142" s="300" t="s">
        <v>456</v>
      </c>
    </row>
    <row r="143" spans="7:14">
      <c r="G143" s="300" t="s">
        <v>58</v>
      </c>
      <c r="H143" s="300" t="s">
        <v>58</v>
      </c>
      <c r="I143" s="300" t="s">
        <v>58</v>
      </c>
      <c r="J143" s="300" t="s">
        <v>469</v>
      </c>
    </row>
    <row r="144" spans="7:14">
      <c r="G144" s="300" t="s">
        <v>58</v>
      </c>
      <c r="H144" s="300" t="s">
        <v>58</v>
      </c>
      <c r="I144" s="300" t="s">
        <v>58</v>
      </c>
      <c r="J144" s="300" t="s">
        <v>456</v>
      </c>
    </row>
    <row r="145" spans="7:10">
      <c r="G145" s="300" t="s">
        <v>58</v>
      </c>
      <c r="H145" s="300" t="s">
        <v>58</v>
      </c>
      <c r="I145" s="300" t="s">
        <v>455</v>
      </c>
      <c r="J145" s="300" t="s">
        <v>456</v>
      </c>
    </row>
    <row r="146" spans="7:10">
      <c r="G146" s="300" t="s">
        <v>58</v>
      </c>
      <c r="H146" s="300" t="s">
        <v>58</v>
      </c>
      <c r="I146" s="300" t="s">
        <v>455</v>
      </c>
      <c r="J146" s="300" t="s">
        <v>456</v>
      </c>
    </row>
    <row r="147" spans="7:10">
      <c r="G147" s="300" t="s">
        <v>58</v>
      </c>
      <c r="H147" s="300" t="s">
        <v>58</v>
      </c>
      <c r="I147" s="300" t="s">
        <v>58</v>
      </c>
      <c r="J147" s="300" t="s">
        <v>471</v>
      </c>
    </row>
    <row r="148" spans="7:10">
      <c r="G148" s="300" t="s">
        <v>58</v>
      </c>
      <c r="H148" s="300" t="s">
        <v>58</v>
      </c>
      <c r="I148" s="300" t="s">
        <v>58</v>
      </c>
      <c r="J148" s="300" t="s">
        <v>456</v>
      </c>
    </row>
    <row r="149" spans="7:10">
      <c r="G149" s="300" t="s">
        <v>58</v>
      </c>
      <c r="H149" s="300" t="s">
        <v>58</v>
      </c>
      <c r="I149" s="300" t="s">
        <v>455</v>
      </c>
      <c r="J149" s="300" t="s">
        <v>472</v>
      </c>
    </row>
    <row r="150" spans="7:10">
      <c r="G150" s="300" t="s">
        <v>58</v>
      </c>
      <c r="H150" s="300" t="s">
        <v>455</v>
      </c>
      <c r="I150" s="300" t="s">
        <v>455</v>
      </c>
      <c r="J150" s="300" t="s">
        <v>473</v>
      </c>
    </row>
    <row r="151" spans="7:10">
      <c r="G151" s="300" t="s">
        <v>58</v>
      </c>
      <c r="H151" s="300" t="s">
        <v>58</v>
      </c>
      <c r="I151" s="300" t="s">
        <v>58</v>
      </c>
      <c r="J151" s="300" t="s">
        <v>456</v>
      </c>
    </row>
    <row r="152" spans="7:10">
      <c r="G152" s="300" t="s">
        <v>58</v>
      </c>
      <c r="H152" s="300" t="s">
        <v>58</v>
      </c>
      <c r="I152" s="300" t="s">
        <v>58</v>
      </c>
      <c r="J152" s="300" t="s">
        <v>456</v>
      </c>
    </row>
    <row r="153" spans="7:10">
      <c r="G153" s="300" t="s">
        <v>58</v>
      </c>
      <c r="H153" s="300" t="s">
        <v>58</v>
      </c>
      <c r="I153" s="300" t="s">
        <v>58</v>
      </c>
      <c r="J153" s="300" t="s">
        <v>456</v>
      </c>
    </row>
  </sheetData>
  <mergeCells count="1">
    <mergeCell ref="A1:F1"/>
  </mergeCells>
  <hyperlinks>
    <hyperlink ref="A3" r:id="rId1"/>
  </hyperlinks>
  <pageMargins left="0.7" right="0.7" top="0.75" bottom="0.75" header="0.3" footer="0.3"/>
  <pageSetup scale="51" orientation="portrait" r:id="rId2"/>
  <headerFooter>
    <oddHeader>&amp;L6th Cycle Housing Element Data Package&amp;CLake County and the Cities Within</oddHeader>
    <oddFooter>&amp;LHCD-Housing Policy Division (HPD)&amp;CPage &amp;P&amp;R&amp;D</oddFooter>
  </headerFooter>
  <rowBreaks count="1" manualBreakCount="1">
    <brk id="11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130" zoomScaleNormal="130" zoomScalePageLayoutView="85" workbookViewId="0">
      <selection activeCell="G16" sqref="G16"/>
    </sheetView>
  </sheetViews>
  <sheetFormatPr defaultRowHeight="15"/>
  <cols>
    <col min="1" max="1" width="35.85546875" bestFit="1" customWidth="1"/>
    <col min="2" max="2" width="10" bestFit="1" customWidth="1"/>
    <col min="3" max="3" width="22" bestFit="1" customWidth="1"/>
    <col min="4" max="4" width="8.7109375" bestFit="1" customWidth="1"/>
    <col min="5" max="5" width="8.85546875" bestFit="1" customWidth="1"/>
    <col min="6" max="6" width="8.5703125" bestFit="1" customWidth="1"/>
    <col min="7" max="7" width="8.28515625" bestFit="1" customWidth="1"/>
  </cols>
  <sheetData>
    <row r="1" spans="1:8" s="90" customFormat="1" ht="18.75">
      <c r="A1" s="22" t="s">
        <v>572</v>
      </c>
    </row>
    <row r="2" spans="1:8" ht="15.75" customHeight="1">
      <c r="A2" s="671" t="s">
        <v>913</v>
      </c>
      <c r="B2" s="671"/>
      <c r="C2" s="671"/>
      <c r="D2" s="696"/>
    </row>
    <row r="3" spans="1:8" ht="15.75" customHeight="1">
      <c r="A3" s="671"/>
      <c r="B3" s="671"/>
      <c r="C3" s="671"/>
      <c r="D3" s="696"/>
    </row>
    <row r="4" spans="1:8">
      <c r="A4" s="697" t="s">
        <v>13</v>
      </c>
      <c r="B4" s="697"/>
      <c r="C4" s="697"/>
      <c r="D4" s="698"/>
    </row>
    <row r="5" spans="1:8">
      <c r="A5" s="697"/>
      <c r="B5" s="697"/>
      <c r="C5" s="697"/>
      <c r="D5" s="698"/>
    </row>
    <row r="6" spans="1:8" s="110" customFormat="1" ht="30.75" thickBot="1">
      <c r="A6" s="108"/>
      <c r="B6" s="108" t="s">
        <v>14</v>
      </c>
      <c r="C6" s="109" t="s">
        <v>15</v>
      </c>
      <c r="D6" s="109" t="s">
        <v>177</v>
      </c>
    </row>
    <row r="7" spans="1:8" s="110" customFormat="1" ht="15.75" thickBot="1">
      <c r="A7" s="108" t="s">
        <v>910</v>
      </c>
      <c r="B7" s="108">
        <v>301</v>
      </c>
      <c r="C7" s="174">
        <v>2762</v>
      </c>
      <c r="D7" s="174">
        <v>15340</v>
      </c>
    </row>
    <row r="8" spans="1:8" s="90" customFormat="1" ht="27.75" customHeight="1">
      <c r="A8" s="699" t="s">
        <v>591</v>
      </c>
      <c r="B8" s="700"/>
      <c r="C8" s="700"/>
      <c r="D8" s="700"/>
      <c r="E8" s="295"/>
    </row>
    <row r="9" spans="1:8">
      <c r="A9" s="63" t="s">
        <v>592</v>
      </c>
      <c r="B9" s="344"/>
      <c r="C9" s="344"/>
      <c r="D9" s="344"/>
    </row>
    <row r="10" spans="1:8" ht="15.75">
      <c r="A10" s="693" t="s">
        <v>784</v>
      </c>
      <c r="B10" s="693"/>
      <c r="C10" s="693"/>
      <c r="D10" s="693"/>
      <c r="E10" s="693"/>
      <c r="F10" s="693"/>
      <c r="G10" s="693"/>
    </row>
    <row r="11" spans="1:8" ht="75">
      <c r="A11" s="421" t="s">
        <v>217</v>
      </c>
      <c r="B11" s="421" t="s">
        <v>785</v>
      </c>
      <c r="C11" s="421" t="s">
        <v>786</v>
      </c>
      <c r="D11" s="421" t="s">
        <v>787</v>
      </c>
      <c r="E11" s="421" t="s">
        <v>788</v>
      </c>
      <c r="F11" s="421" t="s">
        <v>789</v>
      </c>
      <c r="G11" s="421" t="s">
        <v>790</v>
      </c>
    </row>
    <row r="12" spans="1:8" ht="15" customHeight="1">
      <c r="A12" s="420" t="s">
        <v>910</v>
      </c>
      <c r="B12" s="420">
        <v>20</v>
      </c>
      <c r="C12" s="420">
        <v>9</v>
      </c>
      <c r="D12" s="420">
        <v>354</v>
      </c>
      <c r="E12" s="420">
        <v>11</v>
      </c>
      <c r="F12" s="420">
        <v>350</v>
      </c>
      <c r="G12" s="420">
        <v>704</v>
      </c>
    </row>
    <row r="13" spans="1:8" ht="15.75" customHeight="1">
      <c r="A13" s="63" t="s">
        <v>791</v>
      </c>
      <c r="H13" s="295"/>
    </row>
    <row r="14" spans="1:8" s="500" customFormat="1" ht="15.75" customHeight="1">
      <c r="A14" s="63"/>
      <c r="H14" s="295"/>
    </row>
    <row r="15" spans="1:8" ht="19.5" thickBot="1">
      <c r="A15" s="22" t="s">
        <v>178</v>
      </c>
    </row>
    <row r="16" spans="1:8">
      <c r="A16" s="602" t="s">
        <v>914</v>
      </c>
      <c r="B16" s="603"/>
      <c r="C16" s="603"/>
      <c r="D16" s="604"/>
    </row>
    <row r="17" spans="1:5" ht="15.75" thickBot="1">
      <c r="A17" s="605"/>
      <c r="B17" s="606"/>
      <c r="C17" s="606"/>
      <c r="D17" s="607"/>
    </row>
    <row r="18" spans="1:5">
      <c r="A18" s="708"/>
      <c r="B18" s="709"/>
      <c r="C18" s="709"/>
      <c r="D18" s="710"/>
    </row>
    <row r="19" spans="1:5" ht="16.5" customHeight="1" thickBot="1">
      <c r="A19" s="711" t="s">
        <v>204</v>
      </c>
      <c r="B19" s="712"/>
      <c r="C19" s="712"/>
      <c r="D19" s="713"/>
    </row>
    <row r="20" spans="1:5" ht="16.5" thickBot="1">
      <c r="A20" s="5"/>
      <c r="B20" s="703" t="s">
        <v>14</v>
      </c>
      <c r="C20" s="704"/>
      <c r="D20" s="2">
        <v>120</v>
      </c>
    </row>
    <row r="21" spans="1:5" ht="16.5" thickBot="1">
      <c r="A21" s="5"/>
      <c r="B21" s="703" t="s">
        <v>15</v>
      </c>
      <c r="C21" s="704"/>
      <c r="D21" s="2">
        <v>487</v>
      </c>
    </row>
    <row r="22" spans="1:5" ht="16.5" thickBot="1">
      <c r="A22" s="5"/>
      <c r="B22" s="714" t="s">
        <v>16</v>
      </c>
      <c r="C22" s="715"/>
      <c r="D22" s="2"/>
    </row>
    <row r="23" spans="1:5" ht="16.5" thickBot="1">
      <c r="A23" s="5"/>
      <c r="B23" s="694" t="s">
        <v>14</v>
      </c>
      <c r="C23" s="695"/>
      <c r="D23" s="2">
        <v>6</v>
      </c>
    </row>
    <row r="24" spans="1:5" ht="16.5" thickBot="1">
      <c r="A24" s="5"/>
      <c r="B24" s="694" t="s">
        <v>15</v>
      </c>
      <c r="C24" s="695"/>
      <c r="D24" s="2">
        <v>209</v>
      </c>
    </row>
    <row r="25" spans="1:5">
      <c r="A25" s="708"/>
      <c r="B25" s="709"/>
      <c r="C25" s="709"/>
      <c r="D25" s="710"/>
    </row>
    <row r="26" spans="1:5" ht="24" customHeight="1" thickBot="1">
      <c r="A26" s="711" t="s">
        <v>205</v>
      </c>
      <c r="B26" s="712"/>
      <c r="C26" s="712"/>
      <c r="D26" s="713"/>
    </row>
    <row r="27" spans="1:5" ht="27" customHeight="1" thickBot="1">
      <c r="A27" s="5"/>
      <c r="B27" s="703" t="s">
        <v>14</v>
      </c>
      <c r="C27" s="704"/>
      <c r="D27" s="2">
        <v>258</v>
      </c>
    </row>
    <row r="28" spans="1:5" ht="16.5" thickBot="1">
      <c r="A28" s="5"/>
      <c r="B28" s="703" t="s">
        <v>15</v>
      </c>
      <c r="C28" s="704"/>
      <c r="D28" s="2">
        <v>2275</v>
      </c>
    </row>
    <row r="29" spans="1:5" ht="15.75" thickBot="1">
      <c r="A29" s="705" t="s">
        <v>371</v>
      </c>
      <c r="B29" s="706"/>
      <c r="C29" s="706"/>
      <c r="D29" s="707"/>
    </row>
    <row r="30" spans="1:5" ht="30.75" customHeight="1">
      <c r="A30" s="701" t="s">
        <v>591</v>
      </c>
      <c r="B30" s="702"/>
      <c r="C30" s="702"/>
      <c r="D30" s="702"/>
      <c r="E30" s="295"/>
    </row>
    <row r="31" spans="1:5">
      <c r="A31" s="63" t="s">
        <v>592</v>
      </c>
      <c r="B31" s="344"/>
      <c r="C31" s="344"/>
      <c r="D31" s="344"/>
    </row>
  </sheetData>
  <mergeCells count="18">
    <mergeCell ref="A30:D30"/>
    <mergeCell ref="B28:C28"/>
    <mergeCell ref="A29:D29"/>
    <mergeCell ref="A16:D17"/>
    <mergeCell ref="A18:D18"/>
    <mergeCell ref="A19:D19"/>
    <mergeCell ref="B21:C21"/>
    <mergeCell ref="B22:C22"/>
    <mergeCell ref="A25:D25"/>
    <mergeCell ref="A26:D26"/>
    <mergeCell ref="B27:C27"/>
    <mergeCell ref="B20:C20"/>
    <mergeCell ref="B23:C23"/>
    <mergeCell ref="A10:G10"/>
    <mergeCell ref="B24:C24"/>
    <mergeCell ref="A2:D3"/>
    <mergeCell ref="A4:D5"/>
    <mergeCell ref="A8:D8"/>
  </mergeCells>
  <hyperlinks>
    <hyperlink ref="A9" r:id="rId1"/>
    <hyperlink ref="A31" r:id="rId2"/>
    <hyperlink ref="A13" r:id="rId3"/>
  </hyperlinks>
  <pageMargins left="0.7" right="0.7" top="0.75" bottom="0.75" header="0.3" footer="0.3"/>
  <pageSetup scale="61" orientation="portrait" r:id="rId4"/>
  <headerFooter>
    <oddHeader>&amp;L6th Cycle Housing Element Data Package&amp;CLake County and the Cities Within</oddHeader>
    <oddFooter>&amp;LHCD-Housing Policy Division (HPD)&amp;CPage &amp;P&amp;R&amp;D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Population</vt:lpstr>
      <vt:lpstr>Employment</vt:lpstr>
      <vt:lpstr>Overcrowding</vt:lpstr>
      <vt:lpstr>Overpayment</vt:lpstr>
      <vt:lpstr>Households</vt:lpstr>
      <vt:lpstr>Housing Stock</vt:lpstr>
      <vt:lpstr>Disability</vt:lpstr>
      <vt:lpstr>Disability_SB812</vt:lpstr>
      <vt:lpstr>Farm Workers</vt:lpstr>
      <vt:lpstr>Homeless</vt:lpstr>
      <vt:lpstr> Assisted Units</vt:lpstr>
      <vt:lpstr>Projected Needs</vt:lpstr>
      <vt:lpstr>DOF E5</vt:lpstr>
      <vt:lpstr>' Assisted Units'!Print_Area</vt:lpstr>
      <vt:lpstr>Disability_SB812!Print_Area</vt:lpstr>
      <vt:lpstr>Employment!Print_Area</vt:lpstr>
      <vt:lpstr>'Farm Workers'!Print_Area</vt:lpstr>
      <vt:lpstr>Homeless!Print_Area</vt:lpstr>
      <vt:lpstr>Households!Print_Area</vt:lpstr>
      <vt:lpstr>Overcrowding!Print_Area</vt:lpstr>
      <vt:lpstr>Population!Print_Area</vt:lpstr>
      <vt:lpstr>' Assisted Units'!Print_Titles</vt:lpstr>
      <vt:lpstr>Disability_SB812!Print_Titles</vt:lpstr>
      <vt:lpstr>Employment!Print_Titles</vt:lpstr>
      <vt:lpstr>Households!Print_Titles</vt:lpstr>
      <vt:lpstr>Overcrowding!Print_Titles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2019-01-07T18:59:51Z</dcterms:modified>
</cp:coreProperties>
</file>