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omments1.xml" ContentType="application/vnd.openxmlformats-officedocument.spreadsheetml.comments+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omments2.xml" ContentType="application/vnd.openxmlformats-officedocument.spreadsheetml.comments+xml"/>
  <Override PartName="/xl/drawings/drawing1.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2"/>
  <workbookPr filterPrivacy="1" defaultThemeVersion="124226"/>
  <xr:revisionPtr revIDLastSave="0" documentId="13_ncr:1_{02156C4D-2F0A-DB4A-9347-03ACFDCE9319}" xr6:coauthVersionLast="45" xr6:coauthVersionMax="45" xr10:uidLastSave="{00000000-0000-0000-0000-000000000000}"/>
  <bookViews>
    <workbookView xWindow="0" yWindow="460" windowWidth="20740" windowHeight="11160" tabRatio="857" xr2:uid="{00000000-000D-0000-FFFF-FFFF00000000}"/>
  </bookViews>
  <sheets>
    <sheet name="Index" sheetId="24" r:id="rId1"/>
    <sheet name="Population" sheetId="1" r:id="rId2"/>
    <sheet name="Employment" sheetId="2" r:id="rId3"/>
    <sheet name="Overcrowding" sheetId="12" r:id="rId4"/>
    <sheet name="Overpayment" sheetId="23" r:id="rId5"/>
    <sheet name="Households" sheetId="6" r:id="rId6"/>
    <sheet name="Housing Stock" sheetId="18" r:id="rId7"/>
    <sheet name="Disability" sheetId="5" r:id="rId8"/>
    <sheet name="Disability_SB812" sheetId="21" r:id="rId9"/>
    <sheet name="Farm Workers" sheetId="7" r:id="rId10"/>
    <sheet name="Homeless" sheetId="9" r:id="rId11"/>
    <sheet name=" Assisted Units" sheetId="22" r:id="rId12"/>
    <sheet name="Projected Needs" sheetId="11" r:id="rId13"/>
    <sheet name="DOF E5" sheetId="17" state="hidden" r:id="rId14"/>
  </sheets>
  <definedNames>
    <definedName name="_xlnm.Print_Area" localSheetId="11">' Assisted Units'!$A$2:$T$30</definedName>
    <definedName name="_xlnm.Print_Area" localSheetId="7">Disability!$A$2:$G$120</definedName>
    <definedName name="_xlnm.Print_Area" localSheetId="8">Disability_SB812!$A$2:$K$129</definedName>
    <definedName name="_xlnm.Print_Area" localSheetId="2">Employment!$A$2:$C$19</definedName>
    <definedName name="_xlnm.Print_Area" localSheetId="9">'Farm Workers'!$A$2:$G$29</definedName>
    <definedName name="_xlnm.Print_Area" localSheetId="10">Homeless!$A$2:$G$28</definedName>
    <definedName name="_xlnm.Print_Area" localSheetId="5">Households!$A$2:$F$123</definedName>
    <definedName name="_xlnm.Print_Area" localSheetId="6">'Housing Stock'!$A$2:$S$33</definedName>
    <definedName name="_xlnm.Print_Area" localSheetId="3">Overcrowding!$A$2:$D$25</definedName>
    <definedName name="_xlnm.Print_Area" localSheetId="4">Overpayment!$A$2:$K$67</definedName>
    <definedName name="_xlnm.Print_Area" localSheetId="1">Population!$A$2:$K$19</definedName>
    <definedName name="_xlnm.Print_Area" localSheetId="12">'Projected Needs'!$A$2:$F$10</definedName>
    <definedName name="_xlnm.Print_Titles" localSheetId="11">' Assisted Units'!$A:$A</definedName>
    <definedName name="_xlnm.Print_Titles" localSheetId="7">Disability!#REF!</definedName>
    <definedName name="_xlnm.Print_Titles" localSheetId="8">Disability_SB812!$2:$4</definedName>
    <definedName name="_xlnm.Print_Titles" localSheetId="2">Employment!$A:$A</definedName>
    <definedName name="_xlnm.Print_Titles" localSheetId="5">Households!$A:$A</definedName>
    <definedName name="_xlnm.Print_Titles" localSheetId="3">Overcrowding!$A:$D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4" i="6" l="1"/>
  <c r="D86" i="6"/>
  <c r="D7" i="6"/>
  <c r="B41" i="5" l="1"/>
  <c r="B40" i="5"/>
  <c r="B39" i="5"/>
  <c r="B38" i="5"/>
  <c r="B37" i="5"/>
  <c r="B36" i="5"/>
  <c r="B35" i="5"/>
  <c r="B34" i="5"/>
  <c r="B33" i="5"/>
  <c r="B32" i="5"/>
  <c r="B31" i="5"/>
  <c r="B30" i="5"/>
  <c r="B29" i="5"/>
  <c r="B28" i="5"/>
  <c r="B27" i="5"/>
  <c r="C18" i="5" l="1"/>
  <c r="C17" i="5"/>
  <c r="C16" i="5"/>
  <c r="C15" i="5"/>
  <c r="C14" i="5"/>
  <c r="C13" i="5"/>
  <c r="C12" i="5"/>
  <c r="C11" i="5"/>
  <c r="C10" i="5"/>
  <c r="C9" i="5"/>
  <c r="C8" i="5"/>
  <c r="J40" i="23" l="1"/>
  <c r="J41" i="23"/>
  <c r="J42" i="23"/>
  <c r="J43" i="23"/>
  <c r="J44" i="23"/>
  <c r="J45" i="23"/>
  <c r="J46" i="23"/>
  <c r="J47" i="23"/>
  <c r="J48" i="23"/>
  <c r="J49" i="23"/>
  <c r="J50" i="23"/>
  <c r="J51" i="23"/>
  <c r="J52" i="23"/>
  <c r="J53" i="23"/>
  <c r="J54" i="23"/>
  <c r="J39" i="23"/>
  <c r="F40" i="23"/>
  <c r="F41" i="23"/>
  <c r="F42" i="23"/>
  <c r="F43" i="23"/>
  <c r="F44" i="23"/>
  <c r="F45" i="23"/>
  <c r="F46" i="23"/>
  <c r="F47" i="23"/>
  <c r="F48" i="23"/>
  <c r="F49" i="23"/>
  <c r="F50" i="23"/>
  <c r="F51" i="23"/>
  <c r="F52" i="23"/>
  <c r="F53" i="23"/>
  <c r="F54" i="23"/>
  <c r="F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39" i="23"/>
  <c r="E40" i="6" l="1"/>
  <c r="E41" i="6"/>
  <c r="E42" i="6"/>
  <c r="E43" i="6"/>
  <c r="E44" i="6"/>
  <c r="E45" i="6"/>
  <c r="E46" i="6"/>
  <c r="E47" i="6"/>
  <c r="E48" i="6"/>
  <c r="E49" i="6"/>
  <c r="E50" i="6"/>
  <c r="E51" i="6"/>
  <c r="E52" i="6"/>
  <c r="E53" i="6"/>
  <c r="E54" i="6"/>
  <c r="E55" i="6"/>
  <c r="E39" i="6"/>
  <c r="E14" i="6"/>
  <c r="E15" i="6"/>
  <c r="E16" i="6"/>
  <c r="E17" i="6"/>
  <c r="E18" i="6"/>
  <c r="E19" i="6"/>
  <c r="E20" i="6"/>
  <c r="E21" i="6"/>
  <c r="E22" i="6"/>
  <c r="E23" i="6"/>
  <c r="E24" i="6"/>
  <c r="E25" i="6"/>
  <c r="E26" i="6"/>
  <c r="E27" i="6"/>
  <c r="E28" i="6"/>
  <c r="E29" i="6"/>
  <c r="E30" i="6"/>
  <c r="E31" i="6"/>
  <c r="E32" i="6"/>
  <c r="E33" i="6"/>
  <c r="E13" i="6"/>
  <c r="D6" i="6"/>
  <c r="D5" i="6"/>
  <c r="D27" i="18"/>
  <c r="D21" i="18"/>
  <c r="J14" i="18"/>
  <c r="J15" i="18" s="1"/>
  <c r="J16" i="18" s="1"/>
  <c r="I14" i="18"/>
  <c r="I15" i="18" s="1"/>
  <c r="I16" i="18" s="1"/>
  <c r="H14" i="18"/>
  <c r="H15" i="18" s="1"/>
  <c r="H16" i="18" s="1"/>
  <c r="G14" i="18"/>
  <c r="G15" i="18" s="1"/>
  <c r="G16" i="18" s="1"/>
  <c r="F14" i="18"/>
  <c r="F15" i="18" s="1"/>
  <c r="F16" i="18" s="1"/>
  <c r="E14" i="18"/>
  <c r="E15" i="18" s="1"/>
  <c r="E16" i="18" s="1"/>
  <c r="M16" i="18" s="1"/>
  <c r="D14" i="18"/>
  <c r="D15" i="18" s="1"/>
  <c r="D16" i="18" s="1"/>
  <c r="C14" i="18"/>
  <c r="C15" i="18" s="1"/>
  <c r="C16" i="18" s="1"/>
  <c r="B14" i="18"/>
  <c r="B15" i="18" s="1"/>
  <c r="B16" i="18" s="1"/>
  <c r="N16" i="18" l="1"/>
  <c r="L16" i="18"/>
  <c r="K16" i="18"/>
  <c r="M15" i="18"/>
  <c r="N15" i="18"/>
  <c r="L15" i="18"/>
  <c r="K15" i="18"/>
  <c r="R6" i="18"/>
  <c r="Q6" i="18"/>
  <c r="O6" i="18"/>
  <c r="N6" i="18"/>
  <c r="L6" i="18"/>
  <c r="K6" i="18"/>
  <c r="I6" i="18"/>
  <c r="H6" i="18"/>
  <c r="F6" i="18"/>
  <c r="E6" i="18"/>
  <c r="C6" i="18"/>
  <c r="B6" i="18"/>
  <c r="K41" i="23" l="1"/>
  <c r="K49" i="23"/>
  <c r="K51" i="23"/>
  <c r="K39" i="23"/>
  <c r="G41" i="23"/>
  <c r="G49" i="23"/>
  <c r="G51" i="23"/>
  <c r="G39" i="23"/>
  <c r="K47" i="23" l="1"/>
  <c r="K43" i="23"/>
  <c r="G43" i="23"/>
  <c r="G54" i="23"/>
  <c r="G46" i="23"/>
  <c r="K54" i="23"/>
  <c r="K46" i="23"/>
  <c r="G47" i="23"/>
  <c r="G53" i="23"/>
  <c r="G45" i="23"/>
  <c r="K53" i="23"/>
  <c r="K45" i="23"/>
  <c r="G52" i="23"/>
  <c r="G44" i="23"/>
  <c r="K52" i="23"/>
  <c r="K44" i="23"/>
  <c r="G50" i="23"/>
  <c r="G42" i="23"/>
  <c r="K50" i="23"/>
  <c r="K42" i="23"/>
  <c r="G48" i="23"/>
  <c r="G40" i="23"/>
  <c r="K48" i="23"/>
  <c r="K40" i="23"/>
  <c r="C39" i="23" l="1"/>
  <c r="C58" i="23" l="1"/>
  <c r="C52" i="23"/>
  <c r="C56" i="23"/>
  <c r="C46" i="23"/>
  <c r="C64" i="23"/>
  <c r="C42" i="23"/>
  <c r="C65" i="23"/>
  <c r="C43" i="23"/>
  <c r="C51" i="23"/>
  <c r="C45" i="23"/>
  <c r="C53" i="23"/>
  <c r="C62" i="23"/>
  <c r="C57" i="23"/>
  <c r="C44" i="23"/>
  <c r="C60" i="23"/>
  <c r="C50" i="23"/>
  <c r="C40" i="23"/>
  <c r="C47" i="23"/>
  <c r="C63" i="23"/>
  <c r="C54" i="23"/>
  <c r="C41" i="23"/>
  <c r="C59" i="23"/>
  <c r="C48" i="23"/>
  <c r="C49" i="23"/>
  <c r="C61" i="23"/>
  <c r="C55" i="23"/>
  <c r="H9" i="1"/>
  <c r="D21" i="9" l="1"/>
  <c r="D22" i="9"/>
  <c r="D23" i="9"/>
  <c r="D24" i="9"/>
  <c r="D25" i="9"/>
  <c r="D20" i="9"/>
  <c r="G21" i="9"/>
  <c r="G22" i="9"/>
  <c r="G23" i="9"/>
  <c r="G24" i="9"/>
  <c r="G25" i="9"/>
  <c r="G20" i="9"/>
  <c r="F5" i="11" l="1"/>
  <c r="F7" i="11" l="1"/>
  <c r="B8" i="11" s="1"/>
  <c r="D8" i="11" l="1"/>
  <c r="C8" i="11"/>
  <c r="E8" i="11"/>
  <c r="F8" i="11" l="1"/>
  <c r="F6" i="11" l="1"/>
  <c r="E6" i="11"/>
  <c r="D6" i="11"/>
  <c r="C6" i="11"/>
  <c r="B6" i="11"/>
  <c r="L14" i="18" l="1"/>
  <c r="M14" i="18"/>
  <c r="L13" i="18" l="1"/>
  <c r="K14" i="18" l="1"/>
  <c r="N14" i="18"/>
  <c r="N13" i="18" l="1"/>
  <c r="M13" i="18"/>
  <c r="K13" i="18"/>
  <c r="C40" i="5" l="1"/>
  <c r="C38" i="5"/>
  <c r="C31" i="5"/>
  <c r="C28" i="5"/>
  <c r="C39" i="5"/>
  <c r="C36" i="5"/>
  <c r="C33" i="5"/>
  <c r="C27" i="5"/>
  <c r="C35" i="5"/>
  <c r="C32" i="5"/>
  <c r="C30" i="5"/>
  <c r="C29" i="5"/>
  <c r="C37" i="5"/>
  <c r="C41" i="5"/>
  <c r="C34" i="5"/>
  <c r="B85" i="6" l="1"/>
  <c r="D85" i="6" s="1"/>
  <c r="B84" i="6"/>
  <c r="D84" i="6" s="1"/>
  <c r="B83" i="6"/>
  <c r="D83" i="6" s="1"/>
  <c r="B82" i="6"/>
  <c r="D82" i="6" s="1"/>
  <c r="B81" i="6"/>
  <c r="D81" i="6" s="1"/>
  <c r="C83" i="6" l="1"/>
  <c r="C68" i="6" l="1"/>
  <c r="C67" i="6"/>
  <c r="C66" i="6"/>
  <c r="C64" i="6"/>
  <c r="C63" i="6"/>
  <c r="C62" i="6"/>
  <c r="E66" i="6"/>
  <c r="E62" i="6"/>
  <c r="P6" i="18"/>
  <c r="J7" i="18"/>
  <c r="D6" i="18"/>
  <c r="J6" i="18"/>
  <c r="D23" i="12"/>
  <c r="D22" i="12"/>
  <c r="D20" i="12"/>
  <c r="D19" i="12"/>
  <c r="I9" i="1"/>
  <c r="P7" i="18" l="1"/>
  <c r="D7" i="18"/>
  <c r="C71" i="6"/>
  <c r="D71" i="6" s="1"/>
  <c r="E67" i="6"/>
  <c r="E64" i="6"/>
  <c r="C81" i="6"/>
  <c r="E68" i="6"/>
  <c r="C70" i="6"/>
  <c r="D70" i="6" s="1"/>
  <c r="C72" i="6"/>
  <c r="D64" i="6" s="1"/>
  <c r="C82" i="6"/>
  <c r="C84" i="6"/>
  <c r="E63" i="6"/>
  <c r="E70" i="6"/>
  <c r="F66" i="6" s="1"/>
  <c r="C85" i="6"/>
  <c r="D21" i="12"/>
  <c r="D24" i="12"/>
  <c r="M6" i="18"/>
  <c r="G7" i="18"/>
  <c r="S7" i="18"/>
  <c r="G6" i="18"/>
  <c r="S6" i="18"/>
  <c r="M7" i="18"/>
  <c r="E72" i="6" l="1"/>
  <c r="F72" i="6" s="1"/>
  <c r="D63" i="6"/>
  <c r="D67" i="6"/>
  <c r="E71" i="6"/>
  <c r="F63" i="6" s="1"/>
  <c r="D72" i="6"/>
  <c r="D68" i="6"/>
  <c r="E81" i="6"/>
  <c r="D66" i="6"/>
  <c r="D62" i="6"/>
  <c r="E82" i="6"/>
  <c r="E85" i="6"/>
  <c r="F70" i="6"/>
  <c r="F62" i="6"/>
  <c r="E84" i="6"/>
  <c r="F64" i="6" l="1"/>
  <c r="F68" i="6"/>
  <c r="F67" i="6"/>
  <c r="F7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00000000-0006-0000-0600-000001000000}">
      <text>
        <r>
          <rPr>
            <b/>
            <sz val="9"/>
            <color indexed="81"/>
            <rFont val="Tahoma"/>
            <family val="2"/>
          </rPr>
          <t xml:space="preserve"> HOUSING UNITS by TYPE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2" authorId="0" shapeId="0" xr:uid="{00000000-0006-0000-0800-000001000000}">
      <text>
        <r>
          <rPr>
            <b/>
            <sz val="9"/>
            <color indexed="81"/>
            <rFont val="Tahoma"/>
            <family val="2"/>
          </rPr>
          <t>Heading Intermediate Care Facility</t>
        </r>
        <r>
          <rPr>
            <sz val="9"/>
            <color indexed="81"/>
            <rFont val="Tahoma"/>
            <family val="2"/>
          </rPr>
          <t xml:space="preserve">
</t>
        </r>
      </text>
    </comment>
    <comment ref="H112" authorId="0" shapeId="0" xr:uid="{00000000-0006-0000-0800-000002000000}">
      <text>
        <r>
          <rPr>
            <b/>
            <sz val="9"/>
            <color indexed="81"/>
            <rFont val="Tahoma"/>
            <family val="2"/>
          </rPr>
          <t>Heading Foster /Family Home</t>
        </r>
        <r>
          <rPr>
            <sz val="9"/>
            <color indexed="81"/>
            <rFont val="Tahoma"/>
            <family val="2"/>
          </rPr>
          <t xml:space="preserve">
</t>
        </r>
      </text>
    </comment>
    <comment ref="I112" authorId="0" shapeId="0" xr:uid="{00000000-0006-0000-0800-000003000000}">
      <text>
        <r>
          <rPr>
            <b/>
            <sz val="9"/>
            <color indexed="81"/>
            <rFont val="Tahoma"/>
            <family val="2"/>
          </rPr>
          <t>Heading Other</t>
        </r>
      </text>
    </comment>
    <comment ref="J112" authorId="0" shapeId="0" xr:uid="{00000000-0006-0000-0800-000004000000}">
      <text>
        <r>
          <rPr>
            <sz val="9"/>
            <color indexed="81"/>
            <rFont val="Tahoma"/>
            <family val="2"/>
          </rPr>
          <t xml:space="preserve">Heading Total Res
</t>
        </r>
      </text>
    </comment>
  </commentList>
</comments>
</file>

<file path=xl/sharedStrings.xml><?xml version="1.0" encoding="utf-8"?>
<sst xmlns="http://schemas.openxmlformats.org/spreadsheetml/2006/main" count="1399" uniqueCount="649">
  <si>
    <t>Year</t>
  </si>
  <si>
    <t>Population</t>
  </si>
  <si>
    <t>Average Annual Change</t>
  </si>
  <si>
    <t>Percent</t>
  </si>
  <si>
    <t>Employment by Industry</t>
  </si>
  <si>
    <t>Number</t>
  </si>
  <si>
    <t>Existing Households</t>
  </si>
  <si>
    <t>Owner</t>
  </si>
  <si>
    <t>Total</t>
  </si>
  <si>
    <t xml:space="preserve">    Total Disabilities Tallied</t>
  </si>
  <si>
    <t xml:space="preserve">   Total Disabilities for Ages 5-64</t>
  </si>
  <si>
    <t xml:space="preserve">   Total Disabilities for Ages 65 and Over</t>
  </si>
  <si>
    <t>Householder living alone</t>
  </si>
  <si>
    <t>Hired Farm Labor</t>
  </si>
  <si>
    <t>Farms</t>
  </si>
  <si>
    <t>Workers</t>
  </si>
  <si>
    <t>Farms with 10 or More Workers</t>
  </si>
  <si>
    <t>Householder Type</t>
  </si>
  <si>
    <t>Female Headed Householders</t>
  </si>
  <si>
    <t xml:space="preserve">     Female Heads with Own Children</t>
  </si>
  <si>
    <t xml:space="preserve">     Female Heads without Children</t>
  </si>
  <si>
    <t>Total Householders</t>
  </si>
  <si>
    <t>Female Headed Householders Under the Poverty Level</t>
  </si>
  <si>
    <t>Total families Under the Poverty Level</t>
  </si>
  <si>
    <t>Facility Type</t>
  </si>
  <si>
    <t xml:space="preserve">Individual </t>
  </si>
  <si>
    <t>Persons in Families</t>
  </si>
  <si>
    <t> Total Homeless</t>
  </si>
  <si>
    <t xml:space="preserve"> Total Sheltered </t>
  </si>
  <si>
    <t> Total Unsheltered</t>
  </si>
  <si>
    <t>County Total</t>
  </si>
  <si>
    <t>Amador County</t>
  </si>
  <si>
    <t xml:space="preserve">Amador              </t>
  </si>
  <si>
    <t xml:space="preserve">Ione                </t>
  </si>
  <si>
    <t xml:space="preserve">Jackson             </t>
  </si>
  <si>
    <t xml:space="preserve">Plymouth            </t>
  </si>
  <si>
    <t xml:space="preserve">Sutter Creek        </t>
  </si>
  <si>
    <t xml:space="preserve">Balance Of County    </t>
  </si>
  <si>
    <t>Incorporated</t>
  </si>
  <si>
    <t>#</t>
  </si>
  <si>
    <t>%</t>
  </si>
  <si>
    <t>Table 1</t>
  </si>
  <si>
    <t>Table 2</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</si>
  <si>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</si>
  <si>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</si>
  <si>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</si>
  <si>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</si>
  <si>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</si>
  <si>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</si>
  <si>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</si>
  <si>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</si>
  <si>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</si>
  <si>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</si>
  <si>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</si>
  <si>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</si>
  <si>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</si>
  <si>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Estimate</t>
  </si>
  <si>
    <t>Table 3</t>
  </si>
  <si>
    <t>Total:</t>
  </si>
  <si>
    <t xml:space="preserve">  Owner occupied:</t>
  </si>
  <si>
    <t xml:space="preserve">    0.50 or less occupants per room</t>
  </si>
  <si>
    <t xml:space="preserve">    0.51 to 1.00 occupants per room</t>
  </si>
  <si>
    <t xml:space="preserve">    1.01 to 1.50 occupants per room</t>
  </si>
  <si>
    <t xml:space="preserve">    1.51 to 2.00 occupants per room</t>
  </si>
  <si>
    <t xml:space="preserve">    2.01 or more occupants per room</t>
  </si>
  <si>
    <t xml:space="preserve">  Renter occupied:</t>
  </si>
  <si>
    <t>Owner Occupied</t>
  </si>
  <si>
    <t>Overcrowded</t>
  </si>
  <si>
    <t xml:space="preserve">Renter occupied </t>
  </si>
  <si>
    <t>Total overcrowded</t>
  </si>
  <si>
    <t>Severely Overcrowded</t>
  </si>
  <si>
    <t>1.5 or more</t>
  </si>
  <si>
    <t>1.01 or more</t>
  </si>
  <si>
    <t>Total severely overcrowded</t>
  </si>
  <si>
    <t>Table 4</t>
  </si>
  <si>
    <t>Table 5</t>
  </si>
  <si>
    <t xml:space="preserve">    Householder 15 to 24 years</t>
  </si>
  <si>
    <t xml:space="preserve">    Householder 25 to 34 years</t>
  </si>
  <si>
    <t xml:space="preserve">    Householder 35 to 44 years</t>
  </si>
  <si>
    <t xml:space="preserve">    Householder 45 to 54 years</t>
  </si>
  <si>
    <t xml:space="preserve">    Householder 55 to 59 years</t>
  </si>
  <si>
    <t xml:space="preserve">    Householder 60 to 64 years</t>
  </si>
  <si>
    <t xml:space="preserve">    Householder 65 to 74 years</t>
  </si>
  <si>
    <t xml:space="preserve">    Householder 75 to 84 years</t>
  </si>
  <si>
    <t xml:space="preserve">    Householder 85 years and over</t>
  </si>
  <si>
    <t>Margin of Error</t>
  </si>
  <si>
    <t xml:space="preserve">    1-person household</t>
  </si>
  <si>
    <t xml:space="preserve">    2-person household</t>
  </si>
  <si>
    <t xml:space="preserve">    3-person household</t>
  </si>
  <si>
    <t xml:space="preserve">    4-person household</t>
  </si>
  <si>
    <t xml:space="preserve">    5-person household</t>
  </si>
  <si>
    <t xml:space="preserve">    6-person household</t>
  </si>
  <si>
    <t xml:space="preserve">    7-or-more person household</t>
  </si>
  <si>
    <t>Households 2-4 persons</t>
  </si>
  <si>
    <t>Large households 5+ persons</t>
  </si>
  <si>
    <t>Rental</t>
  </si>
  <si>
    <t>Total Householder living alone</t>
  </si>
  <si>
    <t>POPULATION</t>
  </si>
  <si>
    <t xml:space="preserve"> HOUSING UNITS</t>
  </si>
  <si>
    <t>County / City</t>
  </si>
  <si>
    <t>Household</t>
  </si>
  <si>
    <t>Group Quarters</t>
  </si>
  <si>
    <t>Single Detached</t>
  </si>
  <si>
    <t>Single Attached</t>
  </si>
  <si>
    <t>Two to Four</t>
  </si>
  <si>
    <t>Five Plus</t>
  </si>
  <si>
    <t>Mobile Homes</t>
  </si>
  <si>
    <t>Occupied</t>
  </si>
  <si>
    <t>Vacancy Rate</t>
  </si>
  <si>
    <t>Persons per Household</t>
  </si>
  <si>
    <t xml:space="preserve"> </t>
  </si>
  <si>
    <t>Date</t>
  </si>
  <si>
    <t xml:space="preserve"> HOUSING UNITS by TYPE</t>
  </si>
  <si>
    <t xml:space="preserve">Access latest DOF E5 at: </t>
  </si>
  <si>
    <t xml:space="preserve"> http://www.dof.ca.gov/research/demographic/reports/estimates/e-5/2011-20/view.php</t>
  </si>
  <si>
    <t>Copy the rows of the 2010 tab data for the entire county, abd paste it here, below the table header</t>
  </si>
  <si>
    <t>Copy the rows of the latest tab  data for the entire county, abd paste it here, below the table header</t>
  </si>
  <si>
    <t>Note the years forw hcih you copied data bu the county name</t>
  </si>
  <si>
    <t>Data in this table will be automatically linked to the Hosuing stock tab</t>
  </si>
  <si>
    <t>Geography</t>
  </si>
  <si>
    <t>Total housing units</t>
  </si>
  <si>
    <t xml:space="preserve"> Occupied housing units</t>
  </si>
  <si>
    <t xml:space="preserve"> Vacant housing units</t>
  </si>
  <si>
    <t xml:space="preserve">  For rent</t>
  </si>
  <si>
    <t xml:space="preserve">  Rented, not occupied</t>
  </si>
  <si>
    <t xml:space="preserve">  For sale only</t>
  </si>
  <si>
    <t xml:space="preserve">  Sold, not occupied</t>
  </si>
  <si>
    <t xml:space="preserve">  For seasonal, recreational, or occasional use</t>
  </si>
  <si>
    <t xml:space="preserve">  All other vacants</t>
  </si>
  <si>
    <t>Vacancy rate</t>
  </si>
  <si>
    <t>Table 6</t>
  </si>
  <si>
    <t>Table 7</t>
  </si>
  <si>
    <t>Table 8</t>
  </si>
  <si>
    <t>Table 9</t>
  </si>
  <si>
    <t>Table 10</t>
  </si>
  <si>
    <t>Table 11</t>
  </si>
  <si>
    <t>Table 12</t>
  </si>
  <si>
    <t>Table 13</t>
  </si>
  <si>
    <t>Table 14</t>
  </si>
  <si>
    <t>$1,000 payroll</t>
  </si>
  <si>
    <t>Table 16</t>
  </si>
  <si>
    <t>Table 17</t>
  </si>
  <si>
    <t>Low</t>
  </si>
  <si>
    <t>Moderate</t>
  </si>
  <si>
    <t>Table 1.a</t>
  </si>
  <si>
    <t>150 Days or More</t>
  </si>
  <si>
    <t>Fewer than 150 Days</t>
  </si>
  <si>
    <t>Unincorporated Area</t>
  </si>
  <si>
    <t>For calculation purposes only</t>
  </si>
  <si>
    <t>Households by Income Category Paying in Excess of 30% of Income Toward Housing Cost (Overpayment By Income category)</t>
  </si>
  <si>
    <t>Jurisdiction</t>
  </si>
  <si>
    <t>Very-Low</t>
  </si>
  <si>
    <t>Above-Moderate</t>
  </si>
  <si>
    <t>Percentage of Total</t>
  </si>
  <si>
    <t>Projected Needs (Regional Housing Need Allocation)</t>
  </si>
  <si>
    <t xml:space="preserve">DDS Data on People with Developmental Disabilites by Zip Code </t>
  </si>
  <si>
    <t>Source: Department of Developmental Services</t>
  </si>
  <si>
    <t>ZIP</t>
  </si>
  <si>
    <t>County</t>
  </si>
  <si>
    <t>Other</t>
  </si>
  <si>
    <t>Table 19</t>
  </si>
  <si>
    <t>* For Extremely Low Income jurisdictions may either use available Census data to calculate the number of projected extremely low-income households (see Overpayment tab), or presume 50 percent of the very low-income households qualify as extremely low-income households.</t>
  </si>
  <si>
    <t>Total Units</t>
  </si>
  <si>
    <t>Unincorporated County</t>
  </si>
  <si>
    <t>Copy and Paste in this table only, Table 7 will populate automatically</t>
  </si>
  <si>
    <t>Renter Occupied</t>
  </si>
  <si>
    <t>Income in the past 12 months below poverty level:</t>
  </si>
  <si>
    <t>Married-couple family:</t>
  </si>
  <si>
    <t>No child</t>
  </si>
  <si>
    <t>1 or 2 children</t>
  </si>
  <si>
    <t>3 or 4 children</t>
  </si>
  <si>
    <t>5 or more children</t>
  </si>
  <si>
    <t>Other families:</t>
  </si>
  <si>
    <t>Male householder, no wife present:</t>
  </si>
  <si>
    <t>Female householder, no husband present:</t>
  </si>
  <si>
    <t>Income in the past 12 months at or above poverty level:</t>
  </si>
  <si>
    <t>In the labor force:</t>
  </si>
  <si>
    <t>Employed:</t>
  </si>
  <si>
    <t>With a hearing difficulty</t>
  </si>
  <si>
    <t>With a vision difficulty</t>
  </si>
  <si>
    <t>With a cognitive difficulty</t>
  </si>
  <si>
    <t>With an ambulatory difficulty</t>
  </si>
  <si>
    <t>With a self-care difficulty</t>
  </si>
  <si>
    <t>With an independent living difficulty</t>
  </si>
  <si>
    <t>No disability</t>
  </si>
  <si>
    <t>Unemployed:</t>
  </si>
  <si>
    <t>Not in labor force:</t>
  </si>
  <si>
    <t>Total civilian noninstitutionalized population</t>
  </si>
  <si>
    <t>SEX</t>
  </si>
  <si>
    <t>Male</t>
  </si>
  <si>
    <t>Female</t>
  </si>
  <si>
    <t>RACE AND HISPANIC OR LATINO ORIGIN</t>
  </si>
  <si>
    <t>White alone</t>
  </si>
  <si>
    <t>Black or African American alone</t>
  </si>
  <si>
    <t>American Indian and Alaska Native alone</t>
  </si>
  <si>
    <t>Asian alone</t>
  </si>
  <si>
    <t>Native Hawaiian and Other Pacific Islander alone</t>
  </si>
  <si>
    <t>Some other race alone</t>
  </si>
  <si>
    <t>Two or more races</t>
  </si>
  <si>
    <t>White alone, not Hispanic or Latino</t>
  </si>
  <si>
    <t>Hispanic or Latino (of any race)</t>
  </si>
  <si>
    <t>AGE</t>
  </si>
  <si>
    <t>Under 5 years</t>
  </si>
  <si>
    <t>5 to 17 years</t>
  </si>
  <si>
    <t>18 to 34 years</t>
  </si>
  <si>
    <t>35 to 64 years</t>
  </si>
  <si>
    <t>65 to 74 years</t>
  </si>
  <si>
    <t>75 years and over</t>
  </si>
  <si>
    <t>DISABILITY TYPE BY DETAILED AGE</t>
  </si>
  <si>
    <t>Population under 18 years</t>
  </si>
  <si>
    <t>Population under 5 years</t>
  </si>
  <si>
    <t>Population 5 to 17 years</t>
  </si>
  <si>
    <t>Population 18 to 64 years</t>
  </si>
  <si>
    <t>Population 18 to 34 years</t>
  </si>
  <si>
    <t>Population 35 to 64 years</t>
  </si>
  <si>
    <t>Population 65 years and over</t>
  </si>
  <si>
    <t>Population 65 to 74 years</t>
  </si>
  <si>
    <t>Population 75 years and over</t>
  </si>
  <si>
    <t>Subject</t>
  </si>
  <si>
    <t>With a disability</t>
  </si>
  <si>
    <t>Percent with a disability</t>
  </si>
  <si>
    <t>Hearing Difficulty</t>
  </si>
  <si>
    <t>Vision Difficulty</t>
  </si>
  <si>
    <t>Cognitive Difficulty</t>
  </si>
  <si>
    <t>Ambulatroy Difficulty</t>
  </si>
  <si>
    <t>Self-Care Difficulty</t>
  </si>
  <si>
    <t>Independent Living Difficulty</t>
  </si>
  <si>
    <t xml:space="preserve">Persons with Disabilities by Disability Type* and age (ACS 2012-2016) </t>
  </si>
  <si>
    <t>Total Households Characteristics</t>
  </si>
  <si>
    <t>Percent of Total Households</t>
  </si>
  <si>
    <t>Total occupied units ( households)</t>
  </si>
  <si>
    <t>Total Renter households</t>
  </si>
  <si>
    <t>Total Owner households</t>
  </si>
  <si>
    <t>Total lower income (0-80% of HAMFI) households</t>
  </si>
  <si>
    <t>Lower income renters (0-80%)</t>
  </si>
  <si>
    <t>Lower income owners (0-80%)</t>
  </si>
  <si>
    <t>Extremely low income renters (0-30%)</t>
  </si>
  <si>
    <t>Extremely low income owners (0-30%)</t>
  </si>
  <si>
    <t xml:space="preserve">Lower income households paying more than 50% </t>
  </si>
  <si>
    <t>Lower income renter HH severely overpaying</t>
  </si>
  <si>
    <t>Lower income owner HH severely overpaying</t>
  </si>
  <si>
    <t xml:space="preserve">                                      Extremely Low Income (0-30%)</t>
  </si>
  <si>
    <t>ELI Renter HH severely ovepaying</t>
  </si>
  <si>
    <t>ELI Owner HH severely overpaying</t>
  </si>
  <si>
    <t xml:space="preserve">                                      Income between 30%-50%</t>
  </si>
  <si>
    <t xml:space="preserve">                                      Income between 50% -80%</t>
  </si>
  <si>
    <t xml:space="preserve">Lower income households paying more than 30% </t>
  </si>
  <si>
    <t>Lower income renter HH overpaying</t>
  </si>
  <si>
    <t>Lower income owner HH overpaying</t>
  </si>
  <si>
    <t>Total Households Overpaying</t>
  </si>
  <si>
    <t>Total Renter Households Overpaying</t>
  </si>
  <si>
    <t>Total Owner Households Overpaying</t>
  </si>
  <si>
    <t>Renter Households Characteristics</t>
  </si>
  <si>
    <t>Total renter-occupied units (renter households)</t>
  </si>
  <si>
    <t>Total lower income (0-80% of HAMFI) renter households</t>
  </si>
  <si>
    <t>Lower income renters paying more than 30%  but less than 50%</t>
  </si>
  <si>
    <t xml:space="preserve">Lower income renters paying more than 50% </t>
  </si>
  <si>
    <t xml:space="preserve">Lower income renters paying more than 30% </t>
  </si>
  <si>
    <t>Owner Households Characteristics</t>
  </si>
  <si>
    <t>Total owner- occupied units (owner households)</t>
  </si>
  <si>
    <t>Total lower income (0-80% of HAMFI) owner households</t>
  </si>
  <si>
    <t xml:space="preserve">Lower income owner households paying more than 30% but less than 50% </t>
  </si>
  <si>
    <t xml:space="preserve">Lower income owner households paying more than 50% </t>
  </si>
  <si>
    <t xml:space="preserve">Lower income owner households paying more than 30% </t>
  </si>
  <si>
    <t>Source: 2006-2015 CHAS Data Sets:  https://www.huduser.gov/portal/datasets/cp.html#2011-2015_data</t>
  </si>
  <si>
    <t>Emergency Shelter</t>
  </si>
  <si>
    <t>Transitional Housing</t>
  </si>
  <si>
    <t>Permanent Supportive Housing</t>
  </si>
  <si>
    <t>Source : State of California, Department of Finance, E-5 Population and Housing Estimates for Cities, Counties and the State — January 1, 2011- 2018</t>
  </si>
  <si>
    <t>Source: USDA Census of Farmworkers 2012</t>
  </si>
  <si>
    <t>Seasonal</t>
  </si>
  <si>
    <t>Rapid Rehousing</t>
  </si>
  <si>
    <t>Family Units</t>
  </si>
  <si>
    <t>Family Beds</t>
  </si>
  <si>
    <t>Adult Only Beds</t>
  </si>
  <si>
    <t>Source:  Continuum of Care or HUD; CoC_HIC_State_CA_2017</t>
  </si>
  <si>
    <t>2007-2017-PIT-Counts-by-CoC</t>
  </si>
  <si>
    <t xml:space="preserve">Total Chronically Homeless </t>
  </si>
  <si>
    <t>Total Chronically Sheltered</t>
  </si>
  <si>
    <t xml:space="preserve">Total Chronically Unsheltered </t>
  </si>
  <si>
    <t>LITHC Assisted</t>
  </si>
  <si>
    <t>LIHTC App Number</t>
  </si>
  <si>
    <t>Name</t>
  </si>
  <si>
    <t>Address</t>
  </si>
  <si>
    <t>City</t>
  </si>
  <si>
    <t>Zip Code</t>
  </si>
  <si>
    <t>Affordable Units</t>
  </si>
  <si>
    <t xml:space="preserve">Risk Level </t>
  </si>
  <si>
    <t>USDA Match</t>
  </si>
  <si>
    <t>Notes</t>
  </si>
  <si>
    <t>Renter households overpaying for housing</t>
  </si>
  <si>
    <t xml:space="preserve">Owner households overpaying for housing </t>
  </si>
  <si>
    <t>00-17 yrs</t>
  </si>
  <si>
    <t>18+ yrs</t>
  </si>
  <si>
    <t>Total Age</t>
  </si>
  <si>
    <t>&lt;11</t>
  </si>
  <si>
    <t>&gt;0</t>
  </si>
  <si>
    <t>&gt;12</t>
  </si>
  <si>
    <t xml:space="preserve">City </t>
  </si>
  <si>
    <t>Home of Parent /Family /Guardian</t>
  </si>
  <si>
    <t>Independent /Supported Living</t>
  </si>
  <si>
    <t>Community Care Facility</t>
  </si>
  <si>
    <t>Intermediate Care Facility</t>
  </si>
  <si>
    <t>Foster /Family Home</t>
  </si>
  <si>
    <t>Total Res</t>
  </si>
  <si>
    <t>&gt;24</t>
  </si>
  <si>
    <t>&gt;29</t>
  </si>
  <si>
    <t>&gt;14</t>
  </si>
  <si>
    <t>&gt;25</t>
  </si>
  <si>
    <t>&gt;98</t>
  </si>
  <si>
    <t>B25004 - HOUSING STOCK BY TYPE OF VACANCY</t>
  </si>
  <si>
    <t>Homeowner Vacancy Rate</t>
  </si>
  <si>
    <t>Rental Vacany Rate</t>
  </si>
  <si>
    <t xml:space="preserve">Vacancy Rate minus Seasonal </t>
  </si>
  <si>
    <t>Owner occupied:</t>
  </si>
  <si>
    <t>0.50 or less occupants per room</t>
  </si>
  <si>
    <t>0.51 to 1.00 occupants per room</t>
  </si>
  <si>
    <t>1.01 to 1.50 occupants per room</t>
  </si>
  <si>
    <t>1.51 to 2.00 occupants per room</t>
  </si>
  <si>
    <t>2.01 or more occupants per room</t>
  </si>
  <si>
    <t>Renter occupied:</t>
  </si>
  <si>
    <t>Household Size by Tenure (Including Large Households) (2012-2016)</t>
  </si>
  <si>
    <t>Balance of County</t>
  </si>
  <si>
    <t>Persons with Disability by Employment Status (ACS 2012-2016)</t>
  </si>
  <si>
    <t>% Change</t>
  </si>
  <si>
    <t>Female Headed Households (2016)</t>
  </si>
  <si>
    <t>Table 15</t>
  </si>
  <si>
    <t>Table 18</t>
  </si>
  <si>
    <t>Unincorporated</t>
  </si>
  <si>
    <t>Source: ACS C18120 (2012-2016)</t>
  </si>
  <si>
    <t>Source: ACS S1810 (2012-2016)</t>
  </si>
  <si>
    <t>Source: ACS B25002 (2012-2016)</t>
  </si>
  <si>
    <t>Source: ACS B25004 (2012-2016)</t>
  </si>
  <si>
    <t>Source: ACS B25014 (2012-2016)</t>
  </si>
  <si>
    <t>Source: ACS B25007 (2012-2016)</t>
  </si>
  <si>
    <t>Households by Tenure and Age (2012-2016)</t>
  </si>
  <si>
    <t>Source: ACS B25009 (2012-2016)</t>
  </si>
  <si>
    <t>Source: ACS B17012 (2012-2016)</t>
  </si>
  <si>
    <t>Overcrowded Households (2012-2016)</t>
  </si>
  <si>
    <t>Source: ACS DP-03 (2012-2016)</t>
  </si>
  <si>
    <t>https://www.dds.ca.gov/FactsStats/docs/ZIPCodes.xlsx</t>
  </si>
  <si>
    <t>http://www.hcd.ca.gov/community-development/housing-element/index.shtml</t>
  </si>
  <si>
    <t>https://www.hudexchange.info/programs/coc/coc-housing-inventory-count-reports/</t>
  </si>
  <si>
    <t>https://www.hudexchange.info/programs/coc/coc-homeless-populations-and-subpopulations-reports/</t>
  </si>
  <si>
    <t>*Note: Farmworker counts for are countywide totals. Please supplement with local data sources for each jurisdiction in county.</t>
  </si>
  <si>
    <t>USDA Agricultural Census 2012, Table 7</t>
  </si>
  <si>
    <t>Homeless Facilities*</t>
  </si>
  <si>
    <t>Homeless Needs*</t>
  </si>
  <si>
    <t>Employee Housing Facilities</t>
  </si>
  <si>
    <t>Facilities</t>
  </si>
  <si>
    <t xml:space="preserve">Permanent Facilities </t>
  </si>
  <si>
    <t xml:space="preserve"># of Permanent Employees </t>
  </si>
  <si>
    <t>Seasonal Facilities</t>
  </si>
  <si>
    <t># of Seasonal Employees</t>
  </si>
  <si>
    <t>Total Employees</t>
  </si>
  <si>
    <t>Source: www.hcd.ca.gov</t>
  </si>
  <si>
    <t>Total households paying between 30%-50% Income</t>
  </si>
  <si>
    <t>Total households paying &gt; 50% Income</t>
  </si>
  <si>
    <t>Total Renter Households Paying between 30%-50% Income</t>
  </si>
  <si>
    <t>Total Renter Households Paying &gt;50% Income</t>
  </si>
  <si>
    <t>Total Owner Households Paying between 30%-50% Income</t>
  </si>
  <si>
    <t>Total Owner Households Paying &gt;50% Income</t>
  </si>
  <si>
    <t>Source: State of California, Department of Finance, E-4 Population Estimates for Cities, Counties, and the State, 2011-2018, with 2010 Census Benchmark. Sacramento, California, May 2013.</t>
  </si>
  <si>
    <t>Source: California Housing Partnership</t>
  </si>
  <si>
    <t>Risk Level</t>
  </si>
  <si>
    <t>Definition</t>
  </si>
  <si>
    <t>5-Very High</t>
  </si>
  <si>
    <t>Section 8 Contract Expiring or Mortgage maturing in next year</t>
  </si>
  <si>
    <t>4-High.</t>
  </si>
  <si>
    <t>Section 8 Contract Expiring or Mortgage maturing in 1-5 years</t>
  </si>
  <si>
    <t>3-Moderate</t>
  </si>
  <si>
    <t>Section 8 Contract Expiring or Mortgage maturing in 5-10 years</t>
  </si>
  <si>
    <t>2-Low</t>
  </si>
  <si>
    <t>Section 8 Contract Expiring or Mortgage maturing in more than 10</t>
  </si>
  <si>
    <t>1-none</t>
  </si>
  <si>
    <t>no Section 8 contract or subsidized mortgage in place</t>
  </si>
  <si>
    <t>Date of Conversion</t>
  </si>
  <si>
    <t>HUD Match</t>
  </si>
  <si>
    <t>Mariposa County</t>
  </si>
  <si>
    <t>Mariposa County, California</t>
  </si>
  <si>
    <t>Unincorporated Mariposa County</t>
  </si>
  <si>
    <t>Mariposa Countywide Total</t>
  </si>
  <si>
    <t>Farmworkers – County-Wide (Mariposa County)*</t>
  </si>
  <si>
    <t>Farmworkers by Days Worked (Mariposa County)*</t>
  </si>
  <si>
    <t>CA-1989-071</t>
  </si>
  <si>
    <t>Mariposa Terrace II</t>
  </si>
  <si>
    <t xml:space="preserve">5072 St. Andrew Road, Mariposa, CA 95338     </t>
  </si>
  <si>
    <t>Mariposa</t>
  </si>
  <si>
    <t>Very High</t>
  </si>
  <si>
    <t>MARIPOSA TERRACE II APARTMENTS</t>
  </si>
  <si>
    <t>CA-1989-089</t>
  </si>
  <si>
    <t>Mariposa Terrace Apts.</t>
  </si>
  <si>
    <t xml:space="preserve">5020 Coakley Circle, Mariposa, CA 95338     </t>
  </si>
  <si>
    <t>MARIPOSA TERRACE APARTMENTS</t>
  </si>
  <si>
    <t>*affordability extended to 2040 with USDA loan</t>
  </si>
  <si>
    <t>CA-1994-128</t>
  </si>
  <si>
    <t>Mariposa Apartments</t>
  </si>
  <si>
    <t xml:space="preserve">5075 St. Andrews Road, Mariposa, CA 95338     </t>
  </si>
  <si>
    <t>MARIPOSA APARTMENTS</t>
  </si>
  <si>
    <t>Zip</t>
  </si>
  <si>
    <t>USDA Sec 521 Rental Assistance Units</t>
  </si>
  <si>
    <t>Earliest Date of Conversion</t>
  </si>
  <si>
    <t>TCAC ID</t>
  </si>
  <si>
    <t>HUD ID</t>
  </si>
  <si>
    <t>USDA Loan Maturity Date</t>
  </si>
  <si>
    <t>USDA Loan Type</t>
  </si>
  <si>
    <t>5072 ST. ANDREWS ROAD</t>
  </si>
  <si>
    <t>MARIPOSA</t>
  </si>
  <si>
    <t>High</t>
  </si>
  <si>
    <t>515 Rural Housing</t>
  </si>
  <si>
    <t>*owner can apply to prepay at anytime, the use restriction on the property expires in 2039, and the tax credit restriction expires in 2018</t>
  </si>
  <si>
    <t>5020 COAKLEY CIRCLE</t>
  </si>
  <si>
    <t>5075 ST. ANDREWS ROAD</t>
  </si>
  <si>
    <t>*affordability extended to 2050 with tax credit</t>
  </si>
  <si>
    <t>MARIPOSA OAKS APTS</t>
  </si>
  <si>
    <t>5071 CIRCLE DRIVE</t>
  </si>
  <si>
    <t xml:space="preserve">* Non-Profit Owner Self-Help Enterprises has submitted a Letter of Intent with the Owner and intend to maintain the development's affordability. </t>
  </si>
  <si>
    <t>Fish Camp</t>
  </si>
  <si>
    <t>Catheys Valley</t>
  </si>
  <si>
    <t>Coulterville</t>
  </si>
  <si>
    <t>El Portal</t>
  </si>
  <si>
    <t>Midpines</t>
  </si>
  <si>
    <t>&gt;56</t>
  </si>
  <si>
    <t>*Note:  Numbers are provided for the Tuolumne, Amador, Calaveras, Mariposa Counties Continuum of Care of which Mariposa County is a participating member.  Numbers represent homeless needs for the total Continuum of Care area. Please supplement with local data sources for each jurisdiction in county.</t>
  </si>
  <si>
    <t>n/a</t>
  </si>
  <si>
    <t>+/-313</t>
  </si>
  <si>
    <t>+/-264</t>
  </si>
  <si>
    <t>+/-243</t>
  </si>
  <si>
    <t>+/-15</t>
  </si>
  <si>
    <t>+/-90</t>
  </si>
  <si>
    <t>+/-85</t>
  </si>
  <si>
    <t>+/-157</t>
  </si>
  <si>
    <t>+/-125</t>
  </si>
  <si>
    <t>+/-103</t>
  </si>
  <si>
    <t>+/-94</t>
  </si>
  <si>
    <t>+/-82</t>
  </si>
  <si>
    <t>+/-88</t>
  </si>
  <si>
    <t>+/-166</t>
  </si>
  <si>
    <t>+/-116</t>
  </si>
  <si>
    <t>+/-106</t>
  </si>
  <si>
    <t>+/-80</t>
  </si>
  <si>
    <t>+/-86</t>
  </si>
  <si>
    <t>+/-64</t>
  </si>
  <si>
    <t>+/-20</t>
  </si>
  <si>
    <t>+/-197</t>
  </si>
  <si>
    <t>+/-202</t>
  </si>
  <si>
    <t>+/-155</t>
  </si>
  <si>
    <t>+/-118</t>
  </si>
  <si>
    <t>+/-75</t>
  </si>
  <si>
    <t>+/-47</t>
  </si>
  <si>
    <t>+/-30</t>
  </si>
  <si>
    <t>+/-187</t>
  </si>
  <si>
    <t>+/-167</t>
  </si>
  <si>
    <t>+/-109</t>
  </si>
  <si>
    <t>+/-69</t>
  </si>
  <si>
    <t>+/-70</t>
  </si>
  <si>
    <t>+/-311</t>
  </si>
  <si>
    <t>+/-181</t>
  </si>
  <si>
    <t>+/-124</t>
  </si>
  <si>
    <t>+/-114</t>
  </si>
  <si>
    <t>+/-55</t>
  </si>
  <si>
    <t>+/-31</t>
  </si>
  <si>
    <t>+/-27</t>
  </si>
  <si>
    <t>+/-142</t>
  </si>
  <si>
    <t>+/-105</t>
  </si>
  <si>
    <t>+/-65</t>
  </si>
  <si>
    <t>+/-45</t>
  </si>
  <si>
    <t>+/-73</t>
  </si>
  <si>
    <t>+/-19</t>
  </si>
  <si>
    <t>+/-101</t>
  </si>
  <si>
    <t>+/-68</t>
  </si>
  <si>
    <t>+/-299</t>
  </si>
  <si>
    <t>+/-282</t>
  </si>
  <si>
    <t>+/-212</t>
  </si>
  <si>
    <t>+/-140</t>
  </si>
  <si>
    <t>+/-95</t>
  </si>
  <si>
    <t>+/-38</t>
  </si>
  <si>
    <t>+/-76</t>
  </si>
  <si>
    <t>+/-29</t>
  </si>
  <si>
    <t>+/-67</t>
  </si>
  <si>
    <t>+/-58</t>
  </si>
  <si>
    <t>+/-34</t>
  </si>
  <si>
    <t>+/-241</t>
  </si>
  <si>
    <t>+/-176</t>
  </si>
  <si>
    <t>+/-50</t>
  </si>
  <si>
    <t>+/-32</t>
  </si>
  <si>
    <t>+/-220</t>
  </si>
  <si>
    <t>+/-8</t>
  </si>
  <si>
    <t>+/-375</t>
  </si>
  <si>
    <t>+/-2.2</t>
  </si>
  <si>
    <t>+/-180</t>
  </si>
  <si>
    <t>+/-262</t>
  </si>
  <si>
    <t>+/-3.0</t>
  </si>
  <si>
    <t>+/-163</t>
  </si>
  <si>
    <t>+/-271</t>
  </si>
  <si>
    <t>+/-3.1</t>
  </si>
  <si>
    <t>+/-198</t>
  </si>
  <si>
    <t>+/-367</t>
  </si>
  <si>
    <t>+/-2.3</t>
  </si>
  <si>
    <t>+/-139</t>
  </si>
  <si>
    <t>+/-36.3</t>
  </si>
  <si>
    <t>+/-269</t>
  </si>
  <si>
    <t>+/-59</t>
  </si>
  <si>
    <t>+/-9.4</t>
  </si>
  <si>
    <t>+/-25</t>
  </si>
  <si>
    <t>+/-13.4</t>
  </si>
  <si>
    <t>+/-41</t>
  </si>
  <si>
    <t>+/-57.1</t>
  </si>
  <si>
    <t>+/-126</t>
  </si>
  <si>
    <t>+/-8.9</t>
  </si>
  <si>
    <t>+/-203</t>
  </si>
  <si>
    <t>+/-8.2</t>
  </si>
  <si>
    <t>+/-43</t>
  </si>
  <si>
    <t>+/-315</t>
  </si>
  <si>
    <t>+/-21</t>
  </si>
  <si>
    <t>+/-115</t>
  </si>
  <si>
    <t>+/-6.5</t>
  </si>
  <si>
    <t>+/-51</t>
  </si>
  <si>
    <t>+/-17</t>
  </si>
  <si>
    <t>+/-63</t>
  </si>
  <si>
    <t>+/-128</t>
  </si>
  <si>
    <t>+/-4.8</t>
  </si>
  <si>
    <t>+/-238</t>
  </si>
  <si>
    <t>+/-3.3</t>
  </si>
  <si>
    <t>+/-179</t>
  </si>
  <si>
    <t>+/-121</t>
  </si>
  <si>
    <t>+/-6.6</t>
  </si>
  <si>
    <t>(X)</t>
  </si>
  <si>
    <t>+/-207</t>
  </si>
  <si>
    <t>+/-1.2</t>
  </si>
  <si>
    <t>+/-37</t>
  </si>
  <si>
    <t>+/-24</t>
  </si>
  <si>
    <t>+/-0.8</t>
  </si>
  <si>
    <t>+/-4.3</t>
  </si>
  <si>
    <t>+/-1.1</t>
  </si>
  <si>
    <t>+/-131</t>
  </si>
  <si>
    <t>+/-1.3</t>
  </si>
  <si>
    <t>+/-1.8</t>
  </si>
  <si>
    <t>+/-78</t>
  </si>
  <si>
    <t>+/-162</t>
  </si>
  <si>
    <t>+/-3.7</t>
  </si>
  <si>
    <t>+/-127</t>
  </si>
  <si>
    <t>+/-4.7</t>
  </si>
  <si>
    <t>+/-117</t>
  </si>
  <si>
    <t>+/-7.0</t>
  </si>
  <si>
    <t>+/-216</t>
  </si>
  <si>
    <t>+/-0.9</t>
  </si>
  <si>
    <t>+/-22</t>
  </si>
  <si>
    <t>+/-1.0</t>
  </si>
  <si>
    <t>+/-209</t>
  </si>
  <si>
    <t>+/-2.0</t>
  </si>
  <si>
    <t>+/-133</t>
  </si>
  <si>
    <t>+/-4.6</t>
  </si>
  <si>
    <t>+/-1.9</t>
  </si>
  <si>
    <t>+/-97</t>
  </si>
  <si>
    <t>+/-61</t>
  </si>
  <si>
    <t>+/-192</t>
  </si>
  <si>
    <t>+/-156</t>
  </si>
  <si>
    <t>+/-1.5</t>
  </si>
  <si>
    <t>+/-57</t>
  </si>
  <si>
    <t>+/-144</t>
  </si>
  <si>
    <t>+/-2.1</t>
  </si>
  <si>
    <t>+/-66</t>
  </si>
  <si>
    <t>+/-3.9</t>
  </si>
  <si>
    <t>+/-249</t>
  </si>
  <si>
    <t>+/-186</t>
  </si>
  <si>
    <t>+/-36</t>
  </si>
  <si>
    <t>+/-177</t>
  </si>
  <si>
    <t>+/-2.4</t>
  </si>
  <si>
    <t>+/-3.8</t>
  </si>
  <si>
    <t>+/-120</t>
  </si>
  <si>
    <t>+/-0.7</t>
  </si>
  <si>
    <t>+/-26</t>
  </si>
  <si>
    <t>+/-92</t>
  </si>
  <si>
    <t>+/-23</t>
  </si>
  <si>
    <t>+/-74</t>
  </si>
  <si>
    <t>+/-1.7</t>
  </si>
  <si>
    <t>+/-4.0</t>
  </si>
  <si>
    <t>+/-1.4</t>
  </si>
  <si>
    <t>+/-2.7</t>
  </si>
  <si>
    <t>+/-62</t>
  </si>
  <si>
    <t>+/-5.2</t>
  </si>
  <si>
    <t>Population2</t>
  </si>
  <si>
    <t>Population3</t>
  </si>
  <si>
    <t>Population4</t>
  </si>
  <si>
    <t>Population5</t>
  </si>
  <si>
    <t>Population6</t>
  </si>
  <si>
    <t>Average Annual Change2</t>
  </si>
  <si>
    <t>Population Growth Trends  2014 - 2018, with 2010 Benchmark</t>
  </si>
  <si>
    <t>Mariposa Country</t>
  </si>
  <si>
    <t>Country Total</t>
  </si>
  <si>
    <t>No Data</t>
  </si>
  <si>
    <t>Mariposa County, California2</t>
  </si>
  <si>
    <t xml:space="preserve">  Civilian employed population 16 years and over</t>
  </si>
  <si>
    <t>'Source: DOF E5 2010-2018 by geography</t>
  </si>
  <si>
    <t xml:space="preserve">Owner households overpaying for housing. </t>
  </si>
  <si>
    <t>Mariposa County2</t>
  </si>
  <si>
    <t>Mariposa Countywide Total2</t>
  </si>
  <si>
    <t>End Worksheet</t>
  </si>
  <si>
    <t>Empty Header Cell</t>
  </si>
  <si>
    <t>Total2</t>
  </si>
  <si>
    <t>Total3</t>
  </si>
  <si>
    <t>Single Detached2</t>
  </si>
  <si>
    <t>Single Detached3</t>
  </si>
  <si>
    <t>Single Attached2</t>
  </si>
  <si>
    <t>Single Attached3</t>
  </si>
  <si>
    <t>Two to Four2</t>
  </si>
  <si>
    <t>Two to Four3</t>
  </si>
  <si>
    <t>Five Plus2</t>
  </si>
  <si>
    <t>Five Plus3</t>
  </si>
  <si>
    <t>Mobile Homes2</t>
  </si>
  <si>
    <t>Mobile Homes3</t>
  </si>
  <si>
    <t>With a disability2</t>
  </si>
  <si>
    <t>Percent with a disability2</t>
  </si>
  <si>
    <t>Individual 2</t>
  </si>
  <si>
    <t>Persons in Families2</t>
  </si>
  <si>
    <t>Persons in Families3</t>
  </si>
  <si>
    <r>
      <t>*Note:  Numbers are provided for the</t>
    </r>
    <r>
      <rPr>
        <sz val="11"/>
        <color rgb="FFFF0000"/>
        <rFont val="Calibri"/>
        <family val="2"/>
        <scheme val="minor"/>
      </rPr>
      <t xml:space="preserve"> </t>
    </r>
    <r>
      <rPr>
        <sz val="11"/>
        <rFont val="Calibri"/>
        <family val="2"/>
        <scheme val="minor"/>
      </rPr>
      <t>Tuolumne, Amador, Calaveras, Mariposa Counties Continuum of Care of which Mariposa</t>
    </r>
    <r>
      <rPr>
        <sz val="11"/>
        <color theme="1"/>
        <rFont val="Calibri"/>
        <family val="2"/>
        <scheme val="minor"/>
      </rPr>
      <t xml:space="preserve"> County is a participating member.  Numbers represent homeless needs for the total Continuum of Care area. Please supplement with local data sources for each jurisdiction in county.</t>
    </r>
  </si>
  <si>
    <t>USDA Assisted and USDA Assisted.</t>
  </si>
  <si>
    <t>This sheet contain Index of workbook</t>
  </si>
  <si>
    <t>INDEX</t>
  </si>
  <si>
    <t>Employment</t>
  </si>
  <si>
    <t>Overcrowding</t>
  </si>
  <si>
    <t>Overpayment</t>
  </si>
  <si>
    <t>Households</t>
  </si>
  <si>
    <t>Disability</t>
  </si>
  <si>
    <t>Disability_SB812</t>
  </si>
  <si>
    <t>Homeless</t>
  </si>
  <si>
    <t>End worksheet</t>
  </si>
  <si>
    <t>COUNTY/CITY</t>
  </si>
  <si>
    <t>E-5 City/County/State Population and Housing Estimates, 2010 and 2018</t>
  </si>
  <si>
    <t>No data</t>
  </si>
  <si>
    <t>Empty Column header</t>
  </si>
  <si>
    <t>Empty Column header2</t>
  </si>
  <si>
    <t>Empty Column header3</t>
  </si>
  <si>
    <t>This sheet contains Single table, Table 4 with 6 sub tables. Table Mariposa County starts from cell A5 to A 32. Table Renter households overpaying for housing starts from cell E5 to E 21. Table Owner households overpaying for housing  starts from cell I4 to I21. Table Unincorporated Mariposa County starts from cell  A37 to A67. Table Renter households overpaying for housing starts from E38 to E54. Table Owner households overpaying for housing starts from I38 to I54.</t>
  </si>
  <si>
    <t>Empty Column Header</t>
  </si>
  <si>
    <t>Empty Column Header2</t>
  </si>
  <si>
    <t>Unicorporated Area</t>
  </si>
  <si>
    <t>Unicorporated Area2</t>
  </si>
  <si>
    <t>Empty column header</t>
  </si>
  <si>
    <t>Unicorporated County</t>
  </si>
  <si>
    <t>Unicorporated County2</t>
  </si>
  <si>
    <t>Empty column header2</t>
  </si>
  <si>
    <t>Housing Stock</t>
  </si>
  <si>
    <t>Farm Workers</t>
  </si>
  <si>
    <t>Assisted Units</t>
  </si>
  <si>
    <t>Projected Needs</t>
  </si>
  <si>
    <t>Total Receives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</si>
</sst>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00"/>
  </numFmts>
  <fonts count="112">
    <font>
      <sz val="11"/>
      <color theme="1"/>
      <name val="Calibri"/>
      <family val="2"/>
      <scheme val="minor"/>
    </font>
    <font>
      <b/>
      <sz val="12"/>
      <color rgb="FFFFFFFF"/>
      <name val="Calibri"/>
      <family val="2"/>
    </font>
    <font>
      <sz val="11"/>
      <color rgb="FF000000"/>
      <name val="Calibri"/>
      <family val="2"/>
    </font>
    <font>
      <u/>
      <sz val="11"/>
      <color theme="10"/>
      <name val="Calibri"/>
      <family val="2"/>
      <scheme val="minor"/>
    </font>
    <font>
      <sz val="11"/>
      <color rgb="FFFFFFFF"/>
      <name val="Calibri"/>
      <family val="2"/>
    </font>
    <font>
      <sz val="11"/>
      <color theme="1"/>
      <name val="Calibri"/>
      <family val="2"/>
      <scheme val="minor"/>
    </font>
    <font>
      <sz val="11"/>
      <color rgb="FFFF0000"/>
      <name val="Calibri"/>
      <family val="2"/>
      <scheme val="minor"/>
    </font>
    <font>
      <sz val="10"/>
      <color theme="1"/>
      <name val="Arial"/>
      <family val="2"/>
    </font>
    <font>
      <sz val="10"/>
      <color indexed="8"/>
      <name val="Arial"/>
      <family val="2"/>
    </font>
    <font>
      <sz val="9"/>
      <name val="Arial"/>
      <family val="2"/>
    </font>
    <font>
      <b/>
      <sz val="9"/>
      <name val="Arial"/>
      <family val="2"/>
    </font>
    <font>
      <sz val="10"/>
      <name val="MS Sans Serif"/>
      <family val="2"/>
    </font>
    <font>
      <u/>
      <sz val="11"/>
      <color theme="10"/>
      <name val="Arial"/>
      <family val="2"/>
    </font>
    <font>
      <sz val="11"/>
      <color theme="1"/>
      <name val="Arial"/>
      <family val="2"/>
    </font>
    <font>
      <b/>
      <sz val="14"/>
      <color theme="1"/>
      <name val="Calibri"/>
      <family val="2"/>
      <scheme val="minor"/>
    </font>
    <font>
      <sz val="10"/>
      <color indexed="8"/>
      <name val="SansSerif"/>
    </font>
    <font>
      <b/>
      <sz val="11"/>
      <color theme="1"/>
      <name val="Calibri"/>
      <family val="2"/>
      <scheme val="minor"/>
    </font>
    <font>
      <i/>
      <sz val="11"/>
      <color theme="1"/>
      <name val="Calibri"/>
      <family val="2"/>
      <scheme val="minor"/>
    </font>
    <font>
      <b/>
      <sz val="10"/>
      <name val="Arial"/>
      <family val="2"/>
    </font>
    <font>
      <sz val="8"/>
      <name val="Arial"/>
      <family val="2"/>
    </font>
    <font>
      <u/>
      <sz val="10"/>
      <color indexed="12"/>
      <name val="MS Sans Serif"/>
      <family val="2"/>
    </font>
    <font>
      <b/>
      <sz val="11"/>
      <color theme="0"/>
      <name val="Calibri"/>
      <family val="2"/>
      <scheme val="minor"/>
    </font>
    <font>
      <b/>
      <sz val="8"/>
      <name val="Arial"/>
      <family val="2"/>
    </font>
    <font>
      <sz val="11"/>
      <color rgb="FF9C6500"/>
      <name val="Arial"/>
      <family val="2"/>
    </font>
    <font>
      <sz val="10"/>
      <name val="Calibri"/>
      <family val="2"/>
      <scheme val="minor"/>
    </font>
    <font>
      <sz val="10"/>
      <name val="Arial"/>
      <family val="2"/>
    </font>
    <font>
      <i/>
      <sz val="11"/>
      <color theme="1"/>
      <name val="Arial"/>
      <family val="2"/>
    </font>
    <font>
      <sz val="11"/>
      <name val="Calibri"/>
      <family val="2"/>
      <scheme val="minor"/>
    </font>
    <font>
      <i/>
      <sz val="11"/>
      <color rgb="FFFF0000"/>
      <name val="Calibri"/>
      <family val="2"/>
      <scheme val="minor"/>
    </font>
    <font>
      <sz val="10"/>
      <name val="Arial"/>
      <family val="2"/>
    </font>
    <font>
      <sz val="11"/>
      <name val="Calibri"/>
      <family val="2"/>
    </font>
    <font>
      <sz val="9"/>
      <color rgb="FF000000"/>
      <name val="Arial"/>
      <family val="2"/>
    </font>
    <font>
      <b/>
      <sz val="11"/>
      <name val="Calibri"/>
      <family val="2"/>
      <scheme val="minor"/>
    </font>
    <font>
      <b/>
      <sz val="12"/>
      <color theme="1"/>
      <name val="Arial"/>
      <family val="2"/>
    </font>
    <font>
      <i/>
      <sz val="12"/>
      <color theme="1"/>
      <name val="Arial"/>
      <family val="2"/>
    </font>
    <font>
      <b/>
      <sz val="14"/>
      <color theme="0"/>
      <name val="Calibri"/>
      <family val="2"/>
      <scheme val="minor"/>
    </font>
    <font>
      <sz val="14"/>
      <color theme="0"/>
      <name val="Calibri"/>
      <family val="2"/>
      <scheme val="minor"/>
    </font>
    <font>
      <b/>
      <sz val="12"/>
      <color theme="0"/>
      <name val="Calibri"/>
      <family val="2"/>
      <scheme val="minor"/>
    </font>
    <font>
      <b/>
      <sz val="18"/>
      <color theme="0"/>
      <name val="Calibri"/>
      <family val="2"/>
      <scheme val="minor"/>
    </font>
    <font>
      <u/>
      <sz val="7.5"/>
      <color indexed="12"/>
      <name val="Arial"/>
      <family val="2"/>
    </font>
    <font>
      <sz val="11"/>
      <color rgb="FF9C0006"/>
      <name val="Arial"/>
      <family val="2"/>
    </font>
    <font>
      <sz val="11"/>
      <color rgb="FF006100"/>
      <name val="Arial"/>
      <family val="2"/>
    </font>
    <font>
      <sz val="12"/>
      <color theme="0" tint="-4.9989318521683403E-2"/>
      <name val="Calibri"/>
      <family val="2"/>
      <scheme val="minor"/>
    </font>
    <font>
      <sz val="12"/>
      <color theme="0" tint="-4.9989318521683403E-2"/>
      <name val="Calibri"/>
      <family val="2"/>
      <scheme val="minor"/>
    </font>
    <font>
      <sz val="12"/>
      <color rgb="FFFF0000"/>
      <name val="Calibri"/>
      <family val="2"/>
      <scheme val="minor"/>
    </font>
    <font>
      <b/>
      <sz val="14"/>
      <color theme="0" tint="-4.9989318521683403E-2"/>
      <name val="Calibri"/>
      <family val="2"/>
      <scheme val="minor"/>
    </font>
    <font>
      <sz val="11"/>
      <color indexed="8"/>
      <name val="Calibri"/>
      <family val="2"/>
      <scheme val="minor"/>
    </font>
    <font>
      <b/>
      <sz val="10"/>
      <color theme="1"/>
      <name val="Calibri"/>
      <family val="2"/>
      <scheme val="minor"/>
    </font>
    <font>
      <i/>
      <sz val="12"/>
      <color theme="1"/>
      <name val="Calibri"/>
      <family val="2"/>
      <scheme val="minor"/>
    </font>
    <font>
      <sz val="9"/>
      <color indexed="81"/>
      <name val="Tahoma"/>
      <family val="2"/>
    </font>
    <font>
      <b/>
      <sz val="15"/>
      <color theme="3"/>
      <name val="Calibri"/>
      <family val="2"/>
      <scheme val="minor"/>
    </font>
    <font>
      <b/>
      <sz val="13"/>
      <color theme="3"/>
      <name val="Calibri"/>
      <family val="2"/>
      <scheme val="minor"/>
    </font>
    <font>
      <b/>
      <sz val="9"/>
      <color indexed="81"/>
      <name val="Tahoma"/>
      <family val="2"/>
    </font>
    <font>
      <b/>
      <sz val="13"/>
      <name val="Calibri"/>
      <family val="2"/>
      <scheme val="minor"/>
    </font>
    <font>
      <b/>
      <sz val="12"/>
      <color rgb="FFFFFFFF"/>
      <name val="Calibri"/>
      <family val="2"/>
      <scheme val="minor"/>
    </font>
    <font>
      <sz val="12"/>
      <color rgb="FFFFFFFF"/>
      <name val="Calibri"/>
      <family val="2"/>
      <scheme val="minor"/>
    </font>
    <font>
      <b/>
      <sz val="9"/>
      <color indexed="8"/>
      <name val="Calibri"/>
      <family val="2"/>
      <scheme val="minor"/>
    </font>
    <font>
      <b/>
      <sz val="9"/>
      <name val="Calibri"/>
      <family val="2"/>
      <scheme val="minor"/>
    </font>
    <font>
      <sz val="9"/>
      <name val="Calibri"/>
      <family val="2"/>
      <scheme val="minor"/>
    </font>
    <font>
      <sz val="10"/>
      <color theme="1"/>
      <name val="Calibri"/>
      <family val="2"/>
      <scheme val="minor"/>
    </font>
    <font>
      <sz val="8"/>
      <color indexed="8"/>
      <name val="Calibri"/>
      <family val="2"/>
      <scheme val="minor"/>
    </font>
    <font>
      <sz val="8"/>
      <color theme="1"/>
      <name val="Calibri"/>
      <family val="2"/>
      <scheme val="minor"/>
    </font>
    <font>
      <b/>
      <sz val="11"/>
      <color indexed="8"/>
      <name val="Calibri"/>
      <family val="2"/>
      <scheme val="minor"/>
    </font>
    <font>
      <sz val="12"/>
      <color rgb="FF00B050"/>
      <name val="Calibri"/>
      <family val="2"/>
      <scheme val="minor"/>
    </font>
    <font>
      <b/>
      <sz val="11"/>
      <color rgb="FF92D050"/>
      <name val="Calibri"/>
      <family val="2"/>
      <scheme val="minor"/>
    </font>
    <font>
      <b/>
      <sz val="8"/>
      <color rgb="FF92D050"/>
      <name val="Calibri"/>
      <family val="2"/>
      <scheme val="minor"/>
    </font>
    <font>
      <sz val="11"/>
      <color theme="0"/>
      <name val="Calibri"/>
      <family val="2"/>
      <scheme val="minor"/>
    </font>
    <font>
      <sz val="11"/>
      <color rgb="FF92D050"/>
      <name val="Calibri"/>
      <family val="2"/>
      <scheme val="minor"/>
    </font>
    <font>
      <sz val="10"/>
      <color indexed="8"/>
      <name val="Calibri"/>
      <family val="2"/>
      <scheme val="minor"/>
    </font>
    <font>
      <sz val="12"/>
      <color indexed="8"/>
      <name val="Calibri"/>
      <family val="2"/>
      <scheme val="minor"/>
    </font>
    <font>
      <sz val="11"/>
      <color rgb="FF0000FF"/>
      <name val="Calibri"/>
      <family val="2"/>
      <scheme val="minor"/>
    </font>
    <font>
      <b/>
      <sz val="12"/>
      <name val="Calibri"/>
      <family val="2"/>
      <scheme val="minor"/>
    </font>
    <font>
      <b/>
      <sz val="15"/>
      <color theme="1"/>
      <name val="Calibri"/>
      <family val="2"/>
      <scheme val="minor"/>
    </font>
    <font>
      <sz val="11"/>
      <color rgb="FFFFFFFF"/>
      <name val="Calibri"/>
      <family val="2"/>
      <scheme val="minor"/>
    </font>
    <font>
      <b/>
      <sz val="11"/>
      <color rgb="FF943634"/>
      <name val="Calibri"/>
      <family val="2"/>
      <scheme val="minor"/>
    </font>
    <font>
      <sz val="11"/>
      <color rgb="FF000000"/>
      <name val="Calibri"/>
      <family val="2"/>
      <scheme val="minor"/>
    </font>
    <font>
      <b/>
      <sz val="12"/>
      <color rgb="FF000000"/>
      <name val="Calibri"/>
      <family val="2"/>
      <scheme val="minor"/>
    </font>
    <font>
      <b/>
      <sz val="11"/>
      <color rgb="FF222222"/>
      <name val="Calibri"/>
      <family val="2"/>
      <scheme val="minor"/>
    </font>
    <font>
      <sz val="11"/>
      <color rgb="FF222222"/>
      <name val="Calibri"/>
      <family val="2"/>
      <scheme val="minor"/>
    </font>
    <font>
      <sz val="10"/>
      <color rgb="FF92D050"/>
      <name val="Calibri"/>
      <family val="2"/>
      <scheme val="minor"/>
    </font>
    <font>
      <i/>
      <sz val="11"/>
      <color theme="0" tint="-0.14999847407452621"/>
      <name val="Calibri"/>
      <family val="2"/>
      <scheme val="minor"/>
    </font>
    <font>
      <sz val="11"/>
      <color theme="1"/>
      <name val="Calibri"/>
      <family val="2"/>
      <scheme val="minor"/>
    </font>
    <font>
      <sz val="11"/>
      <name val="Calibri"/>
      <family val="2"/>
      <scheme val="minor"/>
    </font>
    <font>
      <sz val="11"/>
      <color indexed="8"/>
      <name val="Calibri"/>
      <family val="2"/>
      <scheme val="minor"/>
    </font>
    <font>
      <sz val="11"/>
      <color rgb="FF00B050"/>
      <name val="Calibri"/>
      <family val="2"/>
      <scheme val="minor"/>
    </font>
    <font>
      <b/>
      <sz val="11"/>
      <color theme="2"/>
      <name val="Calibri"/>
      <family val="2"/>
      <scheme val="minor"/>
    </font>
    <font>
      <sz val="11"/>
      <color theme="4" tint="0.59999389629810485"/>
      <name val="Calibri"/>
      <family val="2"/>
      <scheme val="minor"/>
    </font>
    <font>
      <i/>
      <sz val="11"/>
      <color theme="1"/>
      <name val="Calibri"/>
      <family val="2"/>
    </font>
    <font>
      <b/>
      <sz val="8.8000000000000007"/>
      <color theme="1"/>
      <name val="Calibri"/>
      <family val="2"/>
      <scheme val="minor"/>
    </font>
    <font>
      <b/>
      <sz val="10"/>
      <color rgb="FF00B050"/>
      <name val="Calibri"/>
      <family val="2"/>
      <scheme val="minor"/>
    </font>
    <font>
      <sz val="9"/>
      <color rgb="FF00B050"/>
      <name val="Calibri"/>
      <family val="2"/>
      <scheme val="minor"/>
    </font>
    <font>
      <b/>
      <sz val="12"/>
      <color rgb="FF222222"/>
      <name val="Calibri"/>
      <family val="2"/>
      <scheme val="minor"/>
    </font>
    <font>
      <sz val="12"/>
      <color rgb="FF000000"/>
      <name val="Calibri"/>
      <family val="2"/>
      <scheme val="minor"/>
    </font>
    <font>
      <b/>
      <sz val="11"/>
      <color rgb="FF000000"/>
      <name val="Calibri"/>
      <family val="2"/>
      <scheme val="minor"/>
    </font>
    <font>
      <sz val="12"/>
      <color theme="1"/>
      <name val="Calibri"/>
      <family val="2"/>
      <scheme val="minor"/>
    </font>
    <font>
      <sz val="12"/>
      <name val="Calibri"/>
      <family val="2"/>
      <scheme val="minor"/>
    </font>
    <font>
      <sz val="12"/>
      <color rgb="FF92D050"/>
      <name val="Calibri"/>
      <family val="2"/>
      <scheme val="minor"/>
    </font>
    <font>
      <b/>
      <sz val="12"/>
      <color rgb="FF92D050"/>
      <name val="Calibri"/>
      <family val="2"/>
      <scheme val="minor"/>
    </font>
    <font>
      <b/>
      <sz val="12"/>
      <color theme="2"/>
      <name val="Calibri"/>
      <family val="2"/>
      <scheme val="minor"/>
    </font>
    <font>
      <i/>
      <sz val="12"/>
      <color rgb="FF000000"/>
      <name val="Calibri"/>
      <family val="2"/>
      <scheme val="minor"/>
    </font>
    <font>
      <sz val="12"/>
      <color theme="0"/>
      <name val="Calibri"/>
      <family val="2"/>
      <scheme val="minor"/>
    </font>
    <font>
      <b/>
      <sz val="11"/>
      <color theme="3"/>
      <name val="Calibri"/>
      <family val="2"/>
      <scheme val="minor"/>
    </font>
    <font>
      <b/>
      <sz val="13"/>
      <color theme="1"/>
      <name val="Calibri"/>
      <family val="2"/>
      <scheme val="minor"/>
    </font>
    <font>
      <b/>
      <sz val="12"/>
      <color rgb="FF00B050"/>
      <name val="Calibri"/>
      <family val="2"/>
    </font>
    <font>
      <b/>
      <sz val="12"/>
      <color theme="4" tint="0.59999389629810485"/>
      <name val="Calibri"/>
      <family val="2"/>
      <scheme val="minor"/>
    </font>
    <font>
      <sz val="9"/>
      <color theme="1"/>
      <name val="Calibri"/>
      <family val="2"/>
      <scheme val="minor"/>
    </font>
    <font>
      <sz val="12"/>
      <color theme="1"/>
      <name val="Arial"/>
      <family val="2"/>
    </font>
    <font>
      <u/>
      <sz val="11"/>
      <color theme="10"/>
      <name val="Calibri"/>
      <family val="2"/>
      <scheme val="minor"/>
    </font>
    <font>
      <b/>
      <sz val="11"/>
      <name val="Calibri"/>
      <family val="2"/>
      <scheme val="minor"/>
    </font>
    <font>
      <sz val="11"/>
      <name val="Calibri"/>
      <family val="2"/>
      <scheme val="minor"/>
    </font>
    <font>
      <b/>
      <sz val="11"/>
      <color rgb="FF222222"/>
      <name val="Calibri"/>
      <family val="2"/>
      <scheme val="minor"/>
    </font>
    <font>
      <sz val="11"/>
      <color rgb="FF222222"/>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EB9C"/>
      </patternFill>
    </fill>
    <fill>
      <patternFill patternType="solid">
        <fgColor rgb="FFFFFF00"/>
        <bgColor indexed="64"/>
      </patternFill>
    </fill>
    <fill>
      <patternFill patternType="gray0625">
        <bgColor rgb="FFF2F2F2"/>
      </patternFill>
    </fill>
    <fill>
      <patternFill patternType="solid">
        <fgColor rgb="FFFFFFFF"/>
        <bgColor indexed="64"/>
      </patternFill>
    </fill>
    <fill>
      <patternFill patternType="solid">
        <fgColor rgb="FFBDD0E1"/>
        <bgColor indexed="64"/>
      </patternFill>
    </fill>
    <fill>
      <patternFill patternType="solid">
        <fgColor rgb="FFEAE8E6"/>
        <bgColor indexed="64"/>
      </patternFill>
    </fill>
    <fill>
      <patternFill patternType="solid">
        <fgColor rgb="FFC6EFCE"/>
      </patternFill>
    </fill>
    <fill>
      <patternFill patternType="solid">
        <fgColor rgb="FFFFC7CE"/>
      </patternFill>
    </fill>
    <fill>
      <patternFill patternType="solid">
        <fgColor theme="6" tint="0.7999816888943144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00B05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13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8"/>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n">
        <color indexed="64"/>
      </bottom>
      <diagonal/>
    </border>
    <border>
      <left/>
      <right style="medium">
        <color indexed="64"/>
      </right>
      <top style="thick">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8"/>
      </bottom>
      <diagonal/>
    </border>
    <border>
      <left style="medium">
        <color rgb="FFAAAAAA"/>
      </left>
      <right/>
      <top style="medium">
        <color rgb="FFAAAAAA"/>
      </top>
      <bottom/>
      <diagonal/>
    </border>
    <border>
      <left style="medium">
        <color rgb="FFAAAAAA"/>
      </left>
      <right style="medium">
        <color rgb="FFAAAAAA"/>
      </right>
      <top style="medium">
        <color rgb="FFAAAAAA"/>
      </top>
      <bottom/>
      <diagonal/>
    </border>
    <border>
      <left style="medium">
        <color rgb="FFAAAAAA"/>
      </left>
      <right/>
      <top/>
      <bottom/>
      <diagonal/>
    </border>
    <border>
      <left style="medium">
        <color rgb="FFAAAAAA"/>
      </left>
      <right style="medium">
        <color rgb="FFAAAAAA"/>
      </right>
      <top/>
      <bottom/>
      <diagonal/>
    </border>
    <border>
      <left style="medium">
        <color rgb="FFAAAAAA"/>
      </left>
      <right/>
      <top/>
      <bottom style="medium">
        <color rgb="FFAAAAAA"/>
      </bottom>
      <diagonal/>
    </border>
    <border>
      <left style="medium">
        <color rgb="FFAAAAAA"/>
      </left>
      <right/>
      <top style="medium">
        <color rgb="FFAAAAAA"/>
      </top>
      <bottom style="medium">
        <color rgb="FFAAAAAA"/>
      </bottom>
      <diagonal/>
    </border>
    <border>
      <left/>
      <right/>
      <top style="medium">
        <color rgb="FFAAAAAA"/>
      </top>
      <bottom style="medium">
        <color rgb="FFAAAAAA"/>
      </bottom>
      <diagonal/>
    </border>
    <border>
      <left/>
      <right style="medium">
        <color rgb="FFAAAAAA"/>
      </right>
      <top style="medium">
        <color rgb="FFAAAAAA"/>
      </top>
      <bottom style="medium">
        <color rgb="FFAAAAAA"/>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style="thin">
        <color indexed="64"/>
      </right>
      <top/>
      <bottom style="thin">
        <color indexed="64"/>
      </bottom>
      <diagonal/>
    </border>
    <border>
      <left/>
      <right/>
      <top style="dotted">
        <color auto="1"/>
      </top>
      <bottom style="dotted">
        <color auto="1"/>
      </bottom>
      <diagonal/>
    </border>
    <border>
      <left/>
      <right/>
      <top style="medium">
        <color rgb="FFAAAAAA"/>
      </top>
      <bottom/>
      <diagonal/>
    </border>
    <border>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style="medium">
        <color indexed="64"/>
      </left>
      <right/>
      <top style="thin">
        <color indexed="8"/>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8"/>
      </top>
      <bottom/>
      <diagonal/>
    </border>
    <border>
      <left/>
      <right/>
      <top/>
      <bottom style="medium">
        <color rgb="FFAAAAAA"/>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rgb="FFAAAAAA"/>
      </right>
      <top/>
      <bottom style="medium">
        <color rgb="FFAAAAAA"/>
      </bottom>
      <diagonal/>
    </border>
    <border>
      <left/>
      <right style="medium">
        <color rgb="FFAAAAAA"/>
      </right>
      <top/>
      <bottom/>
      <diagonal/>
    </border>
    <border>
      <left/>
      <right style="medium">
        <color indexed="64"/>
      </right>
      <top/>
      <bottom style="thick">
        <color indexed="64"/>
      </bottom>
      <diagonal/>
    </border>
    <border>
      <left style="medium">
        <color indexed="64"/>
      </left>
      <right/>
      <top style="medium">
        <color indexed="64"/>
      </top>
      <bottom style="thick">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8"/>
      </top>
      <bottom/>
      <diagonal/>
    </border>
    <border>
      <left style="thin">
        <color indexed="8"/>
      </left>
      <right style="thin">
        <color indexed="8"/>
      </right>
      <top/>
      <bottom style="thin">
        <color indexed="8"/>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s>
  <cellStyleXfs count="45">
    <xf numFmtId="0" fontId="0" fillId="0" borderId="0"/>
    <xf numFmtId="0" fontId="3" fillId="0" borderId="0" applyNumberFormat="0" applyFill="0" applyBorder="0" applyAlignment="0" applyProtection="0"/>
    <xf numFmtId="9" fontId="5" fillId="0" borderId="0" applyFont="0" applyFill="0" applyBorder="0" applyAlignment="0" applyProtection="0"/>
    <xf numFmtId="0" fontId="7" fillId="0" borderId="0"/>
    <xf numFmtId="43" fontId="7" fillId="0" borderId="0" applyFont="0" applyFill="0" applyBorder="0" applyAlignment="0" applyProtection="0"/>
    <xf numFmtId="0" fontId="12" fillId="0" borderId="0" applyNumberFormat="0" applyFill="0" applyBorder="0" applyAlignment="0" applyProtection="0">
      <alignment vertical="top"/>
      <protection locked="0"/>
    </xf>
    <xf numFmtId="0" fontId="11" fillId="0" borderId="0"/>
    <xf numFmtId="0" fontId="11" fillId="0" borderId="0"/>
    <xf numFmtId="0" fontId="13" fillId="0" borderId="0"/>
    <xf numFmtId="0" fontId="8" fillId="0" borderId="0"/>
    <xf numFmtId="0" fontId="7" fillId="0" borderId="0"/>
    <xf numFmtId="0" fontId="13" fillId="0" borderId="0"/>
    <xf numFmtId="0" fontId="5" fillId="0" borderId="0"/>
    <xf numFmtId="0" fontId="8" fillId="0" borderId="0"/>
    <xf numFmtId="9" fontId="5" fillId="0" borderId="0" applyFont="0" applyFill="0" applyBorder="0" applyAlignment="0" applyProtection="0"/>
    <xf numFmtId="43" fontId="5" fillId="0" borderId="0" applyFont="0" applyFill="0" applyBorder="0" applyAlignment="0" applyProtection="0"/>
    <xf numFmtId="0" fontId="20" fillId="0" borderId="0" applyNumberFormat="0" applyFill="0" applyBorder="0" applyAlignment="0" applyProtection="0"/>
    <xf numFmtId="0" fontId="8" fillId="0" borderId="0"/>
    <xf numFmtId="43" fontId="13" fillId="0" borderId="0" applyFont="0" applyFill="0" applyBorder="0" applyAlignment="0" applyProtection="0"/>
    <xf numFmtId="0" fontId="23" fillId="7" borderId="0" applyNumberFormat="0" applyBorder="0" applyAlignment="0" applyProtection="0"/>
    <xf numFmtId="9" fontId="13"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44" fontId="25" fillId="0" borderId="0" applyFont="0" applyFill="0" applyBorder="0" applyAlignment="0" applyProtection="0"/>
    <xf numFmtId="0" fontId="29" fillId="0" borderId="0"/>
    <xf numFmtId="0" fontId="25" fillId="0" borderId="0"/>
    <xf numFmtId="0" fontId="7" fillId="0" borderId="0"/>
    <xf numFmtId="9" fontId="7" fillId="0" borderId="0" applyFont="0" applyFill="0" applyBorder="0" applyAlignment="0" applyProtection="0"/>
    <xf numFmtId="0" fontId="40" fillId="14" borderId="0" applyNumberFormat="0" applyBorder="0" applyAlignment="0" applyProtection="0"/>
    <xf numFmtId="0" fontId="41" fillId="13" borderId="0" applyNumberFormat="0" applyBorder="0" applyAlignment="0" applyProtection="0"/>
    <xf numFmtId="0" fontId="39" fillId="0" borderId="0" applyNumberFormat="0" applyFill="0" applyBorder="0" applyAlignment="0" applyProtection="0">
      <alignment vertical="top"/>
      <protection locked="0"/>
    </xf>
    <xf numFmtId="0" fontId="25" fillId="0" borderId="0"/>
    <xf numFmtId="0" fontId="13" fillId="0" borderId="0"/>
    <xf numFmtId="0" fontId="8" fillId="0" borderId="0"/>
    <xf numFmtId="0" fontId="8" fillId="0" borderId="0"/>
    <xf numFmtId="0" fontId="7" fillId="0" borderId="0"/>
    <xf numFmtId="0" fontId="5" fillId="0" borderId="0"/>
    <xf numFmtId="0" fontId="7" fillId="0" borderId="0"/>
    <xf numFmtId="9" fontId="13" fillId="0" borderId="0" applyFont="0" applyFill="0" applyBorder="0" applyAlignment="0" applyProtection="0"/>
    <xf numFmtId="9" fontId="7" fillId="0" borderId="0" applyFont="0" applyFill="0" applyBorder="0" applyAlignment="0" applyProtection="0"/>
    <xf numFmtId="0" fontId="8" fillId="0" borderId="0">
      <alignment vertical="top"/>
    </xf>
    <xf numFmtId="0" fontId="50" fillId="0" borderId="78" applyNumberFormat="0" applyFill="0" applyBorder="0" applyAlignment="0" applyProtection="0"/>
    <xf numFmtId="0" fontId="51" fillId="0" borderId="0" applyNumberFormat="0" applyFill="0" applyAlignment="0" applyProtection="0"/>
    <xf numFmtId="0" fontId="101" fillId="0" borderId="0" applyNumberFormat="0" applyFill="0" applyAlignment="0" applyProtection="0"/>
  </cellStyleXfs>
  <cellXfs count="780">
    <xf numFmtId="0" fontId="0" fillId="0" borderId="0" xfId="0"/>
    <xf numFmtId="0" fontId="14" fillId="0" borderId="0" xfId="0" applyFont="1"/>
    <xf numFmtId="0" fontId="6" fillId="0" borderId="0" xfId="0" applyFont="1"/>
    <xf numFmtId="0" fontId="16" fillId="3" borderId="25" xfId="0" applyFont="1" applyFill="1" applyBorder="1" applyAlignment="1">
      <alignment horizontal="right"/>
    </xf>
    <xf numFmtId="0" fontId="17" fillId="0" borderId="0" xfId="0" applyFont="1"/>
    <xf numFmtId="0" fontId="16" fillId="0" borderId="0" xfId="0" applyFont="1"/>
    <xf numFmtId="9" fontId="0" fillId="0" borderId="0" xfId="2" applyFont="1"/>
    <xf numFmtId="165" fontId="0" fillId="0" borderId="25" xfId="15" applyNumberFormat="1" applyFont="1" applyBorder="1" applyAlignment="1">
      <alignment horizontal="right"/>
    </xf>
    <xf numFmtId="0" fontId="0" fillId="0" borderId="0" xfId="0"/>
    <xf numFmtId="0" fontId="0" fillId="0" borderId="0" xfId="0"/>
    <xf numFmtId="166" fontId="19" fillId="0" borderId="0" xfId="0" applyNumberFormat="1" applyFont="1"/>
    <xf numFmtId="1" fontId="22" fillId="0" borderId="0" xfId="0" applyNumberFormat="1" applyFont="1" applyAlignment="1">
      <alignment horizontal="center"/>
    </xf>
    <xf numFmtId="1" fontId="16" fillId="0" borderId="0" xfId="0" applyNumberFormat="1" applyFont="1" applyAlignment="1">
      <alignment horizontal="center"/>
    </xf>
    <xf numFmtId="0" fontId="3" fillId="0" borderId="0" xfId="1"/>
    <xf numFmtId="1" fontId="10" fillId="8" borderId="0" xfId="0" applyNumberFormat="1" applyFont="1" applyFill="1" applyBorder="1" applyAlignment="1">
      <alignment horizontal="center"/>
    </xf>
    <xf numFmtId="0" fontId="0" fillId="0" borderId="0" xfId="0"/>
    <xf numFmtId="3" fontId="18" fillId="6" borderId="41" xfId="0" applyNumberFormat="1" applyFont="1" applyFill="1" applyBorder="1" applyAlignment="1">
      <alignment horizontal="center" wrapText="1"/>
    </xf>
    <xf numFmtId="3" fontId="18" fillId="6" borderId="42" xfId="0" applyNumberFormat="1" applyFont="1" applyFill="1" applyBorder="1" applyAlignment="1">
      <alignment horizontal="center" wrapText="1"/>
    </xf>
    <xf numFmtId="3" fontId="18" fillId="6" borderId="40" xfId="0" applyNumberFormat="1" applyFont="1" applyFill="1" applyBorder="1" applyAlignment="1">
      <alignment horizontal="center" wrapText="1"/>
    </xf>
    <xf numFmtId="3" fontId="18" fillId="6" borderId="35" xfId="0" applyNumberFormat="1" applyFont="1" applyFill="1" applyBorder="1" applyAlignment="1">
      <alignment horizontal="center" wrapText="1"/>
    </xf>
    <xf numFmtId="3" fontId="18" fillId="6" borderId="38" xfId="0" applyNumberFormat="1" applyFont="1" applyFill="1" applyBorder="1" applyAlignment="1">
      <alignment horizontal="center"/>
    </xf>
    <xf numFmtId="0" fontId="18" fillId="6" borderId="43" xfId="0" applyFont="1" applyFill="1" applyBorder="1"/>
    <xf numFmtId="0" fontId="18" fillId="6" borderId="39" xfId="0" applyFont="1" applyFill="1" applyBorder="1"/>
    <xf numFmtId="164" fontId="0" fillId="6" borderId="44" xfId="0" applyNumberFormat="1" applyFill="1" applyBorder="1" applyAlignment="1">
      <alignment horizontal="center"/>
    </xf>
    <xf numFmtId="164" fontId="18" fillId="6" borderId="42" xfId="0" applyNumberFormat="1" applyFont="1" applyFill="1" applyBorder="1" applyAlignment="1">
      <alignment horizontal="center" wrapText="1"/>
    </xf>
    <xf numFmtId="2" fontId="0" fillId="6" borderId="17" xfId="0" applyNumberFormat="1" applyFill="1" applyBorder="1"/>
    <xf numFmtId="2" fontId="18" fillId="6" borderId="34" xfId="0" applyNumberFormat="1" applyFont="1" applyFill="1" applyBorder="1" applyAlignment="1">
      <alignment horizontal="center" wrapText="1"/>
    </xf>
    <xf numFmtId="3" fontId="9" fillId="0" borderId="41" xfId="0" applyNumberFormat="1" applyFont="1" applyBorder="1" applyAlignment="1"/>
    <xf numFmtId="3" fontId="9" fillId="0" borderId="0" xfId="0" applyNumberFormat="1" applyFont="1" applyBorder="1" applyAlignment="1"/>
    <xf numFmtId="166" fontId="19" fillId="0" borderId="0" xfId="0" applyNumberFormat="1" applyFont="1"/>
    <xf numFmtId="0" fontId="10" fillId="0" borderId="12" xfId="0" applyFont="1" applyBorder="1" applyAlignment="1">
      <alignment horizontal="left"/>
    </xf>
    <xf numFmtId="0" fontId="9" fillId="0" borderId="12" xfId="0" applyFont="1" applyBorder="1" applyAlignment="1">
      <alignment horizontal="left" indent="4"/>
    </xf>
    <xf numFmtId="0" fontId="9" fillId="0" borderId="39" xfId="0" applyFont="1" applyBorder="1" applyAlignment="1">
      <alignment horizontal="left" indent="4"/>
    </xf>
    <xf numFmtId="164" fontId="9" fillId="0" borderId="0" xfId="0" applyNumberFormat="1" applyFont="1" applyBorder="1" applyAlignment="1"/>
    <xf numFmtId="164" fontId="9" fillId="0" borderId="0" xfId="2" applyNumberFormat="1" applyFont="1" applyBorder="1" applyAlignment="1"/>
    <xf numFmtId="164" fontId="9" fillId="0" borderId="41" xfId="2" applyNumberFormat="1" applyFont="1" applyBorder="1" applyAlignment="1"/>
    <xf numFmtId="164" fontId="9" fillId="0" borderId="41" xfId="0" applyNumberFormat="1" applyFont="1" applyBorder="1" applyAlignment="1"/>
    <xf numFmtId="2" fontId="9" fillId="0" borderId="0" xfId="0" applyNumberFormat="1" applyFont="1" applyBorder="1" applyAlignment="1"/>
    <xf numFmtId="2" fontId="9" fillId="0" borderId="41" xfId="0" applyNumberFormat="1" applyFont="1" applyBorder="1" applyAlignment="1"/>
    <xf numFmtId="3" fontId="9" fillId="0" borderId="0" xfId="0" applyNumberFormat="1" applyFont="1" applyBorder="1"/>
    <xf numFmtId="0" fontId="0" fillId="0" borderId="0" xfId="0"/>
    <xf numFmtId="3" fontId="9" fillId="0" borderId="41" xfId="0" applyNumberFormat="1" applyFont="1" applyBorder="1" applyAlignment="1"/>
    <xf numFmtId="3" fontId="9" fillId="0" borderId="0" xfId="0" applyNumberFormat="1" applyFont="1" applyBorder="1" applyAlignment="1"/>
    <xf numFmtId="10" fontId="19" fillId="0" borderId="0" xfId="0" applyNumberFormat="1" applyFont="1"/>
    <xf numFmtId="0" fontId="10" fillId="0" borderId="12" xfId="0" applyFont="1" applyBorder="1" applyAlignment="1">
      <alignment horizontal="left"/>
    </xf>
    <xf numFmtId="0" fontId="9" fillId="0" borderId="12" xfId="0" applyFont="1" applyBorder="1" applyAlignment="1">
      <alignment horizontal="left" indent="4"/>
    </xf>
    <xf numFmtId="0" fontId="9" fillId="0" borderId="39" xfId="0" applyFont="1" applyBorder="1" applyAlignment="1">
      <alignment horizontal="left" indent="4"/>
    </xf>
    <xf numFmtId="164" fontId="9" fillId="0" borderId="0" xfId="0" applyNumberFormat="1" applyFont="1" applyBorder="1" applyAlignment="1"/>
    <xf numFmtId="164" fontId="9" fillId="0" borderId="0" xfId="2" applyNumberFormat="1" applyFont="1" applyBorder="1" applyAlignment="1"/>
    <xf numFmtId="164" fontId="9" fillId="0" borderId="41" xfId="2" applyNumberFormat="1" applyFont="1" applyBorder="1" applyAlignment="1"/>
    <xf numFmtId="164" fontId="9" fillId="0" borderId="41" xfId="0" applyNumberFormat="1" applyFont="1" applyBorder="1" applyAlignment="1"/>
    <xf numFmtId="2" fontId="9" fillId="0" borderId="0" xfId="0" applyNumberFormat="1" applyFont="1" applyBorder="1" applyAlignment="1"/>
    <xf numFmtId="2" fontId="9" fillId="0" borderId="41" xfId="0" applyNumberFormat="1" applyFont="1" applyBorder="1" applyAlignment="1"/>
    <xf numFmtId="2" fontId="9" fillId="0" borderId="0" xfId="0" applyNumberFormat="1" applyFont="1"/>
    <xf numFmtId="0" fontId="0" fillId="0" borderId="0" xfId="0" applyAlignment="1">
      <alignment wrapText="1"/>
    </xf>
    <xf numFmtId="0" fontId="24" fillId="0" borderId="0" xfId="8" applyFont="1"/>
    <xf numFmtId="0" fontId="26" fillId="0" borderId="0" xfId="0" applyFont="1"/>
    <xf numFmtId="0" fontId="27" fillId="0" borderId="0" xfId="0" applyFont="1"/>
    <xf numFmtId="0" fontId="28" fillId="0" borderId="0" xfId="0" applyFont="1"/>
    <xf numFmtId="0" fontId="0" fillId="0" borderId="0" xfId="0" applyBorder="1"/>
    <xf numFmtId="164" fontId="0" fillId="0" borderId="0" xfId="0" applyNumberFormat="1"/>
    <xf numFmtId="0" fontId="0" fillId="0" borderId="0" xfId="0" applyAlignment="1">
      <alignment horizontal="center" vertical="center"/>
    </xf>
    <xf numFmtId="10" fontId="34" fillId="9" borderId="6" xfId="0" applyNumberFormat="1" applyFont="1" applyFill="1" applyBorder="1" applyAlignment="1">
      <alignment horizontal="center" vertical="center" wrapText="1"/>
    </xf>
    <xf numFmtId="0" fontId="0" fillId="0" borderId="0" xfId="0" applyNumberFormat="1"/>
    <xf numFmtId="3" fontId="9" fillId="0" borderId="0" xfId="0" applyNumberFormat="1" applyFont="1" applyBorder="1" applyAlignment="1">
      <alignment horizontal="center" vertical="center"/>
    </xf>
    <xf numFmtId="0" fontId="31" fillId="0" borderId="0" xfId="0" applyFont="1" applyBorder="1" applyAlignment="1">
      <alignment horizontal="center" vertical="center"/>
    </xf>
    <xf numFmtId="3" fontId="31" fillId="0" borderId="0" xfId="0" applyNumberFormat="1" applyFont="1" applyBorder="1" applyAlignment="1">
      <alignment horizontal="center" vertical="center"/>
    </xf>
    <xf numFmtId="0" fontId="0" fillId="2" borderId="0" xfId="0" applyFill="1" applyAlignment="1">
      <alignment wrapText="1"/>
    </xf>
    <xf numFmtId="0" fontId="0" fillId="0" borderId="0" xfId="0"/>
    <xf numFmtId="3" fontId="0" fillId="16" borderId="0" xfId="0" applyNumberFormat="1" applyFill="1" applyBorder="1"/>
    <xf numFmtId="3" fontId="0" fillId="16" borderId="27" xfId="0" applyNumberFormat="1" applyFill="1" applyBorder="1"/>
    <xf numFmtId="3" fontId="0" fillId="16" borderId="17" xfId="0" applyNumberFormat="1" applyFill="1" applyBorder="1"/>
    <xf numFmtId="3" fontId="0" fillId="16" borderId="45" xfId="0" applyNumberFormat="1" applyFill="1" applyBorder="1"/>
    <xf numFmtId="3" fontId="0" fillId="16" borderId="34" xfId="0" applyNumberFormat="1" applyFill="1" applyBorder="1"/>
    <xf numFmtId="164" fontId="0" fillId="0" borderId="0" xfId="2" applyNumberFormat="1" applyFont="1" applyBorder="1"/>
    <xf numFmtId="3" fontId="0" fillId="16" borderId="66" xfId="0" applyNumberFormat="1" applyFill="1" applyBorder="1"/>
    <xf numFmtId="3" fontId="0" fillId="16" borderId="67" xfId="0" applyNumberFormat="1" applyFill="1" applyBorder="1"/>
    <xf numFmtId="3" fontId="0" fillId="0" borderId="0" xfId="0" applyNumberFormat="1"/>
    <xf numFmtId="3" fontId="0" fillId="0" borderId="0" xfId="2" applyNumberFormat="1" applyFont="1" applyBorder="1"/>
    <xf numFmtId="3" fontId="27" fillId="16" borderId="47" xfId="0" applyNumberFormat="1" applyFont="1" applyFill="1" applyBorder="1"/>
    <xf numFmtId="3" fontId="27" fillId="16" borderId="17" xfId="0" applyNumberFormat="1" applyFont="1" applyFill="1" applyBorder="1"/>
    <xf numFmtId="3" fontId="27" fillId="16" borderId="68" xfId="0" applyNumberFormat="1" applyFont="1" applyFill="1" applyBorder="1"/>
    <xf numFmtId="3" fontId="27" fillId="16" borderId="45" xfId="0" applyNumberFormat="1" applyFont="1" applyFill="1" applyBorder="1"/>
    <xf numFmtId="3" fontId="27" fillId="16" borderId="66" xfId="0" applyNumberFormat="1" applyFont="1" applyFill="1" applyBorder="1"/>
    <xf numFmtId="3" fontId="27" fillId="16" borderId="34" xfId="0" applyNumberFormat="1" applyFont="1" applyFill="1" applyBorder="1"/>
    <xf numFmtId="0" fontId="15" fillId="16" borderId="19" xfId="0" applyFont="1" applyFill="1" applyBorder="1" applyAlignment="1">
      <alignment horizontal="left" vertical="top" wrapText="1"/>
    </xf>
    <xf numFmtId="0" fontId="15" fillId="16" borderId="20" xfId="0" applyFont="1" applyFill="1" applyBorder="1" applyAlignment="1">
      <alignment horizontal="left" vertical="top" wrapText="1"/>
    </xf>
    <xf numFmtId="0" fontId="21" fillId="19" borderId="10" xfId="0" applyFont="1" applyFill="1" applyBorder="1"/>
    <xf numFmtId="0" fontId="37" fillId="16" borderId="0" xfId="0" applyFont="1" applyFill="1" applyAlignment="1"/>
    <xf numFmtId="0" fontId="36" fillId="16" borderId="0" xfId="0" applyFont="1" applyFill="1" applyAlignment="1"/>
    <xf numFmtId="0" fontId="0" fillId="0" borderId="0" xfId="0"/>
    <xf numFmtId="0" fontId="42" fillId="0" borderId="0" xfId="0" applyFont="1" applyFill="1"/>
    <xf numFmtId="0" fontId="0" fillId="0" borderId="0" xfId="0" applyFont="1" applyFill="1" applyAlignment="1">
      <alignment wrapText="1"/>
    </xf>
    <xf numFmtId="0" fontId="0" fillId="0" borderId="0" xfId="0" applyFill="1"/>
    <xf numFmtId="3" fontId="0" fillId="16" borderId="47" xfId="0" applyNumberFormat="1" applyFill="1" applyBorder="1"/>
    <xf numFmtId="3" fontId="0" fillId="16" borderId="68" xfId="0" applyNumberFormat="1" applyFill="1" applyBorder="1"/>
    <xf numFmtId="0" fontId="16" fillId="0" borderId="0" xfId="0" applyFont="1" applyAlignment="1">
      <alignment horizontal="center" wrapText="1"/>
    </xf>
    <xf numFmtId="0" fontId="0" fillId="0" borderId="73" xfId="0" applyBorder="1" applyAlignment="1">
      <alignment horizontal="center"/>
    </xf>
    <xf numFmtId="0" fontId="0" fillId="0" borderId="0" xfId="0"/>
    <xf numFmtId="0" fontId="0" fillId="0" borderId="0" xfId="0"/>
    <xf numFmtId="0" fontId="0" fillId="0" borderId="0" xfId="0"/>
    <xf numFmtId="0" fontId="17" fillId="0" borderId="0" xfId="0" applyFont="1" applyBorder="1"/>
    <xf numFmtId="0" fontId="0" fillId="16" borderId="0" xfId="0" applyFill="1" applyAlignment="1"/>
    <xf numFmtId="0" fontId="3" fillId="0" borderId="0" xfId="1" applyAlignment="1">
      <alignment horizontal="left" vertical="top"/>
    </xf>
    <xf numFmtId="0" fontId="4" fillId="16" borderId="16" xfId="0" applyFont="1" applyFill="1" applyBorder="1" applyAlignment="1">
      <alignment horizontal="center" vertical="center" wrapText="1"/>
    </xf>
    <xf numFmtId="0" fontId="30" fillId="2" borderId="34" xfId="0" applyFont="1" applyFill="1" applyBorder="1" applyAlignment="1">
      <alignment horizontal="center" vertical="center" wrapText="1"/>
    </xf>
    <xf numFmtId="3" fontId="30" fillId="2" borderId="72" xfId="0" applyNumberFormat="1" applyFont="1" applyFill="1" applyBorder="1" applyAlignment="1">
      <alignment horizontal="center" vertical="center"/>
    </xf>
    <xf numFmtId="0" fontId="30" fillId="2" borderId="34" xfId="0" quotePrefix="1" applyFont="1" applyFill="1" applyBorder="1" applyAlignment="1">
      <alignment horizontal="center" vertical="center" wrapText="1"/>
    </xf>
    <xf numFmtId="3" fontId="30" fillId="2" borderId="34" xfId="0" applyNumberFormat="1" applyFont="1" applyFill="1" applyBorder="1" applyAlignment="1">
      <alignment horizontal="center" vertical="center" wrapText="1"/>
    </xf>
    <xf numFmtId="0" fontId="0" fillId="0" borderId="0" xfId="0"/>
    <xf numFmtId="0" fontId="0" fillId="0" borderId="0" xfId="0"/>
    <xf numFmtId="0" fontId="0" fillId="0" borderId="0" xfId="0"/>
    <xf numFmtId="3" fontId="9" fillId="0" borderId="0" xfId="0" applyNumberFormat="1" applyFont="1" applyFill="1" applyBorder="1" applyAlignment="1">
      <alignment horizontal="center" vertical="center"/>
    </xf>
    <xf numFmtId="166" fontId="19" fillId="0" borderId="0" xfId="0" applyNumberFormat="1" applyFont="1" applyFill="1"/>
    <xf numFmtId="0" fontId="0" fillId="0" borderId="0" xfId="0"/>
    <xf numFmtId="0" fontId="43" fillId="0" borderId="0" xfId="0" applyFont="1" applyFill="1"/>
    <xf numFmtId="0" fontId="44" fillId="0" borderId="0" xfId="0" applyFont="1"/>
    <xf numFmtId="0" fontId="0" fillId="0" borderId="0" xfId="0"/>
    <xf numFmtId="0" fontId="0" fillId="0" borderId="0" xfId="0"/>
    <xf numFmtId="3" fontId="27" fillId="16" borderId="76" xfId="0" applyNumberFormat="1" applyFont="1" applyFill="1" applyBorder="1"/>
    <xf numFmtId="0" fontId="0" fillId="0" borderId="0" xfId="0"/>
    <xf numFmtId="0" fontId="0" fillId="0" borderId="0" xfId="0"/>
    <xf numFmtId="0" fontId="31" fillId="0" borderId="0" xfId="0" applyFont="1" applyFill="1" applyBorder="1" applyAlignment="1">
      <alignment horizontal="center" vertical="center"/>
    </xf>
    <xf numFmtId="49" fontId="0" fillId="0" borderId="45" xfId="0" applyNumberFormat="1" applyFont="1" applyFill="1" applyBorder="1" applyAlignment="1">
      <alignment vertical="top"/>
    </xf>
    <xf numFmtId="0" fontId="0" fillId="0" borderId="0" xfId="0"/>
    <xf numFmtId="0" fontId="0" fillId="0" borderId="0" xfId="0"/>
    <xf numFmtId="0" fontId="0" fillId="0" borderId="0" xfId="0"/>
    <xf numFmtId="49" fontId="0" fillId="0" borderId="0" xfId="0" applyNumberFormat="1" applyFont="1" applyFill="1" applyBorder="1" applyAlignment="1">
      <alignment vertical="top"/>
    </xf>
    <xf numFmtId="0" fontId="46" fillId="0" borderId="0" xfId="41" applyFont="1" applyFill="1" applyBorder="1" applyAlignment="1">
      <alignment horizontal="left" vertical="top"/>
    </xf>
    <xf numFmtId="0" fontId="0" fillId="0" borderId="0" xfId="0" applyNumberFormat="1" applyFont="1" applyFill="1" applyBorder="1" applyAlignment="1">
      <alignment vertical="top"/>
    </xf>
    <xf numFmtId="0" fontId="0" fillId="0" borderId="0" xfId="0" applyFill="1" applyBorder="1"/>
    <xf numFmtId="0" fontId="16" fillId="3" borderId="31" xfId="0" applyFont="1" applyFill="1" applyBorder="1" applyAlignment="1"/>
    <xf numFmtId="0" fontId="4" fillId="16" borderId="8" xfId="0" applyFont="1" applyFill="1" applyBorder="1" applyAlignment="1">
      <alignment horizontal="center" vertical="center" wrapText="1"/>
    </xf>
    <xf numFmtId="0" fontId="4" fillId="16" borderId="10" xfId="0" applyFont="1" applyFill="1" applyBorder="1" applyAlignment="1">
      <alignment horizontal="center" vertical="center" wrapText="1"/>
    </xf>
    <xf numFmtId="0" fontId="0" fillId="0" borderId="0" xfId="0"/>
    <xf numFmtId="0" fontId="0" fillId="0" borderId="0" xfId="0" applyFont="1"/>
    <xf numFmtId="0" fontId="55" fillId="19" borderId="14" xfId="0" applyFont="1" applyFill="1" applyBorder="1" applyAlignment="1">
      <alignment horizontal="center" vertical="center"/>
    </xf>
    <xf numFmtId="0" fontId="55" fillId="19" borderId="12" xfId="0" applyFont="1" applyFill="1" applyBorder="1" applyAlignment="1">
      <alignment horizontal="center" vertical="center"/>
    </xf>
    <xf numFmtId="0" fontId="55" fillId="19" borderId="13" xfId="0" applyFont="1" applyFill="1" applyBorder="1" applyAlignment="1">
      <alignment horizontal="center" vertical="center"/>
    </xf>
    <xf numFmtId="0" fontId="55" fillId="19" borderId="3" xfId="0" applyFont="1" applyFill="1" applyBorder="1" applyAlignment="1">
      <alignment horizontal="center" vertical="center" wrapText="1"/>
    </xf>
    <xf numFmtId="0" fontId="55" fillId="19" borderId="6" xfId="0" applyFont="1" applyFill="1" applyBorder="1" applyAlignment="1">
      <alignment horizontal="center" vertical="center" wrapText="1"/>
    </xf>
    <xf numFmtId="0" fontId="59" fillId="0" borderId="0" xfId="10" applyFont="1"/>
    <xf numFmtId="0" fontId="56" fillId="0" borderId="0" xfId="13" applyFont="1" applyFill="1" applyAlignment="1">
      <alignment horizontal="left"/>
    </xf>
    <xf numFmtId="0" fontId="59" fillId="0" borderId="0" xfId="10" applyFont="1" applyFill="1"/>
    <xf numFmtId="0" fontId="60" fillId="0" borderId="0" xfId="13" applyFont="1" applyFill="1" applyAlignment="1">
      <alignment horizontal="left"/>
    </xf>
    <xf numFmtId="3" fontId="60" fillId="0" borderId="0" xfId="17" applyNumberFormat="1" applyFont="1" applyBorder="1"/>
    <xf numFmtId="10" fontId="61" fillId="0" borderId="0" xfId="0" applyNumberFormat="1" applyFont="1" applyBorder="1"/>
    <xf numFmtId="0" fontId="58" fillId="0" borderId="12" xfId="12" applyFont="1" applyBorder="1" applyAlignment="1"/>
    <xf numFmtId="0" fontId="58" fillId="0" borderId="0" xfId="12" applyFont="1" applyBorder="1" applyAlignment="1"/>
    <xf numFmtId="3" fontId="58" fillId="0" borderId="0" xfId="12" applyNumberFormat="1" applyFont="1" applyBorder="1" applyAlignment="1"/>
    <xf numFmtId="164" fontId="58" fillId="0" borderId="0" xfId="2" applyNumberFormat="1" applyFont="1" applyBorder="1" applyAlignment="1"/>
    <xf numFmtId="0" fontId="57" fillId="0" borderId="12" xfId="12" applyFont="1" applyBorder="1" applyAlignment="1"/>
    <xf numFmtId="0" fontId="57" fillId="0" borderId="0" xfId="12" applyFont="1" applyBorder="1" applyAlignment="1"/>
    <xf numFmtId="166" fontId="60" fillId="0" borderId="0" xfId="17" applyNumberFormat="1" applyFont="1" applyBorder="1"/>
    <xf numFmtId="0" fontId="27" fillId="3" borderId="79" xfId="12" applyFont="1" applyFill="1" applyBorder="1" applyAlignment="1"/>
    <xf numFmtId="0" fontId="32" fillId="2" borderId="0" xfId="12" applyFont="1" applyFill="1" applyBorder="1" applyAlignment="1"/>
    <xf numFmtId="3" fontId="27" fillId="3" borderId="0" xfId="12" applyNumberFormat="1" applyFont="1" applyFill="1" applyBorder="1" applyAlignment="1"/>
    <xf numFmtId="164" fontId="27" fillId="3" borderId="13" xfId="2" applyNumberFormat="1" applyFont="1" applyFill="1" applyBorder="1" applyAlignment="1"/>
    <xf numFmtId="3" fontId="37" fillId="16" borderId="34" xfId="6" applyNumberFormat="1" applyFont="1" applyFill="1" applyBorder="1" applyAlignment="1">
      <alignment horizontal="center" wrapText="1"/>
    </xf>
    <xf numFmtId="3" fontId="37" fillId="16" borderId="40" xfId="6" applyNumberFormat="1" applyFont="1" applyFill="1" applyBorder="1" applyAlignment="1">
      <alignment horizontal="center" wrapText="1"/>
    </xf>
    <xf numFmtId="0" fontId="27" fillId="2" borderId="83" xfId="6" quotePrefix="1" applyNumberFormat="1" applyFont="1" applyFill="1" applyBorder="1" applyAlignment="1"/>
    <xf numFmtId="14" fontId="46" fillId="2" borderId="25" xfId="17" applyNumberFormat="1" applyFont="1" applyFill="1" applyBorder="1" applyAlignment="1">
      <alignment horizontal="right" wrapText="1"/>
    </xf>
    <xf numFmtId="3" fontId="46" fillId="2" borderId="25" xfId="17" applyNumberFormat="1" applyFont="1" applyFill="1" applyBorder="1" applyAlignment="1">
      <alignment horizontal="right" wrapText="1"/>
    </xf>
    <xf numFmtId="10" fontId="46" fillId="2" borderId="25" xfId="2" applyNumberFormat="1" applyFont="1" applyFill="1" applyBorder="1" applyAlignment="1">
      <alignment horizontal="right" wrapText="1"/>
    </xf>
    <xf numFmtId="2" fontId="46" fillId="2" borderId="84" xfId="17" applyNumberFormat="1" applyFont="1" applyFill="1" applyBorder="1" applyAlignment="1">
      <alignment horizontal="right" wrapText="1"/>
    </xf>
    <xf numFmtId="0" fontId="27" fillId="0" borderId="85" xfId="6" quotePrefix="1" applyNumberFormat="1" applyFont="1" applyBorder="1"/>
    <xf numFmtId="14" fontId="46" fillId="0" borderId="81" xfId="17" applyNumberFormat="1" applyFont="1" applyFill="1" applyBorder="1" applyAlignment="1">
      <alignment horizontal="right" wrapText="1"/>
    </xf>
    <xf numFmtId="3" fontId="46" fillId="0" borderId="81" xfId="17" applyNumberFormat="1" applyFont="1" applyFill="1" applyBorder="1" applyAlignment="1">
      <alignment horizontal="right" wrapText="1"/>
    </xf>
    <xf numFmtId="10" fontId="46" fillId="0" borderId="81" xfId="2" applyNumberFormat="1" applyFont="1" applyFill="1" applyBorder="1" applyAlignment="1">
      <alignment horizontal="right" wrapText="1"/>
    </xf>
    <xf numFmtId="2" fontId="46" fillId="0" borderId="86" xfId="17" applyNumberFormat="1" applyFont="1" applyFill="1" applyBorder="1" applyAlignment="1">
      <alignment horizontal="right" wrapText="1"/>
    </xf>
    <xf numFmtId="0" fontId="37" fillId="16" borderId="34" xfId="6" applyFont="1" applyFill="1" applyBorder="1" applyAlignment="1">
      <alignment horizontal="center"/>
    </xf>
    <xf numFmtId="0" fontId="37" fillId="16" borderId="72" xfId="6" applyFont="1" applyFill="1" applyBorder="1" applyAlignment="1">
      <alignment horizontal="center"/>
    </xf>
    <xf numFmtId="0" fontId="21" fillId="16" borderId="82" xfId="6" quotePrefix="1" applyNumberFormat="1" applyFont="1" applyFill="1" applyBorder="1" applyAlignment="1">
      <alignment horizontal="center" wrapText="1"/>
    </xf>
    <xf numFmtId="0" fontId="63" fillId="19" borderId="80" xfId="0" applyFont="1" applyFill="1" applyBorder="1" applyAlignment="1">
      <alignment horizontal="center" vertical="center"/>
    </xf>
    <xf numFmtId="0" fontId="63" fillId="19" borderId="5" xfId="0" applyFont="1" applyFill="1" applyBorder="1" applyAlignment="1">
      <alignment horizontal="center" vertical="center"/>
    </xf>
    <xf numFmtId="14" fontId="64" fillId="16" borderId="25" xfId="3" applyNumberFormat="1" applyFont="1" applyFill="1" applyBorder="1" applyAlignment="1">
      <alignment horizontal="right"/>
    </xf>
    <xf numFmtId="0" fontId="65" fillId="16" borderId="47" xfId="6" quotePrefix="1" applyNumberFormat="1" applyFont="1" applyFill="1" applyBorder="1" applyAlignment="1">
      <alignment horizontal="center" wrapText="1"/>
    </xf>
    <xf numFmtId="0" fontId="64" fillId="16" borderId="47" xfId="6" quotePrefix="1" applyNumberFormat="1" applyFont="1" applyFill="1" applyBorder="1" applyAlignment="1">
      <alignment horizontal="center" wrapText="1"/>
    </xf>
    <xf numFmtId="0" fontId="65" fillId="16" borderId="82" xfId="6" quotePrefix="1" applyNumberFormat="1" applyFont="1" applyFill="1" applyBorder="1" applyAlignment="1">
      <alignment horizontal="center" wrapText="1"/>
    </xf>
    <xf numFmtId="0" fontId="0" fillId="0" borderId="4" xfId="0" applyBorder="1"/>
    <xf numFmtId="0" fontId="3" fillId="0" borderId="47" xfId="1" quotePrefix="1" applyNumberFormat="1" applyFont="1" applyBorder="1" applyAlignment="1">
      <alignment wrapText="1"/>
    </xf>
    <xf numFmtId="3" fontId="60" fillId="0" borderId="0" xfId="17" applyNumberFormat="1" applyFont="1" applyBorder="1" applyAlignment="1">
      <alignment wrapText="1"/>
    </xf>
    <xf numFmtId="0" fontId="21" fillId="2" borderId="47" xfId="12" applyFont="1" applyFill="1" applyBorder="1" applyAlignment="1"/>
    <xf numFmtId="3" fontId="66" fillId="2" borderId="47" xfId="12" applyNumberFormat="1" applyFont="1" applyFill="1" applyBorder="1" applyAlignment="1"/>
    <xf numFmtId="164" fontId="66" fillId="2" borderId="48" xfId="2" applyNumberFormat="1" applyFont="1" applyFill="1" applyBorder="1" applyAlignment="1"/>
    <xf numFmtId="0" fontId="66" fillId="0" borderId="0" xfId="0" applyFont="1"/>
    <xf numFmtId="14" fontId="62" fillId="16" borderId="17" xfId="3" applyNumberFormat="1" applyFont="1" applyFill="1" applyBorder="1" applyAlignment="1">
      <alignment horizontal="center"/>
    </xf>
    <xf numFmtId="0" fontId="1" fillId="19" borderId="12" xfId="0" applyFont="1" applyFill="1" applyBorder="1" applyAlignment="1">
      <alignment horizontal="center" vertical="center"/>
    </xf>
    <xf numFmtId="0" fontId="15" fillId="16" borderId="88" xfId="0" applyFont="1" applyFill="1" applyBorder="1" applyAlignment="1">
      <alignment horizontal="center" vertical="top" wrapText="1"/>
    </xf>
    <xf numFmtId="0" fontId="15" fillId="16" borderId="89" xfId="0" applyFont="1" applyFill="1" applyBorder="1" applyAlignment="1">
      <alignment horizontal="center" vertical="top" wrapText="1"/>
    </xf>
    <xf numFmtId="0" fontId="0" fillId="0" borderId="52" xfId="0" applyBorder="1"/>
    <xf numFmtId="0" fontId="16" fillId="3" borderId="86" xfId="0" applyFont="1" applyFill="1" applyBorder="1" applyAlignment="1">
      <alignment horizontal="right" vertical="center"/>
    </xf>
    <xf numFmtId="0" fontId="16" fillId="3" borderId="81" xfId="0" applyFont="1" applyFill="1" applyBorder="1" applyAlignment="1">
      <alignment horizontal="right"/>
    </xf>
    <xf numFmtId="0" fontId="0" fillId="0" borderId="27" xfId="0" applyFont="1" applyBorder="1" applyAlignment="1">
      <alignment horizontal="right"/>
    </xf>
    <xf numFmtId="0" fontId="0" fillId="2" borderId="52" xfId="0" applyFill="1" applyBorder="1"/>
    <xf numFmtId="0" fontId="0" fillId="2" borderId="27" xfId="0" applyFont="1" applyFill="1" applyBorder="1" applyAlignment="1">
      <alignment horizontal="right"/>
    </xf>
    <xf numFmtId="0" fontId="16" fillId="3" borderId="92" xfId="0" applyFont="1" applyFill="1" applyBorder="1" applyAlignment="1">
      <alignment wrapText="1"/>
    </xf>
    <xf numFmtId="0" fontId="16" fillId="3" borderId="82" xfId="0" applyFont="1" applyFill="1" applyBorder="1" applyAlignment="1">
      <alignment wrapText="1"/>
    </xf>
    <xf numFmtId="0" fontId="16" fillId="3" borderId="85" xfId="0" applyFont="1" applyFill="1" applyBorder="1" applyAlignment="1">
      <alignment wrapText="1"/>
    </xf>
    <xf numFmtId="3" fontId="0" fillId="0" borderId="90" xfId="0" applyNumberFormat="1" applyFont="1" applyBorder="1" applyAlignment="1">
      <alignment horizontal="right" vertical="center"/>
    </xf>
    <xf numFmtId="3" fontId="0" fillId="2" borderId="90" xfId="0" applyNumberFormat="1" applyFont="1" applyFill="1" applyBorder="1" applyAlignment="1">
      <alignment horizontal="right" vertical="center"/>
    </xf>
    <xf numFmtId="0" fontId="0" fillId="2" borderId="90" xfId="0" applyNumberFormat="1" applyFont="1" applyFill="1" applyBorder="1" applyAlignment="1">
      <alignment horizontal="right" vertical="center"/>
    </xf>
    <xf numFmtId="0" fontId="0" fillId="0" borderId="90" xfId="0" applyNumberFormat="1" applyFont="1" applyBorder="1" applyAlignment="1">
      <alignment horizontal="right" vertical="center"/>
    </xf>
    <xf numFmtId="0" fontId="0" fillId="2" borderId="52" xfId="0" applyFont="1" applyFill="1" applyBorder="1"/>
    <xf numFmtId="0" fontId="0" fillId="2" borderId="68" xfId="0" applyFont="1" applyFill="1" applyBorder="1" applyAlignment="1">
      <alignment horizontal="right" vertical="center"/>
    </xf>
    <xf numFmtId="0" fontId="0" fillId="0" borderId="91" xfId="0" applyFont="1" applyBorder="1"/>
    <xf numFmtId="0" fontId="0" fillId="0" borderId="25" xfId="0" applyFont="1" applyBorder="1" applyAlignment="1">
      <alignment horizontal="right"/>
    </xf>
    <xf numFmtId="0" fontId="0" fillId="0" borderId="90" xfId="0" applyFont="1" applyBorder="1" applyAlignment="1">
      <alignment horizontal="right" vertical="center"/>
    </xf>
    <xf numFmtId="0" fontId="0" fillId="0" borderId="52" xfId="0" applyFont="1" applyBorder="1"/>
    <xf numFmtId="0" fontId="0" fillId="0" borderId="68" xfId="0" applyFont="1" applyBorder="1" applyAlignment="1">
      <alignment horizontal="right" vertical="center"/>
    </xf>
    <xf numFmtId="0" fontId="0" fillId="2" borderId="91" xfId="0" applyFont="1" applyFill="1" applyBorder="1"/>
    <xf numFmtId="0" fontId="0" fillId="2" borderId="25" xfId="0" applyFont="1" applyFill="1" applyBorder="1" applyAlignment="1">
      <alignment horizontal="right"/>
    </xf>
    <xf numFmtId="0" fontId="0" fillId="2" borderId="90" xfId="0" applyFont="1" applyFill="1" applyBorder="1" applyAlignment="1">
      <alignment horizontal="right" vertical="center"/>
    </xf>
    <xf numFmtId="0" fontId="64" fillId="16" borderId="70" xfId="0" applyFont="1" applyFill="1" applyBorder="1" applyAlignment="1">
      <alignment horizontal="center" vertical="center" wrapText="1"/>
    </xf>
    <xf numFmtId="0" fontId="64" fillId="16" borderId="71" xfId="0" applyFont="1" applyFill="1" applyBorder="1" applyAlignment="1">
      <alignment horizontal="center" vertical="center" wrapText="1"/>
    </xf>
    <xf numFmtId="0" fontId="46" fillId="16" borderId="57" xfId="0" applyFont="1" applyFill="1" applyBorder="1" applyAlignment="1">
      <alignment horizontal="center" vertical="center" wrapText="1"/>
    </xf>
    <xf numFmtId="0" fontId="46" fillId="4" borderId="94" xfId="0" applyFont="1" applyFill="1" applyBorder="1" applyAlignment="1">
      <alignment horizontal="left" vertical="top" wrapText="1"/>
    </xf>
    <xf numFmtId="0" fontId="46" fillId="4" borderId="95" xfId="0" applyFont="1" applyFill="1" applyBorder="1" applyAlignment="1">
      <alignment horizontal="left" vertical="top" wrapText="1"/>
    </xf>
    <xf numFmtId="0" fontId="46" fillId="4" borderId="96" xfId="0" applyFont="1" applyFill="1" applyBorder="1" applyAlignment="1">
      <alignment horizontal="left" vertical="top" wrapText="1"/>
    </xf>
    <xf numFmtId="0" fontId="46" fillId="4" borderId="97" xfId="0" applyFont="1" applyFill="1" applyBorder="1" applyAlignment="1">
      <alignment horizontal="left" vertical="top" wrapText="1"/>
    </xf>
    <xf numFmtId="0" fontId="69" fillId="16" borderId="57" xfId="0" applyFont="1" applyFill="1" applyBorder="1" applyAlignment="1">
      <alignment horizontal="center" vertical="center" wrapText="1"/>
    </xf>
    <xf numFmtId="0" fontId="27" fillId="15" borderId="91" xfId="0" applyFont="1" applyFill="1" applyBorder="1"/>
    <xf numFmtId="0" fontId="0" fillId="0" borderId="85" xfId="0" applyBorder="1" applyAlignment="1">
      <alignment horizontal="right"/>
    </xf>
    <xf numFmtId="0" fontId="0" fillId="0" borderId="87" xfId="0" applyBorder="1" applyAlignment="1">
      <alignment horizontal="right"/>
    </xf>
    <xf numFmtId="0" fontId="0" fillId="0" borderId="98" xfId="0" applyBorder="1" applyAlignment="1">
      <alignment horizontal="right"/>
    </xf>
    <xf numFmtId="0" fontId="0" fillId="17" borderId="72" xfId="0" applyFill="1" applyBorder="1"/>
    <xf numFmtId="0" fontId="0" fillId="17" borderId="0" xfId="0" applyFill="1" applyBorder="1" applyAlignment="1">
      <alignment horizontal="right"/>
    </xf>
    <xf numFmtId="0" fontId="0" fillId="17" borderId="41" xfId="0" applyFill="1" applyBorder="1" applyAlignment="1">
      <alignment horizontal="right"/>
    </xf>
    <xf numFmtId="0" fontId="0" fillId="0" borderId="0" xfId="0" applyBorder="1" applyAlignment="1">
      <alignment horizontal="right"/>
    </xf>
    <xf numFmtId="0" fontId="0" fillId="15" borderId="52" xfId="0" applyFill="1" applyBorder="1"/>
    <xf numFmtId="0" fontId="0" fillId="15" borderId="0" xfId="0" applyFill="1" applyBorder="1" applyAlignment="1">
      <alignment horizontal="right"/>
    </xf>
    <xf numFmtId="0" fontId="0" fillId="15" borderId="72" xfId="0" applyFill="1" applyBorder="1" applyAlignment="1">
      <alignment horizontal="right"/>
    </xf>
    <xf numFmtId="0" fontId="0" fillId="18" borderId="72" xfId="0" applyFill="1" applyBorder="1"/>
    <xf numFmtId="0" fontId="0" fillId="18" borderId="91" xfId="0" applyFill="1" applyBorder="1" applyAlignment="1">
      <alignment horizontal="right"/>
    </xf>
    <xf numFmtId="164" fontId="27" fillId="15" borderId="35" xfId="2" applyNumberFormat="1" applyFont="1" applyFill="1" applyBorder="1"/>
    <xf numFmtId="164" fontId="0" fillId="0" borderId="82" xfId="2" applyNumberFormat="1" applyFont="1" applyBorder="1" applyAlignment="1">
      <alignment horizontal="right"/>
    </xf>
    <xf numFmtId="164" fontId="0" fillId="0" borderId="68" xfId="2" applyNumberFormat="1" applyFont="1" applyBorder="1"/>
    <xf numFmtId="164" fontId="0" fillId="0" borderId="0" xfId="2" applyNumberFormat="1" applyFont="1" applyBorder="1" applyAlignment="1">
      <alignment horizontal="right"/>
    </xf>
    <xf numFmtId="164" fontId="0" fillId="0" borderId="4" xfId="2" applyNumberFormat="1" applyFont="1" applyBorder="1" applyAlignment="1">
      <alignment horizontal="right"/>
    </xf>
    <xf numFmtId="164" fontId="0" fillId="17" borderId="41" xfId="2" applyNumberFormat="1" applyFont="1" applyFill="1" applyBorder="1"/>
    <xf numFmtId="164" fontId="0" fillId="17" borderId="0" xfId="2" applyNumberFormat="1" applyFont="1" applyFill="1" applyBorder="1" applyAlignment="1">
      <alignment horizontal="right"/>
    </xf>
    <xf numFmtId="164" fontId="0" fillId="17" borderId="41" xfId="2" applyNumberFormat="1" applyFont="1" applyFill="1" applyBorder="1" applyAlignment="1">
      <alignment horizontal="right"/>
    </xf>
    <xf numFmtId="164" fontId="0" fillId="0" borderId="4" xfId="2" applyNumberFormat="1" applyFont="1" applyBorder="1"/>
    <xf numFmtId="164" fontId="0" fillId="15" borderId="99" xfId="2" applyNumberFormat="1" applyFont="1" applyFill="1" applyBorder="1"/>
    <xf numFmtId="164" fontId="0" fillId="15" borderId="0" xfId="2" applyNumberFormat="1" applyFont="1" applyFill="1" applyBorder="1" applyAlignment="1">
      <alignment horizontal="right"/>
    </xf>
    <xf numFmtId="164" fontId="0" fillId="15" borderId="41" xfId="2" applyNumberFormat="1" applyFont="1" applyFill="1" applyBorder="1" applyAlignment="1">
      <alignment horizontal="right"/>
    </xf>
    <xf numFmtId="164" fontId="0" fillId="18" borderId="41" xfId="2" applyNumberFormat="1" applyFont="1" applyFill="1" applyBorder="1"/>
    <xf numFmtId="164" fontId="0" fillId="18" borderId="35" xfId="2" applyNumberFormat="1" applyFont="1" applyFill="1" applyBorder="1" applyAlignment="1">
      <alignment horizontal="right"/>
    </xf>
    <xf numFmtId="0" fontId="0" fillId="18" borderId="85" xfId="0" applyFill="1" applyBorder="1" applyAlignment="1">
      <alignment horizontal="right"/>
    </xf>
    <xf numFmtId="164" fontId="0" fillId="18" borderId="82" xfId="2" applyNumberFormat="1" applyFont="1" applyFill="1" applyBorder="1" applyAlignment="1">
      <alignment horizontal="right"/>
    </xf>
    <xf numFmtId="0" fontId="0" fillId="2" borderId="31" xfId="0" applyFill="1" applyBorder="1" applyAlignment="1">
      <alignment horizontal="right"/>
    </xf>
    <xf numFmtId="0" fontId="0" fillId="2" borderId="87" xfId="0" applyFill="1" applyBorder="1" applyAlignment="1">
      <alignment horizontal="right"/>
    </xf>
    <xf numFmtId="164" fontId="0" fillId="2" borderId="93" xfId="2" applyNumberFormat="1" applyFont="1" applyFill="1" applyBorder="1" applyAlignment="1">
      <alignment horizontal="right"/>
    </xf>
    <xf numFmtId="164" fontId="0" fillId="2" borderId="0" xfId="2" applyNumberFormat="1" applyFont="1" applyFill="1" applyBorder="1" applyAlignment="1">
      <alignment horizontal="right"/>
    </xf>
    <xf numFmtId="0" fontId="0" fillId="2" borderId="0" xfId="0" applyFill="1" applyBorder="1" applyAlignment="1">
      <alignment horizontal="right"/>
    </xf>
    <xf numFmtId="0" fontId="0" fillId="2" borderId="0" xfId="0" applyFill="1" applyBorder="1"/>
    <xf numFmtId="164" fontId="0" fillId="2" borderId="0" xfId="2" applyNumberFormat="1" applyFont="1" applyFill="1" applyBorder="1"/>
    <xf numFmtId="0" fontId="53" fillId="0" borderId="0" xfId="43" applyFont="1" applyBorder="1" applyAlignment="1">
      <alignment wrapText="1"/>
    </xf>
    <xf numFmtId="0" fontId="71" fillId="3" borderId="72" xfId="0" applyFont="1" applyFill="1" applyBorder="1" applyAlignment="1">
      <alignment horizontal="center"/>
    </xf>
    <xf numFmtId="0" fontId="71" fillId="3" borderId="34" xfId="0" applyFont="1" applyFill="1" applyBorder="1" applyAlignment="1">
      <alignment horizontal="center"/>
    </xf>
    <xf numFmtId="0" fontId="71" fillId="3" borderId="40" xfId="0" applyFont="1" applyFill="1" applyBorder="1" applyAlignment="1">
      <alignment horizontal="center"/>
    </xf>
    <xf numFmtId="0" fontId="46" fillId="4" borderId="18" xfId="0" applyFont="1" applyFill="1" applyBorder="1" applyAlignment="1">
      <alignment horizontal="left" vertical="top" wrapText="1"/>
    </xf>
    <xf numFmtId="3" fontId="46" fillId="3" borderId="21" xfId="0" applyNumberFormat="1" applyFont="1" applyFill="1" applyBorder="1" applyAlignment="1">
      <alignment horizontal="left" vertical="top" wrapText="1"/>
    </xf>
    <xf numFmtId="0" fontId="46" fillId="3" borderId="21" xfId="0" applyNumberFormat="1" applyFont="1" applyFill="1" applyBorder="1" applyAlignment="1">
      <alignment horizontal="left" vertical="top" wrapText="1"/>
    </xf>
    <xf numFmtId="10" fontId="46" fillId="3" borderId="21" xfId="21" applyNumberFormat="1" applyFont="1" applyFill="1" applyBorder="1" applyAlignment="1">
      <alignment horizontal="left" vertical="top" wrapText="1"/>
    </xf>
    <xf numFmtId="0" fontId="46" fillId="4" borderId="26" xfId="0" applyFont="1" applyFill="1" applyBorder="1" applyAlignment="1">
      <alignment horizontal="left" vertical="top" wrapText="1"/>
    </xf>
    <xf numFmtId="0" fontId="46" fillId="3" borderId="22" xfId="0" applyNumberFormat="1" applyFont="1" applyFill="1" applyBorder="1" applyAlignment="1">
      <alignment horizontal="left" vertical="top" wrapText="1"/>
    </xf>
    <xf numFmtId="10" fontId="46" fillId="3" borderId="22" xfId="21" applyNumberFormat="1" applyFont="1" applyFill="1" applyBorder="1" applyAlignment="1">
      <alignment horizontal="left" vertical="top" wrapText="1"/>
    </xf>
    <xf numFmtId="0" fontId="66" fillId="0" borderId="0" xfId="0" applyFont="1" applyAlignment="1">
      <alignment wrapText="1"/>
    </xf>
    <xf numFmtId="0" fontId="70" fillId="0" borderId="0" xfId="0" applyFont="1" applyAlignment="1">
      <alignment wrapText="1"/>
    </xf>
    <xf numFmtId="0" fontId="0" fillId="2" borderId="100" xfId="0" applyFill="1" applyBorder="1"/>
    <xf numFmtId="0" fontId="0" fillId="2" borderId="101" xfId="0" applyFill="1" applyBorder="1"/>
    <xf numFmtId="0" fontId="0" fillId="2" borderId="4" xfId="0" applyFill="1" applyBorder="1"/>
    <xf numFmtId="164" fontId="0" fillId="2" borderId="90" xfId="2" applyNumberFormat="1" applyFont="1" applyFill="1" applyBorder="1"/>
    <xf numFmtId="164" fontId="0" fillId="2" borderId="103" xfId="2" applyNumberFormat="1" applyFont="1" applyFill="1" applyBorder="1"/>
    <xf numFmtId="164" fontId="0" fillId="2" borderId="68" xfId="2" applyNumberFormat="1" applyFont="1" applyFill="1" applyBorder="1"/>
    <xf numFmtId="164" fontId="0" fillId="2" borderId="79" xfId="2" applyNumberFormat="1" applyFont="1" applyFill="1" applyBorder="1"/>
    <xf numFmtId="164" fontId="0" fillId="2" borderId="104" xfId="2" applyNumberFormat="1" applyFont="1" applyFill="1" applyBorder="1"/>
    <xf numFmtId="3" fontId="0" fillId="0" borderId="0" xfId="0" applyNumberFormat="1" applyBorder="1" applyAlignment="1">
      <alignment horizontal="left"/>
    </xf>
    <xf numFmtId="164" fontId="0" fillId="0" borderId="0" xfId="0" applyNumberFormat="1" applyBorder="1"/>
    <xf numFmtId="3" fontId="0" fillId="2" borderId="102" xfId="0" applyNumberFormat="1" applyFill="1" applyBorder="1" applyAlignment="1">
      <alignment horizontal="left"/>
    </xf>
    <xf numFmtId="164" fontId="0" fillId="2" borderId="102" xfId="0" applyNumberFormat="1" applyFill="1" applyBorder="1"/>
    <xf numFmtId="164" fontId="71" fillId="3" borderId="40" xfId="0" applyNumberFormat="1" applyFont="1" applyFill="1" applyBorder="1" applyAlignment="1">
      <alignment horizontal="center"/>
    </xf>
    <xf numFmtId="164" fontId="0" fillId="2" borderId="102" xfId="2" applyNumberFormat="1" applyFont="1" applyFill="1" applyBorder="1"/>
    <xf numFmtId="0" fontId="72" fillId="0" borderId="0" xfId="42" applyFont="1" applyBorder="1"/>
    <xf numFmtId="0" fontId="73" fillId="16" borderId="6" xfId="0" applyFont="1" applyFill="1" applyBorder="1" applyAlignment="1">
      <alignment horizontal="center" vertical="center" wrapText="1"/>
    </xf>
    <xf numFmtId="0" fontId="46" fillId="4" borderId="23" xfId="0" applyFont="1" applyFill="1" applyBorder="1" applyAlignment="1">
      <alignment horizontal="left" vertical="top" wrapText="1"/>
    </xf>
    <xf numFmtId="3" fontId="46" fillId="4" borderId="18" xfId="15" applyNumberFormat="1" applyFont="1" applyFill="1" applyBorder="1" applyAlignment="1">
      <alignment horizontal="right" vertical="top" wrapText="1"/>
    </xf>
    <xf numFmtId="0" fontId="46" fillId="4" borderId="21" xfId="0" quotePrefix="1" applyFont="1" applyFill="1" applyBorder="1" applyAlignment="1">
      <alignment horizontal="right" vertical="top" wrapText="1"/>
    </xf>
    <xf numFmtId="3" fontId="46" fillId="5" borderId="18" xfId="15" applyNumberFormat="1" applyFont="1" applyFill="1" applyBorder="1" applyAlignment="1">
      <alignment horizontal="right" vertical="top" wrapText="1"/>
    </xf>
    <xf numFmtId="0" fontId="46" fillId="5" borderId="21" xfId="0" quotePrefix="1" applyFont="1" applyFill="1" applyBorder="1" applyAlignment="1">
      <alignment horizontal="right" vertical="top" wrapText="1"/>
    </xf>
    <xf numFmtId="0" fontId="46" fillId="4" borderId="18" xfId="15" applyNumberFormat="1" applyFont="1" applyFill="1" applyBorder="1" applyAlignment="1">
      <alignment horizontal="right" vertical="top" wrapText="1"/>
    </xf>
    <xf numFmtId="0" fontId="46" fillId="4" borderId="26" xfId="15" applyNumberFormat="1" applyFont="1" applyFill="1" applyBorder="1" applyAlignment="1">
      <alignment horizontal="right" vertical="top" wrapText="1"/>
    </xf>
    <xf numFmtId="0" fontId="46" fillId="4" borderId="22" xfId="0" quotePrefix="1" applyFont="1" applyFill="1" applyBorder="1" applyAlignment="1">
      <alignment horizontal="right" vertical="top" wrapText="1"/>
    </xf>
    <xf numFmtId="3" fontId="46" fillId="4" borderId="21" xfId="0" applyNumberFormat="1" applyFont="1" applyFill="1" applyBorder="1" applyAlignment="1" applyProtection="1">
      <alignment horizontal="left" vertical="top" wrapText="1"/>
    </xf>
    <xf numFmtId="0" fontId="46" fillId="4" borderId="21" xfId="0" applyFont="1" applyFill="1" applyBorder="1" applyAlignment="1" applyProtection="1">
      <alignment horizontal="left" vertical="top" wrapText="1"/>
    </xf>
    <xf numFmtId="0" fontId="46" fillId="4" borderId="21" xfId="0" applyNumberFormat="1" applyFont="1" applyFill="1" applyBorder="1" applyAlignment="1" applyProtection="1">
      <alignment horizontal="left" vertical="top" wrapText="1"/>
    </xf>
    <xf numFmtId="0" fontId="21" fillId="16" borderId="28" xfId="0" applyFont="1" applyFill="1" applyBorder="1" applyAlignment="1">
      <alignment horizontal="center" vertical="top" wrapText="1"/>
    </xf>
    <xf numFmtId="0" fontId="21" fillId="16" borderId="29" xfId="0" applyFont="1" applyFill="1" applyBorder="1" applyAlignment="1">
      <alignment horizontal="center" vertical="top" wrapText="1"/>
    </xf>
    <xf numFmtId="0" fontId="17" fillId="0" borderId="6" xfId="0" applyFont="1" applyBorder="1" applyAlignment="1">
      <alignment horizontal="center" vertical="center" wrapText="1"/>
    </xf>
    <xf numFmtId="3" fontId="75" fillId="11" borderId="58" xfId="0" applyNumberFormat="1" applyFont="1" applyFill="1" applyBorder="1" applyAlignment="1">
      <alignment horizontal="right" vertical="center"/>
    </xf>
    <xf numFmtId="0" fontId="75" fillId="11" borderId="59" xfId="0" applyFont="1" applyFill="1" applyBorder="1" applyAlignment="1">
      <alignment horizontal="right" vertical="center"/>
    </xf>
    <xf numFmtId="0" fontId="1" fillId="19" borderId="3" xfId="0" applyFont="1" applyFill="1" applyBorder="1" applyAlignment="1">
      <alignment horizontal="center" vertical="center"/>
    </xf>
    <xf numFmtId="0" fontId="1" fillId="19" borderId="6" xfId="0" applyFont="1" applyFill="1" applyBorder="1" applyAlignment="1">
      <alignment horizontal="center" vertical="center"/>
    </xf>
    <xf numFmtId="0" fontId="1" fillId="19" borderId="5" xfId="0" applyFont="1" applyFill="1" applyBorder="1" applyAlignment="1">
      <alignment horizontal="center" vertical="center" wrapText="1"/>
    </xf>
    <xf numFmtId="0" fontId="2" fillId="0" borderId="106" xfId="0" applyFont="1" applyBorder="1" applyAlignment="1">
      <alignment horizontal="center" vertical="center"/>
    </xf>
    <xf numFmtId="3" fontId="30" fillId="2" borderId="87" xfId="0" applyNumberFormat="1" applyFont="1" applyFill="1" applyBorder="1" applyAlignment="1">
      <alignment horizontal="center" vertical="center"/>
    </xf>
    <xf numFmtId="0" fontId="30" fillId="2" borderId="45" xfId="0" quotePrefix="1" applyFont="1" applyFill="1" applyBorder="1" applyAlignment="1">
      <alignment horizontal="center" vertical="center" wrapText="1"/>
    </xf>
    <xf numFmtId="3" fontId="30" fillId="2" borderId="45" xfId="0" applyNumberFormat="1" applyFont="1" applyFill="1" applyBorder="1" applyAlignment="1">
      <alignment horizontal="center" vertical="center" wrapText="1"/>
    </xf>
    <xf numFmtId="0" fontId="74" fillId="2" borderId="109" xfId="0" applyFont="1" applyFill="1" applyBorder="1" applyAlignment="1">
      <alignment horizontal="left" vertical="center" wrapText="1"/>
    </xf>
    <xf numFmtId="0" fontId="62" fillId="5" borderId="110" xfId="0" applyFont="1" applyFill="1" applyBorder="1" applyAlignment="1">
      <alignment horizontal="left" vertical="top" wrapText="1"/>
    </xf>
    <xf numFmtId="0" fontId="62" fillId="5" borderId="111" xfId="0" applyFont="1" applyFill="1" applyBorder="1" applyAlignment="1">
      <alignment horizontal="left" vertical="top" wrapText="1"/>
    </xf>
    <xf numFmtId="0" fontId="46" fillId="4" borderId="105" xfId="0" applyFont="1" applyFill="1" applyBorder="1" applyAlignment="1">
      <alignment horizontal="left" vertical="top" wrapText="1"/>
    </xf>
    <xf numFmtId="0" fontId="46" fillId="5" borderId="107" xfId="0" applyFont="1" applyFill="1" applyBorder="1" applyAlignment="1">
      <alignment horizontal="left" vertical="top" wrapText="1"/>
    </xf>
    <xf numFmtId="0" fontId="46" fillId="4" borderId="108" xfId="0" applyFont="1" applyFill="1" applyBorder="1" applyAlignment="1">
      <alignment horizontal="left" vertical="top" wrapText="1"/>
    </xf>
    <xf numFmtId="0" fontId="66" fillId="16" borderId="3" xfId="0" applyFont="1" applyFill="1" applyBorder="1" applyAlignment="1">
      <alignment horizontal="center" vertical="top" wrapText="1"/>
    </xf>
    <xf numFmtId="0" fontId="66" fillId="16" borderId="6" xfId="0" applyFont="1" applyFill="1" applyBorder="1" applyAlignment="1">
      <alignment horizontal="center" vertical="top" wrapText="1"/>
    </xf>
    <xf numFmtId="0" fontId="66" fillId="16" borderId="5" xfId="0" applyFont="1" applyFill="1" applyBorder="1" applyAlignment="1">
      <alignment horizontal="center" vertical="top" wrapText="1"/>
    </xf>
    <xf numFmtId="0" fontId="46" fillId="4" borderId="103" xfId="0" applyFont="1" applyFill="1" applyBorder="1" applyAlignment="1">
      <alignment horizontal="left" vertical="top" wrapText="1"/>
    </xf>
    <xf numFmtId="0" fontId="46" fillId="4" borderId="106" xfId="15" applyNumberFormat="1" applyFont="1" applyFill="1" applyBorder="1" applyAlignment="1">
      <alignment horizontal="right" vertical="top" wrapText="1"/>
    </xf>
    <xf numFmtId="0" fontId="46" fillId="4" borderId="106" xfId="0" quotePrefix="1" applyFont="1" applyFill="1" applyBorder="1" applyAlignment="1">
      <alignment horizontal="right" vertical="top" wrapText="1"/>
    </xf>
    <xf numFmtId="0" fontId="46" fillId="4" borderId="32" xfId="0" applyFont="1" applyFill="1" applyBorder="1" applyAlignment="1">
      <alignment horizontal="center" vertical="top" wrapText="1"/>
    </xf>
    <xf numFmtId="0" fontId="0" fillId="2" borderId="34" xfId="0" applyFont="1" applyFill="1" applyBorder="1" applyAlignment="1">
      <alignment horizontal="center" vertical="top"/>
    </xf>
    <xf numFmtId="165" fontId="0" fillId="2" borderId="34" xfId="0" applyNumberFormat="1" applyFont="1" applyFill="1" applyBorder="1" applyAlignment="1">
      <alignment horizontal="right"/>
    </xf>
    <xf numFmtId="165" fontId="0" fillId="2" borderId="45" xfId="0" applyNumberFormat="1" applyFont="1" applyFill="1" applyBorder="1" applyAlignment="1">
      <alignment horizontal="right"/>
    </xf>
    <xf numFmtId="0" fontId="79" fillId="16" borderId="3" xfId="0" applyFont="1" applyFill="1" applyBorder="1" applyAlignment="1">
      <alignment horizontal="center" vertical="center" wrapText="1"/>
    </xf>
    <xf numFmtId="0" fontId="62" fillId="5" borderId="105" xfId="0" applyFont="1" applyFill="1" applyBorder="1" applyAlignment="1">
      <alignment horizontal="left" vertical="top" wrapText="1"/>
    </xf>
    <xf numFmtId="0" fontId="46" fillId="4" borderId="49" xfId="0" applyFont="1" applyFill="1" applyBorder="1" applyAlignment="1">
      <alignment horizontal="left" vertical="top" wrapText="1"/>
    </xf>
    <xf numFmtId="0" fontId="46" fillId="4" borderId="38" xfId="0" applyFont="1" applyFill="1" applyBorder="1" applyAlignment="1">
      <alignment horizontal="left" vertical="top" wrapText="1"/>
    </xf>
    <xf numFmtId="165" fontId="0" fillId="2" borderId="25" xfId="15" applyNumberFormat="1" applyFont="1" applyFill="1" applyBorder="1" applyAlignment="1">
      <alignment horizontal="right"/>
    </xf>
    <xf numFmtId="0" fontId="16" fillId="0" borderId="41" xfId="0" applyFont="1" applyBorder="1" applyAlignment="1"/>
    <xf numFmtId="0" fontId="21" fillId="16" borderId="40" xfId="0" applyFont="1" applyFill="1" applyBorder="1" applyAlignment="1">
      <alignment horizontal="center" vertical="top" wrapText="1"/>
    </xf>
    <xf numFmtId="0" fontId="21" fillId="16" borderId="40" xfId="0" applyFont="1" applyFill="1" applyBorder="1" applyAlignment="1">
      <alignment vertical="top" wrapText="1"/>
    </xf>
    <xf numFmtId="0" fontId="64" fillId="16" borderId="41" xfId="0" applyFont="1" applyFill="1" applyBorder="1" applyAlignment="1">
      <alignment horizontal="center" vertical="center" wrapText="1"/>
    </xf>
    <xf numFmtId="0" fontId="0" fillId="2" borderId="36" xfId="0" applyFont="1" applyFill="1" applyBorder="1" applyAlignment="1">
      <alignment horizontal="right"/>
    </xf>
    <xf numFmtId="164" fontId="0" fillId="2" borderId="25" xfId="2" applyNumberFormat="1" applyFont="1" applyFill="1" applyBorder="1"/>
    <xf numFmtId="165" fontId="0" fillId="2" borderId="36" xfId="15" applyNumberFormat="1" applyFont="1" applyFill="1" applyBorder="1" applyAlignment="1">
      <alignment horizontal="right"/>
    </xf>
    <xf numFmtId="164" fontId="27" fillId="2" borderId="25" xfId="2" applyNumberFormat="1" applyFont="1" applyFill="1" applyBorder="1"/>
    <xf numFmtId="0" fontId="0" fillId="2" borderId="75" xfId="0" applyFont="1" applyFill="1" applyBorder="1" applyAlignment="1">
      <alignment horizontal="right"/>
    </xf>
    <xf numFmtId="0" fontId="68" fillId="2" borderId="21" xfId="0" applyFont="1" applyFill="1" applyBorder="1" applyAlignment="1">
      <alignment horizontal="right" vertical="top" wrapText="1"/>
    </xf>
    <xf numFmtId="0" fontId="68" fillId="2" borderId="50" xfId="0" applyFont="1" applyFill="1" applyBorder="1" applyAlignment="1">
      <alignment horizontal="right" vertical="top" wrapText="1"/>
    </xf>
    <xf numFmtId="165" fontId="0" fillId="2" borderId="25" xfId="0" applyNumberFormat="1" applyFont="1" applyFill="1" applyBorder="1" applyAlignment="1">
      <alignment horizontal="right"/>
    </xf>
    <xf numFmtId="165" fontId="0" fillId="2" borderId="36" xfId="0" applyNumberFormat="1" applyFont="1" applyFill="1" applyBorder="1" applyAlignment="1">
      <alignment horizontal="right"/>
    </xf>
    <xf numFmtId="0" fontId="0" fillId="2" borderId="101" xfId="0" applyFont="1" applyFill="1" applyBorder="1" applyAlignment="1">
      <alignment horizontal="right"/>
    </xf>
    <xf numFmtId="165" fontId="0" fillId="2" borderId="106" xfId="0" applyNumberFormat="1" applyFont="1" applyFill="1" applyBorder="1" applyAlignment="1">
      <alignment horizontal="right"/>
    </xf>
    <xf numFmtId="164" fontId="0" fillId="2" borderId="106" xfId="2" applyNumberFormat="1" applyFont="1" applyFill="1" applyBorder="1"/>
    <xf numFmtId="165" fontId="0" fillId="2" borderId="101" xfId="0" applyNumberFormat="1" applyFont="1" applyFill="1" applyBorder="1" applyAlignment="1">
      <alignment horizontal="right"/>
    </xf>
    <xf numFmtId="0" fontId="0" fillId="2" borderId="100" xfId="0" applyFont="1" applyFill="1" applyBorder="1" applyAlignment="1">
      <alignment horizontal="right"/>
    </xf>
    <xf numFmtId="0" fontId="16" fillId="2" borderId="100" xfId="0" applyFont="1" applyFill="1" applyBorder="1" applyAlignment="1"/>
    <xf numFmtId="0" fontId="73" fillId="16" borderId="37" xfId="0" applyFont="1" applyFill="1" applyBorder="1" applyAlignment="1">
      <alignment horizontal="center" vertical="center" wrapText="1"/>
    </xf>
    <xf numFmtId="0" fontId="73" fillId="16" borderId="46" xfId="0" applyFont="1" applyFill="1" applyBorder="1" applyAlignment="1">
      <alignment horizontal="center" vertical="center" wrapText="1"/>
    </xf>
    <xf numFmtId="0" fontId="16" fillId="0" borderId="6" xfId="0" applyFont="1" applyBorder="1" applyAlignment="1">
      <alignment vertical="center" wrapText="1"/>
    </xf>
    <xf numFmtId="0" fontId="73" fillId="16" borderId="99" xfId="0" applyFont="1" applyFill="1" applyBorder="1" applyAlignment="1">
      <alignment horizontal="center" vertical="center" wrapText="1"/>
    </xf>
    <xf numFmtId="0" fontId="73" fillId="16" borderId="4" xfId="0" applyFont="1" applyFill="1" applyBorder="1" applyAlignment="1">
      <alignment horizontal="center" vertical="center" wrapText="1"/>
    </xf>
    <xf numFmtId="0" fontId="17" fillId="0" borderId="4" xfId="0" applyFont="1" applyBorder="1" applyAlignment="1">
      <alignment horizontal="center" vertical="center" wrapText="1"/>
    </xf>
    <xf numFmtId="3" fontId="0" fillId="2" borderId="6" xfId="0" applyNumberFormat="1" applyFont="1" applyFill="1" applyBorder="1" applyAlignment="1">
      <alignment horizontal="right" wrapText="1"/>
    </xf>
    <xf numFmtId="10" fontId="0" fillId="2" borderId="6" xfId="0" applyNumberFormat="1" applyFont="1" applyFill="1" applyBorder="1" applyAlignment="1">
      <alignment horizontal="right" wrapText="1"/>
    </xf>
    <xf numFmtId="10" fontId="0" fillId="2" borderId="4" xfId="0" applyNumberFormat="1" applyFont="1" applyFill="1" applyBorder="1" applyAlignment="1">
      <alignment horizontal="right" wrapText="1"/>
    </xf>
    <xf numFmtId="3" fontId="0" fillId="2" borderId="13" xfId="0" applyNumberFormat="1" applyFont="1" applyFill="1" applyBorder="1" applyAlignment="1">
      <alignment horizontal="right" wrapText="1"/>
    </xf>
    <xf numFmtId="164" fontId="0" fillId="2" borderId="13" xfId="0" applyNumberFormat="1" applyFont="1" applyFill="1" applyBorder="1" applyAlignment="1">
      <alignment horizontal="right" wrapText="1"/>
    </xf>
    <xf numFmtId="164" fontId="0" fillId="2" borderId="0" xfId="0" applyNumberFormat="1" applyFont="1" applyFill="1" applyBorder="1" applyAlignment="1">
      <alignment horizontal="right" wrapText="1"/>
    </xf>
    <xf numFmtId="0" fontId="74" fillId="2" borderId="70" xfId="0" applyFont="1" applyFill="1" applyBorder="1" applyAlignment="1">
      <alignment vertical="center" wrapText="1"/>
    </xf>
    <xf numFmtId="3" fontId="0" fillId="2" borderId="16" xfId="0" applyNumberFormat="1" applyFont="1" applyFill="1" applyBorder="1" applyAlignment="1">
      <alignment horizontal="right" wrapText="1"/>
    </xf>
    <xf numFmtId="9" fontId="0" fillId="2" borderId="16" xfId="0" applyNumberFormat="1" applyFont="1" applyFill="1" applyBorder="1" applyAlignment="1">
      <alignment horizontal="right" wrapText="1"/>
    </xf>
    <xf numFmtId="9" fontId="0" fillId="2" borderId="8" xfId="0" applyNumberFormat="1" applyFont="1" applyFill="1" applyBorder="1" applyAlignment="1">
      <alignment horizontal="right" wrapText="1"/>
    </xf>
    <xf numFmtId="0" fontId="75" fillId="2" borderId="10" xfId="0" applyFont="1" applyFill="1" applyBorder="1" applyAlignment="1">
      <alignment vertical="center" wrapText="1"/>
    </xf>
    <xf numFmtId="9" fontId="0" fillId="2" borderId="16" xfId="2" applyFont="1" applyFill="1" applyBorder="1" applyAlignment="1">
      <alignment horizontal="right" wrapText="1"/>
    </xf>
    <xf numFmtId="9" fontId="0" fillId="2" borderId="8" xfId="2" applyFont="1" applyFill="1" applyBorder="1" applyAlignment="1">
      <alignment horizontal="right" wrapText="1"/>
    </xf>
    <xf numFmtId="0" fontId="75" fillId="2" borderId="71" xfId="0" applyFont="1" applyFill="1" applyBorder="1" applyAlignment="1">
      <alignment vertical="center" wrapText="1"/>
    </xf>
    <xf numFmtId="3" fontId="0" fillId="2" borderId="71" xfId="0" applyNumberFormat="1" applyFont="1" applyFill="1" applyBorder="1" applyAlignment="1">
      <alignment horizontal="right" wrapText="1"/>
    </xf>
    <xf numFmtId="9" fontId="0" fillId="2" borderId="71" xfId="0" applyNumberFormat="1" applyFont="1" applyFill="1" applyBorder="1" applyAlignment="1">
      <alignment horizontal="right" wrapText="1"/>
    </xf>
    <xf numFmtId="9" fontId="0" fillId="2" borderId="0" xfId="0" applyNumberFormat="1" applyFont="1" applyFill="1" applyBorder="1" applyAlignment="1">
      <alignment horizontal="right" wrapText="1"/>
    </xf>
    <xf numFmtId="0" fontId="67" fillId="16" borderId="13" xfId="0" applyFont="1" applyFill="1" applyBorder="1" applyAlignment="1">
      <alignment horizontal="center" vertical="center" wrapText="1"/>
    </xf>
    <xf numFmtId="0" fontId="77" fillId="2" borderId="60" xfId="0" applyFont="1" applyFill="1" applyBorder="1" applyAlignment="1">
      <alignment horizontal="left" vertical="center" wrapText="1" indent="1"/>
    </xf>
    <xf numFmtId="0" fontId="78" fillId="2" borderId="60" xfId="0" applyNumberFormat="1" applyFont="1" applyFill="1" applyBorder="1" applyAlignment="1">
      <alignment horizontal="right" vertical="center"/>
    </xf>
    <xf numFmtId="0" fontId="78" fillId="2" borderId="61" xfId="0" applyFont="1" applyFill="1" applyBorder="1" applyAlignment="1">
      <alignment horizontal="right" vertical="center"/>
    </xf>
    <xf numFmtId="0" fontId="77" fillId="2" borderId="60" xfId="0" applyFont="1" applyFill="1" applyBorder="1" applyAlignment="1">
      <alignment horizontal="left" vertical="center" wrapText="1" indent="3"/>
    </xf>
    <xf numFmtId="0" fontId="77" fillId="2" borderId="60" xfId="0" applyFont="1" applyFill="1" applyBorder="1" applyAlignment="1">
      <alignment horizontal="left" vertical="center" wrapText="1" indent="5"/>
    </xf>
    <xf numFmtId="0" fontId="77" fillId="2" borderId="60" xfId="0" applyFont="1" applyFill="1" applyBorder="1" applyAlignment="1">
      <alignment horizontal="left" vertical="center" wrapText="1" indent="4"/>
    </xf>
    <xf numFmtId="3" fontId="78" fillId="2" borderId="60" xfId="0" applyNumberFormat="1" applyFont="1" applyFill="1" applyBorder="1" applyAlignment="1">
      <alignment horizontal="right" vertical="center"/>
    </xf>
    <xf numFmtId="0" fontId="15" fillId="4" borderId="26" xfId="1" applyFont="1" applyFill="1" applyBorder="1" applyAlignment="1">
      <alignment horizontal="left" vertical="top" wrapText="1"/>
    </xf>
    <xf numFmtId="0" fontId="15" fillId="3" borderId="22" xfId="0" applyFont="1" applyFill="1" applyBorder="1" applyAlignment="1">
      <alignment horizontal="left" vertical="top" wrapText="1"/>
    </xf>
    <xf numFmtId="0" fontId="15" fillId="3" borderId="22" xfId="21" applyFont="1" applyFill="1" applyBorder="1" applyAlignment="1">
      <alignment horizontal="left" vertical="top" wrapText="1"/>
    </xf>
    <xf numFmtId="0" fontId="81" fillId="0" borderId="102" xfId="1" applyFont="1" applyBorder="1" applyAlignment="1">
      <alignment horizontal="right"/>
    </xf>
    <xf numFmtId="0" fontId="81" fillId="0" borderId="101" xfId="0" applyFont="1" applyBorder="1" applyAlignment="1">
      <alignment horizontal="right"/>
    </xf>
    <xf numFmtId="165" fontId="81" fillId="0" borderId="106" xfId="0" applyNumberFormat="1" applyFont="1" applyBorder="1" applyAlignment="1">
      <alignment horizontal="right"/>
    </xf>
    <xf numFmtId="164" fontId="81" fillId="0" borderId="106" xfId="2" applyNumberFormat="1" applyFont="1" applyBorder="1"/>
    <xf numFmtId="165" fontId="81" fillId="0" borderId="101" xfId="0" applyNumberFormat="1" applyFont="1" applyBorder="1" applyAlignment="1">
      <alignment horizontal="right"/>
    </xf>
    <xf numFmtId="164" fontId="82" fillId="0" borderId="106" xfId="2" applyNumberFormat="1" applyFont="1" applyBorder="1"/>
    <xf numFmtId="0" fontId="0" fillId="0" borderId="0" xfId="0" applyFont="1" applyBorder="1"/>
    <xf numFmtId="3" fontId="81" fillId="0" borderId="13" xfId="0" applyNumberFormat="1" applyFont="1" applyBorder="1" applyAlignment="1">
      <alignment horizontal="right" wrapText="1"/>
    </xf>
    <xf numFmtId="0" fontId="0" fillId="0" borderId="0" xfId="0" applyFont="1" applyFill="1" applyBorder="1"/>
    <xf numFmtId="0" fontId="83" fillId="4" borderId="26" xfId="15" applyNumberFormat="1" applyFont="1" applyFill="1" applyBorder="1" applyAlignment="1">
      <alignment horizontal="right" vertical="top" wrapText="1"/>
    </xf>
    <xf numFmtId="0" fontId="83" fillId="4" borderId="112" xfId="0" applyFont="1" applyFill="1" applyBorder="1" applyAlignment="1">
      <alignment horizontal="right" vertical="top" wrapText="1"/>
    </xf>
    <xf numFmtId="165" fontId="81" fillId="2" borderId="45" xfId="0" applyNumberFormat="1" applyFont="1" applyFill="1" applyBorder="1" applyAlignment="1">
      <alignment horizontal="right"/>
    </xf>
    <xf numFmtId="0" fontId="0" fillId="0" borderId="73" xfId="0" applyNumberFormat="1" applyBorder="1" applyAlignment="1">
      <alignment horizontal="center"/>
    </xf>
    <xf numFmtId="0" fontId="16" fillId="0" borderId="0" xfId="0" applyFont="1" applyAlignment="1">
      <alignment wrapText="1"/>
    </xf>
    <xf numFmtId="49" fontId="0" fillId="0" borderId="0" xfId="0" applyNumberFormat="1" applyFont="1" applyAlignment="1">
      <alignment vertical="top" wrapText="1"/>
    </xf>
    <xf numFmtId="0" fontId="0" fillId="0" borderId="0" xfId="0" applyFill="1" applyAlignment="1">
      <alignment wrapText="1"/>
    </xf>
    <xf numFmtId="3" fontId="70" fillId="0" borderId="0" xfId="0" applyNumberFormat="1" applyFont="1" applyFill="1" applyBorder="1" applyAlignment="1">
      <alignment wrapText="1"/>
    </xf>
    <xf numFmtId="164" fontId="70" fillId="0" borderId="0" xfId="2" applyNumberFormat="1" applyFont="1" applyBorder="1" applyAlignment="1">
      <alignment wrapText="1"/>
    </xf>
    <xf numFmtId="0" fontId="21" fillId="19" borderId="9" xfId="0" applyFont="1" applyFill="1" applyBorder="1" applyAlignment="1">
      <alignment horizontal="center"/>
    </xf>
    <xf numFmtId="0" fontId="0" fillId="0" borderId="0" xfId="0"/>
    <xf numFmtId="0" fontId="33" fillId="16" borderId="12" xfId="0" applyFont="1" applyFill="1" applyBorder="1" applyAlignment="1">
      <alignment horizontal="center" vertical="center" wrapText="1"/>
    </xf>
    <xf numFmtId="0" fontId="33" fillId="16" borderId="13" xfId="0" applyFont="1" applyFill="1" applyBorder="1" applyAlignment="1">
      <alignment horizontal="center" vertical="center" wrapText="1"/>
    </xf>
    <xf numFmtId="9" fontId="34" fillId="9" borderId="8" xfId="0" applyNumberFormat="1" applyFont="1" applyFill="1" applyBorder="1" applyAlignment="1">
      <alignment horizontal="center" vertical="center" wrapText="1"/>
    </xf>
    <xf numFmtId="0" fontId="27" fillId="0" borderId="12" xfId="12" applyFont="1" applyBorder="1" applyAlignment="1"/>
    <xf numFmtId="0" fontId="3" fillId="2" borderId="70" xfId="1" applyFont="1" applyFill="1" applyBorder="1" applyAlignment="1">
      <alignment wrapText="1"/>
    </xf>
    <xf numFmtId="0" fontId="64" fillId="16" borderId="92" xfId="0" applyFont="1" applyFill="1" applyBorder="1" applyAlignment="1">
      <alignment horizontal="center"/>
    </xf>
    <xf numFmtId="0" fontId="64" fillId="16" borderId="31" xfId="0" applyFont="1" applyFill="1" applyBorder="1" applyAlignment="1">
      <alignment horizontal="center"/>
    </xf>
    <xf numFmtId="0" fontId="27" fillId="22" borderId="0" xfId="0" applyFont="1" applyFill="1"/>
    <xf numFmtId="0" fontId="86" fillId="22" borderId="0" xfId="0" applyFont="1" applyFill="1"/>
    <xf numFmtId="0" fontId="0" fillId="19" borderId="9" xfId="0" applyFont="1" applyFill="1" applyBorder="1"/>
    <xf numFmtId="0" fontId="0" fillId="19" borderId="10" xfId="0" applyFont="1" applyFill="1" applyBorder="1"/>
    <xf numFmtId="0" fontId="0" fillId="0" borderId="0" xfId="0" applyFont="1" applyFill="1"/>
    <xf numFmtId="0" fontId="0" fillId="0" borderId="0" xfId="8" applyFont="1"/>
    <xf numFmtId="0" fontId="88" fillId="0" borderId="0" xfId="0" applyFont="1" applyAlignment="1">
      <alignment horizontal="left" vertical="center" indent="1"/>
    </xf>
    <xf numFmtId="0" fontId="50" fillId="0" borderId="4" xfId="42" applyBorder="1" applyAlignment="1"/>
    <xf numFmtId="0" fontId="89" fillId="19" borderId="1" xfId="0" applyFont="1" applyFill="1" applyBorder="1"/>
    <xf numFmtId="0" fontId="90" fillId="19" borderId="8" xfId="0" applyFont="1" applyFill="1" applyBorder="1" applyAlignment="1">
      <alignment horizontal="left" indent="4"/>
    </xf>
    <xf numFmtId="3" fontId="27" fillId="2" borderId="16" xfId="0" applyNumberFormat="1" applyFont="1" applyFill="1" applyBorder="1"/>
    <xf numFmtId="3" fontId="27" fillId="2" borderId="9" xfId="0" applyNumberFormat="1" applyFont="1" applyFill="1" applyBorder="1"/>
    <xf numFmtId="164" fontId="27" fillId="2" borderId="16" xfId="20" applyNumberFormat="1" applyFont="1" applyFill="1" applyBorder="1"/>
    <xf numFmtId="164" fontId="27" fillId="2" borderId="10" xfId="20" applyNumberFormat="1" applyFont="1" applyFill="1" applyBorder="1"/>
    <xf numFmtId="0" fontId="91" fillId="12" borderId="58" xfId="0" applyFont="1" applyFill="1" applyBorder="1" applyAlignment="1">
      <alignment horizontal="center" wrapText="1"/>
    </xf>
    <xf numFmtId="0" fontId="91" fillId="12" borderId="59" xfId="0" applyFont="1" applyFill="1" applyBorder="1" applyAlignment="1">
      <alignment horizontal="center" wrapText="1"/>
    </xf>
    <xf numFmtId="3" fontId="78" fillId="10" borderId="58" xfId="0" applyNumberFormat="1" applyFont="1" applyFill="1" applyBorder="1" applyAlignment="1">
      <alignment horizontal="right" vertical="center"/>
    </xf>
    <xf numFmtId="0" fontId="78" fillId="10" borderId="59" xfId="0" applyFont="1" applyFill="1" applyBorder="1" applyAlignment="1">
      <alignment horizontal="right" vertical="center"/>
    </xf>
    <xf numFmtId="3" fontId="78" fillId="12" borderId="60" xfId="0" applyNumberFormat="1" applyFont="1" applyFill="1" applyBorder="1" applyAlignment="1">
      <alignment horizontal="right" vertical="center"/>
    </xf>
    <xf numFmtId="0" fontId="78" fillId="12" borderId="61" xfId="0" applyFont="1" applyFill="1" applyBorder="1" applyAlignment="1">
      <alignment horizontal="right" vertical="center"/>
    </xf>
    <xf numFmtId="3" fontId="75" fillId="11" borderId="60" xfId="0" applyNumberFormat="1" applyFont="1" applyFill="1" applyBorder="1" applyAlignment="1">
      <alignment horizontal="right" vertical="center"/>
    </xf>
    <xf numFmtId="0" fontId="75" fillId="11" borderId="61" xfId="0" applyFont="1" applyFill="1" applyBorder="1" applyAlignment="1">
      <alignment horizontal="right" vertical="center"/>
    </xf>
    <xf numFmtId="0" fontId="78" fillId="10" borderId="60" xfId="0" applyNumberFormat="1" applyFont="1" applyFill="1" applyBorder="1" applyAlignment="1">
      <alignment horizontal="right" vertical="center"/>
    </xf>
    <xf numFmtId="0" fontId="78" fillId="10" borderId="61" xfId="0" applyFont="1" applyFill="1" applyBorder="1" applyAlignment="1">
      <alignment horizontal="right" vertical="center"/>
    </xf>
    <xf numFmtId="3" fontId="78" fillId="10" borderId="60" xfId="0" applyNumberFormat="1" applyFont="1" applyFill="1" applyBorder="1" applyAlignment="1">
      <alignment horizontal="right" vertical="center"/>
    </xf>
    <xf numFmtId="3" fontId="21" fillId="16" borderId="8" xfId="0" applyNumberFormat="1" applyFont="1" applyFill="1" applyBorder="1" applyAlignment="1">
      <alignment horizontal="center" wrapText="1"/>
    </xf>
    <xf numFmtId="3" fontId="21" fillId="16" borderId="9" xfId="0" applyNumberFormat="1" applyFont="1" applyFill="1" applyBorder="1" applyAlignment="1">
      <alignment horizontal="center" wrapText="1"/>
    </xf>
    <xf numFmtId="3" fontId="21" fillId="16" borderId="10" xfId="0" applyNumberFormat="1" applyFont="1" applyFill="1" applyBorder="1" applyAlignment="1">
      <alignment horizontal="center" wrapText="1"/>
    </xf>
    <xf numFmtId="0" fontId="21" fillId="19" borderId="41" xfId="0" applyFont="1" applyFill="1" applyBorder="1"/>
    <xf numFmtId="1" fontId="32" fillId="2" borderId="0" xfId="0" applyNumberFormat="1" applyFont="1" applyFill="1" applyBorder="1" applyAlignment="1">
      <alignment horizontal="center"/>
    </xf>
    <xf numFmtId="1" fontId="32" fillId="2" borderId="12" xfId="0" applyNumberFormat="1" applyFont="1" applyFill="1" applyBorder="1" applyAlignment="1">
      <alignment horizontal="center"/>
    </xf>
    <xf numFmtId="1" fontId="32" fillId="2" borderId="14" xfId="0" applyNumberFormat="1" applyFont="1" applyFill="1" applyBorder="1" applyAlignment="1">
      <alignment horizontal="center"/>
    </xf>
    <xf numFmtId="0" fontId="27" fillId="2" borderId="114" xfId="0" applyFont="1" applyFill="1" applyBorder="1" applyAlignment="1">
      <alignment horizontal="left" indent="4"/>
    </xf>
    <xf numFmtId="3" fontId="27" fillId="2" borderId="44" xfId="0" applyNumberFormat="1" applyFont="1" applyFill="1" applyBorder="1" applyAlignment="1">
      <alignment horizontal="right"/>
    </xf>
    <xf numFmtId="164" fontId="27" fillId="2" borderId="30" xfId="2" applyNumberFormat="1" applyFont="1" applyFill="1" applyBorder="1" applyAlignment="1">
      <alignment horizontal="right"/>
    </xf>
    <xf numFmtId="3" fontId="27" fillId="2" borderId="33" xfId="0" applyNumberFormat="1" applyFont="1" applyFill="1" applyBorder="1" applyAlignment="1">
      <alignment horizontal="right"/>
    </xf>
    <xf numFmtId="3" fontId="27" fillId="2" borderId="28" xfId="0" applyNumberFormat="1" applyFont="1" applyFill="1" applyBorder="1" applyAlignment="1">
      <alignment horizontal="right"/>
    </xf>
    <xf numFmtId="164" fontId="27" fillId="2" borderId="29" xfId="2" applyNumberFormat="1" applyFont="1" applyFill="1" applyBorder="1" applyAlignment="1">
      <alignment horizontal="right"/>
    </xf>
    <xf numFmtId="3" fontId="27" fillId="2" borderId="44" xfId="0" applyNumberFormat="1" applyFont="1" applyFill="1" applyBorder="1" applyAlignment="1"/>
    <xf numFmtId="3" fontId="27" fillId="2" borderId="17" xfId="0" applyNumberFormat="1" applyFont="1" applyFill="1" applyBorder="1" applyAlignment="1">
      <alignment horizontal="right"/>
    </xf>
    <xf numFmtId="164" fontId="27" fillId="2" borderId="115" xfId="2" applyNumberFormat="1" applyFont="1" applyFill="1" applyBorder="1" applyAlignment="1">
      <alignment horizontal="right"/>
    </xf>
    <xf numFmtId="0" fontId="27" fillId="2" borderId="10" xfId="0" applyFont="1" applyFill="1" applyBorder="1" applyAlignment="1">
      <alignment horizontal="left" indent="4"/>
    </xf>
    <xf numFmtId="3" fontId="27" fillId="2" borderId="54" xfId="0" applyNumberFormat="1" applyFont="1" applyFill="1" applyBorder="1" applyAlignment="1">
      <alignment horizontal="right"/>
    </xf>
    <xf numFmtId="3" fontId="27" fillId="2" borderId="55" xfId="0" applyNumberFormat="1" applyFont="1" applyFill="1" applyBorder="1" applyAlignment="1">
      <alignment horizontal="right"/>
    </xf>
    <xf numFmtId="164" fontId="27" fillId="2" borderId="56" xfId="2" applyNumberFormat="1" applyFont="1" applyFill="1" applyBorder="1" applyAlignment="1">
      <alignment horizontal="right"/>
    </xf>
    <xf numFmtId="3" fontId="27" fillId="2" borderId="0" xfId="0" applyNumberFormat="1" applyFont="1" applyFill="1" applyBorder="1" applyAlignment="1"/>
    <xf numFmtId="3" fontId="27" fillId="2" borderId="8" xfId="0" applyNumberFormat="1" applyFont="1" applyFill="1" applyBorder="1" applyAlignment="1">
      <alignment horizontal="right"/>
    </xf>
    <xf numFmtId="164" fontId="27" fillId="2" borderId="116" xfId="2" applyNumberFormat="1" applyFont="1" applyFill="1" applyBorder="1" applyAlignment="1">
      <alignment horizontal="right"/>
    </xf>
    <xf numFmtId="1" fontId="27" fillId="2" borderId="12" xfId="0" applyNumberFormat="1" applyFont="1" applyFill="1" applyBorder="1" applyAlignment="1">
      <alignment horizontal="center"/>
    </xf>
    <xf numFmtId="0" fontId="32" fillId="2" borderId="9" xfId="0" applyFont="1" applyFill="1" applyBorder="1"/>
    <xf numFmtId="164" fontId="27" fillId="2" borderId="9" xfId="20" applyNumberFormat="1" applyFont="1" applyFill="1" applyBorder="1"/>
    <xf numFmtId="0" fontId="21" fillId="16" borderId="0" xfId="8" applyFont="1" applyFill="1" applyBorder="1" applyAlignment="1">
      <alignment horizontal="center" vertical="center"/>
    </xf>
    <xf numFmtId="0" fontId="21" fillId="16" borderId="14" xfId="8" applyFont="1" applyFill="1" applyBorder="1" applyAlignment="1">
      <alignment horizontal="center" vertical="center" wrapText="1"/>
    </xf>
    <xf numFmtId="0" fontId="21" fillId="16" borderId="0" xfId="8" applyFont="1" applyFill="1" applyBorder="1" applyAlignment="1">
      <alignment horizontal="center" vertical="center" wrapText="1"/>
    </xf>
    <xf numFmtId="0" fontId="21" fillId="16" borderId="5" xfId="8" applyFont="1" applyFill="1" applyBorder="1" applyAlignment="1">
      <alignment horizontal="center" vertical="center" wrapText="1"/>
    </xf>
    <xf numFmtId="0" fontId="21" fillId="16" borderId="13" xfId="8" applyFont="1" applyFill="1" applyBorder="1" applyAlignment="1">
      <alignment horizontal="center" vertical="center" wrapText="1"/>
    </xf>
    <xf numFmtId="0" fontId="32" fillId="2" borderId="70" xfId="0" applyFont="1" applyFill="1" applyBorder="1"/>
    <xf numFmtId="3" fontId="27" fillId="2" borderId="7" xfId="0" applyNumberFormat="1" applyFont="1" applyFill="1" applyBorder="1"/>
    <xf numFmtId="164" fontId="27" fillId="2" borderId="7" xfId="20" applyNumberFormat="1" applyFont="1" applyFill="1" applyBorder="1"/>
    <xf numFmtId="164" fontId="27" fillId="2" borderId="7" xfId="2" applyNumberFormat="1" applyFont="1" applyFill="1" applyBorder="1"/>
    <xf numFmtId="164" fontId="27" fillId="2" borderId="70" xfId="20" applyNumberFormat="1" applyFont="1" applyFill="1" applyBorder="1"/>
    <xf numFmtId="0" fontId="77" fillId="10" borderId="74" xfId="0" applyFont="1" applyFill="1" applyBorder="1" applyAlignment="1">
      <alignment horizontal="left" vertical="center" wrapText="1"/>
    </xf>
    <xf numFmtId="0" fontId="77" fillId="12" borderId="0" xfId="0" applyFont="1" applyFill="1" applyBorder="1" applyAlignment="1">
      <alignment horizontal="left" vertical="center" wrapText="1" indent="1"/>
    </xf>
    <xf numFmtId="0" fontId="93" fillId="11" borderId="0" xfId="0" applyFont="1" applyFill="1" applyBorder="1" applyAlignment="1">
      <alignment horizontal="left" vertical="center" wrapText="1" indent="3"/>
    </xf>
    <xf numFmtId="0" fontId="77" fillId="12" borderId="0" xfId="0" applyFont="1" applyFill="1" applyBorder="1" applyAlignment="1">
      <alignment horizontal="left" vertical="center" wrapText="1" indent="3"/>
    </xf>
    <xf numFmtId="0" fontId="77" fillId="10" borderId="0" xfId="0" applyFont="1" applyFill="1" applyBorder="1" applyAlignment="1">
      <alignment horizontal="left" vertical="center" wrapText="1" indent="3"/>
    </xf>
    <xf numFmtId="0" fontId="85" fillId="12" borderId="118" xfId="0" applyFont="1" applyFill="1" applyBorder="1" applyAlignment="1">
      <alignment wrapText="1"/>
    </xf>
    <xf numFmtId="0" fontId="77" fillId="12" borderId="62" xfId="0" applyFont="1" applyFill="1" applyBorder="1" applyAlignment="1">
      <alignment horizontal="center" vertical="center" wrapText="1"/>
    </xf>
    <xf numFmtId="0" fontId="77" fillId="12" borderId="117" xfId="0" applyFont="1" applyFill="1" applyBorder="1" applyAlignment="1">
      <alignment horizontal="center" vertical="center" wrapText="1"/>
    </xf>
    <xf numFmtId="0" fontId="54" fillId="0" borderId="0" xfId="0" applyFont="1" applyFill="1" applyBorder="1" applyAlignment="1">
      <alignment horizontal="center" vertical="center" wrapText="1"/>
    </xf>
    <xf numFmtId="3" fontId="94" fillId="0" borderId="6" xfId="0" applyNumberFormat="1" applyFont="1" applyBorder="1" applyAlignment="1">
      <alignment horizontal="center" vertical="center" wrapText="1"/>
    </xf>
    <xf numFmtId="0" fontId="3" fillId="0" borderId="0" xfId="1" applyFont="1" applyBorder="1" applyAlignment="1">
      <alignment horizontal="left" vertical="center" wrapText="1"/>
    </xf>
    <xf numFmtId="0" fontId="3" fillId="0" borderId="0" xfId="1" applyFont="1" applyFill="1" applyBorder="1" applyAlignment="1">
      <alignment horizontal="left" vertical="center" wrapText="1"/>
    </xf>
    <xf numFmtId="3" fontId="46" fillId="4" borderId="21" xfId="0" applyNumberFormat="1" applyFont="1" applyFill="1" applyBorder="1" applyAlignment="1" applyProtection="1">
      <alignment vertical="top" wrapText="1"/>
    </xf>
    <xf numFmtId="2" fontId="46" fillId="4" borderId="21" xfId="0" applyNumberFormat="1" applyFont="1" applyFill="1" applyBorder="1" applyAlignment="1" applyProtection="1">
      <alignment horizontal="left" vertical="top" wrapText="1"/>
    </xf>
    <xf numFmtId="10" fontId="46" fillId="4" borderId="21" xfId="0" applyNumberFormat="1" applyFont="1" applyFill="1" applyBorder="1" applyAlignment="1" applyProtection="1">
      <alignment horizontal="left" vertical="top" wrapText="1"/>
    </xf>
    <xf numFmtId="2" fontId="46" fillId="4" borderId="21" xfId="0" applyNumberFormat="1" applyFont="1" applyFill="1" applyBorder="1" applyAlignment="1" applyProtection="1">
      <alignment vertical="top" wrapText="1"/>
    </xf>
    <xf numFmtId="0" fontId="46" fillId="4" borderId="21" xfId="0" applyNumberFormat="1" applyFont="1" applyFill="1" applyBorder="1" applyAlignment="1" applyProtection="1">
      <alignment vertical="top" wrapText="1"/>
    </xf>
    <xf numFmtId="2" fontId="46" fillId="4" borderId="21" xfId="0" applyNumberFormat="1" applyFont="1" applyFill="1" applyBorder="1" applyAlignment="1" applyProtection="1">
      <alignment horizontal="right" vertical="top" wrapText="1"/>
    </xf>
    <xf numFmtId="0" fontId="73" fillId="16" borderId="8" xfId="0" applyFont="1" applyFill="1" applyBorder="1" applyAlignment="1">
      <alignment horizontal="center" vertical="center" wrapText="1"/>
    </xf>
    <xf numFmtId="0" fontId="92" fillId="0" borderId="6" xfId="0" applyFont="1" applyBorder="1" applyAlignment="1">
      <alignment horizontal="left" vertical="center" wrapText="1"/>
    </xf>
    <xf numFmtId="0" fontId="73" fillId="16" borderId="9" xfId="0" applyFont="1" applyFill="1" applyBorder="1" applyAlignment="1">
      <alignment horizontal="center" vertical="center" wrapText="1"/>
    </xf>
    <xf numFmtId="10" fontId="94" fillId="0" borderId="4" xfId="0" applyNumberFormat="1" applyFont="1" applyBorder="1" applyAlignment="1">
      <alignment horizontal="center" vertical="center" wrapText="1"/>
    </xf>
    <xf numFmtId="0" fontId="92" fillId="0" borderId="13" xfId="0" applyFont="1" applyBorder="1" applyAlignment="1">
      <alignment horizontal="left" vertical="center" wrapText="1"/>
    </xf>
    <xf numFmtId="3" fontId="94" fillId="0" borderId="13" xfId="0" applyNumberFormat="1" applyFont="1" applyBorder="1" applyAlignment="1">
      <alignment horizontal="center" vertical="center" wrapText="1"/>
    </xf>
    <xf numFmtId="10" fontId="94" fillId="0" borderId="0" xfId="0" applyNumberFormat="1" applyFont="1" applyBorder="1" applyAlignment="1">
      <alignment horizontal="center" vertical="center" wrapText="1"/>
    </xf>
    <xf numFmtId="0" fontId="92" fillId="2" borderId="6" xfId="0" applyFont="1" applyFill="1" applyBorder="1" applyAlignment="1">
      <alignment horizontal="center" vertical="center" wrapText="1"/>
    </xf>
    <xf numFmtId="3" fontId="94" fillId="2" borderId="6" xfId="0" applyNumberFormat="1" applyFont="1" applyFill="1" applyBorder="1" applyAlignment="1">
      <alignment horizontal="center" vertical="center" wrapText="1"/>
    </xf>
    <xf numFmtId="10" fontId="94" fillId="2" borderId="4" xfId="0" applyNumberFormat="1" applyFont="1" applyFill="1" applyBorder="1" applyAlignment="1">
      <alignment horizontal="center" vertical="center" wrapText="1"/>
    </xf>
    <xf numFmtId="0" fontId="94" fillId="2" borderId="6" xfId="0" applyNumberFormat="1" applyFont="1" applyFill="1" applyBorder="1" applyAlignment="1">
      <alignment horizontal="center" vertical="center" wrapText="1"/>
    </xf>
    <xf numFmtId="0" fontId="92" fillId="2" borderId="6" xfId="0" applyFont="1" applyFill="1" applyBorder="1" applyAlignment="1">
      <alignment horizontal="left" vertical="center" wrapText="1"/>
    </xf>
    <xf numFmtId="0" fontId="67" fillId="16" borderId="6" xfId="0" applyFont="1" applyFill="1" applyBorder="1" applyAlignment="1">
      <alignment horizontal="center" vertical="center" wrapText="1"/>
    </xf>
    <xf numFmtId="0" fontId="96" fillId="16" borderId="6" xfId="0" applyFont="1" applyFill="1" applyBorder="1" applyAlignment="1">
      <alignment vertical="center" wrapText="1"/>
    </xf>
    <xf numFmtId="0" fontId="71" fillId="2" borderId="119" xfId="0" applyFont="1" applyFill="1" applyBorder="1" applyAlignment="1">
      <alignment horizontal="center" vertical="center" wrapText="1"/>
    </xf>
    <xf numFmtId="1" fontId="94" fillId="2" borderId="13" xfId="0" applyNumberFormat="1" applyFont="1" applyFill="1" applyBorder="1" applyAlignment="1">
      <alignment horizontal="right" vertical="center" wrapText="1"/>
    </xf>
    <xf numFmtId="10" fontId="94" fillId="2" borderId="0" xfId="0" applyNumberFormat="1" applyFont="1" applyFill="1" applyBorder="1" applyAlignment="1">
      <alignment horizontal="right" vertical="center" wrapText="1"/>
    </xf>
    <xf numFmtId="0" fontId="71" fillId="2" borderId="6" xfId="0" applyFont="1" applyFill="1" applyBorder="1" applyAlignment="1">
      <alignment horizontal="center" vertical="center" wrapText="1"/>
    </xf>
    <xf numFmtId="1" fontId="94" fillId="2" borderId="16" xfId="0" applyNumberFormat="1" applyFont="1" applyFill="1" applyBorder="1" applyAlignment="1">
      <alignment horizontal="right" vertical="center" wrapText="1"/>
    </xf>
    <xf numFmtId="10" fontId="94" fillId="2" borderId="9" xfId="0" applyNumberFormat="1" applyFont="1" applyFill="1" applyBorder="1" applyAlignment="1">
      <alignment horizontal="right" vertical="center" wrapText="1"/>
    </xf>
    <xf numFmtId="0" fontId="95" fillId="2" borderId="6" xfId="0" applyFont="1" applyFill="1" applyBorder="1" applyAlignment="1">
      <alignment horizontal="center" vertical="center" wrapText="1"/>
    </xf>
    <xf numFmtId="1" fontId="94" fillId="2" borderId="5" xfId="0" applyNumberFormat="1" applyFont="1" applyFill="1" applyBorder="1" applyAlignment="1">
      <alignment horizontal="right" vertical="center" wrapText="1"/>
    </xf>
    <xf numFmtId="10" fontId="94" fillId="2" borderId="4" xfId="0" applyNumberFormat="1" applyFont="1" applyFill="1" applyBorder="1" applyAlignment="1">
      <alignment horizontal="right" vertical="center" wrapText="1"/>
    </xf>
    <xf numFmtId="1" fontId="94" fillId="2" borderId="6" xfId="0" applyNumberFormat="1" applyFont="1" applyFill="1" applyBorder="1" applyAlignment="1">
      <alignment horizontal="right" vertical="center" wrapText="1"/>
    </xf>
    <xf numFmtId="10" fontId="94" fillId="2" borderId="8" xfId="0" applyNumberFormat="1" applyFont="1" applyFill="1" applyBorder="1" applyAlignment="1">
      <alignment horizontal="right" vertical="center" wrapText="1"/>
    </xf>
    <xf numFmtId="10" fontId="94" fillId="2" borderId="3" xfId="0" applyNumberFormat="1" applyFont="1" applyFill="1" applyBorder="1" applyAlignment="1">
      <alignment horizontal="right" vertical="center" wrapText="1"/>
    </xf>
    <xf numFmtId="0" fontId="95" fillId="2" borderId="119" xfId="0" applyFont="1" applyFill="1" applyBorder="1" applyAlignment="1">
      <alignment horizontal="center" vertical="center" wrapText="1"/>
    </xf>
    <xf numFmtId="1" fontId="94" fillId="2" borderId="51" xfId="0" applyNumberFormat="1" applyFont="1" applyFill="1" applyBorder="1" applyAlignment="1">
      <alignment horizontal="right" vertical="center" wrapText="1"/>
    </xf>
    <xf numFmtId="10" fontId="94" fillId="2" borderId="120" xfId="0" applyNumberFormat="1" applyFont="1" applyFill="1" applyBorder="1" applyAlignment="1">
      <alignment horizontal="right" vertical="center" wrapText="1"/>
    </xf>
    <xf numFmtId="0" fontId="71" fillId="2" borderId="53" xfId="0" applyFont="1" applyFill="1" applyBorder="1" applyAlignment="1">
      <alignment horizontal="center" vertical="center" wrapText="1"/>
    </xf>
    <xf numFmtId="1" fontId="69" fillId="2" borderId="53" xfId="0" applyNumberFormat="1" applyFont="1" applyFill="1" applyBorder="1" applyAlignment="1">
      <alignment horizontal="right" vertical="center" wrapText="1"/>
    </xf>
    <xf numFmtId="1" fontId="69" fillId="2" borderId="10" xfId="0" applyNumberFormat="1" applyFont="1" applyFill="1" applyBorder="1" applyAlignment="1">
      <alignment horizontal="right" vertical="center" wrapText="1"/>
    </xf>
    <xf numFmtId="1" fontId="69" fillId="2" borderId="16" xfId="0" applyNumberFormat="1" applyFont="1" applyFill="1" applyBorder="1" applyAlignment="1">
      <alignment horizontal="right" vertical="center" wrapText="1"/>
    </xf>
    <xf numFmtId="1" fontId="69" fillId="2" borderId="5" xfId="0" applyNumberFormat="1" applyFont="1" applyFill="1" applyBorder="1" applyAlignment="1">
      <alignment horizontal="right" vertical="center" wrapText="1"/>
    </xf>
    <xf numFmtId="0" fontId="92" fillId="2" borderId="13" xfId="0" applyFont="1" applyFill="1" applyBorder="1" applyAlignment="1">
      <alignment horizontal="center" vertical="center" wrapText="1"/>
    </xf>
    <xf numFmtId="0" fontId="3" fillId="2" borderId="71" xfId="1" applyFont="1" applyFill="1" applyBorder="1"/>
    <xf numFmtId="0" fontId="68" fillId="2" borderId="0" xfId="0" applyFont="1" applyFill="1" applyBorder="1" applyAlignment="1">
      <alignment horizontal="right" vertical="center" wrapText="1"/>
    </xf>
    <xf numFmtId="10" fontId="94" fillId="2" borderId="70" xfId="0" applyNumberFormat="1" applyFont="1" applyFill="1" applyBorder="1" applyAlignment="1">
      <alignment horizontal="right" vertical="center" wrapText="1"/>
    </xf>
    <xf numFmtId="0" fontId="76" fillId="12" borderId="59" xfId="0" applyFont="1" applyFill="1" applyBorder="1" applyAlignment="1">
      <alignment wrapText="1"/>
    </xf>
    <xf numFmtId="0" fontId="91" fillId="12" borderId="63" xfId="0" applyFont="1" applyFill="1" applyBorder="1" applyAlignment="1">
      <alignment horizontal="center" wrapText="1"/>
    </xf>
    <xf numFmtId="0" fontId="91" fillId="12" borderId="65" xfId="0" applyFont="1" applyFill="1" applyBorder="1" applyAlignment="1">
      <alignment horizontal="center" wrapText="1"/>
    </xf>
    <xf numFmtId="0" fontId="76" fillId="12" borderId="118" xfId="0" applyFont="1" applyFill="1" applyBorder="1" applyAlignment="1">
      <alignment wrapText="1"/>
    </xf>
    <xf numFmtId="0" fontId="77" fillId="12" borderId="0" xfId="0" applyFont="1" applyFill="1" applyBorder="1" applyAlignment="1">
      <alignment horizontal="left" vertical="center" wrapText="1"/>
    </xf>
    <xf numFmtId="0" fontId="77" fillId="10" borderId="0" xfId="0" applyFont="1" applyFill="1" applyBorder="1" applyAlignment="1">
      <alignment horizontal="left" vertical="center" wrapText="1" indent="1"/>
    </xf>
    <xf numFmtId="0" fontId="77" fillId="10" borderId="0" xfId="0" applyFont="1" applyFill="1" applyBorder="1" applyAlignment="1">
      <alignment horizontal="left" vertical="center" wrapText="1"/>
    </xf>
    <xf numFmtId="0" fontId="77" fillId="10" borderId="0" xfId="0" applyFont="1" applyFill="1" applyBorder="1" applyAlignment="1">
      <alignment horizontal="left" vertical="center" wrapText="1" indent="4"/>
    </xf>
    <xf numFmtId="0" fontId="77" fillId="12" borderId="0" xfId="0" applyFont="1" applyFill="1" applyBorder="1" applyAlignment="1">
      <alignment horizontal="left" vertical="center" wrapText="1" indent="4"/>
    </xf>
    <xf numFmtId="0" fontId="77" fillId="10" borderId="113" xfId="0" applyFont="1" applyFill="1" applyBorder="1" applyAlignment="1">
      <alignment horizontal="left" vertical="center" wrapText="1" indent="4"/>
    </xf>
    <xf numFmtId="0" fontId="98" fillId="12" borderId="117" xfId="0" applyFont="1" applyFill="1" applyBorder="1" applyAlignment="1">
      <alignment wrapText="1"/>
    </xf>
    <xf numFmtId="2" fontId="66" fillId="4" borderId="21" xfId="0" applyNumberFormat="1" applyFont="1" applyFill="1" applyBorder="1" applyAlignment="1" applyProtection="1">
      <alignment vertical="top" wrapText="1"/>
    </xf>
    <xf numFmtId="0" fontId="0" fillId="2" borderId="126" xfId="0" applyFont="1" applyFill="1" applyBorder="1"/>
    <xf numFmtId="0" fontId="0" fillId="2" borderId="127" xfId="0" applyFont="1" applyFill="1" applyBorder="1"/>
    <xf numFmtId="0" fontId="0" fillId="2" borderId="128" xfId="0" applyFont="1" applyFill="1" applyBorder="1"/>
    <xf numFmtId="0" fontId="21" fillId="2" borderId="6"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14" xfId="0" applyFont="1" applyFill="1" applyBorder="1" applyAlignment="1">
      <alignment horizontal="center" vertical="center" wrapText="1"/>
    </xf>
    <xf numFmtId="3" fontId="27" fillId="2" borderId="13" xfId="0" applyNumberFormat="1" applyFont="1" applyFill="1" applyBorder="1" applyAlignment="1">
      <alignment horizontal="center" vertical="center" wrapText="1"/>
    </xf>
    <xf numFmtId="3" fontId="27" fillId="2" borderId="0" xfId="0" applyNumberFormat="1" applyFont="1" applyFill="1" applyBorder="1" applyAlignment="1">
      <alignment horizontal="center" vertical="center" wrapText="1"/>
    </xf>
    <xf numFmtId="0" fontId="3" fillId="0" borderId="0" xfId="1" applyFont="1"/>
    <xf numFmtId="0" fontId="21" fillId="16" borderId="123" xfId="0" applyFont="1" applyFill="1" applyBorder="1" applyAlignment="1">
      <alignment wrapText="1"/>
    </xf>
    <xf numFmtId="0" fontId="21" fillId="16" borderId="124" xfId="0" applyFont="1" applyFill="1" applyBorder="1" applyAlignment="1">
      <alignment wrapText="1"/>
    </xf>
    <xf numFmtId="0" fontId="21" fillId="16" borderId="125" xfId="0" applyFont="1" applyFill="1" applyBorder="1" applyAlignment="1">
      <alignment wrapText="1"/>
    </xf>
    <xf numFmtId="0" fontId="54" fillId="16" borderId="4" xfId="0" applyFont="1" applyFill="1" applyBorder="1" applyAlignment="1">
      <alignment vertical="center" wrapText="1"/>
    </xf>
    <xf numFmtId="0" fontId="97" fillId="16" borderId="4" xfId="0" applyFont="1" applyFill="1" applyBorder="1" applyAlignment="1">
      <alignment vertical="center" wrapText="1"/>
    </xf>
    <xf numFmtId="0" fontId="92" fillId="2" borderId="8" xfId="0" applyFont="1" applyFill="1" applyBorder="1" applyAlignment="1">
      <alignment vertical="center" wrapText="1"/>
    </xf>
    <xf numFmtId="0" fontId="92" fillId="2" borderId="10" xfId="0" applyFont="1" applyFill="1" applyBorder="1" applyAlignment="1">
      <alignment vertical="center" wrapText="1"/>
    </xf>
    <xf numFmtId="0" fontId="94" fillId="2" borderId="4" xfId="0" applyFont="1" applyFill="1" applyBorder="1" applyAlignment="1">
      <alignment vertical="center" wrapText="1"/>
    </xf>
    <xf numFmtId="0" fontId="99" fillId="2" borderId="10" xfId="0" applyFont="1" applyFill="1" applyBorder="1" applyAlignment="1">
      <alignment vertical="center" wrapText="1"/>
    </xf>
    <xf numFmtId="0" fontId="94" fillId="2" borderId="8" xfId="0" applyFont="1" applyFill="1" applyBorder="1" applyAlignment="1">
      <alignment horizontal="left" vertical="center" wrapText="1"/>
    </xf>
    <xf numFmtId="0" fontId="94" fillId="2" borderId="10" xfId="0" applyFont="1" applyFill="1" applyBorder="1" applyAlignment="1">
      <alignment horizontal="left" vertical="center" wrapText="1"/>
    </xf>
    <xf numFmtId="0" fontId="92" fillId="2" borderId="1" xfId="0" applyFont="1" applyFill="1" applyBorder="1" applyAlignment="1">
      <alignment vertical="center" wrapText="1"/>
    </xf>
    <xf numFmtId="0" fontId="92" fillId="2" borderId="71" xfId="0" applyFont="1" applyFill="1" applyBorder="1" applyAlignment="1">
      <alignment vertical="center" wrapText="1"/>
    </xf>
    <xf numFmtId="0" fontId="94" fillId="2" borderId="0" xfId="0" applyFont="1" applyFill="1" applyBorder="1" applyAlignment="1">
      <alignment vertical="center" wrapText="1"/>
    </xf>
    <xf numFmtId="0" fontId="100" fillId="2" borderId="6" xfId="0" applyFont="1" applyFill="1" applyBorder="1" applyAlignment="1">
      <alignment vertical="center" wrapText="1"/>
    </xf>
    <xf numFmtId="0" fontId="100" fillId="2" borderId="13" xfId="0" applyFont="1" applyFill="1" applyBorder="1" applyAlignment="1">
      <alignment vertical="center" wrapText="1"/>
    </xf>
    <xf numFmtId="0" fontId="73" fillId="16" borderId="14"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67" fillId="16" borderId="5" xfId="0" applyFont="1" applyFill="1" applyBorder="1" applyAlignment="1">
      <alignment horizontal="center" vertical="center" wrapText="1"/>
    </xf>
    <xf numFmtId="0" fontId="67" fillId="16" borderId="3" xfId="0" applyFont="1" applyFill="1" applyBorder="1" applyAlignment="1">
      <alignment horizontal="center" vertical="center" wrapText="1"/>
    </xf>
    <xf numFmtId="0" fontId="73" fillId="16" borderId="3" xfId="0" applyFont="1" applyFill="1" applyBorder="1" applyAlignment="1">
      <alignment horizontal="center" vertical="center" wrapText="1"/>
    </xf>
    <xf numFmtId="0" fontId="0" fillId="0" borderId="6" xfId="0" applyFont="1" applyBorder="1" applyAlignment="1">
      <alignment vertical="center" wrapText="1"/>
    </xf>
    <xf numFmtId="0" fontId="0" fillId="0" borderId="4" xfId="0" applyFont="1" applyBorder="1" applyAlignment="1">
      <alignment vertical="center" wrapText="1"/>
    </xf>
    <xf numFmtId="0" fontId="0" fillId="2" borderId="6" xfId="0" applyFont="1" applyFill="1" applyBorder="1" applyAlignment="1">
      <alignment vertical="center" wrapText="1"/>
    </xf>
    <xf numFmtId="0" fontId="0" fillId="2" borderId="4" xfId="0" applyFont="1" applyFill="1" applyBorder="1" applyAlignment="1">
      <alignment vertical="center" wrapText="1"/>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vertical="center" wrapText="1"/>
    </xf>
    <xf numFmtId="164" fontId="0" fillId="0" borderId="6" xfId="2" applyNumberFormat="1" applyFont="1" applyBorder="1" applyAlignment="1">
      <alignment vertical="center" wrapText="1"/>
    </xf>
    <xf numFmtId="164" fontId="0" fillId="0" borderId="4" xfId="2" applyNumberFormat="1" applyFont="1" applyBorder="1" applyAlignment="1">
      <alignment vertical="center" wrapText="1"/>
    </xf>
    <xf numFmtId="0" fontId="0" fillId="2" borderId="16" xfId="0" applyFont="1" applyFill="1" applyBorder="1" applyAlignment="1">
      <alignment vertical="center" wrapText="1"/>
    </xf>
    <xf numFmtId="164" fontId="0" fillId="2" borderId="6" xfId="2" applyNumberFormat="1" applyFont="1" applyFill="1" applyBorder="1" applyAlignment="1">
      <alignment vertical="center" wrapText="1"/>
    </xf>
    <xf numFmtId="164" fontId="0" fillId="2" borderId="4" xfId="2" applyNumberFormat="1" applyFont="1" applyFill="1" applyBorder="1" applyAlignment="1">
      <alignment vertical="center" wrapText="1"/>
    </xf>
    <xf numFmtId="0" fontId="0" fillId="2" borderId="9" xfId="0" applyFont="1" applyFill="1" applyBorder="1" applyAlignment="1">
      <alignment horizontal="left" vertical="center" wrapText="1"/>
    </xf>
    <xf numFmtId="0" fontId="0" fillId="2" borderId="9" xfId="0" applyFont="1" applyFill="1" applyBorder="1" applyAlignment="1">
      <alignment vertical="center" wrapText="1"/>
    </xf>
    <xf numFmtId="0" fontId="0" fillId="2" borderId="70" xfId="0" applyFont="1" applyFill="1" applyBorder="1" applyAlignment="1">
      <alignment horizontal="left" vertical="center" wrapText="1"/>
    </xf>
    <xf numFmtId="0" fontId="0" fillId="2" borderId="7" xfId="0" applyFont="1" applyFill="1" applyBorder="1" applyAlignment="1">
      <alignment vertical="center" wrapText="1"/>
    </xf>
    <xf numFmtId="164" fontId="0" fillId="2" borderId="13" xfId="2" applyNumberFormat="1" applyFont="1" applyFill="1" applyBorder="1" applyAlignment="1">
      <alignment vertical="center" wrapText="1"/>
    </xf>
    <xf numFmtId="164" fontId="0" fillId="2" borderId="0" xfId="2" applyNumberFormat="1" applyFont="1" applyFill="1" applyBorder="1" applyAlignment="1">
      <alignment vertical="center" wrapText="1"/>
    </xf>
    <xf numFmtId="49" fontId="0" fillId="2" borderId="121" xfId="0" applyNumberFormat="1" applyFont="1" applyFill="1" applyBorder="1" applyAlignment="1">
      <alignment vertical="top"/>
    </xf>
    <xf numFmtId="49" fontId="0" fillId="2" borderId="77" xfId="0" applyNumberFormat="1" applyFont="1" applyFill="1" applyBorder="1" applyAlignment="1">
      <alignment vertical="top"/>
    </xf>
    <xf numFmtId="0" fontId="46" fillId="2" borderId="77" xfId="41" applyNumberFormat="1" applyFont="1" applyFill="1" applyBorder="1" applyAlignment="1">
      <alignment horizontal="left" vertical="top"/>
    </xf>
    <xf numFmtId="0" fontId="46" fillId="2" borderId="77" xfId="41" applyFont="1" applyFill="1" applyBorder="1" applyAlignment="1">
      <alignment horizontal="left" vertical="top"/>
    </xf>
    <xf numFmtId="0" fontId="0" fillId="2" borderId="77" xfId="0" applyNumberFormat="1" applyFont="1" applyFill="1" applyBorder="1" applyAlignment="1">
      <alignment vertical="top"/>
    </xf>
    <xf numFmtId="49" fontId="47" fillId="2" borderId="77" xfId="0" applyNumberFormat="1" applyFont="1" applyFill="1" applyBorder="1" applyAlignment="1">
      <alignment vertical="top"/>
    </xf>
    <xf numFmtId="0" fontId="0" fillId="2" borderId="77" xfId="0" applyFill="1" applyBorder="1"/>
    <xf numFmtId="0" fontId="0" fillId="2" borderId="122" xfId="0" applyFill="1" applyBorder="1"/>
    <xf numFmtId="0" fontId="48" fillId="2" borderId="122" xfId="0" applyFont="1" applyFill="1" applyBorder="1"/>
    <xf numFmtId="0" fontId="71" fillId="21" borderId="123" xfId="0" applyNumberFormat="1" applyFont="1" applyFill="1" applyBorder="1" applyAlignment="1">
      <alignment horizontal="center" vertical="top" wrapText="1"/>
    </xf>
    <xf numFmtId="0" fontId="71" fillId="21" borderId="124" xfId="0" applyNumberFormat="1" applyFont="1" applyFill="1" applyBorder="1" applyAlignment="1">
      <alignment horizontal="center" vertical="top" wrapText="1"/>
    </xf>
    <xf numFmtId="0" fontId="71" fillId="21" borderId="125" xfId="0" applyFont="1" applyFill="1" applyBorder="1" applyAlignment="1">
      <alignment horizontal="center" vertical="top" wrapText="1"/>
    </xf>
    <xf numFmtId="0" fontId="71" fillId="21" borderId="124" xfId="0" applyNumberFormat="1" applyFont="1" applyFill="1" applyBorder="1" applyAlignment="1">
      <alignment horizontal="center" vertical="center" wrapText="1"/>
    </xf>
    <xf numFmtId="0" fontId="71" fillId="21" borderId="124" xfId="0" applyFont="1" applyFill="1" applyBorder="1" applyAlignment="1">
      <alignment horizontal="center" vertical="center" wrapText="1"/>
    </xf>
    <xf numFmtId="0" fontId="32" fillId="21" borderId="124" xfId="0" applyFont="1" applyFill="1" applyBorder="1" applyAlignment="1">
      <alignment horizontal="center" vertical="center" wrapText="1"/>
    </xf>
    <xf numFmtId="1" fontId="71" fillId="21" borderId="124" xfId="0" applyNumberFormat="1" applyFont="1" applyFill="1" applyBorder="1" applyAlignment="1">
      <alignment horizontal="center" vertical="center" wrapText="1"/>
    </xf>
    <xf numFmtId="0" fontId="33" fillId="16" borderId="14" xfId="0" applyFont="1" applyFill="1" applyBorder="1" applyAlignment="1">
      <alignment vertical="center" wrapText="1"/>
    </xf>
    <xf numFmtId="10" fontId="34" fillId="9" borderId="7" xfId="0" applyNumberFormat="1" applyFont="1" applyFill="1" applyBorder="1" applyAlignment="1">
      <alignment horizontal="center" vertical="center" wrapText="1"/>
    </xf>
    <xf numFmtId="9" fontId="34" fillId="9" borderId="70" xfId="0" applyNumberFormat="1" applyFont="1" applyFill="1" applyBorder="1" applyAlignment="1">
      <alignment horizontal="center" vertical="center" wrapText="1"/>
    </xf>
    <xf numFmtId="0" fontId="3" fillId="0" borderId="0" xfId="1" quotePrefix="1"/>
    <xf numFmtId="0" fontId="0" fillId="0" borderId="0" xfId="0" applyFont="1"/>
    <xf numFmtId="0" fontId="35" fillId="19" borderId="0" xfId="0" applyFont="1" applyFill="1" applyAlignment="1"/>
    <xf numFmtId="0" fontId="36" fillId="19" borderId="0" xfId="0" applyFont="1" applyFill="1" applyAlignment="1"/>
    <xf numFmtId="0" fontId="0" fillId="19" borderId="0" xfId="0" applyFill="1" applyAlignment="1"/>
    <xf numFmtId="0" fontId="0" fillId="0" borderId="0" xfId="0" applyFont="1" applyAlignment="1"/>
    <xf numFmtId="0" fontId="3" fillId="2" borderId="2" xfId="1" applyFont="1" applyFill="1" applyBorder="1" applyAlignment="1">
      <alignment wrapText="1"/>
    </xf>
    <xf numFmtId="0" fontId="3" fillId="2" borderId="2" xfId="1" applyFont="1" applyFill="1" applyBorder="1" applyAlignment="1"/>
    <xf numFmtId="0" fontId="0" fillId="2" borderId="0" xfId="0" applyFont="1" applyFill="1"/>
    <xf numFmtId="0" fontId="0" fillId="2" borderId="126" xfId="1" applyFont="1" applyFill="1" applyBorder="1"/>
    <xf numFmtId="0" fontId="102" fillId="0" borderId="0" xfId="43" applyFont="1"/>
    <xf numFmtId="0" fontId="58" fillId="3" borderId="12" xfId="12" applyFont="1" applyFill="1" applyBorder="1" applyAlignment="1"/>
    <xf numFmtId="0" fontId="58" fillId="3" borderId="0" xfId="12" applyFont="1" applyFill="1" applyBorder="1" applyAlignment="1"/>
    <xf numFmtId="3" fontId="58" fillId="3" borderId="0" xfId="12" applyNumberFormat="1" applyFont="1" applyFill="1" applyBorder="1" applyAlignment="1"/>
    <xf numFmtId="164" fontId="58" fillId="3" borderId="0" xfId="2" applyNumberFormat="1" applyFont="1" applyFill="1" applyBorder="1" applyAlignment="1"/>
    <xf numFmtId="0" fontId="58" fillId="3" borderId="3" xfId="12" applyFont="1" applyFill="1" applyBorder="1" applyAlignment="1"/>
    <xf numFmtId="0" fontId="58" fillId="3" borderId="4" xfId="12" applyFont="1" applyFill="1" applyBorder="1" applyAlignment="1"/>
    <xf numFmtId="3" fontId="58" fillId="3" borderId="4" xfId="12" applyNumberFormat="1" applyFont="1" applyFill="1" applyBorder="1" applyAlignment="1"/>
    <xf numFmtId="0" fontId="16" fillId="0" borderId="0" xfId="44" applyFont="1"/>
    <xf numFmtId="0" fontId="3" fillId="2" borderId="70" xfId="1" applyFont="1" applyFill="1" applyBorder="1" applyAlignment="1"/>
    <xf numFmtId="0" fontId="103" fillId="19" borderId="11" xfId="0" applyFont="1" applyFill="1" applyBorder="1" applyAlignment="1">
      <alignment horizontal="center" vertical="center"/>
    </xf>
    <xf numFmtId="0" fontId="3" fillId="0" borderId="70" xfId="1" applyFont="1" applyBorder="1" applyAlignment="1"/>
    <xf numFmtId="0" fontId="16" fillId="0" borderId="0" xfId="44" applyFont="1" applyAlignment="1"/>
    <xf numFmtId="0" fontId="66" fillId="4" borderId="23" xfId="0" applyFont="1" applyFill="1" applyBorder="1" applyAlignment="1">
      <alignment horizontal="left" vertical="top" wrapText="1"/>
    </xf>
    <xf numFmtId="0" fontId="70" fillId="4" borderId="26" xfId="1" applyFont="1" applyFill="1" applyBorder="1" applyAlignment="1">
      <alignment horizontal="left" vertical="top"/>
    </xf>
    <xf numFmtId="0" fontId="46" fillId="3" borderId="26" xfId="0" applyFont="1" applyFill="1" applyBorder="1" applyAlignment="1">
      <alignment horizontal="center" vertical="center" wrapText="1"/>
    </xf>
    <xf numFmtId="0" fontId="75" fillId="2" borderId="6" xfId="0" applyFont="1" applyFill="1" applyBorder="1" applyAlignment="1">
      <alignment vertical="center" wrapText="1"/>
    </xf>
    <xf numFmtId="0" fontId="75" fillId="2" borderId="13" xfId="0" applyFont="1" applyFill="1" applyBorder="1" applyAlignment="1">
      <alignment vertical="center" wrapText="1"/>
    </xf>
    <xf numFmtId="0" fontId="80" fillId="3" borderId="134" xfId="0" applyFont="1" applyFill="1" applyBorder="1" applyAlignment="1">
      <alignment horizontal="center" vertical="center" wrapText="1"/>
    </xf>
    <xf numFmtId="0" fontId="46" fillId="4" borderId="135" xfId="0" applyFont="1" applyFill="1" applyBorder="1" applyAlignment="1">
      <alignment horizontal="left" vertical="top" wrapText="1"/>
    </xf>
    <xf numFmtId="0" fontId="46" fillId="4" borderId="135" xfId="25" applyFont="1" applyFill="1" applyBorder="1" applyAlignment="1">
      <alignment horizontal="left" vertical="top" wrapText="1"/>
    </xf>
    <xf numFmtId="0" fontId="46" fillId="2" borderId="129" xfId="0" applyFont="1" applyFill="1" applyBorder="1" applyAlignment="1">
      <alignment horizontal="left" vertical="top" wrapText="1"/>
    </xf>
    <xf numFmtId="0" fontId="66" fillId="4" borderId="24" xfId="0" applyFont="1" applyFill="1" applyBorder="1" applyAlignment="1">
      <alignment horizontal="left" vertical="top" wrapText="1"/>
    </xf>
    <xf numFmtId="0" fontId="66" fillId="0" borderId="72" xfId="0" applyFont="1" applyBorder="1" applyAlignment="1"/>
    <xf numFmtId="0" fontId="3" fillId="0" borderId="0" xfId="1" applyFont="1" applyBorder="1" applyAlignment="1">
      <alignment horizontal="left" vertical="top"/>
    </xf>
    <xf numFmtId="0" fontId="104" fillId="11" borderId="58" xfId="0" applyFont="1" applyFill="1" applyBorder="1" applyAlignment="1">
      <alignment horizontal="left" vertical="center" wrapText="1"/>
    </xf>
    <xf numFmtId="0" fontId="3" fillId="2" borderId="1" xfId="1" applyFont="1" applyFill="1" applyBorder="1" applyAlignment="1"/>
    <xf numFmtId="3" fontId="21" fillId="16" borderId="129" xfId="0" applyNumberFormat="1" applyFont="1" applyFill="1" applyBorder="1" applyAlignment="1">
      <alignment horizontal="center" wrapText="1"/>
    </xf>
    <xf numFmtId="0" fontId="102" fillId="0" borderId="0" xfId="43" applyFont="1" applyAlignment="1"/>
    <xf numFmtId="0" fontId="21" fillId="10" borderId="74" xfId="0" applyFont="1" applyFill="1" applyBorder="1" applyAlignment="1">
      <alignment horizontal="left" vertical="center" wrapText="1"/>
    </xf>
    <xf numFmtId="0" fontId="77" fillId="2" borderId="0" xfId="0" applyFont="1" applyFill="1" applyBorder="1" applyAlignment="1">
      <alignment horizontal="left" vertical="center" wrapText="1" indent="3"/>
    </xf>
    <xf numFmtId="0" fontId="0" fillId="2" borderId="0" xfId="0" applyFill="1"/>
    <xf numFmtId="0" fontId="77" fillId="2" borderId="117" xfId="0" applyFont="1" applyFill="1" applyBorder="1" applyAlignment="1">
      <alignment wrapText="1"/>
    </xf>
    <xf numFmtId="0" fontId="77" fillId="2" borderId="58" xfId="0" applyFont="1" applyFill="1" applyBorder="1" applyAlignment="1">
      <alignment horizontal="center" wrapText="1"/>
    </xf>
    <xf numFmtId="0" fontId="77" fillId="2" borderId="59" xfId="0" applyFont="1" applyFill="1" applyBorder="1" applyAlignment="1">
      <alignment horizontal="center" wrapText="1"/>
    </xf>
    <xf numFmtId="0" fontId="21" fillId="2" borderId="58" xfId="0" applyFont="1" applyFill="1" applyBorder="1" applyAlignment="1">
      <alignment horizontal="center" wrapText="1"/>
    </xf>
    <xf numFmtId="3" fontId="86" fillId="11" borderId="60" xfId="0" applyNumberFormat="1" applyFont="1" applyFill="1" applyBorder="1" applyAlignment="1">
      <alignment horizontal="right" vertical="center"/>
    </xf>
    <xf numFmtId="0" fontId="3" fillId="0" borderId="74" xfId="1" applyFont="1" applyFill="1" applyBorder="1" applyAlignment="1">
      <alignment vertical="top"/>
    </xf>
    <xf numFmtId="0" fontId="92" fillId="0" borderId="13" xfId="1" applyFont="1" applyBorder="1" applyAlignment="1">
      <alignment horizontal="center" vertical="center"/>
    </xf>
    <xf numFmtId="0" fontId="94" fillId="2" borderId="13" xfId="1" applyNumberFormat="1" applyFont="1" applyFill="1" applyBorder="1" applyAlignment="1">
      <alignment horizontal="center" vertical="center" wrapText="1"/>
    </xf>
    <xf numFmtId="10" fontId="94" fillId="2" borderId="0" xfId="1" applyNumberFormat="1" applyFont="1" applyFill="1" applyBorder="1" applyAlignment="1">
      <alignment horizontal="center" vertical="center" wrapText="1"/>
    </xf>
    <xf numFmtId="0" fontId="3" fillId="0" borderId="0" xfId="1" applyAlignment="1"/>
    <xf numFmtId="0" fontId="16" fillId="16" borderId="136" xfId="0" applyFont="1" applyFill="1" applyBorder="1" applyAlignment="1">
      <alignment horizontal="center" wrapText="1"/>
    </xf>
    <xf numFmtId="0" fontId="16" fillId="16" borderId="45" xfId="0" applyFont="1" applyFill="1" applyBorder="1" applyAlignment="1">
      <alignment horizontal="center" wrapText="1"/>
    </xf>
    <xf numFmtId="0" fontId="16" fillId="16" borderId="137" xfId="0" applyFont="1" applyFill="1" applyBorder="1" applyAlignment="1">
      <alignment horizontal="center" wrapText="1"/>
    </xf>
    <xf numFmtId="0" fontId="0" fillId="2" borderId="129" xfId="0" applyFill="1" applyBorder="1" applyAlignment="1">
      <alignment horizontal="center"/>
    </xf>
    <xf numFmtId="0" fontId="0" fillId="2" borderId="129" xfId="0" applyNumberFormat="1" applyFill="1" applyBorder="1" applyAlignment="1">
      <alignment horizontal="center"/>
    </xf>
    <xf numFmtId="0" fontId="16" fillId="16" borderId="136" xfId="0" applyFont="1" applyFill="1" applyBorder="1" applyAlignment="1">
      <alignment wrapText="1"/>
    </xf>
    <xf numFmtId="0" fontId="16" fillId="16" borderId="45" xfId="0" applyFont="1" applyFill="1" applyBorder="1" applyAlignment="1">
      <alignment wrapText="1"/>
    </xf>
    <xf numFmtId="0" fontId="0" fillId="2" borderId="131" xfId="0" applyFill="1" applyBorder="1" applyAlignment="1">
      <alignment horizontal="center"/>
    </xf>
    <xf numFmtId="0" fontId="0" fillId="2" borderId="27" xfId="0" applyFill="1" applyBorder="1" applyAlignment="1">
      <alignment horizontal="center"/>
    </xf>
    <xf numFmtId="0" fontId="0" fillId="2" borderId="27" xfId="0" applyNumberFormat="1" applyFill="1" applyBorder="1" applyAlignment="1">
      <alignment horizontal="center"/>
    </xf>
    <xf numFmtId="0" fontId="0" fillId="2" borderId="132" xfId="0" applyFill="1" applyBorder="1" applyAlignment="1">
      <alignment horizontal="center"/>
    </xf>
    <xf numFmtId="0" fontId="0" fillId="2" borderId="133" xfId="0" applyFill="1" applyBorder="1" applyAlignment="1">
      <alignment horizontal="center"/>
    </xf>
    <xf numFmtId="0" fontId="0" fillId="2" borderId="130" xfId="0" applyFill="1" applyBorder="1" applyAlignment="1">
      <alignment horizontal="center"/>
    </xf>
    <xf numFmtId="0" fontId="0" fillId="0" borderId="33" xfId="0" applyBorder="1" applyAlignment="1">
      <alignment horizontal="center"/>
    </xf>
    <xf numFmtId="0" fontId="0" fillId="0" borderId="28" xfId="0" applyBorder="1" applyAlignment="1">
      <alignment horizontal="center"/>
    </xf>
    <xf numFmtId="0" fontId="0" fillId="0" borderId="28" xfId="0" applyNumberFormat="1" applyBorder="1" applyAlignment="1">
      <alignment horizontal="center"/>
    </xf>
    <xf numFmtId="0" fontId="0" fillId="0" borderId="29" xfId="0" applyBorder="1" applyAlignment="1">
      <alignment horizontal="center"/>
    </xf>
    <xf numFmtId="0" fontId="0" fillId="0" borderId="9" xfId="0" applyFont="1" applyBorder="1" applyAlignment="1">
      <alignment vertical="center"/>
    </xf>
    <xf numFmtId="0" fontId="0" fillId="0" borderId="10" xfId="0"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70" xfId="1" applyFont="1" applyBorder="1" applyAlignment="1">
      <alignment vertical="center"/>
    </xf>
    <xf numFmtId="0" fontId="0" fillId="2" borderId="129" xfId="0" applyNumberFormat="1" applyFont="1" applyFill="1" applyBorder="1" applyAlignment="1">
      <alignment vertical="top"/>
    </xf>
    <xf numFmtId="0" fontId="94" fillId="2" borderId="129" xfId="0" applyFont="1" applyFill="1" applyBorder="1" applyAlignment="1">
      <alignment wrapText="1"/>
    </xf>
    <xf numFmtId="0" fontId="0" fillId="2" borderId="129" xfId="0" applyFill="1" applyBorder="1"/>
    <xf numFmtId="0" fontId="11" fillId="2" borderId="129" xfId="6" applyFill="1" applyBorder="1"/>
    <xf numFmtId="0" fontId="46" fillId="2" borderId="129" xfId="41" applyFont="1" applyFill="1" applyBorder="1" applyAlignment="1">
      <alignment horizontal="left" vertical="top"/>
    </xf>
    <xf numFmtId="0" fontId="0" fillId="2" borderId="129" xfId="0" applyFill="1" applyBorder="1" applyAlignment="1">
      <alignment wrapText="1"/>
    </xf>
    <xf numFmtId="0" fontId="0" fillId="0" borderId="129" xfId="0" applyBorder="1"/>
    <xf numFmtId="0" fontId="0" fillId="0" borderId="129" xfId="0" applyFill="1" applyBorder="1"/>
    <xf numFmtId="0" fontId="11" fillId="0" borderId="129" xfId="6" applyFill="1" applyBorder="1"/>
    <xf numFmtId="0" fontId="94" fillId="0" borderId="129" xfId="0" applyFont="1" applyBorder="1" applyAlignment="1">
      <alignment wrapText="1"/>
    </xf>
    <xf numFmtId="1" fontId="66" fillId="2" borderId="129" xfId="0" applyNumberFormat="1" applyFont="1" applyFill="1" applyBorder="1"/>
    <xf numFmtId="0" fontId="33" fillId="2" borderId="10"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 fillId="2" borderId="0" xfId="1" applyFill="1"/>
    <xf numFmtId="0" fontId="87" fillId="0" borderId="0" xfId="0" applyFont="1" applyBorder="1" applyAlignment="1">
      <alignment vertical="center"/>
    </xf>
    <xf numFmtId="0" fontId="106" fillId="9" borderId="6" xfId="0" applyFont="1" applyFill="1" applyBorder="1" applyAlignment="1">
      <alignment horizontal="center" vertical="center" wrapText="1"/>
    </xf>
    <xf numFmtId="0" fontId="106" fillId="9" borderId="13" xfId="0" applyFont="1" applyFill="1" applyBorder="1" applyAlignment="1">
      <alignment horizontal="center" vertical="center" wrapText="1"/>
    </xf>
    <xf numFmtId="0" fontId="107" fillId="0" borderId="1" xfId="1" applyFont="1" applyBorder="1" applyAlignment="1"/>
    <xf numFmtId="0" fontId="107" fillId="0" borderId="70" xfId="1" applyFont="1" applyBorder="1" applyAlignment="1"/>
    <xf numFmtId="0" fontId="108" fillId="2" borderId="70" xfId="1" applyFont="1" applyFill="1" applyBorder="1" applyAlignment="1"/>
    <xf numFmtId="3" fontId="109" fillId="2" borderId="7" xfId="1" applyNumberFormat="1" applyFont="1" applyFill="1" applyBorder="1" applyAlignment="1"/>
    <xf numFmtId="0" fontId="3" fillId="0" borderId="0" xfId="1" applyFont="1" applyBorder="1" applyAlignment="1">
      <alignment horizontal="left"/>
    </xf>
    <xf numFmtId="3" fontId="109" fillId="2" borderId="7" xfId="1" applyNumberFormat="1" applyFont="1" applyFill="1" applyBorder="1" applyAlignment="1">
      <alignment horizontal="left"/>
    </xf>
    <xf numFmtId="3" fontId="109" fillId="2" borderId="7" xfId="0" applyNumberFormat="1" applyFont="1" applyFill="1" applyBorder="1"/>
    <xf numFmtId="164" fontId="109" fillId="2" borderId="7" xfId="20" applyNumberFormat="1" applyFont="1" applyFill="1" applyBorder="1"/>
    <xf numFmtId="0" fontId="0" fillId="0" borderId="0" xfId="8" applyFont="1" applyBorder="1"/>
    <xf numFmtId="164" fontId="109" fillId="2" borderId="70" xfId="20" applyNumberFormat="1" applyFont="1" applyFill="1" applyBorder="1"/>
    <xf numFmtId="0" fontId="110" fillId="10" borderId="58" xfId="1" applyFont="1" applyFill="1" applyBorder="1" applyAlignment="1">
      <alignment horizontal="left" vertical="center" wrapText="1" indent="3"/>
    </xf>
    <xf numFmtId="0" fontId="111" fillId="10" borderId="61" xfId="0" applyFont="1" applyFill="1" applyBorder="1" applyAlignment="1">
      <alignment horizontal="right" vertical="center"/>
    </xf>
    <xf numFmtId="3" fontId="109" fillId="2" borderId="7" xfId="8" applyNumberFormat="1" applyFont="1" applyFill="1" applyBorder="1"/>
    <xf numFmtId="0" fontId="0" fillId="0" borderId="8" xfId="0" applyFont="1" applyBorder="1" applyAlignment="1">
      <alignment vertical="center" wrapText="1"/>
    </xf>
    <xf numFmtId="0" fontId="67" fillId="16" borderId="4" xfId="0" applyFont="1" applyFill="1" applyBorder="1" applyAlignment="1">
      <alignment horizontal="center" vertical="center" wrapText="1"/>
    </xf>
    <xf numFmtId="0" fontId="0" fillId="0" borderId="8" xfId="0" applyFont="1" applyBorder="1" applyAlignment="1">
      <alignment vertical="center"/>
    </xf>
    <xf numFmtId="0" fontId="87" fillId="0" borderId="12" xfId="0" applyFont="1" applyBorder="1" applyAlignment="1">
      <alignment vertical="center"/>
    </xf>
    <xf numFmtId="0" fontId="54" fillId="19" borderId="1" xfId="0" applyFont="1" applyFill="1" applyBorder="1" applyAlignment="1">
      <alignment horizontal="center" vertical="center"/>
    </xf>
    <xf numFmtId="0" fontId="54" fillId="19" borderId="70" xfId="0" applyFont="1" applyFill="1" applyBorder="1" applyAlignment="1">
      <alignment horizontal="center" vertical="center"/>
    </xf>
    <xf numFmtId="0" fontId="54" fillId="19" borderId="15" xfId="0" applyFont="1" applyFill="1" applyBorder="1" applyAlignment="1">
      <alignment horizontal="center" vertical="center"/>
    </xf>
    <xf numFmtId="0" fontId="54" fillId="19" borderId="3" xfId="0" applyFont="1" applyFill="1" applyBorder="1" applyAlignment="1">
      <alignment horizontal="center" vertical="center"/>
    </xf>
    <xf numFmtId="0" fontId="54" fillId="19" borderId="4" xfId="0" applyFont="1" applyFill="1" applyBorder="1" applyAlignment="1">
      <alignment horizontal="center" vertical="center"/>
    </xf>
    <xf numFmtId="0" fontId="54" fillId="19" borderId="6" xfId="0" applyFont="1" applyFill="1" applyBorder="1" applyAlignment="1">
      <alignment horizontal="center" vertical="center"/>
    </xf>
    <xf numFmtId="0" fontId="37" fillId="19" borderId="1" xfId="6" applyFont="1" applyFill="1" applyBorder="1" applyAlignment="1">
      <alignment horizontal="center" vertical="center"/>
    </xf>
    <xf numFmtId="0" fontId="37" fillId="19" borderId="70" xfId="6" applyFont="1" applyFill="1" applyBorder="1" applyAlignment="1">
      <alignment horizontal="center" vertical="center"/>
    </xf>
    <xf numFmtId="0" fontId="37" fillId="19" borderId="71" xfId="6" applyFont="1" applyFill="1" applyBorder="1" applyAlignment="1">
      <alignment horizontal="center" vertical="center"/>
    </xf>
    <xf numFmtId="0" fontId="37" fillId="19" borderId="12" xfId="6" applyFont="1" applyFill="1" applyBorder="1" applyAlignment="1">
      <alignment horizontal="center" vertical="center"/>
    </xf>
    <xf numFmtId="0" fontId="37" fillId="19" borderId="0" xfId="6" applyFont="1" applyFill="1" applyBorder="1" applyAlignment="1">
      <alignment horizontal="center" vertical="center"/>
    </xf>
    <xf numFmtId="0" fontId="37" fillId="19" borderId="13" xfId="6" applyFont="1" applyFill="1" applyBorder="1" applyAlignment="1">
      <alignment horizontal="center" vertical="center"/>
    </xf>
    <xf numFmtId="0" fontId="54" fillId="19" borderId="1" xfId="0" applyFont="1" applyFill="1" applyBorder="1" applyAlignment="1">
      <alignment horizontal="center" vertical="center" wrapText="1"/>
    </xf>
    <xf numFmtId="0" fontId="54" fillId="19" borderId="70" xfId="0" applyFont="1" applyFill="1" applyBorder="1" applyAlignment="1">
      <alignment horizontal="center" vertical="center" wrapText="1"/>
    </xf>
    <xf numFmtId="0" fontId="54" fillId="19" borderId="71" xfId="0" applyFont="1" applyFill="1" applyBorder="1" applyAlignment="1">
      <alignment horizontal="center" vertical="center" wrapText="1"/>
    </xf>
    <xf numFmtId="0" fontId="6" fillId="0" borderId="24" xfId="0" applyFont="1" applyBorder="1" applyAlignment="1">
      <alignment horizontal="left"/>
    </xf>
    <xf numFmtId="0" fontId="54" fillId="19" borderId="8" xfId="0" applyFont="1" applyFill="1" applyBorder="1" applyAlignment="1">
      <alignment horizontal="center" vertical="center" wrapText="1"/>
    </xf>
    <xf numFmtId="0" fontId="54" fillId="19" borderId="9" xfId="0" applyFont="1" applyFill="1" applyBorder="1" applyAlignment="1">
      <alignment horizontal="center" vertical="center" wrapText="1"/>
    </xf>
    <xf numFmtId="0" fontId="54" fillId="19" borderId="10" xfId="0" applyFont="1" applyFill="1" applyBorder="1" applyAlignment="1">
      <alignment horizontal="center" vertical="center" wrapText="1"/>
    </xf>
    <xf numFmtId="0" fontId="54" fillId="19" borderId="12" xfId="0" applyFont="1" applyFill="1" applyBorder="1" applyAlignment="1">
      <alignment horizontal="center" vertical="center" wrapText="1"/>
    </xf>
    <xf numFmtId="0" fontId="54" fillId="19" borderId="0" xfId="0" applyFont="1" applyFill="1" applyBorder="1" applyAlignment="1">
      <alignment horizontal="center" vertical="center" wrapText="1"/>
    </xf>
    <xf numFmtId="0" fontId="54" fillId="19" borderId="13" xfId="0" applyFont="1" applyFill="1" applyBorder="1" applyAlignment="1">
      <alignment horizontal="center" vertical="center" wrapText="1"/>
    </xf>
    <xf numFmtId="0" fontId="37" fillId="19" borderId="1" xfId="0" applyFont="1" applyFill="1" applyBorder="1" applyAlignment="1">
      <alignment horizontal="center" vertical="center"/>
    </xf>
    <xf numFmtId="0" fontId="37" fillId="19" borderId="70" xfId="0" applyFont="1" applyFill="1" applyBorder="1" applyAlignment="1">
      <alignment horizontal="center" vertical="center"/>
    </xf>
    <xf numFmtId="0" fontId="37" fillId="19" borderId="9" xfId="0" applyFont="1" applyFill="1" applyBorder="1" applyAlignment="1">
      <alignment horizontal="center" vertical="center"/>
    </xf>
    <xf numFmtId="0" fontId="84" fillId="19" borderId="8" xfId="0" applyFont="1" applyFill="1" applyBorder="1" applyAlignment="1">
      <alignment horizontal="center"/>
    </xf>
    <xf numFmtId="0" fontId="84" fillId="19" borderId="9" xfId="0" applyFont="1" applyFill="1" applyBorder="1" applyAlignment="1">
      <alignment horizontal="center"/>
    </xf>
    <xf numFmtId="0" fontId="84" fillId="19" borderId="10" xfId="0" applyFont="1" applyFill="1" applyBorder="1" applyAlignment="1">
      <alignment horizontal="center"/>
    </xf>
    <xf numFmtId="0" fontId="37" fillId="19" borderId="8" xfId="0" applyFont="1" applyFill="1" applyBorder="1" applyAlignment="1">
      <alignment horizontal="center"/>
    </xf>
    <xf numFmtId="0" fontId="37" fillId="19" borderId="9" xfId="0" applyFont="1" applyFill="1" applyBorder="1" applyAlignment="1">
      <alignment horizontal="center"/>
    </xf>
    <xf numFmtId="0" fontId="37" fillId="19" borderId="10" xfId="0" applyFont="1" applyFill="1" applyBorder="1" applyAlignment="1">
      <alignment horizontal="center"/>
    </xf>
    <xf numFmtId="0" fontId="0" fillId="0" borderId="0" xfId="0" applyFont="1"/>
    <xf numFmtId="0" fontId="37" fillId="19" borderId="12" xfId="0" applyFont="1" applyFill="1" applyBorder="1" applyAlignment="1">
      <alignment horizontal="center" vertical="center" wrapText="1"/>
    </xf>
    <xf numFmtId="0" fontId="37" fillId="19" borderId="0" xfId="0" applyFont="1" applyFill="1" applyBorder="1" applyAlignment="1">
      <alignment horizontal="center" vertical="center" wrapText="1"/>
    </xf>
    <xf numFmtId="0" fontId="76" fillId="12" borderId="63" xfId="0" applyFont="1" applyFill="1" applyBorder="1" applyAlignment="1">
      <alignment horizontal="center" wrapText="1"/>
    </xf>
    <xf numFmtId="0" fontId="76" fillId="12" borderId="64" xfId="0" applyFont="1" applyFill="1" applyBorder="1" applyAlignment="1">
      <alignment horizontal="center" wrapText="1"/>
    </xf>
    <xf numFmtId="0" fontId="76" fillId="12" borderId="65" xfId="0" applyFont="1" applyFill="1" applyBorder="1" applyAlignment="1">
      <alignment horizontal="center" wrapText="1"/>
    </xf>
    <xf numFmtId="0" fontId="37" fillId="19" borderId="69" xfId="0" applyFont="1" applyFill="1" applyBorder="1" applyAlignment="1">
      <alignment horizontal="center"/>
    </xf>
    <xf numFmtId="0" fontId="54" fillId="16" borderId="0" xfId="0" applyFont="1" applyFill="1" applyBorder="1" applyAlignment="1">
      <alignment horizontal="center" vertical="center" wrapText="1"/>
    </xf>
    <xf numFmtId="0" fontId="54" fillId="16" borderId="13"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70" xfId="0" applyFont="1" applyFill="1" applyBorder="1" applyAlignment="1">
      <alignment horizontal="left" vertical="center" wrapText="1"/>
    </xf>
    <xf numFmtId="0" fontId="105" fillId="0" borderId="8" xfId="0" applyFont="1" applyBorder="1" applyAlignment="1">
      <alignment vertical="center" wrapText="1"/>
    </xf>
    <xf numFmtId="0" fontId="105" fillId="0" borderId="9" xfId="0" applyFont="1" applyBorder="1" applyAlignment="1">
      <alignment vertical="center" wrapText="1"/>
    </xf>
    <xf numFmtId="0" fontId="105" fillId="0" borderId="10" xfId="0" applyFont="1" applyBorder="1" applyAlignment="1">
      <alignment vertical="center" wrapText="1"/>
    </xf>
    <xf numFmtId="0" fontId="54" fillId="19" borderId="3" xfId="0" applyFont="1" applyFill="1" applyBorder="1" applyAlignment="1">
      <alignment horizontal="center" vertical="center" wrapText="1"/>
    </xf>
    <xf numFmtId="0" fontId="54" fillId="19" borderId="4" xfId="0" applyFont="1" applyFill="1" applyBorder="1" applyAlignment="1">
      <alignment horizontal="center" vertical="center" wrapText="1"/>
    </xf>
    <xf numFmtId="0" fontId="54" fillId="19" borderId="6" xfId="0" applyFont="1" applyFill="1" applyBorder="1" applyAlignment="1">
      <alignment horizontal="center" vertical="center" wrapText="1"/>
    </xf>
    <xf numFmtId="0" fontId="45" fillId="20" borderId="0" xfId="0" applyFont="1" applyFill="1" applyBorder="1" applyAlignment="1">
      <alignment horizontal="center"/>
    </xf>
    <xf numFmtId="0" fontId="45" fillId="20" borderId="69" xfId="0" applyFont="1" applyFill="1" applyBorder="1" applyAlignment="1">
      <alignment horizontal="center" vertical="center"/>
    </xf>
    <xf numFmtId="0" fontId="38" fillId="19" borderId="1" xfId="0" applyFont="1" applyFill="1" applyBorder="1" applyAlignment="1">
      <alignment horizontal="center" vertical="center"/>
    </xf>
    <xf numFmtId="0" fontId="38" fillId="19" borderId="70" xfId="0" applyFont="1" applyFill="1" applyBorder="1" applyAlignment="1">
      <alignment horizontal="center" vertical="center"/>
    </xf>
    <xf numFmtId="0" fontId="38" fillId="19" borderId="138" xfId="0" applyFont="1" applyFill="1" applyBorder="1" applyAlignment="1">
      <alignment horizontal="center" vertical="center"/>
    </xf>
    <xf numFmtId="3" fontId="18" fillId="6" borderId="38" xfId="0" applyNumberFormat="1" applyFont="1" applyFill="1" applyBorder="1" applyAlignment="1">
      <alignment horizontal="center"/>
    </xf>
    <xf numFmtId="0" fontId="0" fillId="6" borderId="35" xfId="0" applyFont="1" applyFill="1" applyBorder="1" applyAlignment="1">
      <alignment horizontal="center"/>
    </xf>
    <xf numFmtId="0" fontId="18" fillId="6" borderId="38" xfId="0" applyFont="1" applyFill="1" applyBorder="1" applyAlignment="1">
      <alignment horizontal="center"/>
    </xf>
    <xf numFmtId="0" fontId="0" fillId="6" borderId="35" xfId="0" applyFill="1" applyBorder="1" applyAlignment="1">
      <alignment horizontal="center"/>
    </xf>
    <xf numFmtId="0" fontId="0" fillId="0" borderId="36" xfId="0" applyBorder="1" applyAlignment="1">
      <alignment horizontal="center"/>
    </xf>
  </cellXfs>
  <cellStyles count="45">
    <cellStyle name="Bad 2" xfId="29" xr:uid="{00000000-0005-0000-0000-000000000000}"/>
    <cellStyle name="Comma" xfId="15" builtinId="3"/>
    <cellStyle name="Comma 2" xfId="4" xr:uid="{00000000-0005-0000-0000-000002000000}"/>
    <cellStyle name="Comma 3" xfId="18" xr:uid="{00000000-0005-0000-0000-000003000000}"/>
    <cellStyle name="Comma 4" xfId="22" xr:uid="{00000000-0005-0000-0000-000004000000}"/>
    <cellStyle name="Currency 2" xfId="24" xr:uid="{00000000-0005-0000-0000-000005000000}"/>
    <cellStyle name="Good 2" xfId="30" xr:uid="{00000000-0005-0000-0000-000006000000}"/>
    <cellStyle name="Heading 1" xfId="42" builtinId="16" customBuiltin="1"/>
    <cellStyle name="Heading 2" xfId="43" builtinId="17" customBuiltin="1"/>
    <cellStyle name="Heading 3" xfId="44" builtinId="18" customBuiltin="1"/>
    <cellStyle name="Hyperlink" xfId="1" builtinId="8"/>
    <cellStyle name="Hyperlink 2" xfId="5" xr:uid="{00000000-0005-0000-0000-00000B000000}"/>
    <cellStyle name="Hyperlink 2 2" xfId="31" xr:uid="{00000000-0005-0000-0000-00000C000000}"/>
    <cellStyle name="Hyperlink 3" xfId="16" xr:uid="{00000000-0005-0000-0000-00000D000000}"/>
    <cellStyle name="Neutral 2" xfId="19" xr:uid="{00000000-0005-0000-0000-00000E000000}"/>
    <cellStyle name="Normal" xfId="0" builtinId="0"/>
    <cellStyle name="Normal 2" xfId="6" xr:uid="{00000000-0005-0000-0000-000010000000}"/>
    <cellStyle name="Normal 2 2" xfId="7" xr:uid="{00000000-0005-0000-0000-000011000000}"/>
    <cellStyle name="Normal 2 2 2" xfId="32" xr:uid="{00000000-0005-0000-0000-000012000000}"/>
    <cellStyle name="Normal 2 3" xfId="27" xr:uid="{00000000-0005-0000-0000-000013000000}"/>
    <cellStyle name="Normal 2 3 2" xfId="33" xr:uid="{00000000-0005-0000-0000-000014000000}"/>
    <cellStyle name="Normal 2 4" xfId="34" xr:uid="{00000000-0005-0000-0000-000015000000}"/>
    <cellStyle name="Normal 2 4 2" xfId="41" xr:uid="{00000000-0005-0000-0000-000016000000}"/>
    <cellStyle name="Normal 2 5" xfId="35" xr:uid="{00000000-0005-0000-0000-000017000000}"/>
    <cellStyle name="Normal 2 6" xfId="36" xr:uid="{00000000-0005-0000-0000-000018000000}"/>
    <cellStyle name="Normal 3" xfId="8" xr:uid="{00000000-0005-0000-0000-000019000000}"/>
    <cellStyle name="Normal 3 2" xfId="9" xr:uid="{00000000-0005-0000-0000-00001A000000}"/>
    <cellStyle name="Normal 3 3" xfId="26" xr:uid="{00000000-0005-0000-0000-00001B000000}"/>
    <cellStyle name="Normal 4" xfId="10" xr:uid="{00000000-0005-0000-0000-00001C000000}"/>
    <cellStyle name="Normal 4 2" xfId="37" xr:uid="{00000000-0005-0000-0000-00001D000000}"/>
    <cellStyle name="Normal 5" xfId="11" xr:uid="{00000000-0005-0000-0000-00001E000000}"/>
    <cellStyle name="Normal 5 2" xfId="38" xr:uid="{00000000-0005-0000-0000-00001F000000}"/>
    <cellStyle name="Normal 6" xfId="12" xr:uid="{00000000-0005-0000-0000-000020000000}"/>
    <cellStyle name="Normal 7" xfId="3" xr:uid="{00000000-0005-0000-0000-000021000000}"/>
    <cellStyle name="Normal 8" xfId="21" xr:uid="{00000000-0005-0000-0000-000022000000}"/>
    <cellStyle name="Normal 9" xfId="25" xr:uid="{00000000-0005-0000-0000-000023000000}"/>
    <cellStyle name="Normal_rptE4Cityunround_calc" xfId="13" xr:uid="{00000000-0005-0000-0000-000024000000}"/>
    <cellStyle name="Normal_Sheet1_1" xfId="17" xr:uid="{00000000-0005-0000-0000-000025000000}"/>
    <cellStyle name="Percent" xfId="2" builtinId="5"/>
    <cellStyle name="Percent 2" xfId="14" xr:uid="{00000000-0005-0000-0000-000027000000}"/>
    <cellStyle name="Percent 2 2" xfId="28" xr:uid="{00000000-0005-0000-0000-000028000000}"/>
    <cellStyle name="Percent 2 2 2" xfId="39" xr:uid="{00000000-0005-0000-0000-000029000000}"/>
    <cellStyle name="Percent 2 3" xfId="40" xr:uid="{00000000-0005-0000-0000-00002A000000}"/>
    <cellStyle name="Percent 3" xfId="20" xr:uid="{00000000-0005-0000-0000-00002B000000}"/>
    <cellStyle name="Percent 4" xfId="23" xr:uid="{00000000-0005-0000-0000-00002C000000}"/>
  </cellStyles>
  <dxfs count="266">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rgb="FF92D050"/>
        </patternFill>
      </fill>
      <alignment horizontal="center" vertical="center" textRotation="0" wrapText="1" indent="0" justifyLastLine="0" shrinkToFit="0" readingOrder="0"/>
    </dxf>
    <dxf>
      <font>
        <i val="0"/>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0"/>
        <name val="Calibri"/>
        <scheme val="minor"/>
      </font>
      <numFmt numFmtId="1"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minor"/>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border outline="0">
        <bottom style="thin">
          <color auto="1"/>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ill>
        <patternFill patternType="solid">
          <fgColor indexed="64"/>
          <bgColor theme="0"/>
        </patternFill>
      </fill>
    </dxf>
    <dxf>
      <fill>
        <patternFill patternType="solid">
          <fgColor indexed="64"/>
          <bgColor theme="0"/>
        </patternFill>
      </fill>
      <border diagonalUp="0" diagonalDown="0" outline="0">
        <left style="thin">
          <color auto="1"/>
        </left>
        <right style="thin">
          <color auto="1"/>
        </right>
        <top style="thin">
          <color auto="1"/>
        </top>
        <bottom style="thin">
          <color auto="1"/>
        </bottom>
      </border>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indexed="8"/>
        <name val="Calibri"/>
        <scheme val="minor"/>
      </font>
      <fill>
        <patternFill patternType="solid">
          <fgColor indexed="64"/>
          <bgColor theme="0"/>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indexed="8"/>
        <name val="Calibri"/>
        <scheme val="minor"/>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general" vertical="top" textRotation="0" wrapText="0"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rder>
    </dxf>
    <dxf>
      <fill>
        <patternFill patternType="solid">
          <fgColor indexed="64"/>
          <bgColor theme="0"/>
        </patternFill>
      </fill>
    </dxf>
    <dxf>
      <border outline="0">
        <bottom style="thin">
          <color auto="1"/>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4" formatCode="0.0%"/>
      <alignment horizontal="general"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164" formatCode="0.0%"/>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FFFFFF"/>
        <name val="Calibri"/>
        <scheme val="minor"/>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9.5"/>
        <color theme="1"/>
        <name val="Calibri"/>
        <scheme val="minor"/>
      </font>
      <alignment horizontal="general"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9.5"/>
        <color theme="1"/>
        <name val="Calibri"/>
        <scheme val="minor"/>
      </font>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9.5"/>
        <color theme="1"/>
        <name val="Calibri"/>
        <scheme val="minor"/>
      </font>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9.5"/>
        <color theme="1"/>
        <name val="Calibri"/>
        <scheme val="minor"/>
      </font>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9.5"/>
        <color theme="1"/>
        <name val="Calibri"/>
        <scheme val="minor"/>
      </font>
      <alignment horizontal="general" vertical="center" textRotation="0" wrapText="1"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5"/>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FFFFFF"/>
        <name val="Calibri"/>
        <scheme val="minor"/>
      </font>
      <fill>
        <patternFill patternType="solid">
          <fgColor indexed="64"/>
          <bgColor rgb="FF92D050"/>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Calibri"/>
        <scheme val="minor"/>
      </font>
      <fill>
        <patternFill>
          <fgColor indexed="64"/>
          <bgColor theme="0"/>
        </patternFill>
      </fill>
      <alignment horizontal="general" vertical="center" textRotation="0" wrapText="1" indent="0" justifyLastLine="0" shrinkToFit="0" readingOrder="0"/>
      <border diagonalUp="0" diagonalDown="0" outline="0">
        <left/>
        <right/>
        <top/>
        <bottom style="medium">
          <color indexed="64"/>
        </bottom>
      </border>
    </dxf>
    <dxf>
      <font>
        <strike val="0"/>
        <outline val="0"/>
        <shadow val="0"/>
        <vertAlign val="baseline"/>
        <name val="Calibri"/>
        <scheme val="minor"/>
      </font>
      <fill>
        <patternFill>
          <fgColor indexed="64"/>
          <bgColor theme="0"/>
        </patternFill>
      </fill>
    </dxf>
    <dxf>
      <font>
        <strike val="0"/>
        <outline val="0"/>
        <shadow val="0"/>
        <vertAlign val="baseline"/>
        <name val="Calibri"/>
        <scheme val="minor"/>
      </font>
      <fill>
        <patternFill>
          <fgColor indexed="64"/>
          <bgColor theme="0"/>
        </patternFill>
      </fill>
    </dxf>
    <dxf>
      <font>
        <b val="0"/>
        <i val="0"/>
        <strike val="0"/>
        <condense val="0"/>
        <extend val="0"/>
        <outline val="0"/>
        <shadow val="0"/>
        <u val="none"/>
        <vertAlign val="baseline"/>
        <sz val="12"/>
        <color theme="1"/>
        <name val="Calibri"/>
        <scheme val="minor"/>
      </font>
      <fill>
        <patternFill>
          <fgColor indexed="64"/>
          <bgColor theme="0"/>
        </patternFill>
      </fill>
      <alignment horizontal="general" vertical="center" textRotation="0" wrapText="1"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bottom style="medium">
          <color indexed="64"/>
        </bottom>
      </border>
    </dxf>
    <dxf>
      <font>
        <strike val="0"/>
        <outline val="0"/>
        <shadow val="0"/>
        <vertAlign val="baseline"/>
        <name val="Calibri"/>
        <scheme val="minor"/>
      </font>
      <fill>
        <patternFill>
          <fgColor indexed="64"/>
          <bgColor theme="0"/>
        </patternFill>
      </fill>
    </dxf>
    <dxf>
      <border outline="0">
        <bottom style="medium">
          <color indexed="64"/>
        </bottom>
      </border>
    </dxf>
    <dxf>
      <font>
        <b/>
        <i val="0"/>
        <strike val="0"/>
        <condense val="0"/>
        <extend val="0"/>
        <outline val="0"/>
        <shadow val="0"/>
        <u val="none"/>
        <vertAlign val="baseline"/>
        <sz val="12"/>
        <color rgb="FFFFFFFF"/>
        <name val="Calibri"/>
        <scheme val="minor"/>
      </font>
      <fill>
        <patternFill patternType="solid">
          <fgColor indexed="64"/>
          <bgColor rgb="FF92D05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auto="1"/>
        </left>
        <right/>
        <top style="thin">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right style="thin">
          <color auto="1"/>
        </right>
        <top style="thin">
          <color auto="1"/>
        </top>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dxf>
    <dxf>
      <border outline="0">
        <bottom style="thin">
          <color auto="1"/>
        </bottom>
      </border>
    </dxf>
    <dxf>
      <font>
        <b/>
        <i val="0"/>
        <strike val="0"/>
        <condense val="0"/>
        <extend val="0"/>
        <outline val="0"/>
        <shadow val="0"/>
        <u val="none"/>
        <vertAlign val="baseline"/>
        <sz val="11"/>
        <color theme="0"/>
        <name val="Calibri"/>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right style="medium">
          <color indexed="64"/>
        </right>
        <top/>
        <bottom/>
      </border>
    </dxf>
    <dxf>
      <font>
        <b/>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medium">
          <color indexed="64"/>
        </right>
        <top/>
        <bottom/>
      </border>
    </dxf>
    <dxf>
      <border outline="0">
        <left style="medium">
          <color indexed="64"/>
        </left>
        <right style="medium">
          <color indexed="64"/>
        </right>
        <bottom style="medium">
          <color indexed="64"/>
        </bottom>
      </border>
    </dxf>
    <dxf>
      <font>
        <strike val="0"/>
        <outline val="0"/>
        <shadow val="0"/>
        <vertAlign val="baseline"/>
        <name val="Calibri"/>
        <scheme val="minor"/>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top style="dotted">
          <color auto="1"/>
        </top>
      </border>
    </dxf>
    <dxf>
      <border outline="0">
        <top style="medium">
          <color indexed="64"/>
        </top>
        <bottom style="dotted">
          <color auto="1"/>
        </bottom>
      </border>
    </dxf>
    <dxf>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scheme val="minor"/>
      </font>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medium">
          <color indexed="64"/>
        </top>
      </border>
    </dxf>
    <dxf>
      <fill>
        <patternFill patternType="solid">
          <fgColor indexed="64"/>
          <bgColor theme="0"/>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scheme val="minor"/>
      </font>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Calibri"/>
        <scheme val="minor"/>
      </font>
      <numFmt numFmtId="2" formatCode="0.00"/>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1"/>
        <color indexed="8"/>
        <name val="Calibri"/>
        <scheme val="minor"/>
      </font>
      <numFmt numFmtId="14" formatCode="0.00%"/>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1"/>
        <color indexed="8"/>
        <name val="Calibri"/>
        <scheme val="minor"/>
      </font>
      <numFmt numFmtId="2" formatCode="0.00"/>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1"/>
        <color indexed="8"/>
        <name val="Calibri"/>
        <scheme val="minor"/>
      </font>
      <numFmt numFmtId="0" formatCode="General"/>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1"/>
        <color indexed="8"/>
        <name val="Calibri"/>
        <scheme val="minor"/>
      </font>
      <numFmt numFmtId="2" formatCode="0.00"/>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1"/>
        <color indexed="8"/>
        <name val="Calibri"/>
        <scheme val="minor"/>
      </font>
      <numFmt numFmtId="3" formatCode="#,##0"/>
      <fill>
        <patternFill patternType="solid">
          <fgColor indexed="64"/>
          <bgColor indexed="9"/>
        </patternFill>
      </fill>
      <alignment horizontal="general"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border outline="0">
        <left style="medium">
          <color rgb="FFAAAAAA"/>
        </left>
      </border>
    </dxf>
    <dxf>
      <font>
        <b val="0"/>
        <i val="0"/>
        <strike val="0"/>
        <condense val="0"/>
        <extend val="0"/>
        <outline val="0"/>
        <shadow val="0"/>
        <u val="none"/>
        <vertAlign val="baseline"/>
        <sz val="11"/>
        <color indexed="8"/>
        <name val="Calibri"/>
        <scheme val="minor"/>
      </font>
      <fill>
        <patternFill patternType="solid">
          <fgColor indexed="64"/>
          <bgColor indexed="9"/>
        </patternFill>
      </fill>
      <alignment horizontal="left" vertical="top" textRotation="0" wrapText="1" indent="0" justifyLastLine="0" shrinkToFit="0" readingOrder="0"/>
      <protection locked="1" hidden="0"/>
    </dxf>
    <dxf>
      <font>
        <b/>
        <i val="0"/>
        <strike val="0"/>
        <condense val="0"/>
        <extend val="0"/>
        <outline val="0"/>
        <shadow val="0"/>
        <u val="none"/>
        <vertAlign val="baseline"/>
        <sz val="12"/>
        <color rgb="FF222222"/>
        <name val="Calibri"/>
        <scheme val="minor"/>
      </font>
      <fill>
        <patternFill patternType="solid">
          <fgColor indexed="64"/>
          <bgColor rgb="FFEAE8E6"/>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numFmt numFmtId="14" formatCode="0.00%"/>
      <alignment horizontal="right" vertical="center" textRotation="0" wrapText="1" indent="0" justifyLastLine="0" shrinkToFit="0" readingOrder="0"/>
      <border diagonalUp="0" diagonalDown="0">
        <left/>
        <right/>
        <top style="medium">
          <color indexed="64"/>
        </top>
        <bottom style="medium">
          <color indexed="64"/>
        </bottom>
        <vertical/>
        <horizontal/>
      </border>
    </dxf>
    <dxf>
      <font>
        <b val="0"/>
        <i val="0"/>
        <strike val="0"/>
        <condense val="0"/>
        <extend val="0"/>
        <outline val="0"/>
        <shadow val="0"/>
        <u val="none"/>
        <vertAlign val="baseline"/>
        <sz val="12"/>
        <color rgb="FF000000"/>
        <name val="Calibri"/>
        <scheme val="minor"/>
      </font>
      <alignment horizontal="center"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theme="1"/>
        <name val="Calibri"/>
        <scheme val="minor"/>
      </font>
      <numFmt numFmtId="14" formatCode="0.00%"/>
      <alignment horizontal="center" vertical="center" textRotation="0" wrapText="1"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2"/>
        <color theme="1"/>
        <name val="Calibri"/>
        <scheme val="minor"/>
      </font>
      <numFmt numFmtId="0" formatCode="General"/>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2"/>
        <color rgb="FF000000"/>
        <name val="Calibri"/>
        <scheme val="minor"/>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rgb="FF222222"/>
        <name val="Calibri"/>
        <scheme val="minor"/>
      </font>
      <fill>
        <patternFill patternType="solid">
          <fgColor indexed="64"/>
          <bgColor rgb="FFFFFFFF"/>
        </patternFill>
      </fill>
      <alignment horizontal="right" vertical="center" textRotation="0" wrapText="0" indent="0" justifyLastLine="0" shrinkToFit="0" readingOrder="0"/>
      <border diagonalUp="0" diagonalDown="0">
        <left style="medium">
          <color rgb="FFAAAAAA"/>
        </left>
        <right style="medium">
          <color rgb="FFAAAAAA"/>
        </right>
        <top/>
        <bottom/>
        <vertical/>
        <horizontal/>
      </border>
    </dxf>
    <dxf>
      <font>
        <b/>
        <i val="0"/>
        <strike val="0"/>
        <condense val="0"/>
        <extend val="0"/>
        <outline val="0"/>
        <shadow val="0"/>
        <u val="none"/>
        <vertAlign val="baseline"/>
        <sz val="11"/>
        <color rgb="FF222222"/>
        <name val="Calibri"/>
        <scheme val="minor"/>
      </font>
      <fill>
        <patternFill patternType="solid">
          <fgColor indexed="64"/>
          <bgColor rgb="FFFFFFFF"/>
        </patternFill>
      </fill>
      <alignment horizontal="left" vertical="center" textRotation="0" wrapText="1" indent="3" justifyLastLine="0" shrinkToFit="0" readingOrder="0"/>
    </dxf>
    <dxf>
      <border outline="0">
        <left style="medium">
          <color rgb="FFAAAAAA"/>
        </left>
        <right style="thin">
          <color indexed="64"/>
        </right>
        <top style="medium">
          <color rgb="FFAAAAAA"/>
        </top>
        <bottom style="medium">
          <color rgb="FFAAAAAA"/>
        </bottom>
      </border>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medium">
          <color indexed="64"/>
        </top>
        <bottom style="medium">
          <color indexed="64"/>
        </bottom>
        <vertical/>
        <horizontal/>
      </border>
    </dxf>
    <dxf>
      <border outline="0">
        <left style="medium">
          <color indexed="64"/>
        </left>
        <right style="medium">
          <color indexed="64"/>
        </right>
        <top style="medium">
          <color auto="1"/>
        </top>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92D050"/>
        </patternFill>
      </fill>
      <alignment horizontal="center" vertical="center" textRotation="0" wrapText="1" indent="0" justifyLastLine="0" shrinkToFit="0" readingOrder="0"/>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border outline="0">
        <left style="medium">
          <color indexed="64"/>
        </left>
        <right style="medium">
          <color indexed="64"/>
        </right>
      </border>
    </dxf>
    <dxf>
      <fill>
        <patternFill>
          <fgColor indexed="64"/>
          <bgColor theme="0"/>
        </patternFill>
      </fill>
    </dxf>
    <dxf>
      <font>
        <b/>
        <i val="0"/>
        <strike val="0"/>
        <condense val="0"/>
        <extend val="0"/>
        <outline val="0"/>
        <shadow val="0"/>
        <u val="none"/>
        <vertAlign val="baseline"/>
        <sz val="11"/>
        <color theme="0"/>
        <name val="Calibri"/>
        <scheme val="minor"/>
      </font>
      <numFmt numFmtId="3" formatCode="#,##0"/>
      <fill>
        <patternFill patternType="solid">
          <fgColor indexed="64"/>
          <bgColor rgb="FF92D050"/>
        </patternFill>
      </fill>
      <alignment horizontal="center" vertical="bottom" textRotation="0" wrapText="1" indent="0" justifyLastLine="0" shrinkToFit="0" readingOrder="0"/>
    </dxf>
    <dxf>
      <font>
        <b val="0"/>
        <i val="0"/>
        <strike val="0"/>
        <condense val="0"/>
        <extend val="0"/>
        <outline val="0"/>
        <shadow val="0"/>
        <u val="none"/>
        <vertAlign val="baseline"/>
        <sz val="11"/>
        <color rgb="FF222222"/>
        <name val="Calibri"/>
        <scheme val="minor"/>
      </font>
      <fill>
        <patternFill patternType="solid">
          <fgColor indexed="64"/>
          <bgColor rgb="FFFFFFFF"/>
        </patternFill>
      </fill>
      <alignment horizontal="right" vertical="center" textRotation="0" wrapText="0" indent="0" justifyLastLine="0" shrinkToFit="0" readingOrder="0"/>
      <border diagonalUp="0" diagonalDown="0">
        <left style="medium">
          <color rgb="FFAAAAAA"/>
        </left>
        <right style="medium">
          <color rgb="FFAAAAAA"/>
        </right>
        <top/>
        <bottom/>
        <vertical/>
        <horizontal/>
      </border>
    </dxf>
    <dxf>
      <font>
        <b val="0"/>
        <i val="0"/>
        <strike val="0"/>
        <condense val="0"/>
        <extend val="0"/>
        <outline val="0"/>
        <shadow val="0"/>
        <u val="none"/>
        <vertAlign val="baseline"/>
        <sz val="11"/>
        <color rgb="FF222222"/>
        <name val="Calibri"/>
        <scheme val="minor"/>
      </font>
      <numFmt numFmtId="0" formatCode="General"/>
      <fill>
        <patternFill patternType="solid">
          <fgColor indexed="64"/>
          <bgColor rgb="FFFFFFFF"/>
        </patternFill>
      </fill>
      <alignment horizontal="right" vertical="center" textRotation="0" wrapText="0" indent="0" justifyLastLine="0" shrinkToFit="0" readingOrder="0"/>
      <border diagonalUp="0" diagonalDown="0">
        <left style="medium">
          <color rgb="FFAAAAAA"/>
        </left>
        <right/>
        <top/>
        <bottom/>
        <vertical/>
        <horizontal/>
      </border>
    </dxf>
    <dxf>
      <border outline="0">
        <bottom style="medium">
          <color rgb="FFAAAAAA"/>
        </bottom>
      </border>
    </dxf>
    <dxf>
      <font>
        <b val="0"/>
        <i val="0"/>
        <strike val="0"/>
        <condense val="0"/>
        <extend val="0"/>
        <outline val="0"/>
        <shadow val="0"/>
        <u val="none"/>
        <vertAlign val="baseline"/>
        <sz val="11"/>
        <color theme="1"/>
        <name val="Calibri"/>
        <scheme val="minor"/>
      </font>
      <fill>
        <patternFill patternType="solid">
          <fgColor indexed="64"/>
          <bgColor theme="4" tint="0.59999389629810485"/>
        </patternFill>
      </fill>
    </dxf>
    <dxf>
      <font>
        <b val="0"/>
        <i val="0"/>
        <strike val="0"/>
        <condense val="0"/>
        <extend val="0"/>
        <outline val="0"/>
        <shadow val="0"/>
        <u val="none"/>
        <vertAlign val="baseline"/>
        <sz val="11"/>
        <color theme="1"/>
        <name val="Calibri"/>
        <scheme val="minor"/>
      </font>
      <numFmt numFmtId="3" formatCode="#,##0"/>
      <alignment horizontal="right" vertical="bottom"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_);_(* \(#,##0\);_(* &quot;-&quot;??_);_(@_)"/>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_);_(* \(#,##0\);_(*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right/>
        <top style="thin">
          <color indexed="64"/>
        </top>
        <bottom style="thin">
          <color indexed="64"/>
        </bottom>
        <vertical/>
        <horizontal/>
      </border>
    </dxf>
    <dxf>
      <border outline="0">
        <left style="medium">
          <color indexed="64"/>
        </left>
        <top style="medium">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Calibri"/>
        <scheme val="minor"/>
      </font>
      <numFmt numFmtId="165" formatCode="_(* #,##0_);_(* \(#,##0\);_(*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1"/>
        <color indexed="8"/>
        <name val="Calibri"/>
        <scheme val="minor"/>
      </font>
      <numFmt numFmtId="0" formatCode="General"/>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1"/>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left/>
        <right style="thin">
          <color indexed="8"/>
        </right>
        <top style="thin">
          <color indexed="8"/>
        </top>
        <bottom style="thin">
          <color indexed="64"/>
        </bottom>
        <vertical/>
        <horizontal/>
      </border>
    </dxf>
    <dxf>
      <font>
        <b val="0"/>
        <i val="0"/>
        <strike val="0"/>
        <condense val="0"/>
        <extend val="0"/>
        <outline val="0"/>
        <shadow val="0"/>
        <u val="none"/>
        <vertAlign val="baseline"/>
        <sz val="11"/>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left style="thin">
          <color indexed="8"/>
        </left>
        <right/>
        <top style="thin">
          <color indexed="8"/>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_);_(* \(#,##0\);_(*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Calibri"/>
        <scheme val="minor"/>
      </font>
      <fill>
        <patternFill patternType="solid">
          <fgColor indexed="64"/>
          <bgColor indexed="9"/>
        </patternFill>
      </fill>
      <alignment horizontal="right" vertical="top" textRotation="0" wrapText="1" indent="0" justifyLastLine="0" shrinkToFit="0" readingOrder="0"/>
      <border diagonalUp="0" diagonalDown="0" outline="0">
        <left style="thin">
          <color indexed="8"/>
        </left>
        <right style="thin">
          <color indexed="64"/>
        </right>
        <top style="thin">
          <color indexed="8"/>
        </top>
        <bottom/>
      </border>
    </dxf>
    <dxf>
      <font>
        <b val="0"/>
        <i val="0"/>
        <strike val="0"/>
        <condense val="0"/>
        <extend val="0"/>
        <outline val="0"/>
        <shadow val="0"/>
        <u val="none"/>
        <vertAlign val="baseline"/>
        <sz val="11"/>
        <color indexed="8"/>
        <name val="Calibri"/>
        <scheme val="minor"/>
      </font>
      <numFmt numFmtId="0" formatCode="General"/>
      <fill>
        <patternFill patternType="solid">
          <fgColor indexed="64"/>
          <bgColor indexed="9"/>
        </patternFill>
      </fill>
      <alignment horizontal="right" vertical="top" textRotation="0" wrapText="1" indent="0" justifyLastLine="0" shrinkToFit="0" readingOrder="0"/>
      <border diagonalUp="0" diagonalDown="0">
        <left style="thin">
          <color indexed="8"/>
        </left>
        <right/>
        <top style="thin">
          <color indexed="8"/>
        </top>
        <bottom/>
        <vertical/>
        <horizontal/>
      </border>
    </dxf>
    <dxf>
      <font>
        <b val="0"/>
        <i val="0"/>
        <strike val="0"/>
        <condense val="0"/>
        <extend val="0"/>
        <outline val="0"/>
        <shadow val="0"/>
        <u val="none"/>
        <vertAlign val="baseline"/>
        <sz val="11"/>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left/>
        <right style="thin">
          <color indexed="8"/>
        </right>
        <top style="thin">
          <color indexed="8"/>
        </top>
        <bottom style="thin">
          <color indexed="64"/>
        </bottom>
        <vertical/>
        <horizontal/>
      </border>
    </dxf>
    <dxf>
      <font>
        <b val="0"/>
        <i val="0"/>
        <strike val="0"/>
        <condense val="0"/>
        <extend val="0"/>
        <outline val="0"/>
        <shadow val="0"/>
        <u val="none"/>
        <vertAlign val="baseline"/>
        <sz val="11"/>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left style="thin">
          <color indexed="8"/>
        </left>
        <right/>
        <top style="thin">
          <color indexed="8"/>
        </top>
        <bottom style="thin">
          <color indexed="64"/>
        </bottom>
        <vertical/>
        <horizontal/>
      </border>
    </dxf>
    <dxf>
      <border outline="0">
        <top style="medium">
          <color indexed="64"/>
        </top>
        <bottom style="thin">
          <color indexed="64"/>
        </bottom>
      </border>
    </dxf>
    <dxf>
      <border outline="0">
        <bottom style="medium">
          <color indexed="64"/>
        </bottom>
      </border>
    </dxf>
    <dxf>
      <border outline="0">
        <top style="medium">
          <color indexed="64"/>
        </top>
        <bottom style="thin">
          <color indexed="64"/>
        </bottom>
      </border>
    </dxf>
    <dxf>
      <border outline="0">
        <bottom style="medium">
          <color indexed="64"/>
        </bottom>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strike val="0"/>
        <outline val="0"/>
        <shadow val="0"/>
        <u val="none"/>
        <vertAlign val="baseline"/>
        <sz val="12"/>
        <color auto="1"/>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indexed="64"/>
        </left>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left style="thin">
          <color indexed="64"/>
        </left>
        <right/>
        <top/>
        <bottom/>
        <vertical/>
        <horizontal/>
      </border>
    </dxf>
    <dxf>
      <fill>
        <patternFill patternType="solid">
          <fgColor indexed="64"/>
          <bgColor rgb="FF92D050"/>
        </patternFill>
      </fill>
      <border diagonalUp="0" diagonalDown="0" outline="0">
        <left style="thin">
          <color indexed="64"/>
        </left>
        <right style="thin">
          <color indexed="64"/>
        </right>
        <top/>
        <bottom/>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left style="thin">
          <color indexed="64"/>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6" tint="-0.249977111117893"/>
        </patternFill>
      </fill>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6" tint="-0.249977111117893"/>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6" tint="-0.249977111117893"/>
        </patternFill>
      </fill>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6" tint="-0.249977111117893"/>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scheme val="minor"/>
      </font>
    </dxf>
    <dxf>
      <font>
        <strike val="0"/>
        <outline val="0"/>
        <shadow val="0"/>
        <vertAlign val="baseline"/>
        <sz val="11"/>
        <name val="Calibri"/>
        <scheme val="minor"/>
      </font>
    </dxf>
    <dxf>
      <font>
        <strike val="0"/>
        <outline val="0"/>
        <shadow val="0"/>
        <vertAlign val="baseline"/>
        <sz val="11"/>
        <name val="Calibri"/>
        <scheme val="minor"/>
      </font>
    </dxf>
    <dxf>
      <font>
        <strike val="0"/>
        <outline val="0"/>
        <shadow val="0"/>
        <vertAlign val="baseline"/>
        <sz val="11"/>
        <name val="Calibri"/>
        <scheme val="minor"/>
      </font>
    </dxf>
    <dxf>
      <border outline="0">
        <left style="medium">
          <color indexed="64"/>
        </left>
        <right style="medium">
          <color indexed="64"/>
        </right>
        <top style="medium">
          <color indexed="64"/>
        </top>
        <bottom style="medium">
          <color indexed="64"/>
        </bottom>
      </border>
    </dxf>
    <dxf>
      <font>
        <strike val="0"/>
        <outline val="0"/>
        <shadow val="0"/>
        <vertAlign val="baseline"/>
        <sz val="11"/>
        <name val="Calibri"/>
        <scheme val="minor"/>
      </font>
    </dxf>
    <dxf>
      <font>
        <b/>
        <i val="0"/>
        <strike val="0"/>
        <condense val="0"/>
        <extend val="0"/>
        <outline val="0"/>
        <shadow val="0"/>
        <u val="none"/>
        <vertAlign val="baseline"/>
        <sz val="11"/>
        <color indexed="8"/>
        <name val="Calibri"/>
        <scheme val="minor"/>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SansSerif"/>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font>
        <b val="0"/>
        <i val="0"/>
        <strike val="0"/>
        <condense val="0"/>
        <extend val="0"/>
        <outline val="0"/>
        <shadow val="0"/>
        <u val="none"/>
        <vertAlign val="baseline"/>
        <sz val="10"/>
        <color indexed="8"/>
        <name val="SansSerif"/>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left" vertical="top" textRotation="0" wrapText="1" indent="0" justifyLastLine="0" shrinkToFit="0" readingOrder="0"/>
      <border diagonalUp="0" diagonalDown="0">
        <left style="thin">
          <color indexed="8"/>
        </left>
        <right/>
        <top style="thin">
          <color indexed="8"/>
        </top>
        <bottom style="thin">
          <color indexed="8"/>
        </bottom>
        <vertical/>
        <horizontal/>
      </border>
    </dxf>
    <dxf>
      <border outline="0">
        <top style="medium">
          <color indexed="64"/>
        </top>
        <bottom style="thin">
          <color indexed="8"/>
        </bottom>
      </border>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border outline="0">
        <left style="thin">
          <color indexed="64"/>
        </left>
        <right style="thin">
          <color indexed="64"/>
        </right>
        <top style="medium">
          <color indexed="64"/>
        </top>
        <bottom style="thin">
          <color indexed="64"/>
        </bottom>
      </border>
    </dxf>
    <dxf>
      <font>
        <strike val="0"/>
        <outline val="0"/>
        <shadow val="0"/>
        <vertAlign val="baseline"/>
        <name val="Calibri"/>
        <scheme val="minor"/>
      </font>
    </dxf>
    <dxf>
      <border outline="0">
        <bottom style="thin">
          <color indexed="64"/>
        </bottom>
      </border>
    </dxf>
    <dxf>
      <font>
        <b/>
        <i val="0"/>
        <strike val="0"/>
        <condense val="0"/>
        <extend val="0"/>
        <outline val="0"/>
        <shadow val="0"/>
        <u val="none"/>
        <vertAlign val="baseline"/>
        <sz val="12"/>
        <color theme="0"/>
        <name val="Calibri"/>
        <scheme val="minor"/>
      </font>
      <numFmt numFmtId="3" formatCode="#,##0"/>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font>
        <strike val="0"/>
        <outline val="0"/>
        <shadow val="0"/>
        <vertAlign val="baseline"/>
        <name val="Calibri"/>
        <scheme val="minor"/>
      </font>
    </dxf>
    <dxf>
      <border outline="0">
        <top style="medium">
          <color auto="1"/>
        </top>
        <bottom style="medium">
          <color indexed="64"/>
        </bottom>
      </border>
    </dxf>
    <dxf>
      <font>
        <strike val="0"/>
        <outline val="0"/>
        <shadow val="0"/>
        <vertAlign val="baseline"/>
        <name val="Calibri"/>
        <scheme val="minor"/>
      </font>
    </dxf>
    <dxf>
      <font>
        <b val="0"/>
        <i val="0"/>
        <strike val="0"/>
        <condense val="0"/>
        <extend val="0"/>
        <outline val="0"/>
        <shadow val="0"/>
        <u val="none"/>
        <vertAlign val="baseline"/>
        <sz val="12"/>
        <color rgb="FFFFFFFF"/>
        <name val="Calibri"/>
        <scheme val="minor"/>
      </font>
      <fill>
        <patternFill patternType="solid">
          <fgColor indexed="64"/>
          <bgColor rgb="FF00B050"/>
        </patternFill>
      </fill>
      <alignment horizontal="center" vertical="center" textRotation="0" wrapText="0" indent="0" justifyLastLine="0" shrinkToFit="0" readingOrder="0"/>
    </dxf>
  </dxfs>
  <tableStyles count="0" defaultTableStyle="TableStyleMedium2" defaultPivotStyle="PivotStyleMedium9"/>
  <colors>
    <mruColors>
      <color rgb="FF0000FF"/>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266700</xdr:colOff>
      <xdr:row>3</xdr:row>
      <xdr:rowOff>57150</xdr:rowOff>
    </xdr:from>
    <xdr:to>
      <xdr:col>14</xdr:col>
      <xdr:colOff>533401</xdr:colOff>
      <xdr:row>11</xdr:row>
      <xdr:rowOff>276225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8839200" y="495300"/>
          <a:ext cx="3924301" cy="21336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r>
            <a:rPr lang="en-US" sz="1100" baseline="0"/>
            <a:t> 2017 USDA Agricultural Census data available February 2019</a:t>
          </a:r>
        </a:p>
        <a:p>
          <a:endParaRPr lang="en-US" sz="1100" baseline="0"/>
        </a:p>
        <a:p>
          <a:r>
            <a:rPr lang="en-US" sz="1100"/>
            <a:t>https://www.nass.usda.gov/AgCensus/</a:t>
          </a:r>
        </a:p>
        <a:p>
          <a:endParaRPr lang="en-US" sz="1100"/>
        </a:p>
        <a:p>
          <a:r>
            <a:rPr lang="en-US" sz="1100"/>
            <a:t>Also: Estimates from Employment</a:t>
          </a:r>
          <a:r>
            <a:rPr lang="en-US" sz="1100" baseline="0"/>
            <a:t> tab "Agriculture, forestry, fishing and hunting, and mining" can inform farmworker counts</a:t>
          </a:r>
          <a:r>
            <a:rPr lang="en-US" sz="1100" b="0" i="0" u="none" strike="noStrike">
              <a:solidFill>
                <a:schemeClr val="dk1"/>
              </a:solidFill>
              <a:effectLst/>
              <a:latin typeface="+mn-lt"/>
              <a:ea typeface="+mn-ea"/>
              <a:cs typeface="+mn-cs"/>
            </a:rPr>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3</xdr:row>
      <xdr:rowOff>76200</xdr:rowOff>
    </xdr:from>
    <xdr:to>
      <xdr:col>3</xdr:col>
      <xdr:colOff>114300</xdr:colOff>
      <xdr:row>7</xdr:row>
      <xdr:rowOff>76200</xdr:rowOff>
    </xdr:to>
    <xdr:cxnSp macro="">
      <xdr:nvCxnSpPr>
        <xdr:cNvPr id="3" name="Straight Arrow Connector 2">
          <a:extLst>
            <a:ext uri="{FF2B5EF4-FFF2-40B4-BE49-F238E27FC236}">
              <a16:creationId xmlns:a16="http://schemas.microsoft.com/office/drawing/2014/main" id="{00000000-0008-0000-0D00-000003000000}"/>
            </a:ext>
          </a:extLst>
        </xdr:cNvPr>
        <xdr:cNvCxnSpPr/>
      </xdr:nvCxnSpPr>
      <xdr:spPr>
        <a:xfrm flipH="1">
          <a:off x="1962150" y="647700"/>
          <a:ext cx="1790700" cy="1038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647700</xdr:colOff>
      <xdr:row>3</xdr:row>
      <xdr:rowOff>85725</xdr:rowOff>
    </xdr:from>
    <xdr:to>
      <xdr:col>3</xdr:col>
      <xdr:colOff>171450</xdr:colOff>
      <xdr:row>18</xdr:row>
      <xdr:rowOff>76200</xdr:rowOff>
    </xdr:to>
    <xdr:cxnSp macro="">
      <xdr:nvCxnSpPr>
        <xdr:cNvPr id="6" name="Straight Arrow Connector 5">
          <a:extLst>
            <a:ext uri="{FF2B5EF4-FFF2-40B4-BE49-F238E27FC236}">
              <a16:creationId xmlns:a16="http://schemas.microsoft.com/office/drawing/2014/main" id="{00000000-0008-0000-0D00-000006000000}"/>
            </a:ext>
          </a:extLst>
        </xdr:cNvPr>
        <xdr:cNvCxnSpPr/>
      </xdr:nvCxnSpPr>
      <xdr:spPr>
        <a:xfrm flipH="1">
          <a:off x="2362200" y="657225"/>
          <a:ext cx="1447800" cy="3124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opulationGrowthTrend" displayName="PopulationGrowthTrend" ref="A5:I10" totalsRowShown="0" headerRowDxfId="265" dataDxfId="264" tableBorderDxfId="263">
  <tableColumns count="9">
    <tableColumn id="1" xr3:uid="{00000000-0010-0000-0000-000001000000}" name="COUNTY/CITY" dataDxfId="262"/>
    <tableColumn id="2" xr3:uid="{00000000-0010-0000-0000-000002000000}" name="Population" dataDxfId="261"/>
    <tableColumn id="3" xr3:uid="{00000000-0010-0000-0000-000003000000}" name="Population2" dataDxfId="260"/>
    <tableColumn id="4" xr3:uid="{00000000-0010-0000-0000-000004000000}" name="Population3" dataDxfId="259"/>
    <tableColumn id="5" xr3:uid="{00000000-0010-0000-0000-000005000000}" name="Population4" dataDxfId="258"/>
    <tableColumn id="6" xr3:uid="{00000000-0010-0000-0000-000006000000}" name="Population5" dataDxfId="257"/>
    <tableColumn id="7" xr3:uid="{00000000-0010-0000-0000-000007000000}" name="Population6" dataDxfId="256"/>
    <tableColumn id="8" xr3:uid="{00000000-0010-0000-0000-000008000000}" name="Average Annual Change" dataDxfId="255"/>
    <tableColumn id="9" xr3:uid="{00000000-0010-0000-0000-000009000000}" name="Average Annual Change2" dataDxfId="254"/>
  </tableColumns>
  <tableStyleInfo name="TableStyleMedium1" showFirstColumn="0" showLastColumn="0" showRowStripes="1" showColumnStripes="0"/>
  <extLst>
    <ext xmlns:x14="http://schemas.microsoft.com/office/spreadsheetml/2009/9/main" uri="{504A1905-F514-4f6f-8877-14C23A59335A}">
      <x14:table altText="Population Growth Trends  2014 - 2018, with 2010 Benchmark" altTextSummary="Table of Population Growth Trends 2014 - 2018, with 2010 Benchmark with 9 Columns and 6 Row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OwnerHouseholdOverpaying1" displayName="OwnerHouseholdOverpaying1" ref="I38:K54" totalsRowShown="0" headerRowDxfId="196" headerRowBorderDxfId="195" tableBorderDxfId="194">
  <tableColumns count="3">
    <tableColumn id="1" xr3:uid="{00000000-0010-0000-0900-000001000000}" name="Owner Households Characteristics"/>
    <tableColumn id="2" xr3:uid="{00000000-0010-0000-0900-000002000000}" name="Number" dataDxfId="193">
      <calculatedColumnFormula>J6</calculatedColumnFormula>
    </tableColumn>
    <tableColumn id="3" xr3:uid="{00000000-0010-0000-0900-000003000000}" name="Percent of Total Households" dataDxfId="192" dataCellStyle="Percent">
      <calculatedColumnFormula>J39/$J$39</calculatedColumnFormula>
    </tableColumn>
  </tableColumns>
  <tableStyleInfo name="TableStyleMedium1" showFirstColumn="0" showLastColumn="0" showRowStripes="1" showColumnStripes="0"/>
  <extLst>
    <ext xmlns:x14="http://schemas.microsoft.com/office/spreadsheetml/2009/9/main" uri="{504A1905-F514-4f6f-8877-14C23A59335A}">
      <x14:table altText="Owner households overpaying for housing " altTextSummary="Table For Owner households overpaying for housing with 3 Columns and 6 Row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ExistingHouseholds" displayName="TableExistingHouseholds" ref="A3:D7" totalsRowShown="0" headerRowBorderDxfId="191" tableBorderDxfId="190">
  <tableColumns count="4">
    <tableColumn id="1" xr3:uid="{00000000-0010-0000-0A00-000001000000}" name="Existing Households"/>
    <tableColumn id="2" xr3:uid="{00000000-0010-0000-0A00-000002000000}" name="Mariposa County"/>
    <tableColumn id="3" xr3:uid="{00000000-0010-0000-0A00-000003000000}" name="Mariposa County2"/>
    <tableColumn id="4" xr3:uid="{00000000-0010-0000-0A00-000004000000}" name="Unincorporated Area">
      <calculatedColumnFormula>B4</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5" altTextSummary="Table 5 with 3 Columns and 4 Row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HouseholdsbyTenureand" displayName="HouseholdsbyTenureand" ref="A11:E34" totalsRowShown="0" headerRowBorderDxfId="189" tableBorderDxfId="188">
  <tableColumns count="5">
    <tableColumn id="1" xr3:uid="{00000000-0010-0000-0B00-000001000000}" name="Empty Column Header" dataDxfId="187"/>
    <tableColumn id="2" xr3:uid="{00000000-0010-0000-0B00-000002000000}" name="Empty Column Header2" dataDxfId="186"/>
    <tableColumn id="3" xr3:uid="{00000000-0010-0000-0B00-000003000000}" name="Mariposa Countywide Total" dataDxfId="185" dataCellStyle="Comma"/>
    <tableColumn id="4" xr3:uid="{00000000-0010-0000-0B00-000004000000}" name="Mariposa Countywide Total2" dataDxfId="184"/>
    <tableColumn id="5" xr3:uid="{00000000-0010-0000-0B00-000005000000}" name="Unicorporated Area" dataDxfId="183">
      <calculatedColumnFormula>C12</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6" altTextSummary="Table 6 with 6 Columns and 24 Row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Calculation" displayName="Calculation" ref="A37:E55" totalsRowShown="0">
  <tableColumns count="5">
    <tableColumn id="1" xr3:uid="{00000000-0010-0000-0C00-000001000000}" name="For calculation purposes only" dataDxfId="182"/>
    <tableColumn id="2" xr3:uid="{00000000-0010-0000-0C00-000002000000}" name="Empty Column header" dataDxfId="181"/>
    <tableColumn id="3" xr3:uid="{00000000-0010-0000-0C00-000003000000}" name="Mariposa County, California" dataDxfId="180"/>
    <tableColumn id="4" xr3:uid="{00000000-0010-0000-0C00-000004000000}" name="Mariposa County, California2" dataDxfId="179"/>
    <tableColumn id="5" xr3:uid="{00000000-0010-0000-0C00-000005000000}" name="Unincorporated Area" dataDxfId="178" dataCellStyle="Comma">
      <calculatedColumnFormula>C38</calculatedColumnFormula>
    </tableColumn>
  </tableColumns>
  <tableStyleInfo name="TableStyleMedium1" showFirstColumn="0" showLastColumn="0" showRowStripes="1" showColumnStripes="0"/>
  <extLst>
    <ext xmlns:x14="http://schemas.microsoft.com/office/spreadsheetml/2009/9/main" uri="{504A1905-F514-4f6f-8877-14C23A59335A}">
      <x14:table altText="For calculation purposes only" altTextSummary="Table For calculation purposes only with 4 Columns and 19 Row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7" displayName="Table7" ref="A59:F73" totalsRowShown="0" headerRowBorderDxfId="177" tableBorderDxfId="176">
  <tableColumns count="6">
    <tableColumn id="1" xr3:uid="{00000000-0010-0000-0D00-000001000000}" name="Empty Column header" dataDxfId="175"/>
    <tableColumn id="2" xr3:uid="{00000000-0010-0000-0D00-000002000000}" name="Empty Column header2" dataDxfId="174"/>
    <tableColumn id="3" xr3:uid="{00000000-0010-0000-0D00-000003000000}" name="Mariposa County" dataDxfId="173"/>
    <tableColumn id="4" xr3:uid="{00000000-0010-0000-0D00-000004000000}" name="Mariposa County2" dataDxfId="172" dataCellStyle="Percent"/>
    <tableColumn id="5" xr3:uid="{00000000-0010-0000-0D00-000005000000}" name="Unicorporated Area" dataDxfId="171"/>
    <tableColumn id="6" xr3:uid="{00000000-0010-0000-0D00-000006000000}" name="Unicorporated Area2" dataDxfId="170" dataCellStyle="Percent"/>
  </tableColumns>
  <tableStyleInfo name="TableStyleMedium1" showFirstColumn="0" showLastColumn="0" showRowStripes="1" showColumnStripes="0"/>
  <extLst>
    <ext xmlns:x14="http://schemas.microsoft.com/office/spreadsheetml/2009/9/main" uri="{504A1905-F514-4f6f-8877-14C23A59335A}">
      <x14:table altText="Table 7" altTextSummary="Table 7 with 5 Column and 15 Row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7" displayName="Table17" ref="A78:E86" totalsRowShown="0" tableBorderDxfId="169">
  <tableColumns count="5">
    <tableColumn id="1" xr3:uid="{00000000-0010-0000-0E00-000001000000}" name="Empty column header"/>
    <tableColumn id="2" xr3:uid="{00000000-0010-0000-0E00-000002000000}" name="Mariposa County"/>
    <tableColumn id="3" xr3:uid="{00000000-0010-0000-0E00-000003000000}" name="Mariposa County2"/>
    <tableColumn id="4" xr3:uid="{00000000-0010-0000-0E00-000004000000}" name="Unicorporated County" dataDxfId="168">
      <calculatedColumnFormula>B79</calculatedColumnFormula>
    </tableColumn>
    <tableColumn id="5" xr3:uid="{00000000-0010-0000-0E00-000005000000}" name="Unicorporated County2"/>
  </tableColumns>
  <tableStyleInfo name="TableStyleMedium1" showFirstColumn="0" showLastColumn="0" showRowStripes="1" showColumnStripes="0"/>
  <extLst>
    <ext xmlns:x14="http://schemas.microsoft.com/office/spreadsheetml/2009/9/main" uri="{504A1905-F514-4f6f-8877-14C23A59335A}">
      <x14:table altText="Table 8" altTextSummary="Table 8 with 5 columns and 9 row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otal" displayName="Total" ref="A88:C123" totalsRowShown="0" headerRowDxfId="167" tableBorderDxfId="166">
  <tableColumns count="3">
    <tableColumn id="1" xr3:uid="{00000000-0010-0000-0F00-000001000000}" name="Total:"/>
    <tableColumn id="2" xr3:uid="{00000000-0010-0000-0F00-000002000000}" name="Empty column header" dataDxfId="165"/>
    <tableColumn id="3" xr3:uid="{00000000-0010-0000-0F00-000003000000}" name="Empty column header2" dataDxfId="164"/>
  </tableColumns>
  <tableStyleInfo name="TableStyleMedium1" showFirstColumn="0" showLastColumn="0" showRowStripes="1" showColumnStripes="0"/>
  <extLst>
    <ext xmlns:x14="http://schemas.microsoft.com/office/spreadsheetml/2009/9/main" uri="{504A1905-F514-4f6f-8877-14C23A59335A}">
      <x14:table altText="Total" altTextSummary="Table Total with 3 Columns and 36 Rows. "/>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0000000}" name="HOUSINGUNITSbyTYPE" displayName="HOUSINGUNITSbyTYPE" ref="A4:S8" totalsRowShown="0" headerRowDxfId="163" dataDxfId="162" tableBorderDxfId="161">
  <tableColumns count="19">
    <tableColumn id="1" xr3:uid="{00000000-0010-0000-1000-000001000000}" name="County / City" dataDxfId="160"/>
    <tableColumn id="2" xr3:uid="{00000000-0010-0000-1000-000002000000}" name="Total" dataDxfId="159"/>
    <tableColumn id="3" xr3:uid="{00000000-0010-0000-1000-000003000000}" name="Total2" dataDxfId="158"/>
    <tableColumn id="4" xr3:uid="{00000000-0010-0000-1000-000004000000}" name="Total3" dataDxfId="157">
      <calculatedColumnFormula>(C5-B5)/B5</calculatedColumnFormula>
    </tableColumn>
    <tableColumn id="5" xr3:uid="{00000000-0010-0000-1000-000005000000}" name="Single Detached" dataDxfId="156"/>
    <tableColumn id="6" xr3:uid="{00000000-0010-0000-1000-000006000000}" name="Single Detached2" dataDxfId="155"/>
    <tableColumn id="7" xr3:uid="{00000000-0010-0000-1000-000007000000}" name="Single Detached3" dataDxfId="154">
      <calculatedColumnFormula>(F5-E5)/E5</calculatedColumnFormula>
    </tableColumn>
    <tableColumn id="8" xr3:uid="{00000000-0010-0000-1000-000008000000}" name="Single Attached" dataDxfId="153"/>
    <tableColumn id="9" xr3:uid="{00000000-0010-0000-1000-000009000000}" name="Single Attached2" dataDxfId="152"/>
    <tableColumn id="10" xr3:uid="{00000000-0010-0000-1000-00000A000000}" name="Single Attached3" dataDxfId="151">
      <calculatedColumnFormula>(I5-H5)/H5</calculatedColumnFormula>
    </tableColumn>
    <tableColumn id="11" xr3:uid="{00000000-0010-0000-1000-00000B000000}" name="Two to Four" dataDxfId="150"/>
    <tableColumn id="12" xr3:uid="{00000000-0010-0000-1000-00000C000000}" name="Two to Four2" dataDxfId="149"/>
    <tableColumn id="13" xr3:uid="{00000000-0010-0000-1000-00000D000000}" name="Two to Four3" dataDxfId="148">
      <calculatedColumnFormula>(L5-K5)/K5</calculatedColumnFormula>
    </tableColumn>
    <tableColumn id="14" xr3:uid="{00000000-0010-0000-1000-00000E000000}" name="Five Plus" dataDxfId="147"/>
    <tableColumn id="15" xr3:uid="{00000000-0010-0000-1000-00000F000000}" name="Five Plus2" dataDxfId="146"/>
    <tableColumn id="16" xr3:uid="{00000000-0010-0000-1000-000010000000}" name="Five Plus3" dataDxfId="145">
      <calculatedColumnFormula>(O5-N5)/N5</calculatedColumnFormula>
    </tableColumn>
    <tableColumn id="17" xr3:uid="{00000000-0010-0000-1000-000011000000}" name="Mobile Homes" dataDxfId="144"/>
    <tableColumn id="18" xr3:uid="{00000000-0010-0000-1000-000012000000}" name="Mobile Homes2" dataDxfId="143"/>
    <tableColumn id="19" xr3:uid="{00000000-0010-0000-1000-000013000000}" name="Mobile Homes3" dataDxfId="142">
      <calculatedColumnFormula>(R5-Q5)/Q5</calculatedColumnFormula>
    </tableColumn>
  </tableColumns>
  <tableStyleInfo name="TableStyleMedium1" showFirstColumn="0" showLastColumn="0" showRowStripes="1" showColumnStripes="0"/>
  <extLst>
    <ext xmlns:x14="http://schemas.microsoft.com/office/spreadsheetml/2009/9/main" uri="{504A1905-F514-4f6f-8877-14C23A59335A}">
      <x14:table altText=" HOUSING UNITS by TYPE" altTextSummary="Table of HOUSING UNITS by TYPE with 19 Columns 5 Row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1000000}" name="Table6" displayName="Table6" ref="A12:N16" totalsRowShown="0" headerRowDxfId="141" tableBorderDxfId="140" headerRowCellStyle="Normal 3">
  <tableColumns count="14">
    <tableColumn id="1" xr3:uid="{00000000-0010-0000-1100-000001000000}" name="Geography" dataDxfId="139"/>
    <tableColumn id="2" xr3:uid="{00000000-0010-0000-1100-000002000000}" name="Total housing units" dataDxfId="138">
      <calculatedColumnFormula>B12</calculatedColumnFormula>
    </tableColumn>
    <tableColumn id="3" xr3:uid="{00000000-0010-0000-1100-000003000000}" name=" Occupied housing units">
      <calculatedColumnFormula>C12</calculatedColumnFormula>
    </tableColumn>
    <tableColumn id="4" xr3:uid="{00000000-0010-0000-1100-000004000000}" name=" Vacant housing units" dataDxfId="137">
      <calculatedColumnFormula>D12</calculatedColumnFormula>
    </tableColumn>
    <tableColumn id="5" xr3:uid="{00000000-0010-0000-1100-000005000000}" name="  For rent" dataDxfId="136">
      <calculatedColumnFormula>E12</calculatedColumnFormula>
    </tableColumn>
    <tableColumn id="6" xr3:uid="{00000000-0010-0000-1100-000006000000}" name="  Rented, not occupied" dataDxfId="135">
      <calculatedColumnFormula>F12</calculatedColumnFormula>
    </tableColumn>
    <tableColumn id="7" xr3:uid="{00000000-0010-0000-1100-000007000000}" name="  For sale only" dataDxfId="134">
      <calculatedColumnFormula>G12</calculatedColumnFormula>
    </tableColumn>
    <tableColumn id="8" xr3:uid="{00000000-0010-0000-1100-000008000000}" name="  Sold, not occupied" dataDxfId="133">
      <calculatedColumnFormula>H12</calculatedColumnFormula>
    </tableColumn>
    <tableColumn id="9" xr3:uid="{00000000-0010-0000-1100-000009000000}" name="  For seasonal, recreational, or occasional use" dataDxfId="132">
      <calculatedColumnFormula>I12</calculatedColumnFormula>
    </tableColumn>
    <tableColumn id="10" xr3:uid="{00000000-0010-0000-1100-00000A000000}" name="  All other vacants" dataDxfId="131">
      <calculatedColumnFormula>J12</calculatedColumnFormula>
    </tableColumn>
    <tableColumn id="11" xr3:uid="{00000000-0010-0000-1100-00000B000000}" name="Vacancy rate" dataDxfId="130" dataCellStyle="Percent 3">
      <calculatedColumnFormula>D13/B13</calculatedColumnFormula>
    </tableColumn>
    <tableColumn id="12" xr3:uid="{00000000-0010-0000-1100-00000C000000}" name="Homeowner Vacancy Rate" dataDxfId="129" dataCellStyle="Percent 3">
      <calculatedColumnFormula>G13/(D20+H13+G13)</calculatedColumnFormula>
    </tableColumn>
    <tableColumn id="13" xr3:uid="{00000000-0010-0000-1100-00000D000000}" name="Rental Vacany Rate">
      <calculatedColumnFormula>E13/(D26+F13+E13)</calculatedColumnFormula>
    </tableColumn>
    <tableColumn id="14" xr3:uid="{00000000-0010-0000-1100-00000E000000}" name="Vacancy Rate minus Seasonal " dataDxfId="128" dataCellStyle="Percent 3">
      <calculatedColumnFormula>(G13+E13)/(E13+F13+G13+H13+C13)</calculatedColumnFormula>
    </tableColumn>
  </tableColumns>
  <tableStyleInfo name="TableStyleMedium1" showFirstColumn="0" showLastColumn="0" showRowStripes="1" showColumnStripes="0"/>
  <extLst>
    <ext xmlns:x14="http://schemas.microsoft.com/office/spreadsheetml/2009/9/main" uri="{504A1905-F514-4f6f-8877-14C23A59335A}">
      <x14:table altText="B25004 - HOUSING STOCK BY TYPE OF VACANCY" altTextSummary="Table for B25004 - HOUSING STOCK BY TYPE OF VACANCY 14 Column 4 Row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18:D33" totalsRowShown="0" tableBorderDxfId="127">
  <tableColumns count="4">
    <tableColumn id="1" xr3:uid="{00000000-0010-0000-1200-000001000000}" name="Empty column header" dataDxfId="126"/>
    <tableColumn id="2" xr3:uid="{00000000-0010-0000-1200-000002000000}" name="Mariposa County, California"/>
    <tableColumn id="3" xr3:uid="{00000000-0010-0000-1200-000003000000}" name="Mariposa County, California2" dataDxfId="125"/>
    <tableColumn id="4" xr3:uid="{00000000-0010-0000-1200-000004000000}" name="Balance of County"/>
  </tableColumns>
  <tableStyleInfo name="TableStyleMedium1" showFirstColumn="0" showLastColumn="0" showRowStripes="1" showColumnStripes="0"/>
  <extLst>
    <ext xmlns:x14="http://schemas.microsoft.com/office/spreadsheetml/2009/9/main" uri="{504A1905-F514-4f6f-8877-14C23A59335A}">
      <x14:table altText="Total" altTextSummary="Table Total with 4 column and 15 Row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5:K19" totalsRowShown="0" headerRowDxfId="253" dataDxfId="251" headerRowBorderDxfId="252" tableBorderDxfId="250" headerRowCellStyle="Normal 2">
  <tableColumns count="11">
    <tableColumn id="1" xr3:uid="{00000000-0010-0000-0100-000001000000}" name="County / City" dataDxfId="249"/>
    <tableColumn id="2" xr3:uid="{00000000-0010-0000-0100-000002000000}" name="Date" dataDxfId="248"/>
    <tableColumn id="3" xr3:uid="{00000000-0010-0000-0100-000003000000}" name="Total" dataDxfId="247"/>
    <tableColumn id="4" xr3:uid="{00000000-0010-0000-0100-000004000000}" name="Single Detached" dataDxfId="246"/>
    <tableColumn id="5" xr3:uid="{00000000-0010-0000-0100-000005000000}" name="Single Attached" dataDxfId="245"/>
    <tableColumn id="6" xr3:uid="{00000000-0010-0000-0100-000006000000}" name="Two to Four" dataDxfId="244"/>
    <tableColumn id="7" xr3:uid="{00000000-0010-0000-0100-000007000000}" name="Five Plus" dataDxfId="243"/>
    <tableColumn id="8" xr3:uid="{00000000-0010-0000-0100-000008000000}" name="Mobile Homes" dataDxfId="242"/>
    <tableColumn id="9" xr3:uid="{00000000-0010-0000-0100-000009000000}" name="Occupied" dataDxfId="241"/>
    <tableColumn id="10" xr3:uid="{00000000-0010-0000-0100-00000A000000}" name="Vacancy Rate" dataDxfId="240"/>
    <tableColumn id="11" xr3:uid="{00000000-0010-0000-0100-00000B000000}" name="Persons per Household" dataDxfId="239"/>
  </tableColumns>
  <tableStyleInfo name="TableStyleMedium1" showFirstColumn="0" showLastColumn="0" showRowStripes="1" showColumnStripes="0"/>
  <extLst>
    <ext xmlns:x14="http://schemas.microsoft.com/office/spreadsheetml/2009/9/main" uri="{504A1905-F514-4f6f-8877-14C23A59335A}">
      <x14:table altText="E-5 City/Country/State Population and Housing Estimates, 2010 and 2018" altTextSummary="Table of E-5 City/Country/State Population and Housing Estimates, 2010 and 2018 with 11 Columns and  5 Row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PersonswithDisabilitybyEmploymentStatus" displayName="PersonswithDisabilitybyEmploymentStatus" ref="A6:C19" totalsRowShown="0" headerRowBorderDxfId="124" tableBorderDxfId="123">
  <tableColumns count="3">
    <tableColumn id="1" xr3:uid="{00000000-0010-0000-1300-000001000000}" name="Empty column header" dataDxfId="122"/>
    <tableColumn id="2" xr3:uid="{00000000-0010-0000-1300-000002000000}" name="Mariposa County" dataDxfId="121"/>
    <tableColumn id="3" xr3:uid="{00000000-0010-0000-1300-000003000000}" name="Mariposa County2" dataDxfId="120">
      <calculatedColumnFormula>B7/$B$8</calculatedColumnFormula>
    </tableColumn>
  </tableColumns>
  <tableStyleInfo name="TableStyleMedium1" showFirstColumn="0" showLastColumn="0" showRowStripes="1" showColumnStripes="0"/>
  <extLst>
    <ext xmlns:x14="http://schemas.microsoft.com/office/spreadsheetml/2009/9/main" uri="{504A1905-F514-4f6f-8877-14C23A59335A}">
      <x14:table altText="Persons with Disability by Employment Status (ACS 2012-2016)" altTextSummary="Persons with Disability by Employment Status (ACS 2012-2016) with 3 Column and 15 Row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PersonswithDisabilitiesbyDisabilityTypeandage" displayName="PersonswithDisabilitiesbyDisabilityTypeandage" ref="A25:C42" totalsRowShown="0" headerRowBorderDxfId="119" tableBorderDxfId="118">
  <tableColumns count="3">
    <tableColumn id="1" xr3:uid="{00000000-0010-0000-1400-000001000000}" name="Empty column header" dataDxfId="117"/>
    <tableColumn id="2" xr3:uid="{00000000-0010-0000-1400-000002000000}" name="Mariposa County"/>
    <tableColumn id="3" xr3:uid="{00000000-0010-0000-1400-000003000000}" name="Mariposa County2" dataDxfId="116"/>
  </tableColumns>
  <tableStyleInfo name="TableStyleMedium1" showFirstColumn="0" showLastColumn="0" showRowStripes="1" showColumnStripes="0"/>
  <extLst>
    <ext xmlns:x14="http://schemas.microsoft.com/office/spreadsheetml/2009/9/main" uri="{504A1905-F514-4f6f-8877-14C23A59335A}">
      <x14:table altText="Persons with Disabilities by Disability Type* and age (ACS 2012-2016) " altTextSummary="Persons with Disabilities by Disability Type* and age (ACS 2012-2016)  with 3 Rows and 19 Column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46:G120" totalsRowShown="0" headerRowDxfId="115" dataDxfId="114" tableBorderDxfId="113">
  <tableColumns count="7">
    <tableColumn id="1" xr3:uid="{00000000-0010-0000-1500-000001000000}" name="Subject"/>
    <tableColumn id="2" xr3:uid="{00000000-0010-0000-1500-000002000000}" name="Total" dataDxfId="112"/>
    <tableColumn id="3" xr3:uid="{00000000-0010-0000-1500-000003000000}" name="Total2" dataDxfId="111"/>
    <tableColumn id="4" xr3:uid="{00000000-0010-0000-1500-000004000000}" name="With a disability" dataDxfId="110"/>
    <tableColumn id="5" xr3:uid="{00000000-0010-0000-1500-000005000000}" name="With a disability2" dataDxfId="109"/>
    <tableColumn id="6" xr3:uid="{00000000-0010-0000-1500-000006000000}" name="Percent with a disability" dataDxfId="108"/>
    <tableColumn id="7" xr3:uid="{00000000-0010-0000-1500-000007000000}" name="Percent with a disability2" dataDxfId="107"/>
  </tableColumns>
  <tableStyleInfo name="TableStyleMedium1" showFirstColumn="0" showLastColumn="0" showRowStripes="1" showColumnStripes="0"/>
  <extLst>
    <ext xmlns:x14="http://schemas.microsoft.com/office/spreadsheetml/2009/9/main" uri="{504A1905-F514-4f6f-8877-14C23A59335A}">
      <x14:table altText="Mariposa County, California" altTextSummary="Table for Mariposa County, California 7 Columns and 80 Rows. "/>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13" displayName="Table13" ref="A6:F12" totalsRowShown="0" headerRowDxfId="106" dataDxfId="104" headerRowBorderDxfId="105" tableBorderDxfId="103">
  <tableColumns count="6">
    <tableColumn id="1" xr3:uid="{00000000-0010-0000-1600-000001000000}" name="ZIP" dataDxfId="102"/>
    <tableColumn id="2" xr3:uid="{00000000-0010-0000-1600-000002000000}" name="City" dataDxfId="101"/>
    <tableColumn id="3" xr3:uid="{00000000-0010-0000-1600-000003000000}" name="County" dataDxfId="100"/>
    <tableColumn id="4" xr3:uid="{00000000-0010-0000-1600-000004000000}" name="00-17 yrs" dataDxfId="99"/>
    <tableColumn id="5" xr3:uid="{00000000-0010-0000-1600-000005000000}" name="18+ yrs" dataDxfId="98"/>
    <tableColumn id="6" xr3:uid="{00000000-0010-0000-1600-000006000000}" name="Total Age" dataDxfId="97"/>
  </tableColumns>
  <tableStyleInfo name="TableStyleMedium1" showFirstColumn="0" showLastColumn="0" showRowStripes="1" showColumnStripes="0"/>
  <extLst>
    <ext xmlns:x14="http://schemas.microsoft.com/office/spreadsheetml/2009/9/main" uri="{504A1905-F514-4f6f-8877-14C23A59335A}">
      <x14:table altText="Table 13 " altTextSummary="Table 13 with 6 Columns and 6 Row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14" displayName="Table14" ref="A16:J22" totalsRowShown="0" headerRowDxfId="96" dataDxfId="94" headerRowBorderDxfId="95" tableBorderDxfId="93" totalsRowBorderDxfId="92">
  <tableColumns count="10">
    <tableColumn id="1" xr3:uid="{00000000-0010-0000-1700-000001000000}" name="ZIP" dataDxfId="91"/>
    <tableColumn id="2" xr3:uid="{00000000-0010-0000-1700-000002000000}" name="City " dataDxfId="90"/>
    <tableColumn id="3" xr3:uid="{00000000-0010-0000-1700-000003000000}" name="County" dataDxfId="89"/>
    <tableColumn id="4" xr3:uid="{00000000-0010-0000-1700-000004000000}" name="Home of Parent /Family /Guardian" dataDxfId="88"/>
    <tableColumn id="5" xr3:uid="{00000000-0010-0000-1700-000005000000}" name="Independent /Supported Living" dataDxfId="87"/>
    <tableColumn id="6" xr3:uid="{00000000-0010-0000-1700-000006000000}" name="Community Care Facility" dataDxfId="86"/>
    <tableColumn id="7" xr3:uid="{00000000-0010-0000-1700-000007000000}" name="Intermediate Care Facility" dataDxfId="85"/>
    <tableColumn id="8" xr3:uid="{00000000-0010-0000-1700-000008000000}" name="Foster /Family Home" dataDxfId="84"/>
    <tableColumn id="9" xr3:uid="{00000000-0010-0000-1700-000009000000}" name="Other" dataDxfId="83"/>
    <tableColumn id="10" xr3:uid="{00000000-0010-0000-1700-00000A000000}" name="Total Receives" dataDxfId="82"/>
  </tableColumns>
  <tableStyleInfo name="TableStyleMedium1" showFirstColumn="0" showLastColumn="0" showRowStripes="1" showColumnStripes="0"/>
  <extLst>
    <ext xmlns:x14="http://schemas.microsoft.com/office/spreadsheetml/2009/9/main" uri="{504A1905-F514-4f6f-8877-14C23A59335A}">
      <x14:table altText="Table 14" altTextSummary="Table 14 with 10 Columns and 7 Row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15" displayName="Table15" ref="A7:D8" totalsRowShown="0" headerRowDxfId="81" dataDxfId="79" headerRowBorderDxfId="80" tableBorderDxfId="78">
  <tableColumns count="4">
    <tableColumn id="1" xr3:uid="{00000000-0010-0000-1800-000001000000}" name="Empty column header" dataDxfId="77"/>
    <tableColumn id="2" xr3:uid="{00000000-0010-0000-1800-000002000000}" name="Farms" dataDxfId="76"/>
    <tableColumn id="3" xr3:uid="{00000000-0010-0000-1800-000003000000}" name="Workers" dataDxfId="75"/>
    <tableColumn id="4" xr3:uid="{00000000-0010-0000-1800-000004000000}" name="$1,000 payroll" dataDxfId="74"/>
  </tableColumns>
  <tableStyleInfo name="TableStyleMedium1" showFirstColumn="0" showLastColumn="0" showRowStripes="1" showColumnStripes="0"/>
  <extLst>
    <ext xmlns:x14="http://schemas.microsoft.com/office/spreadsheetml/2009/9/main" uri="{504A1905-F514-4f6f-8877-14C23A59335A}">
      <x14:table altText="Farmworkers – County-Wide (Mariposa County)*" altTextSummary="Farmworkers – County-Wide (Mariposa County)* with 4 Rows and  4 Column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12:G14" totalsRowShown="0" headerRowDxfId="73" dataDxfId="71" headerRowBorderDxfId="72" tableBorderDxfId="70" totalsRowBorderDxfId="69">
  <tableColumns count="7">
    <tableColumn id="1" xr3:uid="{00000000-0010-0000-1900-000001000000}" name="County" dataDxfId="68"/>
    <tableColumn id="2" xr3:uid="{00000000-0010-0000-1900-000002000000}" name="Facilities" dataDxfId="67"/>
    <tableColumn id="3" xr3:uid="{00000000-0010-0000-1900-000003000000}" name="Permanent Facilities " dataDxfId="66"/>
    <tableColumn id="4" xr3:uid="{00000000-0010-0000-1900-000004000000}" name="# of Permanent Employees " dataDxfId="65"/>
    <tableColumn id="5" xr3:uid="{00000000-0010-0000-1900-000005000000}" name="Seasonal Facilities" dataDxfId="64"/>
    <tableColumn id="6" xr3:uid="{00000000-0010-0000-1900-000006000000}" name="# of Seasonal Employees" dataDxfId="63"/>
    <tableColumn id="7" xr3:uid="{00000000-0010-0000-1900-000007000000}" name="Total Employees" dataDxfId="62"/>
  </tableColumns>
  <tableStyleInfo name="TableStyleMedium1" showFirstColumn="0" showLastColumn="0" showRowStripes="1" showColumnStripes="0"/>
  <extLst>
    <ext xmlns:x14="http://schemas.microsoft.com/office/spreadsheetml/2009/9/main" uri="{504A1905-F514-4f6f-8877-14C23A59335A}">
      <x14:table altText="Employee Housing Facilities" altTextSummary="Employee Housing Facilities with &amp; Columns and 3 Row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A000000}" name="Table16" displayName="Table16" ref="A19:D27" totalsRowShown="0" headerRowDxfId="61" dataDxfId="59" headerRowBorderDxfId="60" tableBorderDxfId="58">
  <tableColumns count="4">
    <tableColumn id="1" xr3:uid="{00000000-0010-0000-1A00-000001000000}" name="150 Days or More" dataDxfId="57"/>
    <tableColumn id="2" xr3:uid="{00000000-0010-0000-1A00-000002000000}" name="Empty Header Cell" dataDxfId="56"/>
    <tableColumn id="3" xr3:uid="{00000000-0010-0000-1A00-000003000000}" name="Empty column header" dataDxfId="55"/>
    <tableColumn id="4" xr3:uid="{00000000-0010-0000-1A00-000004000000}" name="Empty column header2" dataDxfId="54"/>
  </tableColumns>
  <tableStyleInfo name="TableStyleMedium1" showFirstColumn="0" showLastColumn="0" showRowStripes="1" showColumnStripes="0"/>
  <extLst>
    <ext xmlns:x14="http://schemas.microsoft.com/office/spreadsheetml/2009/9/main" uri="{504A1905-F514-4f6f-8877-14C23A59335A}">
      <x14:table altText="Farmworkers by Days Worked (Mariposa County)*" altTextSummary="Farmworkers by Days Worked (Mariposa County)* with 3 Columns and 11 Rows."/>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B000000}" name="Table_17" displayName="Table_17" ref="A4:E10" totalsRowShown="0" headerRowDxfId="53" dataDxfId="52" tableBorderDxfId="51">
  <tableColumns count="5">
    <tableColumn id="1" xr3:uid="{00000000-0010-0000-1B00-000001000000}" name="Empty column header" dataDxfId="50"/>
    <tableColumn id="2" xr3:uid="{00000000-0010-0000-1B00-000002000000}" name="Family Units" dataDxfId="49"/>
    <tableColumn id="3" xr3:uid="{00000000-0010-0000-1B00-000003000000}" name="Family Beds" dataDxfId="48"/>
    <tableColumn id="4" xr3:uid="{00000000-0010-0000-1B00-000004000000}" name="Adult Only Beds" dataDxfId="47"/>
    <tableColumn id="5" xr3:uid="{00000000-0010-0000-1B00-000005000000}" name="Seasonal" dataDxfId="46"/>
  </tableColumns>
  <tableStyleInfo name="TableStyleMedium1" showFirstColumn="0" showLastColumn="0" showRowStripes="1" showColumnStripes="0"/>
  <extLst>
    <ext xmlns:x14="http://schemas.microsoft.com/office/spreadsheetml/2009/9/main" uri="{504A1905-F514-4f6f-8877-14C23A59335A}">
      <x14:table altText="Homeless Facilities*" altTextSummary="Homeless Facilities* with 5 Column and 8 Rows. "/>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C000000}" name="Table_18" displayName="Table_18" ref="A18:G25" totalsRowShown="0" headerRowDxfId="45" dataDxfId="44" tableBorderDxfId="43">
  <tableColumns count="7">
    <tableColumn id="1" xr3:uid="{00000000-0010-0000-1C00-000001000000}" name="Empty Header Cell" dataDxfId="42"/>
    <tableColumn id="2" xr3:uid="{00000000-0010-0000-1C00-000002000000}" name="Individual " dataDxfId="41"/>
    <tableColumn id="3" xr3:uid="{00000000-0010-0000-1C00-000003000000}" name="Individual 2" dataDxfId="40"/>
    <tableColumn id="4" xr3:uid="{00000000-0010-0000-1C00-000004000000}" name="% Change" dataDxfId="39" dataCellStyle="Percent">
      <calculatedColumnFormula>(C19-B19)/B19</calculatedColumnFormula>
    </tableColumn>
    <tableColumn id="5" xr3:uid="{00000000-0010-0000-1C00-000005000000}" name="Persons in Families" dataDxfId="38"/>
    <tableColumn id="6" xr3:uid="{00000000-0010-0000-1C00-000006000000}" name="Persons in Families2" dataDxfId="37"/>
    <tableColumn id="7" xr3:uid="{00000000-0010-0000-1C00-000007000000}" name="Persons in Families3" dataDxfId="36" dataCellStyle="Percent">
      <calculatedColumnFormula>(F19-E19)/E19</calculatedColumnFormula>
    </tableColumn>
  </tableColumns>
  <tableStyleInfo name="TableStyleMedium1" showFirstColumn="0" showLastColumn="0" showRowStripes="1" showColumnStripes="0"/>
  <extLst>
    <ext xmlns:x14="http://schemas.microsoft.com/office/spreadsheetml/2009/9/main" uri="{504A1905-F514-4f6f-8877-14C23A59335A}">
      <x14:table altText="Homeless Needs*" altTextSummary="Homeless Needs* with 7 Columns and 9 Row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EmploymentByIndustry" displayName="EmploymentByIndustry" ref="A3:C19" totalsRowShown="0" tableBorderDxfId="238">
  <tableColumns count="3">
    <tableColumn id="1" xr3:uid="{00000000-0010-0000-0200-000001000000}" name="Employment by Industry" dataDxfId="237"/>
    <tableColumn id="2" xr3:uid="{00000000-0010-0000-0200-000002000000}" name="Mariposa County, California" dataDxfId="236"/>
    <tableColumn id="3" xr3:uid="{00000000-0010-0000-0200-000003000000}" name="Mariposa County, California2" dataDxfId="235" dataCellStyle="Normal 8"/>
  </tableColumns>
  <tableStyleInfo name="TableStyleMedium1" showFirstColumn="0" showLastColumn="0" showRowStripes="1" showColumnStripes="0"/>
  <extLst>
    <ext xmlns:x14="http://schemas.microsoft.com/office/spreadsheetml/2009/9/main" uri="{504A1905-F514-4f6f-8877-14C23A59335A}">
      <x14:table altText="Employment by Industry" altTextSummary="Table of Employment by Industry with 3 Columns and 16 Rows"/>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D000000}" name="LITHCAssisted" displayName="LITHCAssisted" ref="A3:M6" totalsRowShown="0" headerRowDxfId="35" dataDxfId="33" headerRowBorderDxfId="34" tableBorderDxfId="32">
  <tableColumns count="13">
    <tableColumn id="1" xr3:uid="{00000000-0010-0000-1D00-000001000000}" name="LIHTC App Number" dataDxfId="31"/>
    <tableColumn id="2" xr3:uid="{00000000-0010-0000-1D00-000002000000}" name="Name" dataDxfId="30"/>
    <tableColumn id="3" xr3:uid="{00000000-0010-0000-1D00-000003000000}" name="Address" dataDxfId="29"/>
    <tableColumn id="4" xr3:uid="{00000000-0010-0000-1D00-000004000000}" name="City" dataDxfId="28"/>
    <tableColumn id="5" xr3:uid="{00000000-0010-0000-1D00-000005000000}" name="Zip Code" dataDxfId="27" dataCellStyle="Normal 2 4 2"/>
    <tableColumn id="6" xr3:uid="{00000000-0010-0000-1D00-000006000000}" name="County" dataDxfId="26" dataCellStyle="Normal 2 4 2"/>
    <tableColumn id="7" xr3:uid="{00000000-0010-0000-1D00-000007000000}" name="Affordable Units" dataDxfId="25"/>
    <tableColumn id="8" xr3:uid="{00000000-0010-0000-1D00-000008000000}" name="Total Units" dataDxfId="24"/>
    <tableColumn id="9" xr3:uid="{00000000-0010-0000-1D00-000009000000}" name="Date of Conversion" dataDxfId="23"/>
    <tableColumn id="10" xr3:uid="{00000000-0010-0000-1D00-00000A000000}" name="Risk Level " dataDxfId="22"/>
    <tableColumn id="11" xr3:uid="{00000000-0010-0000-1D00-00000B000000}" name="HUD Match" dataDxfId="21"/>
    <tableColumn id="12" xr3:uid="{00000000-0010-0000-1D00-00000C000000}" name="USDA Match" dataDxfId="20"/>
    <tableColumn id="13" xr3:uid="{00000000-0010-0000-1D00-00000D000000}" name="Notes" dataDxfId="19"/>
  </tableColumns>
  <tableStyleInfo name="TableStyleMedium1" showFirstColumn="0" showLastColumn="0" showRowStripes="1" showColumnStripes="0"/>
  <extLst>
    <ext xmlns:x14="http://schemas.microsoft.com/office/spreadsheetml/2009/9/main" uri="{504A1905-F514-4f6f-8877-14C23A59335A}">
      <x14:table altText="LITHC Assisted" altTextSummary="LITHC Assisted with 13 Column 5 Rows."/>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E000000}" name="USDA_Assisted" displayName="USDA_Assisted" ref="A10:N14" totalsRowShown="0" headerRowDxfId="18" headerRowBorderDxfId="17" tableBorderDxfId="16">
  <tableColumns count="14">
    <tableColumn id="1" xr3:uid="{00000000-0010-0000-1E00-000001000000}" name="Name" dataDxfId="15"/>
    <tableColumn id="2" xr3:uid="{00000000-0010-0000-1E00-000002000000}" name="Address" dataDxfId="14"/>
    <tableColumn id="3" xr3:uid="{00000000-0010-0000-1E00-000003000000}" name="City" dataDxfId="13"/>
    <tableColumn id="4" xr3:uid="{00000000-0010-0000-1E00-000004000000}" name="Zip" dataDxfId="12"/>
    <tableColumn id="5" xr3:uid="{00000000-0010-0000-1E00-000005000000}" name="County" dataDxfId="11"/>
    <tableColumn id="6" xr3:uid="{00000000-0010-0000-1E00-000006000000}" name="USDA Sec 521 Rental Assistance Units" dataDxfId="10"/>
    <tableColumn id="7" xr3:uid="{00000000-0010-0000-1E00-000007000000}" name="Total Units" dataDxfId="9"/>
    <tableColumn id="8" xr3:uid="{00000000-0010-0000-1E00-000008000000}" name="Earliest Date of Conversion" dataDxfId="8"/>
    <tableColumn id="9" xr3:uid="{00000000-0010-0000-1E00-000009000000}" name="Risk Level " dataDxfId="7" dataCellStyle="Normal 2"/>
    <tableColumn id="10" xr3:uid="{00000000-0010-0000-1E00-00000A000000}" name="TCAC ID" dataDxfId="6" dataCellStyle="Normal 2 4 2"/>
    <tableColumn id="11" xr3:uid="{00000000-0010-0000-1E00-00000B000000}" name="HUD ID" dataDxfId="5"/>
    <tableColumn id="12" xr3:uid="{00000000-0010-0000-1E00-00000C000000}" name="USDA Loan Maturity Date" dataDxfId="4"/>
    <tableColumn id="13" xr3:uid="{00000000-0010-0000-1E00-00000D000000}" name="USDA Loan Type" dataDxfId="3"/>
    <tableColumn id="14" xr3:uid="{00000000-0010-0000-1E00-00000E000000}" name="Notes" dataDxfId="2"/>
  </tableColumns>
  <tableStyleInfo name="TableStyleMedium1" showFirstColumn="0" showLastColumn="0" showRowStripes="1" showColumnStripes="0"/>
  <extLst>
    <ext xmlns:x14="http://schemas.microsoft.com/office/spreadsheetml/2009/9/main" uri="{504A1905-F514-4f6f-8877-14C23A59335A}">
      <x14:table altText="USDA Assisted" altTextSummary="USDA Assisted 14 Columns and 6 row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F000000}" name="Table33" displayName="Table33" ref="A4:F9" totalsRowShown="0" headerRowDxfId="1" tableBorderDxfId="0">
  <tableColumns count="6">
    <tableColumn id="1" xr3:uid="{00000000-0010-0000-1F00-000001000000}" name="Jurisdiction"/>
    <tableColumn id="2" xr3:uid="{00000000-0010-0000-1F00-000002000000}" name="Very-Low"/>
    <tableColumn id="3" xr3:uid="{00000000-0010-0000-1F00-000003000000}" name="Low"/>
    <tableColumn id="4" xr3:uid="{00000000-0010-0000-1F00-000004000000}" name="Moderate"/>
    <tableColumn id="5" xr3:uid="{00000000-0010-0000-1F00-000005000000}" name="Above-Moderate"/>
    <tableColumn id="6" xr3:uid="{00000000-0010-0000-1F00-000006000000}" name="Total"/>
  </tableColumns>
  <tableStyleInfo name="TableStyleMedium1" showFirstColumn="0" showLastColumn="0" showRowStripes="1" showColumnStripes="0"/>
  <extLst>
    <ext xmlns:x14="http://schemas.microsoft.com/office/spreadsheetml/2009/9/main" uri="{504A1905-F514-4f6f-8877-14C23A59335A}">
      <x14:table altText="Projected Needs (Regional Housing Need Allocation)" altTextSummary="Projected Needs (Regional Housing Need Allocation) with 7 Columns and 6 Row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D25" totalsRowShown="0" headerRowDxfId="234" dataDxfId="233" tableBorderDxfId="232">
  <tableColumns count="4">
    <tableColumn id="1" xr3:uid="{00000000-0010-0000-0300-000001000000}" name="Empty Column header" dataDxfId="231"/>
    <tableColumn id="2" xr3:uid="{00000000-0010-0000-0300-000002000000}" name="Empty Column header2" dataDxfId="230"/>
    <tableColumn id="3" xr3:uid="{00000000-0010-0000-0300-000003000000}" name="Empty Column header3" dataDxfId="229"/>
    <tableColumn id="4" xr3:uid="{00000000-0010-0000-0300-000004000000}" name="Mariposa County, California" dataDxfId="228"/>
  </tableColumns>
  <tableStyleInfo name="TableStyleMedium1" showFirstColumn="0" showLastColumn="0" showRowStripes="1" showColumnStripes="0"/>
  <extLst>
    <ext xmlns:x14="http://schemas.microsoft.com/office/spreadsheetml/2009/9/main" uri="{504A1905-F514-4f6f-8877-14C23A59335A}">
      <x14:table altText="Overcrowded Households (2012-2016)" altTextSummary="Overcrowded Households (2012-2016) with 2 Columns and 23 Row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otalHouseholdsCharacteristics" displayName="TotalHouseholdsCharacteristics" ref="A5:C32" totalsRowShown="0" headerRowDxfId="227" headerRowBorderDxfId="226" tableBorderDxfId="225">
  <tableColumns count="3">
    <tableColumn id="1" xr3:uid="{00000000-0010-0000-0400-000001000000}" name="Total Households Characteristics" dataDxfId="224"/>
    <tableColumn id="2" xr3:uid="{00000000-0010-0000-0400-000002000000}" name="Number" dataDxfId="223"/>
    <tableColumn id="3" xr3:uid="{00000000-0010-0000-0400-000003000000}" name="Percent of Total Households" dataDxfId="222" dataCellStyle="Percent"/>
  </tableColumns>
  <tableStyleInfo name="TableStyleMedium1" showFirstColumn="0" showLastColumn="0" showRowStripes="1" showColumnStripes="0"/>
  <extLst>
    <ext xmlns:x14="http://schemas.microsoft.com/office/spreadsheetml/2009/9/main" uri="{504A1905-F514-4f6f-8877-14C23A59335A}">
      <x14:table altText="Mariposa County" altTextSummary="Table of Mariposa County with 3 Columns and 27 Row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38:C65" totalsRowShown="0" headerRowDxfId="221" headerRowBorderDxfId="220" tableBorderDxfId="219">
  <tableColumns count="3">
    <tableColumn id="1" xr3:uid="{00000000-0010-0000-0500-000001000000}" name="Total Households Characteristics" dataDxfId="218"/>
    <tableColumn id="2" xr3:uid="{00000000-0010-0000-0500-000002000000}" name="Number" dataDxfId="217">
      <calculatedColumnFormula>B6</calculatedColumnFormula>
    </tableColumn>
    <tableColumn id="3" xr3:uid="{00000000-0010-0000-0500-000003000000}" name="Percent of Total Households" dataDxfId="216" dataCellStyle="Percent">
      <calculatedColumnFormula>B39/$B$39</calculatedColumnFormula>
    </tableColumn>
  </tableColumns>
  <tableStyleInfo name="TableStyleMedium1" showFirstColumn="0" showLastColumn="0" showRowStripes="1" showColumnStripes="0"/>
  <extLst>
    <ext xmlns:x14="http://schemas.microsoft.com/office/spreadsheetml/2009/9/main" uri="{504A1905-F514-4f6f-8877-14C23A59335A}">
      <x14:table altText="Unincorporated Mariposa County" altTextSummary="Table of Unincorporated Mariposa County with 3    Columns and 27 Row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Renterhouseholdsoverpayingforhousing" displayName="Renterhouseholdsoverpayingforhousing" ref="E5:G21" totalsRowShown="0" headerRowDxfId="215" headerRowBorderDxfId="214" tableBorderDxfId="213">
  <tableColumns count="3">
    <tableColumn id="1" xr3:uid="{00000000-0010-0000-0600-000001000000}" name="Renter Households Characteristics" dataDxfId="212"/>
    <tableColumn id="2" xr3:uid="{00000000-0010-0000-0600-000002000000}" name="Number" dataDxfId="211"/>
    <tableColumn id="3" xr3:uid="{00000000-0010-0000-0600-000003000000}" name="Percent of Total Households" dataDxfId="210" dataCellStyle="Percent"/>
  </tableColumns>
  <tableStyleInfo name="TableStyleMedium1" showFirstColumn="0" showLastColumn="0" showRowStripes="1" showColumnStripes="0"/>
  <extLst>
    <ext xmlns:x14="http://schemas.microsoft.com/office/spreadsheetml/2009/9/main" uri="{504A1905-F514-4f6f-8877-14C23A59335A}">
      <x14:table altText="Renter households overpaying for housing" altTextSummary="Table of Renter households overpaying for housing with 3 Columns and 17 Row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OwnerHouseholdsOverpaying" displayName="OwnerHouseholdsOverpaying" ref="I5:K21" totalsRowShown="0" headerRowBorderDxfId="209" tableBorderDxfId="208">
  <tableColumns count="3">
    <tableColumn id="1" xr3:uid="{00000000-0010-0000-0700-000001000000}" name="Owner Households Characteristics"/>
    <tableColumn id="2" xr3:uid="{00000000-0010-0000-0700-000002000000}" name="Number" dataDxfId="207"/>
    <tableColumn id="3" xr3:uid="{00000000-0010-0000-0700-000003000000}" name="Percent of Total Households" dataDxfId="206" dataCellStyle="Percent"/>
  </tableColumns>
  <tableStyleInfo name="TableStyleMedium1" showFirstColumn="0" showLastColumn="0" showRowStripes="1" showColumnStripes="0"/>
  <extLst>
    <ext xmlns:x14="http://schemas.microsoft.com/office/spreadsheetml/2009/9/main" uri="{504A1905-F514-4f6f-8877-14C23A59335A}">
      <x14:table altText="Owner households overpaying for housing " altTextSummary="Table of Owner households overpaying for housing with 3 Column and 17 Row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RenterHouseholdsOverpaying" displayName="RenterHouseholdsOverpaying" ref="E38:G54" totalsRowShown="0" headerRowDxfId="205" headerRowBorderDxfId="204" tableBorderDxfId="203">
  <tableColumns count="3">
    <tableColumn id="1" xr3:uid="{00000000-0010-0000-0800-000001000000}" name="Renter Households Characteristics" dataDxfId="202" totalsRowDxfId="201"/>
    <tableColumn id="2" xr3:uid="{00000000-0010-0000-0800-000002000000}" name="Number" dataDxfId="200" totalsRowDxfId="199">
      <calculatedColumnFormula>F6</calculatedColumnFormula>
    </tableColumn>
    <tableColumn id="3" xr3:uid="{00000000-0010-0000-0800-000003000000}" name="Percent of Total Households" dataDxfId="198" totalsRowDxfId="197" dataCellStyle="Percent">
      <calculatedColumnFormula>F39/$F$39</calculatedColumnFormula>
    </tableColumn>
  </tableColumns>
  <tableStyleInfo name="TableStyleMedium1" showFirstColumn="0" showLastColumn="0" showRowStripes="1" showColumnStripes="0"/>
  <extLst>
    <ext xmlns:x14="http://schemas.microsoft.com/office/spreadsheetml/2009/9/main" uri="{504A1905-F514-4f6f-8877-14C23A59335A}">
      <x14:table altText="Renter households overpaying for housing" altTextSummary="Table For Renter households overpaying for housing with 3 Columns and 17 Rows.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27.xml"/><Relationship Id="rId3" Type="http://schemas.openxmlformats.org/officeDocument/2006/relationships/hyperlink" Target="http://www.hcd.ca.gov/" TargetMode="External"/><Relationship Id="rId7" Type="http://schemas.openxmlformats.org/officeDocument/2006/relationships/table" Target="../tables/table26.xml"/><Relationship Id="rId2" Type="http://schemas.openxmlformats.org/officeDocument/2006/relationships/hyperlink" Target="Farmworker/st06_2_007_007.pdf" TargetMode="External"/><Relationship Id="rId1" Type="http://schemas.openxmlformats.org/officeDocument/2006/relationships/hyperlink" Target="Farmworker/st06_2_007_007.pdf" TargetMode="External"/><Relationship Id="rId6" Type="http://schemas.openxmlformats.org/officeDocument/2006/relationships/table" Target="../tables/table25.xml"/><Relationship Id="rId5" Type="http://schemas.openxmlformats.org/officeDocument/2006/relationships/drawing" Target="../drawings/drawing1.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28.xml"/><Relationship Id="rId3" Type="http://schemas.openxmlformats.org/officeDocument/2006/relationships/hyperlink" Target="https://www.hudexchange.info/programs/coc/coc-housing-inventory-count-reports/" TargetMode="External"/><Relationship Id="rId7" Type="http://schemas.openxmlformats.org/officeDocument/2006/relationships/printerSettings" Target="../printerSettings/printerSettings11.bin"/><Relationship Id="rId2" Type="http://schemas.openxmlformats.org/officeDocument/2006/relationships/hyperlink" Target="Homelessness" TargetMode="External"/><Relationship Id="rId1" Type="http://schemas.openxmlformats.org/officeDocument/2006/relationships/hyperlink" Target="Homelessness" TargetMode="External"/><Relationship Id="rId6" Type="http://schemas.openxmlformats.org/officeDocument/2006/relationships/hyperlink" Target="https://www.hudexchange.info/programs/coc/coc-homeless-populations-and-subpopulations-reports/" TargetMode="External"/><Relationship Id="rId5" Type="http://schemas.openxmlformats.org/officeDocument/2006/relationships/hyperlink" Target="Homelessness/2007-2017-PIT-Counts-by-CoC.xlsx" TargetMode="External"/><Relationship Id="rId4" Type="http://schemas.openxmlformats.org/officeDocument/2006/relationships/hyperlink" Target="http://www.hudhre.info/" TargetMode="External"/><Relationship Id="rId9" Type="http://schemas.openxmlformats.org/officeDocument/2006/relationships/table" Target="../tables/table2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printerSettings" Target="../printerSettings/printerSettings13.bin"/><Relationship Id="rId1" Type="http://schemas.openxmlformats.org/officeDocument/2006/relationships/hyperlink" Target="http://www.hcd.ca.gov/community-development/housing-element/index.s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hyperlink" Target="http://www.dof.ca.gov/research/demographic/reports/estimates/e-5/2011-20/view.ph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factfinder.census.gov/faces/tableservices/jsf/pages/productview.xhtml?pid=ACS_16_5YR_DP03&amp;prodType=tabl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actfinder.census.gov/faces/tableservices/jsf/pages/productview.xhtml?pid=ACS_16_5YR_B25014&amp;prodType=table" TargetMode="External"/><Relationship Id="rId1" Type="http://schemas.openxmlformats.org/officeDocument/2006/relationships/hyperlink" Target="http://factfinder2.census.gov/faces/nav/jsf/pages/searchresults.xhtml?refresh=t" TargetMode="Externa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5.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hyperlink" Target="https://factfinder.census.gov/faces/tableservices/jsf/pages/productview.xhtml?pid=ACS_16_5YR_B17012&amp;prodType=table" TargetMode="Externa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hyperlink" Target="https://factfinder.census.gov/faces/tableservices/jsf/pages/productview.xhtml?pid=ACS_16_5YR_B25014&amp;prodType=table" TargetMode="External"/><Relationship Id="rId1" Type="http://schemas.openxmlformats.org/officeDocument/2006/relationships/hyperlink" Target="https://factfinder.census.gov/faces/tableservices/jsf/pages/productview.xhtml?pid=ACS_16_5YR_B25009&amp;prodType=table" TargetMode="External"/><Relationship Id="rId6" Type="http://schemas.openxmlformats.org/officeDocument/2006/relationships/printerSettings" Target="../printerSettings/printerSettings6.bin"/><Relationship Id="rId11" Type="http://schemas.openxmlformats.org/officeDocument/2006/relationships/table" Target="../tables/table15.xml"/><Relationship Id="rId5" Type="http://schemas.openxmlformats.org/officeDocument/2006/relationships/hyperlink" Target="https://factfinder.census.gov/faces/tableservices/jsf/pages/productview.xhtml?pid=ACS_16_5YR_B25007&amp;prodType=table" TargetMode="External"/><Relationship Id="rId10" Type="http://schemas.openxmlformats.org/officeDocument/2006/relationships/table" Target="../tables/table14.xml"/><Relationship Id="rId4" Type="http://schemas.openxmlformats.org/officeDocument/2006/relationships/hyperlink" Target="https://factfinder.census.gov/faces/tableservices/jsf/pages/productview.xhtml?pid=ACS_16_5YR_B25007&amp;prodType=table" TargetMode="External"/><Relationship Id="rId9"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hyperlink" Target="https://factfinder.census.gov/faces/tableservices/jsf/pages/productview.xhtml?pid=ACS_16_5YR_B25002&amp;prodType=table" TargetMode="External"/><Relationship Id="rId7" Type="http://schemas.openxmlformats.org/officeDocument/2006/relationships/table" Target="../tables/table17.xml"/><Relationship Id="rId2" Type="http://schemas.openxmlformats.org/officeDocument/2006/relationships/hyperlink" Target="https://factfinder.census.gov/faces/tableservices/jsf/pages/productview.xhtml?pid=ACS_16_5YR_B25004&amp;prodType=table" TargetMode="External"/><Relationship Id="rId1" Type="http://schemas.openxmlformats.org/officeDocument/2006/relationships/hyperlink" Target="http://www.dof.ca.gov/research/demographic/reports/estimates/e-5/2011-20/view.php" TargetMode="External"/><Relationship Id="rId6" Type="http://schemas.openxmlformats.org/officeDocument/2006/relationships/vmlDrawing" Target="../drawings/vmlDrawing1.vml"/><Relationship Id="rId5" Type="http://schemas.openxmlformats.org/officeDocument/2006/relationships/printerSettings" Target="../printerSettings/printerSettings7.bin"/><Relationship Id="rId10" Type="http://schemas.openxmlformats.org/officeDocument/2006/relationships/comments" Target="../comments1.xml"/><Relationship Id="rId4" Type="http://schemas.openxmlformats.org/officeDocument/2006/relationships/hyperlink" Target="https://factfinder.census.gov/faces/tableservices/jsf/pages/productview.xhtml?pid=ACS_16_5YR_B25014&amp;prodType=table" TargetMode="External"/><Relationship Id="rId9" Type="http://schemas.openxmlformats.org/officeDocument/2006/relationships/table" Target="../tables/table1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8.bin"/><Relationship Id="rId1" Type="http://schemas.openxmlformats.org/officeDocument/2006/relationships/hyperlink" Target="https://factfinder.census.gov/faces/tableservices/jsf/pages/productview.xhtml?pid=ACS_16_5YR_S1810&amp;prodType=table" TargetMode="External"/><Relationship Id="rId5" Type="http://schemas.openxmlformats.org/officeDocument/2006/relationships/table" Target="../tables/table22.xml"/><Relationship Id="rId4" Type="http://schemas.openxmlformats.org/officeDocument/2006/relationships/table" Target="../tables/table2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hyperlink" Target="https://www.dds.ca.gov/FactsStats/docs/ZIPCodes.xlsx" TargetMode="External"/><Relationship Id="rId6" Type="http://schemas.openxmlformats.org/officeDocument/2006/relationships/comments" Target="../comments2.xml"/><Relationship Id="rId5" Type="http://schemas.openxmlformats.org/officeDocument/2006/relationships/table" Target="../tables/table24.xml"/><Relationship Id="rId4"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election activeCell="A2" sqref="A2"/>
    </sheetView>
  </sheetViews>
  <sheetFormatPr baseColWidth="10" defaultColWidth="8.83203125" defaultRowHeight="15"/>
  <cols>
    <col min="1" max="1" width="36.83203125" customWidth="1"/>
  </cols>
  <sheetData>
    <row r="1" spans="1:1">
      <c r="A1" s="185" t="s">
        <v>619</v>
      </c>
    </row>
    <row r="2" spans="1:1" ht="20">
      <c r="A2" s="284" t="s">
        <v>620</v>
      </c>
    </row>
    <row r="3" spans="1:1">
      <c r="A3" s="13" t="s">
        <v>1</v>
      </c>
    </row>
    <row r="4" spans="1:1">
      <c r="A4" s="13" t="s">
        <v>621</v>
      </c>
    </row>
    <row r="5" spans="1:1">
      <c r="A5" s="13" t="s">
        <v>622</v>
      </c>
    </row>
    <row r="6" spans="1:1">
      <c r="A6" s="13" t="s">
        <v>623</v>
      </c>
    </row>
    <row r="7" spans="1:1">
      <c r="A7" s="13" t="s">
        <v>624</v>
      </c>
    </row>
    <row r="8" spans="1:1">
      <c r="A8" s="609" t="s">
        <v>644</v>
      </c>
    </row>
    <row r="9" spans="1:1">
      <c r="A9" s="13" t="s">
        <v>625</v>
      </c>
    </row>
    <row r="10" spans="1:1">
      <c r="A10" s="13" t="s">
        <v>626</v>
      </c>
    </row>
    <row r="11" spans="1:1">
      <c r="A11" s="609" t="s">
        <v>645</v>
      </c>
    </row>
    <row r="12" spans="1:1">
      <c r="A12" s="13" t="s">
        <v>627</v>
      </c>
    </row>
    <row r="13" spans="1:1">
      <c r="A13" s="609" t="s">
        <v>646</v>
      </c>
    </row>
    <row r="14" spans="1:1">
      <c r="A14" s="609" t="s">
        <v>647</v>
      </c>
    </row>
    <row r="15" spans="1:1">
      <c r="A15" t="s">
        <v>628</v>
      </c>
    </row>
  </sheetData>
  <dataValidations count="2">
    <dataValidation allowBlank="1" showInputMessage="1" showErrorMessage="1" prompt="This sheet contain Index of workbook" sqref="A1" xr:uid="{00000000-0002-0000-0000-000000000000}"/>
    <dataValidation allowBlank="1" showInputMessage="1" showErrorMessage="1" prompt="Index of workbook" sqref="A2" xr:uid="{00000000-0002-0000-0000-000001000000}"/>
  </dataValidations>
  <hyperlinks>
    <hyperlink ref="A3" location="Population!A1" display="Population" xr:uid="{00000000-0004-0000-0000-000000000000}"/>
    <hyperlink ref="A4" location="Employment!A1" display="Employment" xr:uid="{00000000-0004-0000-0000-000001000000}"/>
    <hyperlink ref="A5" location="Overcrowding!A1" display="Overcrowding" xr:uid="{00000000-0004-0000-0000-000002000000}"/>
    <hyperlink ref="A6" location="Overpayment!A1" display="Overpayment" xr:uid="{00000000-0004-0000-0000-000003000000}"/>
    <hyperlink ref="A7" location="Households!A1" display="Households" xr:uid="{00000000-0004-0000-0000-000004000000}"/>
    <hyperlink ref="A9" location="Disability!A1" display="Disability" xr:uid="{00000000-0004-0000-0000-000005000000}"/>
    <hyperlink ref="A10" location="Disability_SB812!A1" display="Disability_SB812" xr:uid="{00000000-0004-0000-0000-000006000000}"/>
    <hyperlink ref="A11" location="'Farm Workers'!A1" display="'Farm Workers'" xr:uid="{00000000-0004-0000-0000-000007000000}"/>
    <hyperlink ref="A12" location="Homeless!A1" display="Homeless" xr:uid="{00000000-0004-0000-0000-000008000000}"/>
    <hyperlink ref="A13" location="' Assisted Units'!A1" display="' Assisted Units'" xr:uid="{00000000-0004-0000-0000-000009000000}"/>
    <hyperlink ref="A14" location="'Projected Needs'!A1" display="'Projected Needs'" xr:uid="{00000000-0004-0000-0000-00000A000000}"/>
    <hyperlink ref="A8" location="'Housing Stock'!A1" display="'Housing Stock'" xr:uid="{00000000-0004-0000-0000-00000B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1"/>
  <sheetViews>
    <sheetView zoomScale="98" zoomScaleNormal="98" zoomScalePageLayoutView="85" workbookViewId="0">
      <selection activeCell="A5" sqref="A5:D6"/>
    </sheetView>
  </sheetViews>
  <sheetFormatPr baseColWidth="10" defaultColWidth="9.1640625" defaultRowHeight="15"/>
  <cols>
    <col min="1" max="1" width="35.83203125" style="135" bestFit="1" customWidth="1"/>
    <col min="2" max="2" width="12.5" style="135" customWidth="1"/>
    <col min="3" max="3" width="24.5" style="135" customWidth="1"/>
    <col min="4" max="4" width="30.83203125" style="135" customWidth="1"/>
    <col min="5" max="5" width="22.33203125" style="135" customWidth="1"/>
    <col min="6" max="6" width="28.5" style="135" customWidth="1"/>
    <col min="7" max="7" width="19.83203125" style="135" customWidth="1"/>
    <col min="8" max="16384" width="9.1640625" style="135"/>
  </cols>
  <sheetData>
    <row r="1" spans="1:8" ht="15" customHeight="1">
      <c r="A1" s="268"/>
    </row>
    <row r="2" spans="1:8" ht="17">
      <c r="A2" s="619" t="s">
        <v>326</v>
      </c>
    </row>
    <row r="3" spans="1:8" ht="15.75" customHeight="1">
      <c r="A3" s="740" t="s">
        <v>382</v>
      </c>
      <c r="B3" s="740"/>
      <c r="C3" s="740"/>
      <c r="D3" s="741"/>
    </row>
    <row r="4" spans="1:8" ht="15.75" customHeight="1">
      <c r="A4" s="740"/>
      <c r="B4" s="740"/>
      <c r="C4" s="740"/>
      <c r="D4" s="741"/>
    </row>
    <row r="5" spans="1:8" ht="15" customHeight="1">
      <c r="A5" s="758" t="s">
        <v>13</v>
      </c>
      <c r="B5" s="758"/>
      <c r="C5" s="758"/>
      <c r="D5" s="759"/>
    </row>
    <row r="6" spans="1:8" ht="15" customHeight="1">
      <c r="A6" s="758"/>
      <c r="B6" s="758"/>
      <c r="C6" s="758"/>
      <c r="D6" s="759"/>
    </row>
    <row r="7" spans="1:8" s="57" customFormat="1" ht="17" thickBot="1">
      <c r="A7" s="542" t="s">
        <v>640</v>
      </c>
      <c r="B7" s="543" t="s">
        <v>14</v>
      </c>
      <c r="C7" s="544" t="s">
        <v>15</v>
      </c>
      <c r="D7" s="545" t="s">
        <v>139</v>
      </c>
    </row>
    <row r="8" spans="1:8" s="57" customFormat="1" ht="16">
      <c r="A8" s="546" t="s">
        <v>378</v>
      </c>
      <c r="B8" s="547">
        <v>88</v>
      </c>
      <c r="C8" s="548">
        <v>369</v>
      </c>
      <c r="D8" s="549">
        <v>1830</v>
      </c>
    </row>
    <row r="9" spans="1:8" ht="27.75" customHeight="1">
      <c r="A9" s="760" t="s">
        <v>344</v>
      </c>
      <c r="B9" s="761"/>
      <c r="C9" s="761"/>
      <c r="D9" s="761"/>
      <c r="E9" s="414"/>
    </row>
    <row r="10" spans="1:8">
      <c r="A10" s="550" t="s">
        <v>345</v>
      </c>
    </row>
    <row r="11" spans="1:8" ht="16">
      <c r="A11" s="757" t="s">
        <v>348</v>
      </c>
      <c r="B11" s="757"/>
      <c r="C11" s="757"/>
      <c r="D11" s="757"/>
      <c r="E11" s="757"/>
      <c r="F11" s="757"/>
      <c r="G11" s="757"/>
    </row>
    <row r="12" spans="1:8" ht="30" customHeight="1">
      <c r="A12" s="551" t="s">
        <v>158</v>
      </c>
      <c r="B12" s="552" t="s">
        <v>349</v>
      </c>
      <c r="C12" s="552" t="s">
        <v>350</v>
      </c>
      <c r="D12" s="552" t="s">
        <v>351</v>
      </c>
      <c r="E12" s="552" t="s">
        <v>352</v>
      </c>
      <c r="F12" s="552" t="s">
        <v>353</v>
      </c>
      <c r="G12" s="553" t="s">
        <v>354</v>
      </c>
    </row>
    <row r="13" spans="1:8" ht="15" customHeight="1">
      <c r="A13" s="539" t="s">
        <v>378</v>
      </c>
      <c r="B13" s="540">
        <v>1</v>
      </c>
      <c r="C13" s="540">
        <v>1</v>
      </c>
      <c r="D13" s="540">
        <v>196</v>
      </c>
      <c r="E13" s="540">
        <v>0</v>
      </c>
      <c r="F13" s="540">
        <v>0</v>
      </c>
      <c r="G13" s="541">
        <v>196</v>
      </c>
    </row>
    <row r="14" spans="1:8" ht="15.75" customHeight="1">
      <c r="A14" s="618" t="s">
        <v>355</v>
      </c>
      <c r="B14" s="540"/>
      <c r="C14" s="540"/>
      <c r="D14" s="540"/>
      <c r="E14" s="540"/>
      <c r="F14" s="540"/>
      <c r="G14" s="541"/>
      <c r="H14" s="414"/>
    </row>
    <row r="15" spans="1:8" ht="15.75" customHeight="1">
      <c r="A15" s="550"/>
      <c r="H15" s="414"/>
    </row>
    <row r="16" spans="1:8" ht="18" thickBot="1">
      <c r="A16" s="619" t="s">
        <v>140</v>
      </c>
    </row>
    <row r="17" spans="1:5">
      <c r="A17" s="732" t="s">
        <v>383</v>
      </c>
      <c r="B17" s="733"/>
      <c r="C17" s="733"/>
      <c r="D17" s="734"/>
    </row>
    <row r="18" spans="1:5" ht="16" thickBot="1">
      <c r="A18" s="767"/>
      <c r="B18" s="768"/>
      <c r="C18" s="768"/>
      <c r="D18" s="769"/>
    </row>
    <row r="19" spans="1:5" ht="24" customHeight="1" thickBot="1">
      <c r="A19" s="554" t="s">
        <v>145</v>
      </c>
      <c r="B19" s="555" t="s">
        <v>599</v>
      </c>
      <c r="C19" s="555" t="s">
        <v>640</v>
      </c>
      <c r="D19" s="555" t="s">
        <v>643</v>
      </c>
    </row>
    <row r="20" spans="1:5" ht="18" thickBot="1">
      <c r="A20" s="565" t="s">
        <v>591</v>
      </c>
      <c r="B20" s="556" t="s">
        <v>14</v>
      </c>
      <c r="C20" s="557"/>
      <c r="D20" s="558">
        <v>43</v>
      </c>
    </row>
    <row r="21" spans="1:5" ht="18" thickBot="1">
      <c r="A21" s="565" t="s">
        <v>591</v>
      </c>
      <c r="B21" s="556" t="s">
        <v>15</v>
      </c>
      <c r="C21" s="557"/>
      <c r="D21" s="558">
        <v>131</v>
      </c>
    </row>
    <row r="22" spans="1:5" ht="52" thickBot="1">
      <c r="A22" s="565" t="s">
        <v>591</v>
      </c>
      <c r="B22" s="556" t="s">
        <v>16</v>
      </c>
      <c r="C22" s="559"/>
      <c r="D22" s="558"/>
    </row>
    <row r="23" spans="1:5" ht="18" thickBot="1">
      <c r="A23" s="565" t="s">
        <v>591</v>
      </c>
      <c r="B23" s="560" t="s">
        <v>14</v>
      </c>
      <c r="C23" s="561"/>
      <c r="D23" s="558">
        <v>0</v>
      </c>
    </row>
    <row r="24" spans="1:5" ht="18" thickBot="1">
      <c r="A24" s="565" t="s">
        <v>591</v>
      </c>
      <c r="B24" s="560" t="s">
        <v>15</v>
      </c>
      <c r="C24" s="561"/>
      <c r="D24" s="558">
        <v>0</v>
      </c>
    </row>
    <row r="25" spans="1:5" ht="24" customHeight="1" thickBot="1">
      <c r="A25" s="554" t="s">
        <v>146</v>
      </c>
      <c r="B25" s="555" t="s">
        <v>591</v>
      </c>
      <c r="C25" s="555" t="s">
        <v>591</v>
      </c>
      <c r="D25" s="555" t="s">
        <v>591</v>
      </c>
    </row>
    <row r="26" spans="1:5" ht="27" customHeight="1" thickBot="1">
      <c r="A26" s="565" t="s">
        <v>591</v>
      </c>
      <c r="B26" s="556" t="s">
        <v>14</v>
      </c>
      <c r="C26" s="557"/>
      <c r="D26" s="558">
        <v>64</v>
      </c>
    </row>
    <row r="27" spans="1:5" ht="18" thickBot="1">
      <c r="A27" s="566" t="s">
        <v>591</v>
      </c>
      <c r="B27" s="562" t="s">
        <v>15</v>
      </c>
      <c r="C27" s="563"/>
      <c r="D27" s="564">
        <v>238</v>
      </c>
    </row>
    <row r="28" spans="1:5" ht="16" thickBot="1">
      <c r="A28" s="764" t="s">
        <v>269</v>
      </c>
      <c r="B28" s="765"/>
      <c r="C28" s="765"/>
      <c r="D28" s="766"/>
    </row>
    <row r="29" spans="1:5" ht="30.75" customHeight="1">
      <c r="A29" s="762" t="s">
        <v>344</v>
      </c>
      <c r="B29" s="763"/>
      <c r="C29" s="763"/>
      <c r="D29" s="763"/>
      <c r="E29" s="414"/>
    </row>
    <row r="30" spans="1:5">
      <c r="A30" s="550" t="s">
        <v>345</v>
      </c>
    </row>
    <row r="31" spans="1:5">
      <c r="A31" s="135" t="s">
        <v>598</v>
      </c>
    </row>
  </sheetData>
  <dataConsolidate/>
  <mergeCells count="7">
    <mergeCell ref="A11:G11"/>
    <mergeCell ref="A3:D4"/>
    <mergeCell ref="A5:D6"/>
    <mergeCell ref="A9:D9"/>
    <mergeCell ref="A29:D29"/>
    <mergeCell ref="A28:D28"/>
    <mergeCell ref="A17:D18"/>
  </mergeCells>
  <dataValidations count="19">
    <dataValidation allowBlank="1" showInputMessage="1" showErrorMessage="1" prompt="This sheet contains two tables. Table 15 and Table 16 across cell A2:N31." sqref="A1" xr:uid="{00000000-0002-0000-0900-000000000000}"/>
    <dataValidation allowBlank="1" showInputMessage="1" showErrorMessage="1" prompt="Farm Workers -Table 15" sqref="A2" xr:uid="{00000000-0002-0000-0900-000001000000}"/>
    <dataValidation allowBlank="1" showInputMessage="1" showErrorMessage="1" prompt="Farm Workers -Table 16" sqref="A16" xr:uid="{00000000-0002-0000-0900-000002000000}"/>
    <dataValidation allowBlank="1" showInputMessage="1" showErrorMessage="1" prompt="Farmworkers – Country-Wide (Mariposa Country)" sqref="A3:D4" xr:uid="{00000000-0002-0000-0900-000003000000}"/>
    <dataValidation allowBlank="1" showInputMessage="1" showErrorMessage="1" prompt="Hired Farm Labor" sqref="A5:D6" xr:uid="{00000000-0002-0000-0900-000004000000}"/>
    <dataValidation allowBlank="1" showInputMessage="1" showErrorMessage="1" prompt="Farmworkers – County-Wide (Mariposa County) Data Table Heading Farms" sqref="B7" xr:uid="{00000000-0002-0000-0900-000005000000}"/>
    <dataValidation allowBlank="1" showInputMessage="1" showErrorMessage="1" prompt="Farmworkers – County-Wide (Mariposa County) Data Table Heading Workers" sqref="C7" xr:uid="{00000000-0002-0000-0900-000006000000}"/>
    <dataValidation allowBlank="1" showInputMessage="1" showErrorMessage="1" prompt="Farmworkers – County-Wide (Mariposa County) Data Table Heading $1,000 payroll" sqref="D7" xr:uid="{00000000-0002-0000-0900-000007000000}"/>
    <dataValidation allowBlank="1" showInputMessage="1" showErrorMessage="1" prompt="Employee Housing Facilities" sqref="A11:G11" xr:uid="{00000000-0002-0000-0900-000008000000}"/>
    <dataValidation allowBlank="1" showInputMessage="1" showErrorMessage="1" prompt="Employee Housing Facilities Data table Heading Country" sqref="A12" xr:uid="{00000000-0002-0000-0900-000009000000}"/>
    <dataValidation allowBlank="1" showInputMessage="1" showErrorMessage="1" prompt="Employee Housing Facilities Data table Heading Facilities" sqref="B12" xr:uid="{00000000-0002-0000-0900-00000A000000}"/>
    <dataValidation allowBlank="1" showInputMessage="1" showErrorMessage="1" prompt="Employee Housing Facilities Data table Heading Permanent Facilities" sqref="C12" xr:uid="{00000000-0002-0000-0900-00000B000000}"/>
    <dataValidation allowBlank="1" showInputMessage="1" showErrorMessage="1" prompt="Employee Housing Facilities Data table Heading # of Permanent Employees" sqref="D12" xr:uid="{00000000-0002-0000-0900-00000C000000}"/>
    <dataValidation allowBlank="1" showInputMessage="1" showErrorMessage="1" prompt="Employee Housing Facilities Data table Heading Seasonal Facilities" sqref="E12" xr:uid="{00000000-0002-0000-0900-00000D000000}"/>
    <dataValidation allowBlank="1" showInputMessage="1" showErrorMessage="1" prompt="Employee Housing Facilities Data table Heading # of Seasonal Employees" sqref="F12" xr:uid="{00000000-0002-0000-0900-00000E000000}"/>
    <dataValidation allowBlank="1" showInputMessage="1" showErrorMessage="1" prompt="Employee Housing Facilities Data table Heading Total Employees" sqref="G12" xr:uid="{00000000-0002-0000-0900-00000F000000}"/>
    <dataValidation allowBlank="1" showInputMessage="1" showErrorMessage="1" prompt="Farmworkers by Days Worked (Mariposa Country)" sqref="A17:D18" xr:uid="{00000000-0002-0000-0900-000010000000}"/>
    <dataValidation allowBlank="1" showInputMessage="1" showErrorMessage="1" prompt="Farmworkers by Days Worked (Mariposa Country) Data Table Heading 150 days or more" sqref="A19" xr:uid="{00000000-0002-0000-0900-000011000000}"/>
    <dataValidation allowBlank="1" showInputMessage="1" showErrorMessage="1" prompt="Farmworkers by Days Worked (Mariposa Country) Data Table Heading Fewer than 150 days." sqref="A25" xr:uid="{00000000-0002-0000-0900-000012000000}"/>
  </dataValidations>
  <hyperlinks>
    <hyperlink ref="A10" r:id="rId1" xr:uid="{00000000-0004-0000-0900-000000000000}"/>
    <hyperlink ref="A30" r:id="rId2" xr:uid="{00000000-0004-0000-0900-000001000000}"/>
    <hyperlink ref="A14" r:id="rId3" xr:uid="{00000000-0004-0000-0900-000002000000}"/>
  </hyperlinks>
  <pageMargins left="0.7" right="0.7" top="0.75" bottom="0.75" header="0.3" footer="0.3"/>
  <pageSetup scale="61" orientation="portrait" r:id="rId4"/>
  <headerFooter>
    <oddHeader>&amp;L6th Cycle Housing Element Data Package&amp;CMariposa County and the Cities Within</oddHeader>
    <oddFooter>&amp;LHCD-Housing Policy Division (HPD)&amp;CPage &amp;P&amp;R&amp;D</oddFooter>
  </headerFooter>
  <drawing r:id="rId5"/>
  <tableParts count="3">
    <tablePart r:id="rId6"/>
    <tablePart r:id="rId7"/>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9"/>
  <sheetViews>
    <sheetView zoomScaleNormal="100" workbookViewId="0"/>
  </sheetViews>
  <sheetFormatPr baseColWidth="10" defaultColWidth="9.1640625" defaultRowHeight="15"/>
  <cols>
    <col min="1" max="1" width="23.5" style="135" customWidth="1"/>
    <col min="2" max="2" width="14" style="135" customWidth="1"/>
    <col min="3" max="3" width="13.6640625" style="135" customWidth="1"/>
    <col min="4" max="4" width="17.33203125" style="135" customWidth="1"/>
    <col min="5" max="5" width="20.1640625" style="135" customWidth="1"/>
    <col min="6" max="7" width="11" style="135" customWidth="1"/>
    <col min="8" max="16384" width="9.1640625" style="135"/>
  </cols>
  <sheetData>
    <row r="1" spans="1:7" ht="15" customHeight="1">
      <c r="A1" s="268"/>
    </row>
    <row r="2" spans="1:7" ht="18" thickBot="1">
      <c r="A2" s="619" t="s">
        <v>141</v>
      </c>
    </row>
    <row r="3" spans="1:7" ht="39.75" customHeight="1">
      <c r="A3" s="732" t="s">
        <v>346</v>
      </c>
      <c r="B3" s="733"/>
      <c r="C3" s="733"/>
      <c r="D3" s="733"/>
      <c r="E3" s="734"/>
    </row>
    <row r="4" spans="1:7" ht="16">
      <c r="A4" s="372" t="s">
        <v>640</v>
      </c>
      <c r="B4" s="567" t="s">
        <v>272</v>
      </c>
      <c r="C4" s="567" t="s">
        <v>273</v>
      </c>
      <c r="D4" s="567" t="s">
        <v>274</v>
      </c>
      <c r="E4" s="568" t="s">
        <v>270</v>
      </c>
    </row>
    <row r="5" spans="1:7" ht="17" thickBot="1">
      <c r="A5" s="285" t="s">
        <v>24</v>
      </c>
      <c r="B5" s="569" t="s">
        <v>591</v>
      </c>
      <c r="C5" s="569" t="s">
        <v>591</v>
      </c>
      <c r="D5" s="569" t="s">
        <v>591</v>
      </c>
      <c r="E5" s="570" t="s">
        <v>591</v>
      </c>
    </row>
    <row r="6" spans="1:7" ht="35.25" customHeight="1" thickBot="1">
      <c r="A6" s="572" t="s">
        <v>265</v>
      </c>
      <c r="B6" s="572">
        <v>22</v>
      </c>
      <c r="C6" s="572">
        <v>76</v>
      </c>
      <c r="D6" s="572">
        <v>27</v>
      </c>
      <c r="E6" s="573">
        <v>0</v>
      </c>
    </row>
    <row r="7" spans="1:7" ht="29.25" customHeight="1" thickBot="1">
      <c r="A7" s="574" t="s">
        <v>266</v>
      </c>
      <c r="B7" s="574">
        <v>10</v>
      </c>
      <c r="C7" s="574">
        <v>32</v>
      </c>
      <c r="D7" s="574">
        <v>19</v>
      </c>
      <c r="E7" s="575" t="s">
        <v>424</v>
      </c>
    </row>
    <row r="8" spans="1:7" ht="28.5" customHeight="1" thickBot="1">
      <c r="A8" s="574" t="s">
        <v>267</v>
      </c>
      <c r="B8" s="574">
        <v>0</v>
      </c>
      <c r="C8" s="574">
        <v>0</v>
      </c>
      <c r="D8" s="574">
        <v>21</v>
      </c>
      <c r="E8" s="575" t="s">
        <v>424</v>
      </c>
    </row>
    <row r="9" spans="1:7" ht="28.5" customHeight="1" thickBot="1">
      <c r="A9" s="574" t="s">
        <v>271</v>
      </c>
      <c r="B9" s="574">
        <v>13</v>
      </c>
      <c r="C9" s="574">
        <v>42</v>
      </c>
      <c r="D9" s="574">
        <v>28</v>
      </c>
      <c r="E9" s="575" t="s">
        <v>424</v>
      </c>
    </row>
    <row r="10" spans="1:7" ht="28.5" customHeight="1" thickBot="1">
      <c r="A10" s="576" t="s">
        <v>8</v>
      </c>
      <c r="B10" s="576">
        <v>45</v>
      </c>
      <c r="C10" s="576">
        <v>150</v>
      </c>
      <c r="D10" s="576">
        <v>95</v>
      </c>
      <c r="E10" s="577">
        <v>0</v>
      </c>
    </row>
    <row r="11" spans="1:7" ht="23.5" customHeight="1" thickBot="1">
      <c r="A11" s="716" t="s">
        <v>617</v>
      </c>
      <c r="B11" s="678"/>
      <c r="C11" s="678"/>
      <c r="D11" s="678"/>
      <c r="E11" s="679"/>
      <c r="F11" s="414"/>
    </row>
    <row r="12" spans="1:7" ht="15" customHeight="1" thickBot="1">
      <c r="A12" s="680" t="s">
        <v>275</v>
      </c>
      <c r="B12" s="681"/>
      <c r="C12" s="681"/>
      <c r="D12" s="681"/>
      <c r="E12" s="682"/>
      <c r="F12" s="414"/>
    </row>
    <row r="13" spans="1:7">
      <c r="A13" s="683" t="s">
        <v>342</v>
      </c>
      <c r="B13" s="683"/>
      <c r="C13" s="683"/>
      <c r="D13" s="683"/>
      <c r="E13" s="683"/>
      <c r="F13" s="414"/>
    </row>
    <row r="14" spans="1:7">
      <c r="A14" s="481"/>
      <c r="B14" s="481"/>
      <c r="C14" s="481"/>
      <c r="D14" s="481"/>
      <c r="E14" s="481"/>
    </row>
    <row r="15" spans="1:7" ht="18" thickBot="1">
      <c r="A15" s="619" t="s">
        <v>327</v>
      </c>
    </row>
    <row r="16" spans="1:7" ht="15.75" customHeight="1">
      <c r="A16" s="732" t="s">
        <v>347</v>
      </c>
      <c r="B16" s="733"/>
      <c r="C16" s="733"/>
      <c r="D16" s="733"/>
      <c r="E16" s="733"/>
      <c r="F16" s="733"/>
      <c r="G16" s="734"/>
    </row>
    <row r="17" spans="1:8" ht="16" thickBot="1">
      <c r="A17" s="767"/>
      <c r="B17" s="768"/>
      <c r="C17" s="768"/>
      <c r="D17" s="768"/>
      <c r="E17" s="768"/>
      <c r="F17" s="768"/>
      <c r="G17" s="769"/>
    </row>
    <row r="18" spans="1:8" ht="30.75" customHeight="1" thickBot="1">
      <c r="A18" s="372" t="s">
        <v>599</v>
      </c>
      <c r="B18" s="571" t="s">
        <v>25</v>
      </c>
      <c r="C18" s="285" t="s">
        <v>614</v>
      </c>
      <c r="D18" s="353" t="s">
        <v>324</v>
      </c>
      <c r="E18" s="571" t="s">
        <v>26</v>
      </c>
      <c r="F18" s="285" t="s">
        <v>615</v>
      </c>
      <c r="G18" s="571" t="s">
        <v>616</v>
      </c>
    </row>
    <row r="19" spans="1:8" ht="15" customHeight="1" thickBot="1">
      <c r="A19" s="501" t="s">
        <v>599</v>
      </c>
      <c r="B19" s="285">
        <v>2011</v>
      </c>
      <c r="C19" s="285">
        <v>2017</v>
      </c>
      <c r="D19" s="501" t="s">
        <v>631</v>
      </c>
      <c r="E19" s="285">
        <v>2011</v>
      </c>
      <c r="F19" s="285">
        <v>2017</v>
      </c>
      <c r="G19" s="717" t="s">
        <v>631</v>
      </c>
    </row>
    <row r="20" spans="1:8" ht="17" thickBot="1">
      <c r="A20" s="572" t="s">
        <v>27</v>
      </c>
      <c r="B20" s="578">
        <v>189</v>
      </c>
      <c r="C20" s="578">
        <v>259</v>
      </c>
      <c r="D20" s="579">
        <f>(C20-B20)/B20</f>
        <v>0.37037037037037035</v>
      </c>
      <c r="E20" s="572">
        <v>217</v>
      </c>
      <c r="F20" s="572">
        <v>108</v>
      </c>
      <c r="G20" s="580">
        <f>(F20-E20)/E20</f>
        <v>-0.50230414746543783</v>
      </c>
    </row>
    <row r="21" spans="1:8" ht="17" thickBot="1">
      <c r="A21" s="574" t="s">
        <v>28</v>
      </c>
      <c r="B21" s="581">
        <v>28</v>
      </c>
      <c r="C21" s="581">
        <v>39</v>
      </c>
      <c r="D21" s="582">
        <f t="shared" ref="D21:D25" si="0">(C21-B21)/B21</f>
        <v>0.39285714285714285</v>
      </c>
      <c r="E21" s="574">
        <v>109</v>
      </c>
      <c r="F21" s="574">
        <v>64</v>
      </c>
      <c r="G21" s="583">
        <f t="shared" ref="G21:G25" si="1">(F21-E21)/E21</f>
        <v>-0.41284403669724773</v>
      </c>
    </row>
    <row r="22" spans="1:8" ht="17" thickBot="1">
      <c r="A22" s="574" t="s">
        <v>29</v>
      </c>
      <c r="B22" s="581">
        <v>161</v>
      </c>
      <c r="C22" s="581">
        <v>220</v>
      </c>
      <c r="D22" s="582">
        <f t="shared" si="0"/>
        <v>0.36645962732919257</v>
      </c>
      <c r="E22" s="574">
        <v>108</v>
      </c>
      <c r="F22" s="574">
        <v>44</v>
      </c>
      <c r="G22" s="583">
        <f t="shared" si="1"/>
        <v>-0.59259259259259256</v>
      </c>
    </row>
    <row r="23" spans="1:8" ht="17" thickBot="1">
      <c r="A23" s="584" t="s">
        <v>277</v>
      </c>
      <c r="B23" s="581">
        <v>85</v>
      </c>
      <c r="C23" s="581">
        <v>71</v>
      </c>
      <c r="D23" s="582">
        <f t="shared" si="0"/>
        <v>-0.16470588235294117</v>
      </c>
      <c r="E23" s="581">
        <v>17</v>
      </c>
      <c r="F23" s="581">
        <v>0</v>
      </c>
      <c r="G23" s="583">
        <f t="shared" si="1"/>
        <v>-1</v>
      </c>
    </row>
    <row r="24" spans="1:8" ht="33.75" customHeight="1" thickBot="1">
      <c r="A24" s="585" t="s">
        <v>278</v>
      </c>
      <c r="B24" s="581">
        <v>13</v>
      </c>
      <c r="C24" s="581">
        <v>4</v>
      </c>
      <c r="D24" s="582">
        <f t="shared" si="0"/>
        <v>-0.69230769230769229</v>
      </c>
      <c r="E24" s="581">
        <v>9</v>
      </c>
      <c r="F24" s="581">
        <v>0</v>
      </c>
      <c r="G24" s="583">
        <f t="shared" si="1"/>
        <v>-1</v>
      </c>
    </row>
    <row r="25" spans="1:8" ht="33" thickBot="1">
      <c r="A25" s="586" t="s">
        <v>279</v>
      </c>
      <c r="B25" s="587">
        <v>72</v>
      </c>
      <c r="C25" s="587">
        <v>67</v>
      </c>
      <c r="D25" s="588">
        <f t="shared" si="0"/>
        <v>-6.9444444444444448E-2</v>
      </c>
      <c r="E25" s="587">
        <v>8</v>
      </c>
      <c r="F25" s="587">
        <v>0</v>
      </c>
      <c r="G25" s="589">
        <f t="shared" si="1"/>
        <v>-1</v>
      </c>
    </row>
    <row r="26" spans="1:8" ht="36" customHeight="1" thickBot="1">
      <c r="A26" s="718" t="s">
        <v>423</v>
      </c>
      <c r="B26" s="678"/>
      <c r="C26" s="678"/>
      <c r="D26" s="678"/>
      <c r="E26" s="678"/>
      <c r="F26" s="678"/>
      <c r="G26" s="679"/>
    </row>
    <row r="27" spans="1:8" ht="15.75" customHeight="1" thickBot="1">
      <c r="A27" s="680" t="s">
        <v>276</v>
      </c>
      <c r="B27" s="681"/>
      <c r="C27" s="681"/>
      <c r="D27" s="681"/>
      <c r="E27" s="681"/>
      <c r="F27" s="681"/>
      <c r="G27" s="682"/>
    </row>
    <row r="28" spans="1:8" ht="15.75" customHeight="1">
      <c r="A28" s="630" t="s">
        <v>343</v>
      </c>
      <c r="B28" s="630"/>
      <c r="C28" s="630"/>
      <c r="D28" s="630"/>
      <c r="E28" s="630"/>
      <c r="F28" s="630"/>
      <c r="G28" s="630"/>
      <c r="H28" s="414"/>
    </row>
    <row r="29" spans="1:8">
      <c r="A29" s="135" t="s">
        <v>598</v>
      </c>
    </row>
  </sheetData>
  <dataConsolidate/>
  <mergeCells count="2">
    <mergeCell ref="A16:G17"/>
    <mergeCell ref="A3:E3"/>
  </mergeCells>
  <dataValidations count="21">
    <dataValidation allowBlank="1" showInputMessage="1" showErrorMessage="1" prompt="This sheet contains two tables. Table 17 and Table 18 across cell A2:N26. " sqref="A1" xr:uid="{00000000-0002-0000-0A00-000000000000}"/>
    <dataValidation allowBlank="1" showInputMessage="1" showErrorMessage="1" prompt="Homeless - Table 17" sqref="A2" xr:uid="{00000000-0002-0000-0A00-000001000000}"/>
    <dataValidation allowBlank="1" showInputMessage="1" showErrorMessage="1" prompt="Homeless - Table 18" sqref="A15" xr:uid="{00000000-0002-0000-0A00-000002000000}"/>
    <dataValidation allowBlank="1" showInputMessage="1" showErrorMessage="1" prompt="Homeless Facilities *" sqref="A3:E3" xr:uid="{00000000-0002-0000-0A00-000003000000}"/>
    <dataValidation allowBlank="1" showInputMessage="1" showErrorMessage="1" prompt="Homeless Facilities Data Table Heading Family Units" sqref="B4" xr:uid="{00000000-0002-0000-0A00-000004000000}"/>
    <dataValidation allowBlank="1" showInputMessage="1" showErrorMessage="1" prompt="Homeless Facilities Data Table Heading Family Beds" sqref="C4" xr:uid="{00000000-0002-0000-0A00-000005000000}"/>
    <dataValidation allowBlank="1" showInputMessage="1" showErrorMessage="1" prompt="Homeless Facilities Data Table Heading Adult Only Beds" sqref="D4" xr:uid="{00000000-0002-0000-0A00-000006000000}"/>
    <dataValidation allowBlank="1" showInputMessage="1" showErrorMessage="1" prompt="Homeless Facilities Data Table Heading Seasonal" sqref="E4" xr:uid="{00000000-0002-0000-0A00-000007000000}"/>
    <dataValidation allowBlank="1" showInputMessage="1" showErrorMessage="1" prompt="Homeless Needs*" sqref="A16:G17" xr:uid="{00000000-0002-0000-0A00-000008000000}"/>
    <dataValidation allowBlank="1" showInputMessage="1" showErrorMessage="1" prompt="Homeless Needs Data Table Heading Individual" sqref="B18" xr:uid="{00000000-0002-0000-0A00-000009000000}"/>
    <dataValidation allowBlank="1" showInputMessage="1" showErrorMessage="1" prompt="Homeless Needs Data Table Heading Individual 2" sqref="C18" xr:uid="{00000000-0002-0000-0A00-00000A000000}"/>
    <dataValidation allowBlank="1" showInputMessage="1" showErrorMessage="1" prompt="Homeless Needs Data Table Heading Percent change" sqref="D18 G18" xr:uid="{00000000-0002-0000-0A00-00000B000000}"/>
    <dataValidation allowBlank="1" showInputMessage="1" showErrorMessage="1" prompt="Homeless Needs Data Table Heading Persons in Families" sqref="E18" xr:uid="{00000000-0002-0000-0A00-00000C000000}"/>
    <dataValidation allowBlank="1" showInputMessage="1" showErrorMessage="1" prompt="Homeless Needs Data Table Heading Persons in Families 2" sqref="F18" xr:uid="{00000000-0002-0000-0A00-00000D000000}"/>
    <dataValidation allowBlank="1" showInputMessage="1" showErrorMessage="1" prompt="Facility Type" sqref="A5" xr:uid="{00000000-0002-0000-0A00-00000F000000}"/>
    <dataValidation allowBlank="1" showInputMessage="1" showErrorMessage="1" prompt="Individual sub heading 2011" sqref="B19" xr:uid="{00000000-0002-0000-0A00-000010000000}"/>
    <dataValidation allowBlank="1" showInputMessage="1" showErrorMessage="1" prompt="Individual sub heading 2017" sqref="C19" xr:uid="{00000000-0002-0000-0A00-000011000000}"/>
    <dataValidation allowBlank="1" showInputMessage="1" showErrorMessage="1" prompt="Individual sub heading percent change" sqref="D19" xr:uid="{00000000-0002-0000-0A00-000012000000}"/>
    <dataValidation allowBlank="1" showInputMessage="1" showErrorMessage="1" prompt="Persons in Families sub heading 2011." sqref="E19" xr:uid="{00000000-0002-0000-0A00-000013000000}"/>
    <dataValidation allowBlank="1" showInputMessage="1" showErrorMessage="1" prompt="Persons in Families sub heading 2017." sqref="F19" xr:uid="{00000000-0002-0000-0A00-000014000000}"/>
    <dataValidation allowBlank="1" showInputMessage="1" showErrorMessage="1" prompt="Persons in Families sub heading percent change." sqref="G19" xr:uid="{00000000-0002-0000-0A00-000015000000}"/>
  </dataValidations>
  <hyperlinks>
    <hyperlink ref="A12" r:id="rId1" xr:uid="{00000000-0004-0000-0A00-000000000000}"/>
    <hyperlink ref="A12:E12" r:id="rId2" display="Source:  Continuum of Care or HUD; CoC_HIC_State_CA_2017" xr:uid="{00000000-0004-0000-0A00-000001000000}"/>
    <hyperlink ref="A13" r:id="rId3" xr:uid="{00000000-0004-0000-0A00-000002000000}"/>
    <hyperlink ref="A27" r:id="rId4" display="http://www.hudhre.info/" xr:uid="{00000000-0004-0000-0A00-000003000000}"/>
    <hyperlink ref="A27:G27" r:id="rId5" display="2007-2017-PIT-Counts-by-CoC" xr:uid="{00000000-0004-0000-0A00-000004000000}"/>
    <hyperlink ref="A28" r:id="rId6" xr:uid="{00000000-0004-0000-0A00-000005000000}"/>
  </hyperlinks>
  <pageMargins left="0.7" right="0.7" top="0.75" bottom="0.75" header="0.3" footer="0.3"/>
  <pageSetup scale="61" orientation="portrait" r:id="rId7"/>
  <headerFooter>
    <oddHeader>&amp;L6th Cycle Housing Element Data Package&amp;CMariposa County and the Cities Within</oddHeader>
    <oddFooter>&amp;LHCD-Housing Policy Division (HPD)&amp;CPage &amp;P&amp;R&amp;D</oddFooter>
  </headerFooter>
  <ignoredErrors>
    <ignoredError sqref="G19 D19" calculatedColumn="1"/>
  </ignoredErrors>
  <tableParts count="2">
    <tablePart r:id="rId8"/>
    <tablePart r:id="rId9"/>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27"/>
  <sheetViews>
    <sheetView zoomScaleNormal="100" workbookViewId="0">
      <selection activeCell="A10" sqref="A10"/>
    </sheetView>
  </sheetViews>
  <sheetFormatPr baseColWidth="10" defaultColWidth="21.83203125" defaultRowHeight="15"/>
  <cols>
    <col min="1" max="1" width="38.33203125" style="40" customWidth="1"/>
    <col min="2" max="2" width="19.33203125" style="40" customWidth="1"/>
    <col min="3" max="3" width="18.6640625" style="40" customWidth="1"/>
    <col min="4" max="4" width="27.1640625" style="40" customWidth="1"/>
    <col min="5" max="5" width="16.6640625" style="40" customWidth="1"/>
    <col min="6" max="6" width="36" style="40" customWidth="1"/>
    <col min="7" max="7" width="19.1640625" style="40" customWidth="1"/>
    <col min="8" max="8" width="29.5" style="40" customWidth="1"/>
    <col min="9" max="9" width="21.6640625" style="40" customWidth="1"/>
    <col min="10" max="10" width="13.1640625" style="40" customWidth="1"/>
    <col min="11" max="11" width="17.33203125" style="40" customWidth="1"/>
    <col min="12" max="12" width="28.33203125" style="40" customWidth="1"/>
    <col min="13" max="13" width="19.1640625" style="40" customWidth="1"/>
    <col min="14" max="14" width="14.83203125" style="40" customWidth="1"/>
    <col min="15" max="16384" width="21.83203125" style="40"/>
  </cols>
  <sheetData>
    <row r="1" spans="1:20" s="402" customFormat="1" ht="15" customHeight="1">
      <c r="A1" s="268"/>
    </row>
    <row r="2" spans="1:20" ht="19">
      <c r="A2" s="770" t="s">
        <v>280</v>
      </c>
      <c r="B2" s="770"/>
      <c r="C2" s="770"/>
      <c r="D2" s="770"/>
      <c r="E2" s="770"/>
      <c r="F2" s="770"/>
      <c r="G2" s="770"/>
      <c r="H2" s="770"/>
      <c r="I2" s="770"/>
      <c r="J2" s="770"/>
      <c r="K2" s="770"/>
      <c r="L2" s="770"/>
      <c r="M2" s="770"/>
      <c r="N2" s="91"/>
      <c r="O2" s="115"/>
      <c r="P2" s="115"/>
      <c r="Q2" s="115"/>
      <c r="R2" s="91"/>
      <c r="S2" s="91"/>
      <c r="T2" s="91"/>
    </row>
    <row r="3" spans="1:20" s="54" customFormat="1" ht="20" customHeight="1">
      <c r="A3" s="599" t="s">
        <v>281</v>
      </c>
      <c r="B3" s="600" t="s">
        <v>282</v>
      </c>
      <c r="C3" s="600" t="s">
        <v>283</v>
      </c>
      <c r="D3" s="600" t="s">
        <v>284</v>
      </c>
      <c r="E3" s="600" t="s">
        <v>285</v>
      </c>
      <c r="F3" s="600" t="s">
        <v>158</v>
      </c>
      <c r="G3" s="600" t="s">
        <v>286</v>
      </c>
      <c r="H3" s="600" t="s">
        <v>162</v>
      </c>
      <c r="I3" s="600" t="s">
        <v>376</v>
      </c>
      <c r="J3" s="600" t="s">
        <v>287</v>
      </c>
      <c r="K3" s="600" t="s">
        <v>377</v>
      </c>
      <c r="L3" s="600" t="s">
        <v>288</v>
      </c>
      <c r="M3" s="601" t="s">
        <v>289</v>
      </c>
      <c r="N3" s="92"/>
      <c r="O3" s="92"/>
      <c r="P3" s="92"/>
      <c r="Q3" s="92"/>
      <c r="R3" s="92"/>
      <c r="S3" s="92"/>
      <c r="T3" s="92"/>
    </row>
    <row r="4" spans="1:20">
      <c r="A4" s="590" t="s">
        <v>384</v>
      </c>
      <c r="B4" s="591" t="s">
        <v>385</v>
      </c>
      <c r="C4" s="591" t="s">
        <v>386</v>
      </c>
      <c r="D4" s="591" t="s">
        <v>387</v>
      </c>
      <c r="E4" s="592">
        <v>95338</v>
      </c>
      <c r="F4" s="593" t="s">
        <v>387</v>
      </c>
      <c r="G4" s="594">
        <v>36</v>
      </c>
      <c r="H4" s="594">
        <v>36</v>
      </c>
      <c r="I4" s="594">
        <v>2018</v>
      </c>
      <c r="J4" s="595" t="s">
        <v>388</v>
      </c>
      <c r="K4" s="255" t="s">
        <v>389</v>
      </c>
      <c r="L4" s="596"/>
      <c r="M4" s="597"/>
      <c r="N4" s="93"/>
      <c r="O4" s="93"/>
      <c r="P4" s="93"/>
      <c r="Q4" s="93"/>
      <c r="R4" s="93"/>
      <c r="S4" s="93"/>
      <c r="T4" s="93"/>
    </row>
    <row r="5" spans="1:20" ht="16">
      <c r="A5" s="590" t="s">
        <v>390</v>
      </c>
      <c r="B5" s="591" t="s">
        <v>391</v>
      </c>
      <c r="C5" s="591" t="s">
        <v>392</v>
      </c>
      <c r="D5" s="591" t="s">
        <v>387</v>
      </c>
      <c r="E5" s="592">
        <v>95338</v>
      </c>
      <c r="F5" s="593" t="s">
        <v>387</v>
      </c>
      <c r="G5" s="594">
        <v>32</v>
      </c>
      <c r="H5" s="594">
        <v>32</v>
      </c>
      <c r="I5" s="255">
        <v>2040</v>
      </c>
      <c r="J5" s="595" t="s">
        <v>142</v>
      </c>
      <c r="K5" s="255" t="s">
        <v>393</v>
      </c>
      <c r="L5" s="596"/>
      <c r="M5" s="598" t="s">
        <v>394</v>
      </c>
      <c r="N5" s="93"/>
    </row>
    <row r="6" spans="1:20">
      <c r="A6" s="590" t="s">
        <v>395</v>
      </c>
      <c r="B6" s="591" t="s">
        <v>396</v>
      </c>
      <c r="C6" s="591" t="s">
        <v>397</v>
      </c>
      <c r="D6" s="591" t="s">
        <v>387</v>
      </c>
      <c r="E6" s="592">
        <v>95338</v>
      </c>
      <c r="F6" s="593" t="s">
        <v>387</v>
      </c>
      <c r="G6" s="594">
        <v>33</v>
      </c>
      <c r="H6" s="594">
        <v>34</v>
      </c>
      <c r="I6" s="594">
        <v>2050</v>
      </c>
      <c r="J6" s="591" t="s">
        <v>142</v>
      </c>
      <c r="K6" s="255" t="s">
        <v>398</v>
      </c>
      <c r="L6" s="596"/>
      <c r="M6" s="597"/>
      <c r="N6" s="93"/>
    </row>
    <row r="7" spans="1:20">
      <c r="A7" s="127"/>
      <c r="B7" s="127"/>
      <c r="C7" s="127"/>
      <c r="D7" s="127"/>
      <c r="E7" s="128"/>
      <c r="F7" s="128"/>
      <c r="G7" s="129"/>
      <c r="H7" s="129"/>
      <c r="I7" s="129"/>
      <c r="J7" s="127"/>
      <c r="K7" s="59"/>
      <c r="L7" s="130"/>
      <c r="M7" s="130"/>
      <c r="N7" s="93"/>
    </row>
    <row r="8" spans="1:20">
      <c r="A8" s="126"/>
      <c r="B8" s="126"/>
      <c r="C8" s="126"/>
      <c r="D8" s="126"/>
      <c r="E8" s="126"/>
      <c r="F8" s="126"/>
      <c r="G8" s="126"/>
      <c r="H8" s="126"/>
      <c r="I8" s="126"/>
      <c r="J8" s="126"/>
      <c r="K8" s="126"/>
      <c r="L8" s="126"/>
      <c r="M8" s="126"/>
      <c r="N8" s="93"/>
    </row>
    <row r="9" spans="1:20" ht="19">
      <c r="A9" s="771" t="s">
        <v>618</v>
      </c>
      <c r="B9" s="771"/>
      <c r="C9" s="771"/>
      <c r="D9" s="771"/>
      <c r="E9" s="771"/>
      <c r="F9" s="771"/>
      <c r="G9" s="771"/>
      <c r="H9" s="771"/>
      <c r="I9" s="771"/>
      <c r="J9" s="771"/>
      <c r="K9" s="771"/>
      <c r="L9" s="771"/>
      <c r="M9" s="771"/>
      <c r="N9" s="771"/>
    </row>
    <row r="10" spans="1:20" ht="20" customHeight="1">
      <c r="A10" s="602" t="s">
        <v>282</v>
      </c>
      <c r="B10" s="603" t="s">
        <v>283</v>
      </c>
      <c r="C10" s="603" t="s">
        <v>284</v>
      </c>
      <c r="D10" s="603" t="s">
        <v>399</v>
      </c>
      <c r="E10" s="603" t="s">
        <v>158</v>
      </c>
      <c r="F10" s="604" t="s">
        <v>400</v>
      </c>
      <c r="G10" s="604" t="s">
        <v>162</v>
      </c>
      <c r="H10" s="602" t="s">
        <v>401</v>
      </c>
      <c r="I10" s="602" t="s">
        <v>287</v>
      </c>
      <c r="J10" s="602" t="s">
        <v>402</v>
      </c>
      <c r="K10" s="605" t="s">
        <v>403</v>
      </c>
      <c r="L10" s="602" t="s">
        <v>404</v>
      </c>
      <c r="M10" s="603" t="s">
        <v>405</v>
      </c>
      <c r="N10" s="602" t="s">
        <v>289</v>
      </c>
    </row>
    <row r="11" spans="1:20" ht="15" customHeight="1">
      <c r="A11" s="686" t="s">
        <v>389</v>
      </c>
      <c r="B11" s="686" t="s">
        <v>406</v>
      </c>
      <c r="C11" s="686" t="s">
        <v>407</v>
      </c>
      <c r="D11" s="686">
        <v>95338</v>
      </c>
      <c r="E11" s="686" t="s">
        <v>387</v>
      </c>
      <c r="F11" s="686">
        <v>35</v>
      </c>
      <c r="G11" s="686">
        <v>36</v>
      </c>
      <c r="H11" s="686">
        <v>2018</v>
      </c>
      <c r="I11" s="687" t="s">
        <v>408</v>
      </c>
      <c r="J11" s="688" t="s">
        <v>384</v>
      </c>
      <c r="K11" s="694" t="s">
        <v>631</v>
      </c>
      <c r="L11" s="686">
        <v>2039</v>
      </c>
      <c r="M11" s="686" t="s">
        <v>409</v>
      </c>
      <c r="N11" s="685" t="s">
        <v>410</v>
      </c>
    </row>
    <row r="12" spans="1:20">
      <c r="A12" s="686" t="s">
        <v>393</v>
      </c>
      <c r="B12" s="686" t="s">
        <v>411</v>
      </c>
      <c r="C12" s="686" t="s">
        <v>407</v>
      </c>
      <c r="D12" s="686">
        <v>95338</v>
      </c>
      <c r="E12" s="686" t="s">
        <v>387</v>
      </c>
      <c r="F12" s="686">
        <v>19</v>
      </c>
      <c r="G12" s="686">
        <v>32</v>
      </c>
      <c r="H12" s="686">
        <v>2040</v>
      </c>
      <c r="I12" s="687" t="s">
        <v>142</v>
      </c>
      <c r="J12" s="688" t="s">
        <v>390</v>
      </c>
      <c r="K12" s="694" t="s">
        <v>631</v>
      </c>
      <c r="L12" s="686">
        <v>2040</v>
      </c>
      <c r="M12" s="686" t="s">
        <v>409</v>
      </c>
      <c r="N12" s="694" t="s">
        <v>631</v>
      </c>
    </row>
    <row r="13" spans="1:20" ht="15" customHeight="1">
      <c r="A13" s="686" t="s">
        <v>398</v>
      </c>
      <c r="B13" s="686" t="s">
        <v>412</v>
      </c>
      <c r="C13" s="686" t="s">
        <v>407</v>
      </c>
      <c r="D13" s="686">
        <v>95338</v>
      </c>
      <c r="E13" s="686" t="s">
        <v>387</v>
      </c>
      <c r="F13" s="686">
        <v>32</v>
      </c>
      <c r="G13" s="686">
        <v>34</v>
      </c>
      <c r="H13" s="684">
        <v>2050</v>
      </c>
      <c r="I13" s="687" t="s">
        <v>142</v>
      </c>
      <c r="J13" s="688" t="s">
        <v>395</v>
      </c>
      <c r="K13" s="694" t="s">
        <v>631</v>
      </c>
      <c r="L13" s="686">
        <v>2046</v>
      </c>
      <c r="M13" s="689" t="s">
        <v>409</v>
      </c>
      <c r="N13" s="685" t="s">
        <v>413</v>
      </c>
    </row>
    <row r="14" spans="1:20" ht="15" customHeight="1">
      <c r="A14" s="690" t="s">
        <v>414</v>
      </c>
      <c r="B14" s="690" t="s">
        <v>415</v>
      </c>
      <c r="C14" s="690" t="s">
        <v>407</v>
      </c>
      <c r="D14" s="690">
        <v>95338</v>
      </c>
      <c r="E14" s="691" t="s">
        <v>387</v>
      </c>
      <c r="F14" s="690">
        <v>20</v>
      </c>
      <c r="G14" s="690">
        <v>24</v>
      </c>
      <c r="H14" s="691">
        <v>2018</v>
      </c>
      <c r="I14" s="692" t="s">
        <v>142</v>
      </c>
      <c r="J14" s="690"/>
      <c r="K14" s="694" t="s">
        <v>631</v>
      </c>
      <c r="L14" s="690">
        <v>2018</v>
      </c>
      <c r="M14" s="690" t="s">
        <v>409</v>
      </c>
      <c r="N14" s="693" t="s">
        <v>416</v>
      </c>
    </row>
    <row r="15" spans="1:20">
      <c r="A15" s="114"/>
      <c r="B15" s="114"/>
      <c r="C15" s="114"/>
      <c r="D15" s="93"/>
    </row>
    <row r="16" spans="1:20">
      <c r="A16" s="123" t="s">
        <v>363</v>
      </c>
      <c r="B16" s="59"/>
      <c r="C16" s="121"/>
      <c r="D16" s="93"/>
    </row>
    <row r="17" spans="1:4">
      <c r="C17" s="121"/>
      <c r="D17" s="93"/>
    </row>
    <row r="18" spans="1:4" ht="15" customHeight="1">
      <c r="A18" s="396" t="s">
        <v>364</v>
      </c>
      <c r="B18" s="396" t="s">
        <v>365</v>
      </c>
      <c r="C18" s="121"/>
      <c r="D18" s="93"/>
    </row>
    <row r="19" spans="1:4" ht="15" customHeight="1">
      <c r="A19" s="397" t="s">
        <v>366</v>
      </c>
      <c r="B19" s="54" t="s">
        <v>367</v>
      </c>
      <c r="C19" s="54"/>
      <c r="D19" s="398"/>
    </row>
    <row r="20" spans="1:4" ht="15" customHeight="1">
      <c r="A20" s="397" t="s">
        <v>368</v>
      </c>
      <c r="B20" s="54" t="s">
        <v>369</v>
      </c>
      <c r="C20" s="54"/>
      <c r="D20" s="398"/>
    </row>
    <row r="21" spans="1:4" ht="15" customHeight="1">
      <c r="A21" s="397" t="s">
        <v>370</v>
      </c>
      <c r="B21" s="54" t="s">
        <v>371</v>
      </c>
      <c r="C21" s="54"/>
      <c r="D21" s="398"/>
    </row>
    <row r="22" spans="1:4" ht="15" customHeight="1">
      <c r="A22" s="397" t="s">
        <v>372</v>
      </c>
      <c r="B22" s="54" t="s">
        <v>373</v>
      </c>
      <c r="C22" s="54"/>
      <c r="D22" s="398"/>
    </row>
    <row r="23" spans="1:4" ht="15" customHeight="1">
      <c r="A23" s="397" t="s">
        <v>374</v>
      </c>
      <c r="B23" s="54" t="s">
        <v>375</v>
      </c>
      <c r="C23" s="54"/>
      <c r="D23" s="54"/>
    </row>
    <row r="24" spans="1:4" ht="16">
      <c r="A24" s="116"/>
      <c r="B24" s="116"/>
      <c r="C24" s="116"/>
    </row>
    <row r="25" spans="1:4" ht="16">
      <c r="A25" s="397" t="s">
        <v>598</v>
      </c>
      <c r="B25" s="114"/>
      <c r="C25" s="114"/>
    </row>
    <row r="26" spans="1:4">
      <c r="A26" s="114"/>
      <c r="B26" s="114"/>
      <c r="C26" s="114"/>
    </row>
    <row r="27" spans="1:4">
      <c r="A27" s="114"/>
      <c r="B27" s="114"/>
      <c r="C27" s="114"/>
    </row>
  </sheetData>
  <mergeCells count="2">
    <mergeCell ref="A2:M2"/>
    <mergeCell ref="A9:N9"/>
  </mergeCells>
  <dataValidations count="32">
    <dataValidation allowBlank="1" showInputMessage="1" showErrorMessage="1" prompt="This Sheet contains two tables named LITHC Assisted and USDA Assisted across cell A2:N23. " sqref="A1" xr:uid="{00000000-0002-0000-0B00-000000000000}"/>
    <dataValidation allowBlank="1" showInputMessage="1" showErrorMessage="1" prompt="LITHC Assisted" sqref="A2:M2" xr:uid="{00000000-0002-0000-0B00-000001000000}"/>
    <dataValidation allowBlank="1" showInputMessage="1" showErrorMessage="1" prompt="LITHC Assisted Data Table Heading LIHTC App Number" sqref="A3" xr:uid="{00000000-0002-0000-0B00-000002000000}"/>
    <dataValidation allowBlank="1" showInputMessage="1" showErrorMessage="1" prompt="LITHC Assisted Data Table Heading Name" sqref="B3" xr:uid="{00000000-0002-0000-0B00-000003000000}"/>
    <dataValidation allowBlank="1" showInputMessage="1" showErrorMessage="1" prompt="LITHC Assisted Data Table Heading Address" sqref="C3" xr:uid="{00000000-0002-0000-0B00-000004000000}"/>
    <dataValidation allowBlank="1" showInputMessage="1" showErrorMessage="1" prompt="LITHC Assisted Data Table Heading City" sqref="D3" xr:uid="{00000000-0002-0000-0B00-000005000000}"/>
    <dataValidation allowBlank="1" showInputMessage="1" showErrorMessage="1" prompt="LITHC Assisted Data Table Heading Zip code" sqref="E3" xr:uid="{00000000-0002-0000-0B00-000006000000}"/>
    <dataValidation allowBlank="1" showInputMessage="1" showErrorMessage="1" prompt="LITHC Assisted Data Table Heading Country" sqref="F3" xr:uid="{00000000-0002-0000-0B00-000007000000}"/>
    <dataValidation allowBlank="1" showInputMessage="1" showErrorMessage="1" prompt="LITHC Assisted Data Table Heading Affordable Units" sqref="G3" xr:uid="{00000000-0002-0000-0B00-000008000000}"/>
    <dataValidation allowBlank="1" showInputMessage="1" showErrorMessage="1" prompt="LITHC Assisted Data Table Heading Total Units" sqref="H3" xr:uid="{00000000-0002-0000-0B00-000009000000}"/>
    <dataValidation allowBlank="1" showInputMessage="1" showErrorMessage="1" prompt="LITHC Assisted Data Table Heading Date of Conversion" sqref="I3" xr:uid="{00000000-0002-0000-0B00-00000A000000}"/>
    <dataValidation allowBlank="1" showInputMessage="1" showErrorMessage="1" prompt="LITHC Assisted Data Table Heading Risk Level" sqref="J3" xr:uid="{00000000-0002-0000-0B00-00000B000000}"/>
    <dataValidation allowBlank="1" showInputMessage="1" showErrorMessage="1" prompt="LITHC Assisted Data Table Heading HUD Match" sqref="K3" xr:uid="{00000000-0002-0000-0B00-00000C000000}"/>
    <dataValidation allowBlank="1" showInputMessage="1" showErrorMessage="1" prompt="LITHC Assisted Data Table Heading USDA Match" sqref="L3" xr:uid="{00000000-0002-0000-0B00-00000D000000}"/>
    <dataValidation allowBlank="1" showInputMessage="1" showErrorMessage="1" prompt="LITHC Assisted Data Table Heading Notes" sqref="M3" xr:uid="{00000000-0002-0000-0B00-00000E000000}"/>
    <dataValidation allowBlank="1" showInputMessage="1" showErrorMessage="1" prompt="USDA Assisted and USDA Assisted." sqref="A9:N9" xr:uid="{00000000-0002-0000-0B00-00000F000000}"/>
    <dataValidation allowBlank="1" showInputMessage="1" showErrorMessage="1" prompt="USDA Assisted and USDA Assisted Data table Heading Name" sqref="A10" xr:uid="{00000000-0002-0000-0B00-000010000000}"/>
    <dataValidation allowBlank="1" showInputMessage="1" showErrorMessage="1" prompt="USDA Assisted and USDA Assisted Data table Heading Address" sqref="B10" xr:uid="{00000000-0002-0000-0B00-000011000000}"/>
    <dataValidation allowBlank="1" showInputMessage="1" showErrorMessage="1" prompt="USDA Assisted and USDA Assisted Data table Heading City" sqref="C10" xr:uid="{00000000-0002-0000-0B00-000012000000}"/>
    <dataValidation allowBlank="1" showInputMessage="1" showErrorMessage="1" prompt="USDA Assisted and USDA Assisted Data table Heading Zip" sqref="D10" xr:uid="{00000000-0002-0000-0B00-000013000000}"/>
    <dataValidation allowBlank="1" showInputMessage="1" showErrorMessage="1" prompt="USDA Assisted and USDA Assisted Data table Heading Country" sqref="E10" xr:uid="{00000000-0002-0000-0B00-000014000000}"/>
    <dataValidation allowBlank="1" showInputMessage="1" showErrorMessage="1" prompt="USDA Assisted and USDA Assisted Data table Heading USDA Sec 521 Rental Assistance Units" sqref="F10" xr:uid="{00000000-0002-0000-0B00-000015000000}"/>
    <dataValidation allowBlank="1" showInputMessage="1" showErrorMessage="1" prompt="USDA Assisted and USDA Assisted Data table Heading Total Units" sqref="G10" xr:uid="{00000000-0002-0000-0B00-000016000000}"/>
    <dataValidation allowBlank="1" showInputMessage="1" showErrorMessage="1" prompt="USDA Assisted and USDA Assisted Data table Heading Earliest Date of Conversion" sqref="H10" xr:uid="{00000000-0002-0000-0B00-000017000000}"/>
    <dataValidation allowBlank="1" showInputMessage="1" showErrorMessage="1" prompt="USDA Assisted and USDA Assisted Data table Heading Risk Level" sqref="I10" xr:uid="{00000000-0002-0000-0B00-000018000000}"/>
    <dataValidation allowBlank="1" showInputMessage="1" showErrorMessage="1" prompt="USDA Assisted and USDA Assisted Data table Heading TCAC ID" sqref="J10" xr:uid="{00000000-0002-0000-0B00-000019000000}"/>
    <dataValidation allowBlank="1" showInputMessage="1" showErrorMessage="1" prompt="USDA Assisted and USDA Assisted Data table Heading HUD ID" sqref="K10" xr:uid="{00000000-0002-0000-0B00-00001A000000}"/>
    <dataValidation allowBlank="1" showInputMessage="1" showErrorMessage="1" prompt="USDA Assisted and USDA Assisted Data table Heading USDA Loan Maturity Date" sqref="L10" xr:uid="{00000000-0002-0000-0B00-00001B000000}"/>
    <dataValidation allowBlank="1" showInputMessage="1" showErrorMessage="1" prompt="USDA Assisted and USDA Assisted Data table Heading USDA Loan Type" sqref="M10" xr:uid="{00000000-0002-0000-0B00-00001C000000}"/>
    <dataValidation allowBlank="1" showInputMessage="1" showErrorMessage="1" prompt="USDA Assisted and USDA Assisted Data table Heading Notes" sqref="N10" xr:uid="{00000000-0002-0000-0B00-00001D000000}"/>
    <dataValidation allowBlank="1" showInputMessage="1" showErrorMessage="1" prompt="Risk Level" sqref="A18" xr:uid="{DB2D511E-A915-4CBF-96EF-C2E40AB37A1F}"/>
    <dataValidation allowBlank="1" showInputMessage="1" showErrorMessage="1" prompt="Definition" sqref="B18" xr:uid="{08911CC5-3A07-44D1-A2F9-B5812C7027E0}"/>
  </dataValidations>
  <pageMargins left="0.75" right="0.75" top="1" bottom="1" header="0.5" footer="0.5"/>
  <pageSetup scale="47" pageOrder="overThenDown" orientation="landscape" horizontalDpi="4294967292" verticalDpi="4294967292" r:id="rId1"/>
  <headerFooter>
    <oddHeader>&amp;L6th Cycle Housing Element Data Package&amp;CMariposa County and the Cities Within</oddHeader>
    <oddFooter>&amp;LHCD-Housing Policy Division (HPD)&amp;CPage &amp;P&amp;R&amp;D</oddFooter>
  </headerFooter>
  <colBreaks count="2" manualBreakCount="2">
    <brk id="14" max="1048575" man="1"/>
    <brk id="19" max="1048575" man="1"/>
  </colBreaks>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zoomScaleNormal="100" workbookViewId="0">
      <selection activeCell="F4" sqref="F4"/>
    </sheetView>
  </sheetViews>
  <sheetFormatPr baseColWidth="10" defaultColWidth="8.83203125" defaultRowHeight="15"/>
  <cols>
    <col min="1" max="1" width="26.83203125" customWidth="1"/>
    <col min="2" max="2" width="14.1640625" customWidth="1"/>
    <col min="3" max="3" width="15.1640625" customWidth="1"/>
    <col min="4" max="4" width="17.83203125" customWidth="1"/>
    <col min="5" max="5" width="21" customWidth="1"/>
    <col min="6" max="6" width="13.83203125" customWidth="1"/>
  </cols>
  <sheetData>
    <row r="1" spans="1:7" s="402" customFormat="1" ht="15" customHeight="1">
      <c r="A1" s="268"/>
    </row>
    <row r="2" spans="1:7" ht="21.75" customHeight="1" thickBot="1">
      <c r="A2" s="619" t="s">
        <v>160</v>
      </c>
    </row>
    <row r="3" spans="1:7" ht="39" customHeight="1">
      <c r="A3" s="772" t="s">
        <v>154</v>
      </c>
      <c r="B3" s="773"/>
      <c r="C3" s="773"/>
      <c r="D3" s="773"/>
      <c r="E3" s="773"/>
      <c r="F3" s="774"/>
    </row>
    <row r="4" spans="1:7" ht="18" thickBot="1">
      <c r="A4" s="404" t="s">
        <v>150</v>
      </c>
      <c r="B4" s="606" t="s">
        <v>151</v>
      </c>
      <c r="C4" s="404" t="s">
        <v>142</v>
      </c>
      <c r="D4" s="404" t="s">
        <v>143</v>
      </c>
      <c r="E4" s="606" t="s">
        <v>152</v>
      </c>
      <c r="F4" s="403" t="s">
        <v>8</v>
      </c>
    </row>
    <row r="5" spans="1:7" ht="30" customHeight="1" thickBot="1">
      <c r="A5" s="695" t="s">
        <v>378</v>
      </c>
      <c r="B5" s="695">
        <v>51</v>
      </c>
      <c r="C5" s="695">
        <v>26</v>
      </c>
      <c r="D5" s="695">
        <v>37</v>
      </c>
      <c r="E5" s="695">
        <v>81</v>
      </c>
      <c r="F5" s="696">
        <f t="shared" ref="F5" si="0">SUM(B5:E5)</f>
        <v>195</v>
      </c>
    </row>
    <row r="6" spans="1:7" ht="36" customHeight="1" thickBot="1">
      <c r="A6" s="701" t="s">
        <v>153</v>
      </c>
      <c r="B6" s="62">
        <f>B5/F5</f>
        <v>0.26153846153846155</v>
      </c>
      <c r="C6" s="62">
        <f>C5/F5</f>
        <v>0.13333333333333333</v>
      </c>
      <c r="D6" s="62">
        <f>D5/F5</f>
        <v>0.18974358974358974</v>
      </c>
      <c r="E6" s="62">
        <f>E5/F5</f>
        <v>0.41538461538461541</v>
      </c>
      <c r="F6" s="405">
        <f>F5/F5</f>
        <v>1</v>
      </c>
    </row>
    <row r="7" spans="1:7" s="120" customFormat="1" ht="36" customHeight="1" thickBot="1">
      <c r="A7" s="697" t="s">
        <v>163</v>
      </c>
      <c r="B7" s="698">
        <v>51</v>
      </c>
      <c r="C7" s="698">
        <v>26</v>
      </c>
      <c r="D7" s="698">
        <v>37</v>
      </c>
      <c r="E7" s="698">
        <v>81</v>
      </c>
      <c r="F7" s="697">
        <f t="shared" ref="F7:F8" si="1">SUM(B7:E7)</f>
        <v>195</v>
      </c>
    </row>
    <row r="8" spans="1:7" s="120" customFormat="1" ht="36" customHeight="1">
      <c r="A8" s="702" t="s">
        <v>153</v>
      </c>
      <c r="B8" s="607">
        <f>B7/$F$7</f>
        <v>0.26153846153846155</v>
      </c>
      <c r="C8" s="607">
        <f t="shared" ref="C8:E8" si="2">C7/$F$7</f>
        <v>0.13333333333333333</v>
      </c>
      <c r="D8" s="607">
        <f t="shared" si="2"/>
        <v>0.18974358974358974</v>
      </c>
      <c r="E8" s="607">
        <f t="shared" si="2"/>
        <v>0.41538461538461541</v>
      </c>
      <c r="F8" s="608">
        <f t="shared" si="1"/>
        <v>1</v>
      </c>
    </row>
    <row r="9" spans="1:7" ht="27" customHeight="1">
      <c r="A9" s="699" t="s">
        <v>341</v>
      </c>
      <c r="B9" s="650"/>
      <c r="C9" s="650"/>
      <c r="D9" s="650"/>
      <c r="E9" s="650"/>
      <c r="F9" s="650"/>
      <c r="G9" s="93"/>
    </row>
    <row r="10" spans="1:7" ht="26" customHeight="1">
      <c r="A10" s="719" t="s">
        <v>161</v>
      </c>
      <c r="B10" s="700"/>
      <c r="C10" s="614"/>
      <c r="D10" s="614"/>
      <c r="E10" s="614"/>
      <c r="F10" s="614"/>
    </row>
    <row r="11" spans="1:7" s="109" customFormat="1" ht="34.5" customHeight="1">
      <c r="A11" t="s">
        <v>598</v>
      </c>
      <c r="B11"/>
      <c r="C11"/>
      <c r="D11"/>
      <c r="E11"/>
      <c r="F11"/>
    </row>
    <row r="12" spans="1:7" s="109" customFormat="1" ht="34.5" customHeight="1">
      <c r="A12"/>
      <c r="B12"/>
      <c r="C12"/>
      <c r="D12"/>
      <c r="E12"/>
      <c r="F12"/>
    </row>
    <row r="13" spans="1:7" s="109" customFormat="1" ht="34.5" customHeight="1">
      <c r="A13"/>
      <c r="B13"/>
      <c r="C13"/>
      <c r="D13"/>
      <c r="E13"/>
      <c r="F13"/>
    </row>
    <row r="14" spans="1:7" s="109" customFormat="1" ht="34.5" customHeight="1">
      <c r="A14"/>
      <c r="B14"/>
      <c r="C14"/>
      <c r="D14"/>
      <c r="E14"/>
      <c r="F14"/>
    </row>
    <row r="15" spans="1:7" s="109" customFormat="1" ht="34.5" customHeight="1">
      <c r="A15"/>
      <c r="B15"/>
      <c r="C15"/>
      <c r="D15"/>
      <c r="E15"/>
      <c r="F15"/>
    </row>
    <row r="16" spans="1:7" s="109" customFormat="1" ht="34.5" customHeight="1">
      <c r="A16"/>
      <c r="B16"/>
      <c r="C16"/>
      <c r="D16"/>
      <c r="E16"/>
      <c r="F16"/>
    </row>
    <row r="17" spans="1:7" s="109" customFormat="1" ht="34.5" customHeight="1">
      <c r="A17"/>
      <c r="B17"/>
      <c r="C17"/>
      <c r="D17"/>
      <c r="E17"/>
      <c r="F17"/>
    </row>
    <row r="18" spans="1:7" s="109" customFormat="1" ht="34.5" customHeight="1">
      <c r="A18"/>
      <c r="B18"/>
      <c r="C18"/>
      <c r="D18"/>
      <c r="E18"/>
      <c r="F18"/>
    </row>
    <row r="19" spans="1:7" s="109" customFormat="1" ht="34.5" customHeight="1">
      <c r="A19"/>
      <c r="B19"/>
      <c r="C19"/>
      <c r="D19"/>
      <c r="E19"/>
      <c r="F19"/>
    </row>
    <row r="20" spans="1:7" s="109" customFormat="1" ht="34.5" customHeight="1">
      <c r="A20"/>
      <c r="B20"/>
      <c r="C20"/>
      <c r="D20"/>
      <c r="E20"/>
      <c r="F20"/>
    </row>
    <row r="21" spans="1:7" s="109" customFormat="1" ht="34.5" customHeight="1">
      <c r="A21"/>
      <c r="B21"/>
      <c r="C21"/>
      <c r="D21"/>
      <c r="E21"/>
      <c r="F21"/>
    </row>
    <row r="22" spans="1:7" s="109" customFormat="1" ht="34.5" customHeight="1">
      <c r="A22"/>
      <c r="B22"/>
      <c r="C22"/>
      <c r="D22"/>
      <c r="E22"/>
      <c r="F22"/>
    </row>
    <row r="23" spans="1:7" ht="27" customHeight="1"/>
    <row r="24" spans="1:7" ht="35.25" customHeight="1"/>
    <row r="25" spans="1:7" ht="35.25" customHeight="1">
      <c r="G25" s="93"/>
    </row>
    <row r="26" spans="1:7" ht="24.75" customHeight="1"/>
    <row r="27" spans="1:7" ht="33.75" customHeight="1"/>
    <row r="28" spans="1:7" ht="24.75" customHeight="1"/>
    <row r="29" spans="1:7" ht="34.5" customHeight="1"/>
    <row r="30" spans="1:7" ht="24.75" customHeight="1"/>
    <row r="31" spans="1:7" ht="27" customHeight="1"/>
    <row r="32" spans="1:7" ht="29.25" customHeight="1"/>
    <row r="33" ht="25.5" customHeight="1"/>
    <row r="34" ht="23.25" customHeight="1"/>
    <row r="35" ht="31.5" customHeight="1"/>
    <row r="36" ht="24.75" customHeight="1"/>
    <row r="37" ht="36" customHeight="1"/>
    <row r="38" ht="23.25" customHeight="1"/>
    <row r="40" ht="33" customHeight="1"/>
  </sheetData>
  <mergeCells count="1">
    <mergeCell ref="A3:F3"/>
  </mergeCells>
  <dataValidations count="9">
    <dataValidation allowBlank="1" showInputMessage="1" showErrorMessage="1" prompt="This Sheet contains Single table named Table 19, across cell A2:N10." sqref="A1" xr:uid="{00000000-0002-0000-0C00-000000000000}"/>
    <dataValidation allowBlank="1" showInputMessage="1" showErrorMessage="1" prompt="Projected Needs - Table 19" sqref="A2" xr:uid="{00000000-0002-0000-0C00-000001000000}"/>
    <dataValidation allowBlank="1" showInputMessage="1" showErrorMessage="1" prompt="Projected Needs (Regional Housing Need Allocation)" sqref="A3" xr:uid="{00000000-0002-0000-0C00-000002000000}"/>
    <dataValidation allowBlank="1" showInputMessage="1" showErrorMessage="1" prompt="Projected Needs (Regional Housing Need Allocation) Data table Heading Jurisdiction" sqref="A4" xr:uid="{00000000-0002-0000-0C00-000003000000}"/>
    <dataValidation allowBlank="1" showInputMessage="1" showErrorMessage="1" prompt="Projected Needs (Regional Housing Need Allocation) Data table Heading  Very low" sqref="B4" xr:uid="{00000000-0002-0000-0C00-000004000000}"/>
    <dataValidation allowBlank="1" showInputMessage="1" showErrorMessage="1" prompt="Projected Needs (Regional Housing Need Allocation) Data table Heading  Low" sqref="C4" xr:uid="{00000000-0002-0000-0C00-000005000000}"/>
    <dataValidation allowBlank="1" showInputMessage="1" showErrorMessage="1" prompt="Projected Needs (Regional Housing Need Allocation) Data table Heading  Moderate" sqref="D4" xr:uid="{00000000-0002-0000-0C00-000006000000}"/>
    <dataValidation allowBlank="1" showInputMessage="1" showErrorMessage="1" prompt="Projected Needs (Regional Housing Need Allocation) Data table Heading  Above Moderate" sqref="E4" xr:uid="{00000000-0002-0000-0C00-000007000000}"/>
    <dataValidation allowBlank="1" showInputMessage="1" showErrorMessage="1" prompt="Projected Needs (Regional Housing Need Allocation) Data table Heading Total" sqref="F4" xr:uid="{00000000-0002-0000-0C00-000008000000}"/>
  </dataValidations>
  <hyperlinks>
    <hyperlink ref="A9" r:id="rId1" xr:uid="{00000000-0004-0000-0C00-000000000000}"/>
  </hyperlinks>
  <pageMargins left="0.7" right="0.7" top="0.75" bottom="0.75" header="0.3" footer="0.3"/>
  <pageSetup scale="61" orientation="portrait" r:id="rId2"/>
  <headerFooter>
    <oddHeader>&amp;L6th Cycle Housing Element Data Package&amp;CMariposa County and the Cities Within</oddHeader>
    <oddFooter>&amp;LHCD-Housing Policy Division (HPD)&amp;CPage &amp;P&amp;R&amp;D</oddFooter>
  </headerFooter>
  <ignoredErrors>
    <ignoredError sqref="F6" formula="1"/>
  </ignoredErrors>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9"/>
  <sheetViews>
    <sheetView topLeftCell="A4" workbookViewId="0">
      <selection activeCell="P19" sqref="P19"/>
    </sheetView>
  </sheetViews>
  <sheetFormatPr baseColWidth="10" defaultColWidth="9.1640625" defaultRowHeight="15"/>
  <cols>
    <col min="1" max="1" width="25.6640625" style="8" customWidth="1"/>
    <col min="2" max="2" width="15.1640625" style="8" customWidth="1"/>
    <col min="3" max="3" width="13.6640625" style="8" customWidth="1"/>
    <col min="4" max="4" width="9.1640625" style="8"/>
    <col min="5" max="5" width="11.33203125" style="8" customWidth="1"/>
    <col min="6" max="16384" width="9.1640625" style="8"/>
  </cols>
  <sheetData>
    <row r="1" spans="1:15">
      <c r="A1" s="8" t="s">
        <v>113</v>
      </c>
      <c r="B1" s="13" t="s">
        <v>114</v>
      </c>
    </row>
    <row r="2" spans="1:15" s="40" customFormat="1">
      <c r="A2" s="40" t="s">
        <v>115</v>
      </c>
    </row>
    <row r="3" spans="1:15" s="40" customFormat="1">
      <c r="A3" s="40" t="s">
        <v>116</v>
      </c>
    </row>
    <row r="4" spans="1:15" s="40" customFormat="1">
      <c r="A4" s="40" t="s">
        <v>117</v>
      </c>
    </row>
    <row r="5" spans="1:15" s="40" customFormat="1">
      <c r="A5" s="40" t="s">
        <v>118</v>
      </c>
    </row>
    <row r="6" spans="1:15" s="12" customFormat="1">
      <c r="A6" s="21"/>
      <c r="B6" s="775" t="s">
        <v>97</v>
      </c>
      <c r="C6" s="776"/>
      <c r="D6" s="776"/>
      <c r="E6" s="777" t="s">
        <v>98</v>
      </c>
      <c r="F6" s="778"/>
      <c r="G6" s="778"/>
      <c r="H6" s="778"/>
      <c r="I6" s="778"/>
      <c r="J6" s="778"/>
      <c r="K6" s="779"/>
      <c r="L6" s="23"/>
      <c r="M6" s="25"/>
      <c r="N6" s="15"/>
      <c r="O6" s="15"/>
    </row>
    <row r="7" spans="1:15" ht="57">
      <c r="A7" s="22" t="s">
        <v>99</v>
      </c>
      <c r="B7" s="20" t="s">
        <v>8</v>
      </c>
      <c r="C7" s="19" t="s">
        <v>100</v>
      </c>
      <c r="D7" s="19" t="s">
        <v>101</v>
      </c>
      <c r="E7" s="18" t="s">
        <v>8</v>
      </c>
      <c r="F7" s="16" t="s">
        <v>102</v>
      </c>
      <c r="G7" s="16" t="s">
        <v>103</v>
      </c>
      <c r="H7" s="16" t="s">
        <v>104</v>
      </c>
      <c r="I7" s="16" t="s">
        <v>105</v>
      </c>
      <c r="J7" s="16" t="s">
        <v>106</v>
      </c>
      <c r="K7" s="17" t="s">
        <v>107</v>
      </c>
      <c r="L7" s="24" t="s">
        <v>108</v>
      </c>
      <c r="M7" s="26" t="s">
        <v>109</v>
      </c>
      <c r="N7" s="15"/>
      <c r="O7" s="15"/>
    </row>
    <row r="8" spans="1:15">
      <c r="A8" s="30" t="s">
        <v>31</v>
      </c>
      <c r="B8" s="14">
        <v>2010</v>
      </c>
      <c r="C8" s="28"/>
      <c r="D8" s="28"/>
      <c r="E8" s="28"/>
      <c r="F8" s="28"/>
      <c r="G8" s="28"/>
      <c r="H8" s="28"/>
      <c r="I8" s="28"/>
      <c r="J8" s="28"/>
      <c r="K8" s="28"/>
      <c r="L8" s="33" t="s">
        <v>110</v>
      </c>
      <c r="M8" s="37"/>
      <c r="N8" s="39"/>
      <c r="O8" s="29"/>
    </row>
    <row r="9" spans="1:15">
      <c r="A9" s="31" t="s">
        <v>32</v>
      </c>
      <c r="B9" s="28">
        <v>185</v>
      </c>
      <c r="C9" s="28">
        <v>185</v>
      </c>
      <c r="D9" s="28">
        <v>0</v>
      </c>
      <c r="E9" s="28">
        <v>108</v>
      </c>
      <c r="F9" s="28">
        <v>90</v>
      </c>
      <c r="G9" s="28">
        <v>12</v>
      </c>
      <c r="H9" s="28">
        <v>6</v>
      </c>
      <c r="I9" s="28">
        <v>0</v>
      </c>
      <c r="J9" s="28">
        <v>0</v>
      </c>
      <c r="K9" s="28">
        <v>85</v>
      </c>
      <c r="L9" s="34">
        <v>0.21296296296296291</v>
      </c>
      <c r="M9" s="37">
        <v>2.1760000000000002</v>
      </c>
      <c r="N9" s="39"/>
      <c r="O9" s="29"/>
    </row>
    <row r="10" spans="1:15">
      <c r="A10" s="31" t="s">
        <v>33</v>
      </c>
      <c r="B10" s="28">
        <v>7918</v>
      </c>
      <c r="C10" s="28">
        <v>3746</v>
      </c>
      <c r="D10" s="28">
        <v>4172</v>
      </c>
      <c r="E10" s="28">
        <v>1635</v>
      </c>
      <c r="F10" s="28">
        <v>1447</v>
      </c>
      <c r="G10" s="28">
        <v>31</v>
      </c>
      <c r="H10" s="28">
        <v>0</v>
      </c>
      <c r="I10" s="28">
        <v>104</v>
      </c>
      <c r="J10" s="28">
        <v>53</v>
      </c>
      <c r="K10" s="28">
        <v>1466</v>
      </c>
      <c r="L10" s="34">
        <v>0.10336391437308867</v>
      </c>
      <c r="M10" s="37">
        <v>2.5550000000000002</v>
      </c>
      <c r="N10" s="39"/>
      <c r="O10" s="29"/>
    </row>
    <row r="11" spans="1:15">
      <c r="A11" s="31" t="s">
        <v>34</v>
      </c>
      <c r="B11" s="28">
        <v>4651</v>
      </c>
      <c r="C11" s="28">
        <v>4423</v>
      </c>
      <c r="D11" s="28">
        <v>228</v>
      </c>
      <c r="E11" s="28">
        <v>2309</v>
      </c>
      <c r="F11" s="28">
        <v>1427</v>
      </c>
      <c r="G11" s="28">
        <v>134</v>
      </c>
      <c r="H11" s="28">
        <v>288</v>
      </c>
      <c r="I11" s="28">
        <v>252</v>
      </c>
      <c r="J11" s="28">
        <v>208</v>
      </c>
      <c r="K11" s="28">
        <v>2065</v>
      </c>
      <c r="L11" s="34">
        <v>0.10567345171069731</v>
      </c>
      <c r="M11" s="37">
        <v>2.1419999999999999</v>
      </c>
      <c r="N11" s="39"/>
      <c r="O11" s="29"/>
    </row>
    <row r="12" spans="1:15">
      <c r="A12" s="31" t="s">
        <v>35</v>
      </c>
      <c r="B12" s="28">
        <v>1005</v>
      </c>
      <c r="C12" s="28">
        <v>996</v>
      </c>
      <c r="D12" s="28">
        <v>9</v>
      </c>
      <c r="E12" s="28">
        <v>493</v>
      </c>
      <c r="F12" s="28">
        <v>275</v>
      </c>
      <c r="G12" s="28">
        <v>30</v>
      </c>
      <c r="H12" s="28">
        <v>23</v>
      </c>
      <c r="I12" s="28">
        <v>25</v>
      </c>
      <c r="J12" s="28">
        <v>140</v>
      </c>
      <c r="K12" s="28">
        <v>403</v>
      </c>
      <c r="L12" s="34">
        <v>0.18255578093306291</v>
      </c>
      <c r="M12" s="37">
        <v>2.4710000000000001</v>
      </c>
      <c r="N12" s="39"/>
      <c r="O12" s="29"/>
    </row>
    <row r="13" spans="1:15">
      <c r="A13" s="32" t="s">
        <v>36</v>
      </c>
      <c r="B13" s="27">
        <v>2501</v>
      </c>
      <c r="C13" s="27">
        <v>2500</v>
      </c>
      <c r="D13" s="27">
        <v>1</v>
      </c>
      <c r="E13" s="27">
        <v>1367</v>
      </c>
      <c r="F13" s="27">
        <v>796</v>
      </c>
      <c r="G13" s="27">
        <v>81</v>
      </c>
      <c r="H13" s="27">
        <v>136</v>
      </c>
      <c r="I13" s="27">
        <v>243</v>
      </c>
      <c r="J13" s="27">
        <v>111</v>
      </c>
      <c r="K13" s="27">
        <v>1168</v>
      </c>
      <c r="L13" s="35">
        <v>0.14557425018288217</v>
      </c>
      <c r="M13" s="38">
        <v>2.14</v>
      </c>
      <c r="N13" s="39"/>
      <c r="O13" s="29"/>
    </row>
    <row r="14" spans="1:15">
      <c r="A14" s="31"/>
      <c r="B14" s="28"/>
      <c r="C14" s="28"/>
      <c r="D14" s="28"/>
      <c r="E14" s="28"/>
      <c r="F14" s="28"/>
      <c r="G14" s="28"/>
      <c r="H14" s="28"/>
      <c r="I14" s="28"/>
      <c r="J14" s="28"/>
      <c r="K14" s="28"/>
      <c r="L14" s="33" t="s">
        <v>110</v>
      </c>
      <c r="M14" s="37"/>
      <c r="N14" s="39"/>
      <c r="O14" s="29"/>
    </row>
    <row r="15" spans="1:15">
      <c r="A15" s="31" t="s">
        <v>37</v>
      </c>
      <c r="B15" s="28">
        <v>21831</v>
      </c>
      <c r="C15" s="28">
        <v>21690</v>
      </c>
      <c r="D15" s="28">
        <v>141</v>
      </c>
      <c r="E15" s="28">
        <v>12120</v>
      </c>
      <c r="F15" s="28">
        <v>10720</v>
      </c>
      <c r="G15" s="28">
        <v>270</v>
      </c>
      <c r="H15" s="28">
        <v>159</v>
      </c>
      <c r="I15" s="28">
        <v>66</v>
      </c>
      <c r="J15" s="28">
        <v>905</v>
      </c>
      <c r="K15" s="28">
        <v>9382</v>
      </c>
      <c r="L15" s="34">
        <v>0.22590759075907596</v>
      </c>
      <c r="M15" s="37">
        <v>2.3119999999999998</v>
      </c>
      <c r="N15" s="39"/>
      <c r="O15" s="29"/>
    </row>
    <row r="16" spans="1:15">
      <c r="A16" s="31" t="s">
        <v>38</v>
      </c>
      <c r="B16" s="28">
        <v>16260</v>
      </c>
      <c r="C16" s="28">
        <v>11850</v>
      </c>
      <c r="D16" s="28">
        <v>4410</v>
      </c>
      <c r="E16" s="28">
        <v>5912</v>
      </c>
      <c r="F16" s="28">
        <v>4035</v>
      </c>
      <c r="G16" s="28">
        <v>288</v>
      </c>
      <c r="H16" s="28">
        <v>453</v>
      </c>
      <c r="I16" s="28">
        <v>624</v>
      </c>
      <c r="J16" s="28">
        <v>512</v>
      </c>
      <c r="K16" s="28">
        <v>5187</v>
      </c>
      <c r="L16" s="34">
        <v>0.12263193504736125</v>
      </c>
      <c r="M16" s="37">
        <v>2.2845575477154423</v>
      </c>
      <c r="N16" s="39"/>
      <c r="O16" s="29"/>
    </row>
    <row r="17" spans="1:15">
      <c r="A17" s="32" t="s">
        <v>110</v>
      </c>
      <c r="B17" s="27"/>
      <c r="C17" s="27"/>
      <c r="D17" s="27"/>
      <c r="E17" s="27"/>
      <c r="F17" s="27"/>
      <c r="G17" s="27"/>
      <c r="H17" s="27"/>
      <c r="I17" s="27"/>
      <c r="J17" s="27"/>
      <c r="K17" s="27"/>
      <c r="L17" s="36" t="s">
        <v>110</v>
      </c>
      <c r="M17" s="38"/>
      <c r="N17" s="39"/>
      <c r="O17" s="29"/>
    </row>
    <row r="18" spans="1:15">
      <c r="A18" s="31" t="s">
        <v>30</v>
      </c>
      <c r="B18" s="28">
        <v>38091</v>
      </c>
      <c r="C18" s="28">
        <v>33540</v>
      </c>
      <c r="D18" s="28">
        <v>4551</v>
      </c>
      <c r="E18" s="28">
        <v>18032</v>
      </c>
      <c r="F18" s="28">
        <v>14755</v>
      </c>
      <c r="G18" s="28">
        <v>558</v>
      </c>
      <c r="H18" s="28">
        <v>612</v>
      </c>
      <c r="I18" s="28">
        <v>690</v>
      </c>
      <c r="J18" s="28">
        <v>1417</v>
      </c>
      <c r="K18" s="28">
        <v>14569</v>
      </c>
      <c r="L18" s="34">
        <v>0.19204747116237797</v>
      </c>
      <c r="M18" s="37">
        <v>2.3021483972819001</v>
      </c>
      <c r="N18" s="39"/>
      <c r="O18" s="29"/>
    </row>
    <row r="19" spans="1:15">
      <c r="A19" s="44" t="s">
        <v>31</v>
      </c>
      <c r="B19" s="14">
        <v>2013</v>
      </c>
      <c r="C19" s="42"/>
      <c r="D19" s="42"/>
      <c r="E19" s="42"/>
      <c r="F19" s="42"/>
      <c r="G19" s="42"/>
      <c r="H19" s="42"/>
      <c r="I19" s="42"/>
      <c r="J19" s="42"/>
      <c r="K19" s="42"/>
      <c r="L19" s="47" t="s">
        <v>110</v>
      </c>
      <c r="M19" s="51"/>
      <c r="N19" s="53"/>
      <c r="O19" s="43"/>
    </row>
    <row r="20" spans="1:15">
      <c r="A20" s="45" t="s">
        <v>32</v>
      </c>
      <c r="B20" s="42">
        <v>182</v>
      </c>
      <c r="C20" s="42">
        <v>182</v>
      </c>
      <c r="D20" s="42">
        <v>0</v>
      </c>
      <c r="E20" s="42">
        <v>108</v>
      </c>
      <c r="F20" s="42">
        <v>90</v>
      </c>
      <c r="G20" s="42">
        <v>12</v>
      </c>
      <c r="H20" s="42">
        <v>6</v>
      </c>
      <c r="I20" s="42">
        <v>0</v>
      </c>
      <c r="J20" s="42">
        <v>0</v>
      </c>
      <c r="K20" s="42">
        <v>85</v>
      </c>
      <c r="L20" s="48">
        <v>0.21296296296296291</v>
      </c>
      <c r="M20" s="51">
        <v>2.141</v>
      </c>
      <c r="N20" s="53"/>
      <c r="O20" s="43"/>
    </row>
    <row r="21" spans="1:15">
      <c r="A21" s="45" t="s">
        <v>33</v>
      </c>
      <c r="B21" s="42">
        <v>6829</v>
      </c>
      <c r="C21" s="42">
        <v>3952</v>
      </c>
      <c r="D21" s="42">
        <v>2877</v>
      </c>
      <c r="E21" s="42">
        <v>1744</v>
      </c>
      <c r="F21" s="42">
        <v>1556</v>
      </c>
      <c r="G21" s="42">
        <v>31</v>
      </c>
      <c r="H21" s="42">
        <v>0</v>
      </c>
      <c r="I21" s="42">
        <v>104</v>
      </c>
      <c r="J21" s="42">
        <v>53</v>
      </c>
      <c r="K21" s="42">
        <v>1564</v>
      </c>
      <c r="L21" s="48">
        <v>0.10321100917431192</v>
      </c>
      <c r="M21" s="51">
        <v>2.5270000000000001</v>
      </c>
      <c r="N21" s="53"/>
      <c r="O21" s="43"/>
    </row>
    <row r="22" spans="1:15">
      <c r="A22" s="45" t="s">
        <v>34</v>
      </c>
      <c r="B22" s="42">
        <v>4613</v>
      </c>
      <c r="C22" s="42">
        <v>4381</v>
      </c>
      <c r="D22" s="42">
        <v>232</v>
      </c>
      <c r="E22" s="42">
        <v>2312</v>
      </c>
      <c r="F22" s="42">
        <v>1430</v>
      </c>
      <c r="G22" s="42">
        <v>134</v>
      </c>
      <c r="H22" s="42">
        <v>288</v>
      </c>
      <c r="I22" s="42">
        <v>252</v>
      </c>
      <c r="J22" s="42">
        <v>208</v>
      </c>
      <c r="K22" s="42">
        <v>2068</v>
      </c>
      <c r="L22" s="48">
        <v>0.10553633217993075</v>
      </c>
      <c r="M22" s="51">
        <v>2.1179999999999999</v>
      </c>
      <c r="N22" s="53"/>
      <c r="O22" s="43"/>
    </row>
    <row r="23" spans="1:15">
      <c r="A23" s="45" t="s">
        <v>35</v>
      </c>
      <c r="B23" s="42">
        <v>993</v>
      </c>
      <c r="C23" s="42">
        <v>984</v>
      </c>
      <c r="D23" s="42">
        <v>9</v>
      </c>
      <c r="E23" s="42">
        <v>492</v>
      </c>
      <c r="F23" s="42">
        <v>275</v>
      </c>
      <c r="G23" s="42">
        <v>30</v>
      </c>
      <c r="H23" s="42">
        <v>23</v>
      </c>
      <c r="I23" s="42">
        <v>25</v>
      </c>
      <c r="J23" s="42">
        <v>139</v>
      </c>
      <c r="K23" s="42">
        <v>402</v>
      </c>
      <c r="L23" s="48">
        <v>0.18292682926829273</v>
      </c>
      <c r="M23" s="51">
        <v>2.448</v>
      </c>
      <c r="N23" s="53"/>
      <c r="O23" s="43"/>
    </row>
    <row r="24" spans="1:15">
      <c r="A24" s="46" t="s">
        <v>36</v>
      </c>
      <c r="B24" s="41">
        <v>2484</v>
      </c>
      <c r="C24" s="41">
        <v>2483</v>
      </c>
      <c r="D24" s="41">
        <v>1</v>
      </c>
      <c r="E24" s="41">
        <v>1373</v>
      </c>
      <c r="F24" s="41">
        <v>802</v>
      </c>
      <c r="G24" s="41">
        <v>82</v>
      </c>
      <c r="H24" s="41">
        <v>136</v>
      </c>
      <c r="I24" s="41">
        <v>243</v>
      </c>
      <c r="J24" s="41">
        <v>110</v>
      </c>
      <c r="K24" s="41">
        <v>1173</v>
      </c>
      <c r="L24" s="49">
        <v>0.14566642388929352</v>
      </c>
      <c r="M24" s="52">
        <v>2.117</v>
      </c>
      <c r="N24" s="53"/>
      <c r="O24" s="43"/>
    </row>
    <row r="25" spans="1:15">
      <c r="A25" s="45"/>
      <c r="B25" s="42"/>
      <c r="C25" s="42"/>
      <c r="D25" s="42"/>
      <c r="E25" s="42"/>
      <c r="F25" s="42"/>
      <c r="G25" s="42"/>
      <c r="H25" s="42"/>
      <c r="I25" s="42"/>
      <c r="J25" s="42"/>
      <c r="K25" s="42"/>
      <c r="L25" s="47" t="s">
        <v>110</v>
      </c>
      <c r="M25" s="51"/>
      <c r="N25" s="53"/>
      <c r="O25" s="43"/>
    </row>
    <row r="26" spans="1:15">
      <c r="A26" s="45" t="s">
        <v>37</v>
      </c>
      <c r="B26" s="42">
        <v>21640</v>
      </c>
      <c r="C26" s="42">
        <v>21498</v>
      </c>
      <c r="D26" s="42">
        <v>142</v>
      </c>
      <c r="E26" s="42">
        <v>12145</v>
      </c>
      <c r="F26" s="42">
        <v>10742</v>
      </c>
      <c r="G26" s="42">
        <v>270</v>
      </c>
      <c r="H26" s="42">
        <v>159</v>
      </c>
      <c r="I26" s="42">
        <v>66</v>
      </c>
      <c r="J26" s="42">
        <v>908</v>
      </c>
      <c r="K26" s="42">
        <v>9401</v>
      </c>
      <c r="L26" s="48">
        <v>0.22593659942363109</v>
      </c>
      <c r="M26" s="51">
        <v>2.2869999999999999</v>
      </c>
      <c r="N26" s="53"/>
      <c r="O26" s="43"/>
    </row>
    <row r="27" spans="1:15">
      <c r="A27" s="45" t="s">
        <v>38</v>
      </c>
      <c r="B27" s="42">
        <v>15101</v>
      </c>
      <c r="C27" s="42">
        <v>11982</v>
      </c>
      <c r="D27" s="42">
        <v>3119</v>
      </c>
      <c r="E27" s="42">
        <v>6029</v>
      </c>
      <c r="F27" s="42">
        <v>4153</v>
      </c>
      <c r="G27" s="42">
        <v>289</v>
      </c>
      <c r="H27" s="42">
        <v>453</v>
      </c>
      <c r="I27" s="42">
        <v>624</v>
      </c>
      <c r="J27" s="42">
        <v>510</v>
      </c>
      <c r="K27" s="42">
        <v>5292</v>
      </c>
      <c r="L27" s="48">
        <v>0.12224249460938796</v>
      </c>
      <c r="M27" s="51">
        <v>2.2641723356009069</v>
      </c>
      <c r="N27" s="53"/>
      <c r="O27" s="43"/>
    </row>
    <row r="28" spans="1:15">
      <c r="A28" s="46" t="s">
        <v>110</v>
      </c>
      <c r="B28" s="41"/>
      <c r="C28" s="41"/>
      <c r="D28" s="41"/>
      <c r="E28" s="41"/>
      <c r="F28" s="41"/>
      <c r="G28" s="41"/>
      <c r="H28" s="41"/>
      <c r="I28" s="41"/>
      <c r="J28" s="41"/>
      <c r="K28" s="41"/>
      <c r="L28" s="50" t="s">
        <v>110</v>
      </c>
      <c r="M28" s="52"/>
      <c r="N28" s="53"/>
      <c r="O28" s="43"/>
    </row>
    <row r="29" spans="1:15">
      <c r="A29" s="45" t="s">
        <v>30</v>
      </c>
      <c r="B29" s="42">
        <v>36741</v>
      </c>
      <c r="C29" s="42">
        <v>33480</v>
      </c>
      <c r="D29" s="42">
        <v>3261</v>
      </c>
      <c r="E29" s="42">
        <v>18174</v>
      </c>
      <c r="F29" s="42">
        <v>14895</v>
      </c>
      <c r="G29" s="42">
        <v>559</v>
      </c>
      <c r="H29" s="42">
        <v>612</v>
      </c>
      <c r="I29" s="42">
        <v>690</v>
      </c>
      <c r="J29" s="42">
        <v>1418</v>
      </c>
      <c r="K29" s="42">
        <v>14693</v>
      </c>
      <c r="L29" s="48">
        <v>0.19153736106525809</v>
      </c>
      <c r="M29" s="51">
        <v>2.2786360852106444</v>
      </c>
      <c r="N29" s="53"/>
      <c r="O29" s="43"/>
    </row>
  </sheetData>
  <mergeCells count="2">
    <mergeCell ref="B6:D6"/>
    <mergeCell ref="E6:K6"/>
  </mergeCells>
  <hyperlinks>
    <hyperlink ref="B1" r:id="rId1" xr:uid="{00000000-0004-0000-0D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86"/>
  <sheetViews>
    <sheetView zoomScaleNormal="100" workbookViewId="0">
      <selection activeCell="A5" sqref="A5"/>
    </sheetView>
  </sheetViews>
  <sheetFormatPr baseColWidth="10" defaultColWidth="8.83203125" defaultRowHeight="15"/>
  <cols>
    <col min="1" max="1" width="17.5" style="610" bestFit="1" customWidth="1"/>
    <col min="2" max="2" width="13" style="610" customWidth="1"/>
    <col min="3" max="3" width="14.1640625" style="610" customWidth="1"/>
    <col min="4" max="4" width="18.83203125" style="610" customWidth="1"/>
    <col min="5" max="5" width="18.5" style="610" customWidth="1"/>
    <col min="6" max="6" width="15" style="610" customWidth="1"/>
    <col min="7" max="7" width="14.1640625" style="610" customWidth="1"/>
    <col min="8" max="8" width="23.5" style="610" bestFit="1" customWidth="1"/>
    <col min="9" max="9" width="24.5" style="610" bestFit="1" customWidth="1"/>
    <col min="10" max="10" width="16.1640625" style="610" customWidth="1"/>
    <col min="11" max="11" width="25.5" style="610" customWidth="1"/>
    <col min="12" max="16384" width="8.83203125" style="610"/>
  </cols>
  <sheetData>
    <row r="1" spans="1:11">
      <c r="A1" s="185"/>
      <c r="B1" s="185"/>
      <c r="C1" s="185"/>
      <c r="D1" s="185"/>
      <c r="E1" s="185"/>
      <c r="F1" s="185"/>
      <c r="G1" s="185"/>
      <c r="H1" s="185"/>
    </row>
    <row r="2" spans="1:11" ht="20" thickBot="1">
      <c r="A2" s="619" t="s">
        <v>41</v>
      </c>
      <c r="B2" s="1"/>
      <c r="C2" s="58"/>
    </row>
    <row r="3" spans="1:11" ht="15" customHeight="1">
      <c r="A3" s="720" t="s">
        <v>588</v>
      </c>
      <c r="B3" s="721"/>
      <c r="C3" s="721"/>
      <c r="D3" s="721"/>
      <c r="E3" s="721"/>
      <c r="F3" s="721"/>
      <c r="G3" s="721"/>
      <c r="H3" s="721"/>
      <c r="I3" s="722"/>
    </row>
    <row r="4" spans="1:11" ht="15.75" customHeight="1" thickBot="1">
      <c r="A4" s="723"/>
      <c r="B4" s="724"/>
      <c r="C4" s="724"/>
      <c r="D4" s="724"/>
      <c r="E4" s="724"/>
      <c r="F4" s="724"/>
      <c r="G4" s="724"/>
      <c r="H4" s="724"/>
      <c r="I4" s="725"/>
    </row>
    <row r="5" spans="1:11" ht="16">
      <c r="A5" s="136" t="s">
        <v>629</v>
      </c>
      <c r="B5" s="136" t="s">
        <v>1</v>
      </c>
      <c r="C5" s="136" t="s">
        <v>582</v>
      </c>
      <c r="D5" s="136" t="s">
        <v>583</v>
      </c>
      <c r="E5" s="136" t="s">
        <v>584</v>
      </c>
      <c r="F5" s="136" t="s">
        <v>585</v>
      </c>
      <c r="G5" s="136" t="s">
        <v>586</v>
      </c>
      <c r="H5" s="137" t="s">
        <v>2</v>
      </c>
      <c r="I5" s="138" t="s">
        <v>587</v>
      </c>
    </row>
    <row r="6" spans="1:11" ht="18" thickBot="1">
      <c r="A6" s="173" t="s">
        <v>591</v>
      </c>
      <c r="B6" s="174" t="s">
        <v>591</v>
      </c>
      <c r="C6" s="174" t="s">
        <v>591</v>
      </c>
      <c r="D6" s="174" t="s">
        <v>591</v>
      </c>
      <c r="E6" s="174" t="s">
        <v>591</v>
      </c>
      <c r="F6" s="174" t="s">
        <v>591</v>
      </c>
      <c r="G6" s="174" t="s">
        <v>591</v>
      </c>
      <c r="H6" s="139" t="s">
        <v>5</v>
      </c>
      <c r="I6" s="140" t="s">
        <v>3</v>
      </c>
    </row>
    <row r="7" spans="1:11">
      <c r="A7" s="175" t="s">
        <v>591</v>
      </c>
      <c r="B7" s="186">
        <v>40269</v>
      </c>
      <c r="C7" s="186">
        <v>41640</v>
      </c>
      <c r="D7" s="186">
        <v>42005</v>
      </c>
      <c r="E7" s="186">
        <v>42370</v>
      </c>
      <c r="F7" s="186">
        <v>42736</v>
      </c>
      <c r="G7" s="186">
        <v>43101</v>
      </c>
      <c r="H7" s="186" t="s">
        <v>39</v>
      </c>
      <c r="I7" s="186" t="s">
        <v>40</v>
      </c>
    </row>
    <row r="8" spans="1:11">
      <c r="A8" s="155" t="s">
        <v>589</v>
      </c>
      <c r="B8" s="182" t="s">
        <v>591</v>
      </c>
      <c r="C8" s="183" t="s">
        <v>591</v>
      </c>
      <c r="D8" s="183" t="s">
        <v>591</v>
      </c>
      <c r="E8" s="183" t="s">
        <v>591</v>
      </c>
      <c r="F8" s="183" t="s">
        <v>591</v>
      </c>
      <c r="G8" s="183" t="s">
        <v>591</v>
      </c>
      <c r="H8" s="183" t="s">
        <v>591</v>
      </c>
      <c r="I8" s="184" t="s">
        <v>591</v>
      </c>
      <c r="J8" s="141"/>
      <c r="K8" s="142"/>
    </row>
    <row r="9" spans="1:11" ht="16" thickBot="1">
      <c r="A9" s="154" t="s">
        <v>590</v>
      </c>
      <c r="B9" s="156">
        <v>18251</v>
      </c>
      <c r="C9" s="156">
        <v>18218</v>
      </c>
      <c r="D9" s="156">
        <v>18172</v>
      </c>
      <c r="E9" s="156">
        <v>18167</v>
      </c>
      <c r="F9" s="156">
        <v>18137</v>
      </c>
      <c r="G9" s="156">
        <v>18129</v>
      </c>
      <c r="H9" s="156">
        <f>(G9-C9)/5</f>
        <v>-17.8</v>
      </c>
      <c r="I9" s="157">
        <f t="shared" ref="I9" si="0">H9/C9</f>
        <v>-9.7705565923811625E-4</v>
      </c>
      <c r="J9" s="141"/>
      <c r="K9" s="142"/>
    </row>
    <row r="10" spans="1:11" ht="15" customHeight="1">
      <c r="A10" s="628" t="s">
        <v>362</v>
      </c>
      <c r="B10" s="407"/>
      <c r="C10" s="407"/>
      <c r="D10" s="407"/>
      <c r="E10" s="407"/>
      <c r="F10" s="407"/>
      <c r="G10" s="407"/>
      <c r="H10" s="407"/>
      <c r="I10" s="407"/>
      <c r="J10" s="143"/>
      <c r="K10" s="144"/>
    </row>
    <row r="11" spans="1:11">
      <c r="J11" s="144"/>
      <c r="K11" s="144"/>
    </row>
    <row r="12" spans="1:11" ht="16" thickBot="1">
      <c r="A12" s="627" t="s">
        <v>144</v>
      </c>
      <c r="J12" s="141"/>
      <c r="K12" s="144"/>
    </row>
    <row r="13" spans="1:11">
      <c r="A13" s="726" t="s">
        <v>630</v>
      </c>
      <c r="B13" s="727"/>
      <c r="C13" s="727"/>
      <c r="D13" s="727"/>
      <c r="E13" s="727"/>
      <c r="F13" s="727"/>
      <c r="G13" s="727"/>
      <c r="H13" s="727"/>
      <c r="I13" s="727"/>
      <c r="J13" s="727"/>
      <c r="K13" s="728"/>
    </row>
    <row r="14" spans="1:11">
      <c r="A14" s="729"/>
      <c r="B14" s="730"/>
      <c r="C14" s="730"/>
      <c r="D14" s="730"/>
      <c r="E14" s="730"/>
      <c r="F14" s="730"/>
      <c r="G14" s="730"/>
      <c r="H14" s="730"/>
      <c r="I14" s="730"/>
      <c r="J14" s="730"/>
      <c r="K14" s="731"/>
    </row>
    <row r="15" spans="1:11" ht="26.25" customHeight="1">
      <c r="A15" s="171" t="s">
        <v>99</v>
      </c>
      <c r="B15" s="170" t="s">
        <v>111</v>
      </c>
      <c r="C15" s="158" t="s">
        <v>8</v>
      </c>
      <c r="D15" s="158" t="s">
        <v>102</v>
      </c>
      <c r="E15" s="158" t="s">
        <v>103</v>
      </c>
      <c r="F15" s="158" t="s">
        <v>104</v>
      </c>
      <c r="G15" s="158" t="s">
        <v>105</v>
      </c>
      <c r="H15" s="158" t="s">
        <v>106</v>
      </c>
      <c r="I15" s="158" t="s">
        <v>107</v>
      </c>
      <c r="J15" s="158" t="s">
        <v>108</v>
      </c>
      <c r="K15" s="159" t="s">
        <v>109</v>
      </c>
    </row>
    <row r="16" spans="1:11" ht="16">
      <c r="A16" s="172" t="s">
        <v>589</v>
      </c>
      <c r="B16" s="176" t="s">
        <v>591</v>
      </c>
      <c r="C16" s="176" t="s">
        <v>591</v>
      </c>
      <c r="D16" s="176" t="s">
        <v>591</v>
      </c>
      <c r="E16" s="176" t="s">
        <v>591</v>
      </c>
      <c r="F16" s="177" t="s">
        <v>591</v>
      </c>
      <c r="G16" s="176" t="s">
        <v>591</v>
      </c>
      <c r="H16" s="176" t="s">
        <v>591</v>
      </c>
      <c r="I16" s="176" t="s">
        <v>591</v>
      </c>
      <c r="J16" s="176" t="s">
        <v>591</v>
      </c>
      <c r="K16" s="178" t="s">
        <v>591</v>
      </c>
    </row>
    <row r="17" spans="1:12">
      <c r="A17" s="160" t="s">
        <v>328</v>
      </c>
      <c r="B17" s="161">
        <v>40269</v>
      </c>
      <c r="C17" s="162">
        <v>10188</v>
      </c>
      <c r="D17" s="162">
        <v>6943</v>
      </c>
      <c r="E17" s="162">
        <v>102</v>
      </c>
      <c r="F17" s="162">
        <v>515</v>
      </c>
      <c r="G17" s="162">
        <v>309</v>
      </c>
      <c r="H17" s="162">
        <v>2319</v>
      </c>
      <c r="I17" s="162">
        <v>7693</v>
      </c>
      <c r="J17" s="163">
        <v>0.24489595602669811</v>
      </c>
      <c r="K17" s="164">
        <v>2.278</v>
      </c>
    </row>
    <row r="18" spans="1:12">
      <c r="A18" s="165"/>
      <c r="B18" s="166">
        <v>43101</v>
      </c>
      <c r="C18" s="167">
        <v>10449</v>
      </c>
      <c r="D18" s="167">
        <v>7017</v>
      </c>
      <c r="E18" s="167">
        <v>209</v>
      </c>
      <c r="F18" s="167">
        <v>529</v>
      </c>
      <c r="G18" s="167">
        <v>309</v>
      </c>
      <c r="H18" s="167">
        <v>2385</v>
      </c>
      <c r="I18" s="167">
        <v>7799</v>
      </c>
      <c r="J18" s="168">
        <v>0.25361278591252756</v>
      </c>
      <c r="K18" s="169">
        <v>2.23</v>
      </c>
    </row>
    <row r="19" spans="1:12" ht="15" customHeight="1">
      <c r="A19" s="180" t="s">
        <v>594</v>
      </c>
      <c r="B19" s="180"/>
      <c r="C19" s="181"/>
      <c r="D19" s="145"/>
      <c r="E19" s="145"/>
      <c r="F19" s="145"/>
      <c r="G19" s="145"/>
      <c r="H19" s="145"/>
      <c r="I19" s="146"/>
      <c r="L19" s="414"/>
    </row>
    <row r="20" spans="1:12">
      <c r="A20" s="406" t="s">
        <v>598</v>
      </c>
      <c r="B20" s="148"/>
      <c r="C20" s="149"/>
      <c r="D20" s="149"/>
      <c r="E20" s="149"/>
      <c r="F20" s="149"/>
      <c r="G20" s="149"/>
      <c r="H20" s="150"/>
      <c r="I20" s="150"/>
      <c r="L20" s="414"/>
    </row>
    <row r="21" spans="1:12">
      <c r="A21" s="147"/>
      <c r="B21" s="148"/>
      <c r="C21" s="149"/>
      <c r="D21" s="149"/>
      <c r="E21" s="149"/>
      <c r="F21" s="149"/>
      <c r="G21" s="149"/>
      <c r="H21" s="150"/>
      <c r="I21" s="141"/>
      <c r="L21" s="414"/>
    </row>
    <row r="22" spans="1:12">
      <c r="A22" s="147"/>
      <c r="B22" s="148"/>
      <c r="C22" s="149"/>
      <c r="D22" s="149"/>
      <c r="E22" s="149"/>
      <c r="F22" s="149"/>
      <c r="G22" s="149"/>
      <c r="H22" s="150"/>
      <c r="I22" s="141"/>
    </row>
    <row r="23" spans="1:12">
      <c r="A23" s="147"/>
      <c r="B23" s="148"/>
      <c r="C23" s="149"/>
      <c r="D23" s="149"/>
      <c r="E23" s="149"/>
      <c r="F23" s="149"/>
      <c r="G23" s="149"/>
      <c r="H23" s="150"/>
      <c r="I23" s="141"/>
    </row>
    <row r="24" spans="1:12">
      <c r="A24" s="147"/>
      <c r="B24" s="148"/>
      <c r="C24" s="149"/>
      <c r="D24" s="149"/>
      <c r="E24" s="149"/>
      <c r="F24" s="149"/>
      <c r="G24" s="149"/>
      <c r="H24" s="150"/>
      <c r="I24" s="148"/>
    </row>
    <row r="25" spans="1:12">
      <c r="A25" s="147"/>
      <c r="B25" s="148"/>
      <c r="C25" s="149"/>
      <c r="D25" s="149"/>
      <c r="E25" s="149"/>
      <c r="F25" s="149"/>
      <c r="G25" s="149"/>
      <c r="H25" s="150"/>
      <c r="I25" s="141"/>
    </row>
    <row r="26" spans="1:12">
      <c r="A26" s="151"/>
      <c r="B26" s="152"/>
      <c r="C26" s="149"/>
      <c r="D26" s="149"/>
      <c r="E26" s="149"/>
      <c r="F26" s="149"/>
      <c r="G26" s="149"/>
      <c r="H26" s="150"/>
      <c r="I26" s="141"/>
    </row>
    <row r="27" spans="1:12">
      <c r="A27" s="147"/>
      <c r="B27" s="148"/>
      <c r="C27" s="149"/>
      <c r="D27" s="149"/>
      <c r="E27" s="149"/>
      <c r="F27" s="149"/>
      <c r="G27" s="149"/>
      <c r="H27" s="150"/>
      <c r="I27" s="141"/>
      <c r="J27" s="153"/>
    </row>
    <row r="28" spans="1:12">
      <c r="A28" s="147"/>
      <c r="B28" s="148"/>
      <c r="C28" s="149"/>
      <c r="D28" s="149"/>
      <c r="E28" s="149"/>
      <c r="F28" s="149"/>
      <c r="G28" s="149"/>
      <c r="H28" s="150"/>
      <c r="I28" s="141"/>
      <c r="J28" s="144"/>
    </row>
    <row r="29" spans="1:12">
      <c r="A29" s="147"/>
      <c r="B29" s="148"/>
      <c r="C29" s="149"/>
      <c r="D29" s="149"/>
      <c r="E29" s="149"/>
      <c r="F29" s="149"/>
      <c r="G29" s="149"/>
      <c r="H29" s="150"/>
      <c r="I29" s="141"/>
      <c r="J29" s="144"/>
    </row>
    <row r="30" spans="1:12">
      <c r="A30" s="147"/>
      <c r="B30" s="148"/>
      <c r="C30" s="149"/>
      <c r="D30" s="149"/>
      <c r="E30" s="149"/>
      <c r="F30" s="149"/>
      <c r="G30" s="149"/>
      <c r="H30" s="150"/>
      <c r="I30" s="141"/>
      <c r="J30" s="144"/>
    </row>
    <row r="31" spans="1:12">
      <c r="A31" s="147"/>
      <c r="B31" s="148"/>
      <c r="C31" s="149"/>
      <c r="D31" s="149"/>
      <c r="E31" s="149"/>
      <c r="F31" s="149"/>
      <c r="G31" s="149"/>
      <c r="H31" s="150"/>
      <c r="I31" s="141"/>
      <c r="J31" s="144"/>
    </row>
    <row r="32" spans="1:12">
      <c r="A32" s="151"/>
      <c r="B32" s="152"/>
      <c r="C32" s="149"/>
      <c r="D32" s="149"/>
      <c r="E32" s="149"/>
      <c r="F32" s="149"/>
      <c r="G32" s="149"/>
      <c r="H32" s="150"/>
      <c r="I32" s="141"/>
      <c r="J32" s="149"/>
      <c r="K32" s="149"/>
    </row>
    <row r="33" spans="1:10">
      <c r="A33" s="147"/>
      <c r="B33" s="148"/>
      <c r="C33" s="149"/>
      <c r="D33" s="149"/>
      <c r="E33" s="149"/>
      <c r="F33" s="149"/>
      <c r="G33" s="149"/>
      <c r="H33" s="150"/>
      <c r="I33" s="141"/>
      <c r="J33" s="144"/>
    </row>
    <row r="34" spans="1:10">
      <c r="A34" s="147"/>
      <c r="B34" s="148"/>
      <c r="C34" s="149"/>
      <c r="D34" s="149"/>
      <c r="E34" s="149"/>
      <c r="F34" s="149"/>
      <c r="G34" s="149"/>
      <c r="H34" s="150"/>
      <c r="I34" s="141"/>
      <c r="J34" s="142"/>
    </row>
    <row r="35" spans="1:10">
      <c r="A35" s="147"/>
      <c r="B35" s="148"/>
      <c r="C35" s="149"/>
      <c r="D35" s="149"/>
      <c r="E35" s="149"/>
      <c r="F35" s="149"/>
      <c r="G35" s="149"/>
      <c r="H35" s="150"/>
      <c r="I35" s="141"/>
      <c r="J35" s="144"/>
    </row>
    <row r="36" spans="1:10">
      <c r="A36" s="147"/>
      <c r="B36" s="148"/>
      <c r="C36" s="149"/>
      <c r="D36" s="149"/>
      <c r="E36" s="149"/>
      <c r="F36" s="149"/>
      <c r="G36" s="149"/>
      <c r="H36" s="150"/>
      <c r="I36" s="141"/>
      <c r="J36" s="144"/>
    </row>
    <row r="37" spans="1:10">
      <c r="A37" s="147"/>
      <c r="B37" s="148"/>
      <c r="C37" s="149"/>
      <c r="D37" s="149"/>
      <c r="E37" s="149"/>
      <c r="F37" s="149"/>
      <c r="G37" s="149"/>
      <c r="H37" s="150"/>
      <c r="I37" s="141"/>
      <c r="J37" s="144"/>
    </row>
    <row r="38" spans="1:10">
      <c r="A38" s="147"/>
      <c r="B38" s="148"/>
      <c r="C38" s="149"/>
      <c r="D38" s="149"/>
      <c r="E38" s="149"/>
      <c r="F38" s="149"/>
      <c r="G38" s="149"/>
      <c r="H38" s="150"/>
      <c r="I38" s="141"/>
      <c r="J38" s="144"/>
    </row>
    <row r="39" spans="1:10">
      <c r="A39" s="151"/>
      <c r="B39" s="152"/>
      <c r="C39" s="149"/>
      <c r="D39" s="149"/>
      <c r="E39" s="149"/>
      <c r="F39" s="149"/>
      <c r="G39" s="149"/>
      <c r="H39" s="150"/>
      <c r="I39" s="141"/>
      <c r="J39" s="144"/>
    </row>
    <row r="40" spans="1:10">
      <c r="A40" s="147"/>
      <c r="B40" s="148"/>
      <c r="C40" s="149"/>
      <c r="D40" s="149"/>
      <c r="E40" s="149"/>
      <c r="F40" s="149"/>
      <c r="G40" s="149"/>
      <c r="H40" s="150"/>
      <c r="I40" s="141"/>
      <c r="J40" s="142"/>
    </row>
    <row r="41" spans="1:10">
      <c r="A41" s="147"/>
      <c r="B41" s="148"/>
      <c r="C41" s="149"/>
      <c r="D41" s="149"/>
      <c r="E41" s="149"/>
      <c r="F41" s="149"/>
      <c r="G41" s="149"/>
      <c r="H41" s="150"/>
      <c r="I41" s="141"/>
      <c r="J41" s="144"/>
    </row>
    <row r="42" spans="1:10">
      <c r="A42" s="147"/>
      <c r="B42" s="148"/>
      <c r="C42" s="149"/>
      <c r="D42" s="149"/>
      <c r="E42" s="149"/>
      <c r="F42" s="149"/>
      <c r="G42" s="149"/>
      <c r="H42" s="150"/>
      <c r="I42" s="141"/>
      <c r="J42" s="144"/>
    </row>
    <row r="43" spans="1:10">
      <c r="A43" s="147"/>
      <c r="B43" s="148"/>
      <c r="C43" s="149"/>
      <c r="D43" s="149"/>
      <c r="E43" s="149"/>
      <c r="F43" s="149"/>
      <c r="G43" s="149"/>
      <c r="H43" s="150"/>
      <c r="I43" s="141"/>
      <c r="J43" s="144"/>
    </row>
    <row r="44" spans="1:10">
      <c r="A44" s="147"/>
      <c r="B44" s="148"/>
      <c r="C44" s="149"/>
      <c r="D44" s="149"/>
      <c r="E44" s="149"/>
      <c r="F44" s="149"/>
      <c r="G44" s="149"/>
      <c r="H44" s="150"/>
      <c r="I44" s="141"/>
      <c r="J44" s="144"/>
    </row>
    <row r="45" spans="1:10">
      <c r="A45" s="151"/>
      <c r="B45" s="152"/>
      <c r="C45" s="149"/>
      <c r="D45" s="149"/>
      <c r="E45" s="149"/>
      <c r="F45" s="149"/>
      <c r="G45" s="149"/>
      <c r="H45" s="150"/>
      <c r="I45" s="141"/>
      <c r="J45" s="144"/>
    </row>
    <row r="46" spans="1:10">
      <c r="A46" s="147"/>
      <c r="B46" s="148"/>
      <c r="C46" s="149"/>
      <c r="D46" s="149"/>
      <c r="E46" s="149"/>
      <c r="F46" s="149"/>
      <c r="G46" s="149"/>
      <c r="H46" s="150"/>
      <c r="I46" s="141"/>
      <c r="J46" s="144"/>
    </row>
    <row r="47" spans="1:10">
      <c r="A47" s="147"/>
      <c r="B47" s="148"/>
      <c r="C47" s="149"/>
      <c r="D47" s="149"/>
      <c r="E47" s="149"/>
      <c r="F47" s="149"/>
      <c r="G47" s="149"/>
      <c r="H47" s="150"/>
      <c r="I47" s="141"/>
      <c r="J47" s="142"/>
    </row>
    <row r="48" spans="1:10">
      <c r="A48" s="151"/>
      <c r="B48" s="152"/>
      <c r="C48" s="149"/>
      <c r="D48" s="149"/>
      <c r="E48" s="149"/>
      <c r="F48" s="149"/>
      <c r="G48" s="149"/>
      <c r="H48" s="150"/>
      <c r="I48" s="141"/>
      <c r="J48" s="144"/>
    </row>
    <row r="49" spans="1:15">
      <c r="A49" s="147"/>
      <c r="B49" s="148"/>
      <c r="C49" s="149"/>
      <c r="D49" s="149"/>
      <c r="E49" s="149"/>
      <c r="F49" s="149"/>
      <c r="G49" s="149"/>
      <c r="H49" s="150"/>
      <c r="I49" s="141"/>
      <c r="J49" s="144"/>
    </row>
    <row r="50" spans="1:15">
      <c r="A50" s="147"/>
      <c r="B50" s="148"/>
      <c r="C50" s="149"/>
      <c r="D50" s="149"/>
      <c r="E50" s="149"/>
      <c r="F50" s="149"/>
      <c r="G50" s="149"/>
      <c r="H50" s="150"/>
      <c r="I50" s="141"/>
      <c r="J50" s="144"/>
    </row>
    <row r="51" spans="1:15">
      <c r="A51" s="147"/>
      <c r="B51" s="148"/>
      <c r="C51" s="149"/>
      <c r="D51" s="149"/>
      <c r="E51" s="149"/>
      <c r="F51" s="149"/>
      <c r="G51" s="149"/>
      <c r="H51" s="150"/>
      <c r="I51" s="141"/>
      <c r="J51" s="144"/>
    </row>
    <row r="52" spans="1:15">
      <c r="A52" s="147"/>
      <c r="B52" s="148"/>
      <c r="C52" s="149"/>
      <c r="D52" s="149"/>
      <c r="E52" s="149"/>
      <c r="F52" s="149"/>
      <c r="G52" s="149"/>
      <c r="H52" s="150"/>
      <c r="I52" s="141"/>
      <c r="J52" s="144"/>
    </row>
    <row r="53" spans="1:15">
      <c r="A53" s="147"/>
      <c r="B53" s="148"/>
      <c r="C53" s="149"/>
      <c r="D53" s="149"/>
      <c r="E53" s="149"/>
      <c r="F53" s="149"/>
      <c r="G53" s="149"/>
      <c r="H53" s="150"/>
      <c r="I53" s="141"/>
      <c r="J53" s="144"/>
    </row>
    <row r="54" spans="1:15">
      <c r="A54" s="147"/>
      <c r="B54" s="148"/>
      <c r="C54" s="149"/>
      <c r="D54" s="149"/>
      <c r="E54" s="149"/>
      <c r="F54" s="149"/>
      <c r="G54" s="149"/>
      <c r="H54" s="150"/>
      <c r="I54" s="141"/>
      <c r="J54" s="142"/>
    </row>
    <row r="55" spans="1:15">
      <c r="A55" s="620"/>
      <c r="B55" s="621"/>
      <c r="C55" s="622"/>
      <c r="D55" s="622"/>
      <c r="E55" s="622"/>
      <c r="F55" s="622"/>
      <c r="G55" s="622"/>
      <c r="H55" s="623"/>
      <c r="I55" s="141"/>
      <c r="J55" s="144"/>
    </row>
    <row r="56" spans="1:15">
      <c r="A56" s="147"/>
      <c r="B56" s="148"/>
      <c r="C56" s="149"/>
      <c r="D56" s="149"/>
      <c r="E56" s="149"/>
      <c r="F56" s="149"/>
      <c r="G56" s="149"/>
      <c r="H56" s="150"/>
      <c r="I56" s="141"/>
      <c r="J56" s="144"/>
    </row>
    <row r="57" spans="1:15">
      <c r="A57" s="151"/>
      <c r="B57" s="152"/>
      <c r="C57" s="149"/>
      <c r="D57" s="149"/>
      <c r="E57" s="149"/>
      <c r="F57" s="149"/>
      <c r="G57" s="149"/>
      <c r="H57" s="150"/>
      <c r="I57" s="141"/>
      <c r="J57" s="144"/>
    </row>
    <row r="58" spans="1:15">
      <c r="A58" s="147"/>
      <c r="B58" s="148"/>
      <c r="C58" s="149"/>
      <c r="D58" s="149"/>
      <c r="E58" s="149"/>
      <c r="F58" s="149"/>
      <c r="G58" s="149"/>
      <c r="H58" s="150"/>
      <c r="I58" s="141"/>
      <c r="J58" s="144"/>
      <c r="L58" s="149"/>
      <c r="M58" s="149"/>
      <c r="N58" s="149"/>
      <c r="O58" s="150"/>
    </row>
    <row r="59" spans="1:15">
      <c r="A59" s="147"/>
      <c r="B59" s="148"/>
      <c r="C59" s="149"/>
      <c r="D59" s="149"/>
      <c r="E59" s="149"/>
      <c r="F59" s="149"/>
      <c r="G59" s="149"/>
      <c r="H59" s="150"/>
      <c r="I59" s="141"/>
      <c r="J59" s="144"/>
    </row>
    <row r="60" spans="1:15">
      <c r="A60" s="147"/>
      <c r="B60" s="148"/>
      <c r="C60" s="149"/>
      <c r="D60" s="149"/>
      <c r="E60" s="149"/>
      <c r="F60" s="149"/>
      <c r="G60" s="149"/>
      <c r="H60" s="150"/>
      <c r="I60" s="141"/>
      <c r="J60" s="144"/>
    </row>
    <row r="61" spans="1:15">
      <c r="A61" s="620"/>
      <c r="B61" s="621"/>
      <c r="C61" s="622"/>
      <c r="D61" s="622"/>
      <c r="E61" s="622"/>
      <c r="F61" s="622"/>
      <c r="G61" s="622"/>
      <c r="H61" s="623"/>
      <c r="I61" s="141"/>
      <c r="J61" s="144"/>
    </row>
    <row r="62" spans="1:15">
      <c r="A62" s="147"/>
      <c r="B62" s="148"/>
      <c r="C62" s="149"/>
      <c r="D62" s="149"/>
      <c r="E62" s="149"/>
      <c r="F62" s="149"/>
      <c r="G62" s="149"/>
      <c r="H62" s="150"/>
      <c r="I62" s="141"/>
      <c r="J62" s="144"/>
    </row>
    <row r="63" spans="1:15">
      <c r="A63" s="151"/>
      <c r="B63" s="152"/>
      <c r="C63" s="149"/>
      <c r="D63" s="149"/>
      <c r="E63" s="149"/>
      <c r="F63" s="149"/>
      <c r="G63" s="149"/>
      <c r="H63" s="150"/>
      <c r="I63" s="141"/>
      <c r="J63" s="142"/>
    </row>
    <row r="64" spans="1:15">
      <c r="A64" s="147"/>
      <c r="B64" s="148"/>
      <c r="C64" s="149"/>
      <c r="D64" s="149"/>
      <c r="E64" s="149"/>
      <c r="F64" s="149"/>
      <c r="G64" s="149"/>
      <c r="H64" s="150"/>
      <c r="I64" s="141"/>
      <c r="J64" s="144"/>
    </row>
    <row r="65" spans="1:10">
      <c r="A65" s="147"/>
      <c r="B65" s="148"/>
      <c r="C65" s="149"/>
      <c r="D65" s="149"/>
      <c r="E65" s="149"/>
      <c r="F65" s="149"/>
      <c r="G65" s="149"/>
      <c r="H65" s="150"/>
      <c r="I65" s="141"/>
      <c r="J65" s="144"/>
    </row>
    <row r="66" spans="1:10">
      <c r="A66" s="147"/>
      <c r="B66" s="148"/>
      <c r="C66" s="149"/>
      <c r="D66" s="149"/>
      <c r="E66" s="149"/>
      <c r="F66" s="149"/>
      <c r="G66" s="149"/>
      <c r="H66" s="150"/>
      <c r="I66" s="141"/>
      <c r="J66" s="144"/>
    </row>
    <row r="67" spans="1:10">
      <c r="A67" s="620"/>
      <c r="B67" s="621"/>
      <c r="C67" s="622"/>
      <c r="D67" s="622"/>
      <c r="E67" s="622"/>
      <c r="F67" s="622"/>
      <c r="G67" s="622"/>
      <c r="H67" s="623"/>
      <c r="I67" s="141"/>
      <c r="J67" s="144"/>
    </row>
    <row r="68" spans="1:10">
      <c r="A68" s="147"/>
      <c r="B68" s="148"/>
      <c r="C68" s="149"/>
      <c r="D68" s="149"/>
      <c r="E68" s="149"/>
      <c r="F68" s="149"/>
      <c r="G68" s="149"/>
      <c r="H68" s="150"/>
      <c r="I68" s="141"/>
      <c r="J68" s="142"/>
    </row>
    <row r="69" spans="1:10">
      <c r="A69" s="151"/>
      <c r="B69" s="152"/>
      <c r="C69" s="149"/>
      <c r="D69" s="149"/>
      <c r="E69" s="149"/>
      <c r="F69" s="149"/>
      <c r="G69" s="149"/>
      <c r="H69" s="150"/>
      <c r="I69" s="141"/>
      <c r="J69" s="144"/>
    </row>
    <row r="70" spans="1:10">
      <c r="A70" s="147"/>
      <c r="B70" s="148"/>
      <c r="C70" s="149"/>
      <c r="D70" s="149"/>
      <c r="E70" s="149"/>
      <c r="F70" s="149"/>
      <c r="G70" s="149"/>
      <c r="H70" s="150"/>
      <c r="I70" s="141"/>
      <c r="J70" s="144"/>
    </row>
    <row r="71" spans="1:10">
      <c r="A71" s="147"/>
      <c r="B71" s="148"/>
      <c r="C71" s="149"/>
      <c r="D71" s="149"/>
      <c r="E71" s="149"/>
      <c r="F71" s="149"/>
      <c r="G71" s="149"/>
      <c r="H71" s="150"/>
      <c r="I71" s="141"/>
      <c r="J71" s="144"/>
    </row>
    <row r="72" spans="1:10">
      <c r="A72" s="147"/>
      <c r="B72" s="148"/>
      <c r="C72" s="149"/>
      <c r="D72" s="149"/>
      <c r="E72" s="149"/>
      <c r="F72" s="149"/>
      <c r="G72" s="149"/>
      <c r="H72" s="150"/>
      <c r="I72" s="141"/>
      <c r="J72" s="144"/>
    </row>
    <row r="73" spans="1:10">
      <c r="A73" s="147"/>
      <c r="B73" s="148"/>
      <c r="C73" s="149"/>
      <c r="D73" s="149"/>
      <c r="E73" s="149"/>
      <c r="F73" s="149"/>
      <c r="G73" s="149"/>
      <c r="H73" s="150"/>
      <c r="I73" s="141"/>
      <c r="J73" s="144"/>
    </row>
    <row r="74" spans="1:10">
      <c r="A74" s="147"/>
      <c r="B74" s="148"/>
      <c r="C74" s="149"/>
      <c r="D74" s="149"/>
      <c r="E74" s="149"/>
      <c r="F74" s="149"/>
      <c r="G74" s="149"/>
      <c r="H74" s="150"/>
      <c r="I74" s="141"/>
      <c r="J74" s="142"/>
    </row>
    <row r="75" spans="1:10">
      <c r="A75" s="620"/>
      <c r="B75" s="621"/>
      <c r="C75" s="622"/>
      <c r="D75" s="622"/>
      <c r="E75" s="622"/>
      <c r="F75" s="622"/>
      <c r="G75" s="622"/>
      <c r="H75" s="623"/>
      <c r="I75" s="141"/>
      <c r="J75" s="144"/>
    </row>
    <row r="76" spans="1:10">
      <c r="A76" s="147"/>
      <c r="B76" s="148"/>
      <c r="C76" s="149"/>
      <c r="D76" s="149"/>
      <c r="E76" s="149"/>
      <c r="F76" s="149"/>
      <c r="G76" s="149"/>
      <c r="H76" s="150"/>
      <c r="I76" s="141"/>
      <c r="J76" s="144"/>
    </row>
    <row r="77" spans="1:10">
      <c r="A77" s="151"/>
      <c r="B77" s="152"/>
      <c r="C77" s="149"/>
      <c r="D77" s="149"/>
      <c r="E77" s="149"/>
      <c r="F77" s="149"/>
      <c r="G77" s="149"/>
      <c r="H77" s="150"/>
      <c r="I77" s="141"/>
      <c r="J77" s="144"/>
    </row>
    <row r="78" spans="1:10">
      <c r="A78" s="147"/>
      <c r="B78" s="148"/>
      <c r="C78" s="149"/>
      <c r="D78" s="149"/>
      <c r="E78" s="149"/>
      <c r="F78" s="149"/>
      <c r="G78" s="149"/>
      <c r="H78" s="150"/>
      <c r="I78" s="141"/>
      <c r="J78" s="144"/>
    </row>
    <row r="79" spans="1:10">
      <c r="A79" s="147"/>
      <c r="B79" s="148"/>
      <c r="C79" s="149"/>
      <c r="D79" s="149"/>
      <c r="E79" s="149"/>
      <c r="F79" s="149"/>
      <c r="G79" s="149"/>
      <c r="H79" s="150"/>
      <c r="I79" s="141"/>
      <c r="J79" s="144"/>
    </row>
    <row r="80" spans="1:10">
      <c r="A80" s="147"/>
      <c r="B80" s="148"/>
      <c r="C80" s="149"/>
      <c r="D80" s="149"/>
      <c r="E80" s="149"/>
      <c r="F80" s="149"/>
      <c r="G80" s="149"/>
      <c r="H80" s="150"/>
      <c r="I80" s="141"/>
      <c r="J80" s="144"/>
    </row>
    <row r="81" spans="1:10">
      <c r="A81" s="620"/>
      <c r="B81" s="621"/>
      <c r="C81" s="622"/>
      <c r="D81" s="622"/>
      <c r="E81" s="622"/>
      <c r="F81" s="622"/>
      <c r="G81" s="622"/>
      <c r="H81" s="623"/>
      <c r="I81" s="141"/>
      <c r="J81" s="144"/>
    </row>
    <row r="82" spans="1:10">
      <c r="A82" s="147"/>
      <c r="B82" s="148"/>
      <c r="C82" s="149"/>
      <c r="D82" s="149"/>
      <c r="E82" s="149"/>
      <c r="F82" s="149"/>
      <c r="G82" s="149"/>
      <c r="H82" s="150"/>
      <c r="I82" s="141"/>
      <c r="J82" s="142"/>
    </row>
    <row r="83" spans="1:10">
      <c r="A83" s="151"/>
      <c r="B83" s="152"/>
      <c r="C83" s="149"/>
      <c r="D83" s="149"/>
      <c r="E83" s="149"/>
      <c r="F83" s="149"/>
      <c r="G83" s="149"/>
      <c r="H83" s="150"/>
      <c r="I83" s="141"/>
      <c r="J83" s="144"/>
    </row>
    <row r="84" spans="1:10">
      <c r="A84" s="147"/>
      <c r="B84" s="148"/>
      <c r="C84" s="149"/>
      <c r="D84" s="149"/>
      <c r="E84" s="149"/>
      <c r="F84" s="149"/>
      <c r="G84" s="149"/>
      <c r="H84" s="150"/>
      <c r="I84" s="141"/>
      <c r="J84" s="144"/>
    </row>
    <row r="85" spans="1:10">
      <c r="A85" s="147"/>
      <c r="B85" s="148"/>
      <c r="C85" s="149"/>
      <c r="D85" s="149"/>
      <c r="E85" s="149"/>
      <c r="F85" s="149"/>
      <c r="G85" s="149"/>
      <c r="H85" s="150"/>
      <c r="I85" s="141"/>
      <c r="J85" s="144"/>
    </row>
    <row r="86" spans="1:10">
      <c r="A86" s="147"/>
      <c r="B86" s="148"/>
      <c r="C86" s="149"/>
      <c r="D86" s="149"/>
      <c r="E86" s="149"/>
      <c r="F86" s="149"/>
      <c r="G86" s="149"/>
      <c r="H86" s="150"/>
      <c r="I86" s="141"/>
      <c r="J86" s="144"/>
    </row>
    <row r="87" spans="1:10">
      <c r="A87" s="147"/>
      <c r="B87" s="148"/>
      <c r="C87" s="149"/>
      <c r="D87" s="149"/>
      <c r="E87" s="149"/>
      <c r="F87" s="149"/>
      <c r="G87" s="149"/>
      <c r="H87" s="150"/>
      <c r="I87" s="141"/>
      <c r="J87" s="144"/>
    </row>
    <row r="88" spans="1:10">
      <c r="A88" s="147"/>
      <c r="B88" s="148"/>
      <c r="C88" s="149"/>
      <c r="D88" s="149"/>
      <c r="E88" s="149"/>
      <c r="F88" s="149"/>
      <c r="G88" s="149"/>
      <c r="H88" s="150"/>
      <c r="I88" s="141"/>
      <c r="J88" s="142"/>
    </row>
    <row r="89" spans="1:10">
      <c r="A89" s="147"/>
      <c r="B89" s="148"/>
      <c r="C89" s="149"/>
      <c r="D89" s="149"/>
      <c r="E89" s="149"/>
      <c r="F89" s="149"/>
      <c r="G89" s="149"/>
      <c r="H89" s="150"/>
      <c r="I89" s="141"/>
      <c r="J89" s="144"/>
    </row>
    <row r="90" spans="1:10">
      <c r="A90" s="147"/>
      <c r="B90" s="148"/>
      <c r="C90" s="149"/>
      <c r="D90" s="149"/>
      <c r="E90" s="149"/>
      <c r="F90" s="149"/>
      <c r="G90" s="149"/>
      <c r="H90" s="150"/>
      <c r="I90" s="141"/>
      <c r="J90" s="144"/>
    </row>
    <row r="91" spans="1:10">
      <c r="A91" s="147"/>
      <c r="B91" s="148"/>
      <c r="C91" s="149"/>
      <c r="D91" s="149"/>
      <c r="E91" s="149"/>
      <c r="F91" s="149"/>
      <c r="G91" s="149"/>
      <c r="H91" s="150"/>
      <c r="I91" s="141"/>
      <c r="J91" s="144"/>
    </row>
    <row r="92" spans="1:10">
      <c r="A92" s="147"/>
      <c r="B92" s="148"/>
      <c r="C92" s="149"/>
      <c r="D92" s="149"/>
      <c r="E92" s="149"/>
      <c r="F92" s="149"/>
      <c r="G92" s="149"/>
      <c r="H92" s="150"/>
      <c r="I92" s="141"/>
      <c r="J92" s="144"/>
    </row>
    <row r="93" spans="1:10">
      <c r="A93" s="620"/>
      <c r="B93" s="621"/>
      <c r="C93" s="622"/>
      <c r="D93" s="622"/>
      <c r="E93" s="622"/>
      <c r="F93" s="622"/>
      <c r="G93" s="622"/>
      <c r="H93" s="623"/>
      <c r="I93" s="141"/>
      <c r="J93" s="144"/>
    </row>
    <row r="94" spans="1:10">
      <c r="A94" s="147"/>
      <c r="B94" s="148"/>
      <c r="C94" s="149"/>
      <c r="D94" s="149"/>
      <c r="E94" s="149"/>
      <c r="F94" s="149"/>
      <c r="G94" s="149"/>
      <c r="H94" s="150"/>
      <c r="I94" s="141"/>
      <c r="J94" s="144"/>
    </row>
    <row r="95" spans="1:10">
      <c r="A95" s="151"/>
      <c r="B95" s="152"/>
      <c r="C95" s="149"/>
      <c r="D95" s="149"/>
      <c r="E95" s="149"/>
      <c r="F95" s="149"/>
      <c r="G95" s="149"/>
      <c r="H95" s="150"/>
      <c r="I95" s="141"/>
      <c r="J95" s="144"/>
    </row>
    <row r="96" spans="1:10">
      <c r="A96" s="147"/>
      <c r="B96" s="148"/>
      <c r="C96" s="149"/>
      <c r="D96" s="149"/>
      <c r="E96" s="149"/>
      <c r="F96" s="149"/>
      <c r="G96" s="149"/>
      <c r="H96" s="150"/>
      <c r="I96" s="141"/>
      <c r="J96" s="144"/>
    </row>
    <row r="97" spans="1:10">
      <c r="A97" s="147"/>
      <c r="B97" s="148"/>
      <c r="C97" s="149"/>
      <c r="D97" s="149"/>
      <c r="E97" s="149"/>
      <c r="F97" s="149"/>
      <c r="G97" s="149"/>
      <c r="H97" s="150"/>
      <c r="I97" s="141"/>
      <c r="J97" s="144"/>
    </row>
    <row r="98" spans="1:10">
      <c r="A98" s="147"/>
      <c r="B98" s="148"/>
      <c r="C98" s="149"/>
      <c r="D98" s="149"/>
      <c r="E98" s="149"/>
      <c r="F98" s="149"/>
      <c r="G98" s="149"/>
      <c r="H98" s="150"/>
      <c r="I98" s="141"/>
      <c r="J98" s="142"/>
    </row>
    <row r="99" spans="1:10">
      <c r="A99" s="147"/>
      <c r="B99" s="148"/>
      <c r="C99" s="149"/>
      <c r="D99" s="149"/>
      <c r="E99" s="149"/>
      <c r="F99" s="149"/>
      <c r="G99" s="149"/>
      <c r="H99" s="150"/>
      <c r="I99" s="141"/>
      <c r="J99" s="144"/>
    </row>
    <row r="100" spans="1:10">
      <c r="A100" s="147"/>
      <c r="B100" s="148"/>
      <c r="C100" s="149"/>
      <c r="D100" s="149"/>
      <c r="E100" s="149"/>
      <c r="F100" s="149"/>
      <c r="G100" s="149"/>
      <c r="H100" s="150"/>
      <c r="I100" s="141"/>
      <c r="J100" s="144"/>
    </row>
    <row r="101" spans="1:10">
      <c r="A101" s="147"/>
      <c r="B101" s="148"/>
      <c r="C101" s="149"/>
      <c r="D101" s="149"/>
      <c r="E101" s="149"/>
      <c r="F101" s="149"/>
      <c r="G101" s="149"/>
      <c r="H101" s="150"/>
      <c r="I101" s="141"/>
      <c r="J101" s="144"/>
    </row>
    <row r="102" spans="1:10">
      <c r="A102" s="147"/>
      <c r="B102" s="148"/>
      <c r="C102" s="149"/>
      <c r="D102" s="149"/>
      <c r="E102" s="149"/>
      <c r="F102" s="149"/>
      <c r="G102" s="149"/>
      <c r="H102" s="150"/>
      <c r="I102" s="141"/>
      <c r="J102" s="144"/>
    </row>
    <row r="103" spans="1:10">
      <c r="A103" s="147"/>
      <c r="B103" s="148"/>
      <c r="C103" s="149"/>
      <c r="D103" s="149"/>
      <c r="E103" s="149"/>
      <c r="F103" s="149"/>
      <c r="G103" s="149"/>
      <c r="H103" s="150"/>
      <c r="I103" s="141"/>
      <c r="J103" s="144"/>
    </row>
    <row r="104" spans="1:10">
      <c r="A104" s="147"/>
      <c r="B104" s="148"/>
      <c r="C104" s="149"/>
      <c r="D104" s="149"/>
      <c r="E104" s="149"/>
      <c r="F104" s="149"/>
      <c r="G104" s="149"/>
      <c r="H104" s="150"/>
      <c r="I104" s="141"/>
      <c r="J104" s="144"/>
    </row>
    <row r="105" spans="1:10">
      <c r="A105" s="147"/>
      <c r="B105" s="148"/>
      <c r="C105" s="149"/>
      <c r="D105" s="149"/>
      <c r="E105" s="149"/>
      <c r="F105" s="149"/>
      <c r="G105" s="149"/>
      <c r="H105" s="150"/>
      <c r="I105" s="141"/>
      <c r="J105" s="144"/>
    </row>
    <row r="106" spans="1:10">
      <c r="A106" s="620"/>
      <c r="B106" s="621"/>
      <c r="C106" s="622"/>
      <c r="D106" s="622"/>
      <c r="E106" s="622"/>
      <c r="F106" s="622"/>
      <c r="G106" s="622"/>
      <c r="H106" s="623"/>
      <c r="I106" s="141"/>
      <c r="J106" s="144"/>
    </row>
    <row r="107" spans="1:10">
      <c r="A107" s="147"/>
      <c r="B107" s="148"/>
      <c r="C107" s="149"/>
      <c r="D107" s="149"/>
      <c r="E107" s="149"/>
      <c r="F107" s="149"/>
      <c r="G107" s="149"/>
      <c r="H107" s="150"/>
      <c r="I107" s="141"/>
      <c r="J107" s="144"/>
    </row>
    <row r="108" spans="1:10">
      <c r="A108" s="151"/>
      <c r="B108" s="152"/>
      <c r="C108" s="149"/>
      <c r="D108" s="149"/>
      <c r="E108" s="149"/>
      <c r="F108" s="149"/>
      <c r="G108" s="149"/>
      <c r="H108" s="150"/>
      <c r="I108" s="141"/>
      <c r="J108" s="144"/>
    </row>
    <row r="109" spans="1:10">
      <c r="A109" s="147"/>
      <c r="B109" s="148"/>
      <c r="C109" s="149"/>
      <c r="D109" s="149"/>
      <c r="E109" s="149"/>
      <c r="F109" s="149"/>
      <c r="G109" s="149"/>
      <c r="H109" s="150"/>
      <c r="I109" s="141"/>
      <c r="J109" s="144"/>
    </row>
    <row r="110" spans="1:10">
      <c r="A110" s="147"/>
      <c r="B110" s="148"/>
      <c r="C110" s="149"/>
      <c r="D110" s="149"/>
      <c r="E110" s="149"/>
      <c r="F110" s="149"/>
      <c r="G110" s="149"/>
      <c r="H110" s="150"/>
      <c r="I110" s="141"/>
      <c r="J110" s="144"/>
    </row>
    <row r="111" spans="1:10">
      <c r="A111" s="147"/>
      <c r="B111" s="148"/>
      <c r="C111" s="149"/>
      <c r="D111" s="149"/>
      <c r="E111" s="149"/>
      <c r="F111" s="149"/>
      <c r="G111" s="149"/>
      <c r="H111" s="150"/>
      <c r="I111" s="141"/>
      <c r="J111" s="142"/>
    </row>
    <row r="112" spans="1:10">
      <c r="A112" s="147"/>
      <c r="B112" s="148"/>
      <c r="C112" s="149"/>
      <c r="D112" s="149"/>
      <c r="E112" s="149"/>
      <c r="F112" s="149"/>
      <c r="G112" s="149"/>
      <c r="H112" s="150"/>
      <c r="I112" s="141"/>
      <c r="J112" s="144"/>
    </row>
    <row r="113" spans="1:10">
      <c r="A113" s="147"/>
      <c r="B113" s="148"/>
      <c r="C113" s="149"/>
      <c r="D113" s="149"/>
      <c r="E113" s="149"/>
      <c r="F113" s="149"/>
      <c r="G113" s="149"/>
      <c r="H113" s="150"/>
      <c r="I113" s="141"/>
      <c r="J113" s="144"/>
    </row>
    <row r="114" spans="1:10">
      <c r="A114" s="620"/>
      <c r="B114" s="621"/>
      <c r="C114" s="622"/>
      <c r="D114" s="622"/>
      <c r="E114" s="622"/>
      <c r="F114" s="622"/>
      <c r="G114" s="622"/>
      <c r="H114" s="623"/>
      <c r="I114" s="141"/>
      <c r="J114" s="144"/>
    </row>
    <row r="115" spans="1:10">
      <c r="A115" s="147"/>
      <c r="B115" s="148"/>
      <c r="C115" s="149"/>
      <c r="D115" s="149"/>
      <c r="E115" s="149"/>
      <c r="F115" s="149"/>
      <c r="G115" s="149"/>
      <c r="H115" s="150"/>
      <c r="I115" s="141"/>
      <c r="J115" s="144"/>
    </row>
    <row r="116" spans="1:10">
      <c r="A116" s="151"/>
      <c r="B116" s="152"/>
      <c r="C116" s="149"/>
      <c r="D116" s="149"/>
      <c r="E116" s="149"/>
      <c r="F116" s="149"/>
      <c r="G116" s="149"/>
      <c r="H116" s="150"/>
      <c r="I116" s="141"/>
      <c r="J116" s="144"/>
    </row>
    <row r="117" spans="1:10">
      <c r="A117" s="147"/>
      <c r="B117" s="148"/>
      <c r="C117" s="149"/>
      <c r="D117" s="149"/>
      <c r="E117" s="149"/>
      <c r="F117" s="149"/>
      <c r="G117" s="149"/>
      <c r="H117" s="150"/>
      <c r="I117" s="141"/>
      <c r="J117" s="144"/>
    </row>
    <row r="118" spans="1:10">
      <c r="A118" s="147"/>
      <c r="B118" s="148"/>
      <c r="C118" s="149"/>
      <c r="D118" s="149"/>
      <c r="E118" s="149"/>
      <c r="F118" s="149"/>
      <c r="G118" s="149"/>
      <c r="H118" s="150"/>
      <c r="I118" s="141"/>
      <c r="J118" s="144"/>
    </row>
    <row r="119" spans="1:10">
      <c r="A119" s="147"/>
      <c r="B119" s="148"/>
      <c r="C119" s="149"/>
      <c r="D119" s="149"/>
      <c r="E119" s="149"/>
      <c r="F119" s="149"/>
      <c r="G119" s="149"/>
      <c r="H119" s="150"/>
      <c r="I119" s="141"/>
      <c r="J119" s="142"/>
    </row>
    <row r="120" spans="1:10">
      <c r="A120" s="620"/>
      <c r="B120" s="621"/>
      <c r="C120" s="622"/>
      <c r="D120" s="622"/>
      <c r="E120" s="622"/>
      <c r="F120" s="622"/>
      <c r="G120" s="622"/>
      <c r="H120" s="623"/>
      <c r="I120" s="141"/>
      <c r="J120" s="144"/>
    </row>
    <row r="121" spans="1:10">
      <c r="A121" s="147"/>
      <c r="B121" s="148"/>
      <c r="C121" s="149"/>
      <c r="D121" s="149"/>
      <c r="E121" s="149"/>
      <c r="F121" s="149"/>
      <c r="G121" s="149"/>
      <c r="H121" s="150"/>
      <c r="I121" s="141"/>
      <c r="J121" s="144"/>
    </row>
    <row r="122" spans="1:10">
      <c r="H122" s="389"/>
      <c r="I122" s="141"/>
      <c r="J122" s="144"/>
    </row>
    <row r="123" spans="1:10">
      <c r="H123" s="389"/>
      <c r="I123" s="141"/>
      <c r="J123" s="144"/>
    </row>
    <row r="124" spans="1:10">
      <c r="H124" s="389"/>
      <c r="I124" s="141"/>
      <c r="J124" s="144"/>
    </row>
    <row r="125" spans="1:10">
      <c r="H125" s="389"/>
      <c r="I125" s="141"/>
      <c r="J125" s="142"/>
    </row>
    <row r="126" spans="1:10">
      <c r="H126" s="389"/>
      <c r="I126" s="141"/>
      <c r="J126" s="144"/>
    </row>
    <row r="127" spans="1:10">
      <c r="H127" s="389"/>
      <c r="I127" s="141"/>
      <c r="J127" s="144"/>
    </row>
    <row r="128" spans="1:10">
      <c r="H128" s="389"/>
      <c r="I128" s="141"/>
      <c r="J128" s="144"/>
    </row>
    <row r="129" spans="1:10">
      <c r="H129" s="389"/>
      <c r="I129" s="141"/>
      <c r="J129" s="144"/>
    </row>
    <row r="130" spans="1:10">
      <c r="H130" s="389"/>
      <c r="I130" s="141"/>
      <c r="J130" s="144"/>
    </row>
    <row r="131" spans="1:10">
      <c r="H131" s="389"/>
      <c r="I131" s="141"/>
      <c r="J131" s="144"/>
    </row>
    <row r="132" spans="1:10">
      <c r="H132" s="389"/>
      <c r="I132" s="141"/>
      <c r="J132" s="144"/>
    </row>
    <row r="133" spans="1:10">
      <c r="H133" s="389"/>
      <c r="I133" s="141"/>
      <c r="J133" s="144"/>
    </row>
    <row r="134" spans="1:10">
      <c r="H134" s="389"/>
      <c r="I134" s="141"/>
      <c r="J134" s="144"/>
    </row>
    <row r="135" spans="1:10">
      <c r="A135" s="147"/>
      <c r="B135" s="148"/>
      <c r="C135" s="149"/>
      <c r="D135" s="149"/>
      <c r="E135" s="149"/>
      <c r="F135" s="149"/>
      <c r="G135" s="149"/>
      <c r="H135" s="150"/>
      <c r="I135" s="141"/>
      <c r="J135" s="144"/>
    </row>
    <row r="136" spans="1:10">
      <c r="A136" s="151"/>
      <c r="B136" s="152"/>
      <c r="C136" s="149"/>
      <c r="D136" s="149"/>
      <c r="E136" s="149"/>
      <c r="F136" s="149"/>
      <c r="G136" s="149"/>
      <c r="H136" s="150"/>
      <c r="I136" s="141"/>
      <c r="J136" s="144"/>
    </row>
    <row r="137" spans="1:10">
      <c r="A137" s="147"/>
      <c r="B137" s="148"/>
      <c r="C137" s="149"/>
      <c r="D137" s="149"/>
      <c r="E137" s="149"/>
      <c r="F137" s="149"/>
      <c r="G137" s="149"/>
      <c r="H137" s="150"/>
      <c r="I137" s="141"/>
      <c r="J137" s="144"/>
    </row>
    <row r="138" spans="1:10">
      <c r="A138" s="147"/>
      <c r="B138" s="148"/>
      <c r="C138" s="149"/>
      <c r="D138" s="149"/>
      <c r="E138" s="149"/>
      <c r="F138" s="149"/>
      <c r="G138" s="149"/>
      <c r="H138" s="150"/>
      <c r="I138" s="141"/>
      <c r="J138" s="144"/>
    </row>
    <row r="139" spans="1:10">
      <c r="A139" s="147"/>
      <c r="B139" s="148"/>
      <c r="C139" s="149"/>
      <c r="D139" s="149"/>
      <c r="E139" s="149"/>
      <c r="F139" s="149"/>
      <c r="G139" s="149"/>
      <c r="H139" s="150"/>
      <c r="I139" s="141"/>
      <c r="J139" s="142"/>
    </row>
    <row r="140" spans="1:10">
      <c r="A140" s="147"/>
      <c r="B140" s="148"/>
      <c r="C140" s="149"/>
      <c r="D140" s="149"/>
      <c r="E140" s="149"/>
      <c r="F140" s="149"/>
      <c r="G140" s="149"/>
      <c r="H140" s="150"/>
      <c r="I140" s="141"/>
      <c r="J140" s="144"/>
    </row>
    <row r="141" spans="1:10">
      <c r="A141" s="147"/>
      <c r="B141" s="148"/>
      <c r="C141" s="149"/>
      <c r="D141" s="149"/>
      <c r="E141" s="149"/>
      <c r="F141" s="149"/>
      <c r="G141" s="149"/>
      <c r="H141" s="150"/>
      <c r="I141" s="141"/>
      <c r="J141" s="144"/>
    </row>
    <row r="142" spans="1:10">
      <c r="A142" s="620"/>
      <c r="B142" s="621"/>
      <c r="C142" s="622"/>
      <c r="D142" s="622"/>
      <c r="E142" s="622"/>
      <c r="F142" s="622"/>
      <c r="G142" s="622"/>
      <c r="H142" s="623"/>
      <c r="I142" s="141"/>
      <c r="J142" s="144"/>
    </row>
    <row r="143" spans="1:10">
      <c r="A143" s="147"/>
      <c r="B143" s="148"/>
      <c r="C143" s="149"/>
      <c r="D143" s="149"/>
      <c r="E143" s="149"/>
      <c r="F143" s="149"/>
      <c r="G143" s="149"/>
      <c r="H143" s="150"/>
      <c r="I143" s="141"/>
      <c r="J143" s="144"/>
    </row>
    <row r="144" spans="1:10">
      <c r="A144" s="151"/>
      <c r="B144" s="152"/>
      <c r="C144" s="149"/>
      <c r="D144" s="149"/>
      <c r="E144" s="149"/>
      <c r="F144" s="149"/>
      <c r="G144" s="149"/>
      <c r="H144" s="150"/>
      <c r="I144" s="141"/>
      <c r="J144" s="144"/>
    </row>
    <row r="145" spans="1:10">
      <c r="A145" s="620"/>
      <c r="B145" s="621"/>
      <c r="C145" s="622"/>
      <c r="D145" s="622"/>
      <c r="E145" s="622"/>
      <c r="F145" s="622"/>
      <c r="G145" s="622"/>
      <c r="H145" s="623"/>
      <c r="I145" s="141"/>
      <c r="J145" s="144"/>
    </row>
    <row r="146" spans="1:10">
      <c r="A146" s="147"/>
      <c r="B146" s="148"/>
      <c r="C146" s="149"/>
      <c r="D146" s="149"/>
      <c r="E146" s="149"/>
      <c r="F146" s="149"/>
      <c r="G146" s="149"/>
      <c r="H146" s="150"/>
      <c r="I146" s="141"/>
      <c r="J146" s="144"/>
    </row>
    <row r="147" spans="1:10">
      <c r="A147" s="151"/>
      <c r="B147" s="152"/>
      <c r="C147" s="149"/>
      <c r="D147" s="149"/>
      <c r="E147" s="149"/>
      <c r="F147" s="149"/>
      <c r="G147" s="149"/>
      <c r="H147" s="150"/>
      <c r="I147" s="141"/>
      <c r="J147" s="142"/>
    </row>
    <row r="148" spans="1:10">
      <c r="A148" s="147"/>
      <c r="B148" s="148"/>
      <c r="C148" s="149"/>
      <c r="D148" s="149"/>
      <c r="E148" s="149"/>
      <c r="F148" s="149"/>
      <c r="G148" s="149"/>
      <c r="H148" s="150"/>
      <c r="I148" s="141"/>
      <c r="J148" s="144"/>
    </row>
    <row r="149" spans="1:10">
      <c r="A149" s="147"/>
      <c r="B149" s="148"/>
      <c r="C149" s="149"/>
      <c r="D149" s="149"/>
      <c r="E149" s="149"/>
      <c r="F149" s="149"/>
      <c r="G149" s="149"/>
      <c r="H149" s="150"/>
      <c r="I149" s="141"/>
      <c r="J149" s="142"/>
    </row>
    <row r="150" spans="1:10">
      <c r="A150" s="147"/>
      <c r="B150" s="148"/>
      <c r="C150" s="149"/>
      <c r="D150" s="149"/>
      <c r="E150" s="149"/>
      <c r="F150" s="149"/>
      <c r="G150" s="149"/>
      <c r="H150" s="150"/>
      <c r="I150" s="141"/>
      <c r="J150" s="144"/>
    </row>
    <row r="151" spans="1:10" ht="16" thickBot="1">
      <c r="A151" s="624"/>
      <c r="B151" s="625"/>
      <c r="C151" s="626"/>
      <c r="D151" s="626"/>
      <c r="E151" s="626"/>
      <c r="F151" s="626"/>
      <c r="G151" s="626"/>
      <c r="H151" s="623"/>
      <c r="I151" s="141"/>
      <c r="J151" s="144"/>
    </row>
    <row r="152" spans="1:10">
      <c r="J152" s="144"/>
    </row>
    <row r="153" spans="1:10">
      <c r="J153" s="144"/>
    </row>
    <row r="154" spans="1:10">
      <c r="J154" s="144"/>
    </row>
    <row r="155" spans="1:10">
      <c r="J155" s="142"/>
    </row>
    <row r="156" spans="1:10">
      <c r="J156" s="144"/>
    </row>
    <row r="157" spans="1:10">
      <c r="J157" s="144"/>
    </row>
    <row r="158" spans="1:10">
      <c r="J158" s="144"/>
    </row>
    <row r="159" spans="1:10">
      <c r="J159" s="144"/>
    </row>
    <row r="186" ht="39.75" customHeight="1"/>
  </sheetData>
  <dataConsolidate/>
  <mergeCells count="2">
    <mergeCell ref="A3:I4"/>
    <mergeCell ref="A13:K14"/>
  </mergeCells>
  <dataValidations count="27">
    <dataValidation allowBlank="1" showInputMessage="1" showErrorMessage="1" prompt="This sheet contains two tables, Table 1 and Table 1.a. Table 1 starts from cell A2 to cell A9 and Table 1.a starts from cell A12  to cell A18." sqref="A1" xr:uid="{00000000-0002-0000-0100-000000000000}"/>
    <dataValidation allowBlank="1" showInputMessage="1" showErrorMessage="1" prompt="Population - Table 1" sqref="A2" xr:uid="{00000000-0002-0000-0100-000001000000}"/>
    <dataValidation allowBlank="1" showInputMessage="1" showErrorMessage="1" prompt="Population - Table 1.a" sqref="A12" xr:uid="{00000000-0002-0000-0100-000002000000}"/>
    <dataValidation allowBlank="1" showInputMessage="1" showErrorMessage="1" prompt="Population Growth Trends  2014 - 2018, with 2010 Benchmark" sqref="A3:I4" xr:uid="{00000000-0002-0000-0100-000003000000}"/>
    <dataValidation allowBlank="1" showInputMessage="1" showErrorMessage="1" prompt="Population Growth Trends  2014 - 2018, with 2010 Benchmark Data Table Heading Country/City" sqref="A5" xr:uid="{00000000-0002-0000-0100-000004000000}"/>
    <dataValidation allowBlank="1" showInputMessage="1" showErrorMessage="1" prompt="Population Growth Trends  2014 - 2018, with 2010 Benchmark Data Table Heading Population" sqref="B5" xr:uid="{00000000-0002-0000-0100-000005000000}"/>
    <dataValidation allowBlank="1" showInputMessage="1" showErrorMessage="1" prompt="Population Growth Trends  2014 - 2018, with 2010 Benchmark Data Table Heading Average Annual Change" sqref="H5" xr:uid="{00000000-0002-0000-0100-000006000000}"/>
    <dataValidation allowBlank="1" showInputMessage="1" showErrorMessage="1" prompt="E-5 City/Country/State Population and Housing Estimates, 2010 and 2018" sqref="A13:K14" xr:uid="{00000000-0002-0000-0100-000007000000}"/>
    <dataValidation allowBlank="1" showInputMessage="1" showErrorMessage="1" prompt="E-5 City/Country/State Population and Housing Estimates, 2010 and 2018 Data table Heading County/ City" sqref="A15" xr:uid="{00000000-0002-0000-0100-000008000000}"/>
    <dataValidation allowBlank="1" showInputMessage="1" showErrorMessage="1" prompt="E-5 City/Country/State Population and Housing Estimates, 2010 and 2018 Data table Heading Date" sqref="B15" xr:uid="{00000000-0002-0000-0100-000009000000}"/>
    <dataValidation allowBlank="1" showInputMessage="1" showErrorMessage="1" prompt="E-5 City/Country/State Population and Housing Estimates, 2010 and 2018 Data table Heading Total" sqref="C15" xr:uid="{00000000-0002-0000-0100-00000A000000}"/>
    <dataValidation allowBlank="1" showInputMessage="1" showErrorMessage="1" prompt="E-5 City/Country/State Population and Housing Estimates, 2010 and 2018 Data table Heading Single Detached" sqref="D15" xr:uid="{00000000-0002-0000-0100-00000B000000}"/>
    <dataValidation allowBlank="1" showInputMessage="1" showErrorMessage="1" prompt="E-5 City/Country/State Population and Housing Estimates, 2010 and 2018 Data table Heading Single Attached" sqref="E15" xr:uid="{00000000-0002-0000-0100-00000C000000}"/>
    <dataValidation allowBlank="1" showInputMessage="1" showErrorMessage="1" prompt="E-5 City/Country/State Population and Housing Estimates, 2010 and 2018 Data table Heading Two to Four" sqref="F15" xr:uid="{00000000-0002-0000-0100-00000D000000}"/>
    <dataValidation allowBlank="1" showInputMessage="1" showErrorMessage="1" prompt="E-5 City/Country/State Population and Housing Estimates, 2010 and 2018 Data table Heading Five Plus" sqref="G15" xr:uid="{00000000-0002-0000-0100-00000E000000}"/>
    <dataValidation allowBlank="1" showInputMessage="1" showErrorMessage="1" prompt="E-5 City/Country/State Population and Housing Estimates, 2010 and 2018 Data table Heading Mobile Homes" sqref="H15" xr:uid="{00000000-0002-0000-0100-00000F000000}"/>
    <dataValidation allowBlank="1" showInputMessage="1" showErrorMessage="1" prompt="E-5 City/Country/State Population and Housing Estimates, 2010 and 2018 Data table Heading Occupied" sqref="I15" xr:uid="{00000000-0002-0000-0100-000010000000}"/>
    <dataValidation allowBlank="1" showInputMessage="1" showErrorMessage="1" prompt="E-5 City/Country/State Population and Housing Estimates, 2010 and 2018 Data table Heading Vacancy Rate" sqref="J15" xr:uid="{00000000-0002-0000-0100-000011000000}"/>
    <dataValidation allowBlank="1" showInputMessage="1" showErrorMessage="1" prompt="E-5 City/Country/State Population and Housing Estimates, 2010 and 2018 Data table Heading Persons per Household" sqref="K15" xr:uid="{00000000-0002-0000-0100-000012000000}"/>
    <dataValidation allowBlank="1" showInputMessage="1" showErrorMessage="1" prompt="Population Growth Trends  2014 - 2018, with 2010 Benchmark Data Table Heading Population 2" sqref="C5" xr:uid="{00000000-0002-0000-0100-000013000000}"/>
    <dataValidation allowBlank="1" showInputMessage="1" showErrorMessage="1" prompt="Population Growth Trends  2014 - 2018, with 2010 Benchmark Data Table Heading Population 3" sqref="D5" xr:uid="{00000000-0002-0000-0100-000014000000}"/>
    <dataValidation allowBlank="1" showInputMessage="1" showErrorMessage="1" prompt="Population Growth Trends  2014 - 2018, with 2010 Benchmark Data Table Heading Population 4" sqref="E5" xr:uid="{00000000-0002-0000-0100-000015000000}"/>
    <dataValidation allowBlank="1" showInputMessage="1" showErrorMessage="1" prompt="Population Growth Trends  2014 - 2018, with 2010 Benchmark Data Table Heading Population 5" sqref="F5" xr:uid="{00000000-0002-0000-0100-000016000000}"/>
    <dataValidation allowBlank="1" showInputMessage="1" showErrorMessage="1" prompt="Population Growth Trends  2014 - 2018, with 2010 Benchmark Data Table Heading Population 6" sqref="G5" xr:uid="{00000000-0002-0000-0100-000017000000}"/>
    <dataValidation allowBlank="1" showInputMessage="1" showErrorMessage="1" prompt="Population Growth Trends  2014 - 2018, with 2010 Benchmark Data Table Heading Average Annual Change 2" sqref="I5" xr:uid="{00000000-0002-0000-0100-000018000000}"/>
    <dataValidation allowBlank="1" showInputMessage="1" showErrorMessage="1" prompt="Average Annual Change Sub Heading Number" sqref="H6" xr:uid="{00000000-0002-0000-0100-000019000000}"/>
    <dataValidation allowBlank="1" showInputMessage="1" showErrorMessage="1" prompt="Average Annual Change Sub Heading Percent" sqref="I6" xr:uid="{00000000-0002-0000-0100-00001A000000}"/>
  </dataValidations>
  <pageMargins left="0.7" right="0.7" top="0.75" bottom="0.75" header="0.3" footer="0.3"/>
  <pageSetup scale="61" orientation="portrait" horizontalDpi="300" verticalDpi="300" r:id="rId1"/>
  <headerFooter>
    <oddHeader>&amp;L6th Cycle Housing Element Data Package&amp;CMariposa County and the Cities Within</oddHeader>
    <oddFooter>&amp;LHCD-Housing Policy Division (HPD)&amp;CPage &amp;P&amp;R&amp;D</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4"/>
  <sheetViews>
    <sheetView zoomScaleNormal="100" workbookViewId="0">
      <selection activeCell="C4" sqref="C4"/>
    </sheetView>
  </sheetViews>
  <sheetFormatPr baseColWidth="10" defaultColWidth="8.83203125" defaultRowHeight="15"/>
  <cols>
    <col min="1" max="1" width="81.6640625" customWidth="1"/>
    <col min="2" max="2" width="25.5" bestFit="1" customWidth="1"/>
    <col min="3" max="3" width="26.5" bestFit="1" customWidth="1"/>
    <col min="4" max="4" width="8.5" bestFit="1" customWidth="1"/>
    <col min="5" max="5" width="7.5" bestFit="1" customWidth="1"/>
    <col min="13" max="13" width="11.5" bestFit="1" customWidth="1"/>
    <col min="14" max="14" width="12" customWidth="1"/>
    <col min="15" max="15" width="13.6640625" customWidth="1"/>
    <col min="19" max="19" width="10.33203125" customWidth="1"/>
    <col min="21" max="21" width="14.5" customWidth="1"/>
  </cols>
  <sheetData>
    <row r="1" spans="1:3" s="134" customFormat="1">
      <c r="A1" s="185"/>
    </row>
    <row r="2" spans="1:3" ht="17">
      <c r="A2" s="619" t="s">
        <v>42</v>
      </c>
    </row>
    <row r="3" spans="1:3" ht="15" customHeight="1">
      <c r="A3" s="187" t="s">
        <v>4</v>
      </c>
      <c r="B3" s="188" t="s">
        <v>379</v>
      </c>
      <c r="C3" s="189" t="s">
        <v>592</v>
      </c>
    </row>
    <row r="4" spans="1:3" ht="15" customHeight="1" thickBot="1">
      <c r="A4" s="629" t="s">
        <v>631</v>
      </c>
      <c r="B4" s="85" t="s">
        <v>56</v>
      </c>
      <c r="C4" s="86" t="s">
        <v>3</v>
      </c>
    </row>
    <row r="5" spans="1:3" ht="15" customHeight="1">
      <c r="A5" s="261" t="s">
        <v>593</v>
      </c>
      <c r="B5" s="262">
        <v>7167</v>
      </c>
      <c r="C5" s="262">
        <v>7167</v>
      </c>
    </row>
    <row r="6" spans="1:3" ht="15" customHeight="1">
      <c r="A6" s="261" t="s">
        <v>43</v>
      </c>
      <c r="B6" s="263">
        <v>309</v>
      </c>
      <c r="C6" s="264">
        <v>4.2999999999999997E-2</v>
      </c>
    </row>
    <row r="7" spans="1:3" ht="15" customHeight="1">
      <c r="A7" s="261" t="s">
        <v>44</v>
      </c>
      <c r="B7" s="263">
        <v>340</v>
      </c>
      <c r="C7" s="264">
        <v>4.7E-2</v>
      </c>
    </row>
    <row r="8" spans="1:3" ht="15" customHeight="1">
      <c r="A8" s="261" t="s">
        <v>45</v>
      </c>
      <c r="B8" s="263">
        <v>314</v>
      </c>
      <c r="C8" s="264">
        <v>4.3999999999999997E-2</v>
      </c>
    </row>
    <row r="9" spans="1:3" ht="15" customHeight="1">
      <c r="A9" s="261" t="s">
        <v>46</v>
      </c>
      <c r="B9" s="263">
        <v>108</v>
      </c>
      <c r="C9" s="264">
        <v>1.4999999999999999E-2</v>
      </c>
    </row>
    <row r="10" spans="1:3" ht="15" customHeight="1">
      <c r="A10" s="261" t="s">
        <v>47</v>
      </c>
      <c r="B10" s="263">
        <v>812</v>
      </c>
      <c r="C10" s="264">
        <v>0.113</v>
      </c>
    </row>
    <row r="11" spans="1:3" ht="15" customHeight="1">
      <c r="A11" s="261" t="s">
        <v>48</v>
      </c>
      <c r="B11" s="263">
        <v>182</v>
      </c>
      <c r="C11" s="264">
        <v>2.5000000000000001E-2</v>
      </c>
    </row>
    <row r="12" spans="1:3" ht="15" customHeight="1">
      <c r="A12" s="261" t="s">
        <v>49</v>
      </c>
      <c r="B12" s="263">
        <v>59</v>
      </c>
      <c r="C12" s="264">
        <v>8.0000000000000002E-3</v>
      </c>
    </row>
    <row r="13" spans="1:3" ht="15" customHeight="1">
      <c r="A13" s="261" t="s">
        <v>50</v>
      </c>
      <c r="B13" s="263">
        <v>116</v>
      </c>
      <c r="C13" s="264">
        <v>1.6E-2</v>
      </c>
    </row>
    <row r="14" spans="1:3" ht="15" customHeight="1">
      <c r="A14" s="261" t="s">
        <v>51</v>
      </c>
      <c r="B14" s="263">
        <v>734</v>
      </c>
      <c r="C14" s="264">
        <v>0.10199999999999999</v>
      </c>
    </row>
    <row r="15" spans="1:3" ht="15" customHeight="1">
      <c r="A15" s="261" t="s">
        <v>52</v>
      </c>
      <c r="B15" s="262">
        <v>1398</v>
      </c>
      <c r="C15" s="264">
        <v>0.19500000000000001</v>
      </c>
    </row>
    <row r="16" spans="1:3" ht="15" customHeight="1">
      <c r="A16" s="261" t="s">
        <v>53</v>
      </c>
      <c r="B16" s="262">
        <v>1641</v>
      </c>
      <c r="C16" s="264">
        <v>0.22900000000000001</v>
      </c>
    </row>
    <row r="17" spans="1:21" ht="15" customHeight="1">
      <c r="A17" s="261" t="s">
        <v>54</v>
      </c>
      <c r="B17" s="263">
        <v>265</v>
      </c>
      <c r="C17" s="264">
        <v>3.6999999999999998E-2</v>
      </c>
    </row>
    <row r="18" spans="1:21" ht="15" customHeight="1">
      <c r="A18" s="265" t="s">
        <v>55</v>
      </c>
      <c r="B18" s="266">
        <v>889</v>
      </c>
      <c r="C18" s="267">
        <v>0.124</v>
      </c>
    </row>
    <row r="19" spans="1:21">
      <c r="A19" s="380" t="s">
        <v>339</v>
      </c>
      <c r="B19" s="381"/>
      <c r="C19" s="382"/>
      <c r="F19" s="93"/>
      <c r="U19" s="60"/>
    </row>
    <row r="20" spans="1:21">
      <c r="A20" s="100" t="s">
        <v>598</v>
      </c>
    </row>
    <row r="21" spans="1:21">
      <c r="B21" s="40"/>
      <c r="C21" s="40"/>
    </row>
    <row r="22" spans="1:21">
      <c r="A22" s="100"/>
      <c r="C22" s="40"/>
    </row>
    <row r="23" spans="1:21">
      <c r="A23" s="100"/>
    </row>
    <row r="24" spans="1:21">
      <c r="A24" s="100"/>
    </row>
  </sheetData>
  <dataValidations count="7">
    <dataValidation allowBlank="1" showInputMessage="1" showErrorMessage="1" prompt="This sheet contains Single table, Table 2. Table 2 starts from cell A3 to cell A16." sqref="A1" xr:uid="{00000000-0002-0000-0200-000000000000}"/>
    <dataValidation allowBlank="1" showInputMessage="1" showErrorMessage="1" prompt="Employment - Table 2" sqref="A2" xr:uid="{00000000-0002-0000-0200-000001000000}"/>
    <dataValidation allowBlank="1" showInputMessage="1" showErrorMessage="1" prompt="Employment Data Table Heading Employment by Industry" sqref="A3" xr:uid="{00000000-0002-0000-0200-000002000000}"/>
    <dataValidation allowBlank="1" showInputMessage="1" showErrorMessage="1" prompt="Employment Data Table Heading Mariposa Country, California" sqref="B3" xr:uid="{00000000-0002-0000-0200-000003000000}"/>
    <dataValidation allowBlank="1" showInputMessage="1" showErrorMessage="1" prompt="Employment Data Table Heading Mariposa Country, California 2" sqref="C3" xr:uid="{00000000-0002-0000-0200-000004000000}"/>
    <dataValidation allowBlank="1" showInputMessage="1" showErrorMessage="1" prompt="Mariposa Country, California Sub heading Estimate" sqref="B4" xr:uid="{00000000-0002-0000-0200-000005000000}"/>
    <dataValidation allowBlank="1" showInputMessage="1" showErrorMessage="1" prompt="Mariposa Country, California Sub heading Percent." sqref="C4" xr:uid="{00000000-0002-0000-0200-000006000000}"/>
  </dataValidations>
  <hyperlinks>
    <hyperlink ref="A19" r:id="rId1" xr:uid="{00000000-0004-0000-0200-000000000000}"/>
  </hyperlinks>
  <pageMargins left="0.7" right="0.7" top="0.75" bottom="0.75" header="0.3" footer="0.3"/>
  <pageSetup fitToHeight="0" orientation="landscape" horizontalDpi="300" verticalDpi="300" r:id="rId2"/>
  <headerFooter>
    <oddHeader>&amp;L6th Cycle Housing Element Data Package&amp;CMariposa County and the Cities Within</oddHeader>
    <oddFooter>&amp;LHCD-Housing Policy Division (HPD)&amp;CPage &amp;P&amp;R&amp;D</oddFooter>
  </headerFooter>
  <colBreaks count="2" manualBreakCount="2">
    <brk id="5" min="1" max="19" man="1"/>
    <brk id="11" min="1" max="19" man="1"/>
  </colBreak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topLeftCell="A13" zoomScaleNormal="100" workbookViewId="0">
      <selection activeCell="D5" sqref="D5"/>
    </sheetView>
  </sheetViews>
  <sheetFormatPr baseColWidth="10" defaultColWidth="8.83203125" defaultRowHeight="15"/>
  <cols>
    <col min="1" max="1" width="53.1640625" customWidth="1"/>
    <col min="2" max="2" width="19.5" bestFit="1" customWidth="1"/>
    <col min="3" max="3" width="12.83203125" bestFit="1" customWidth="1"/>
    <col min="4" max="4" width="18.1640625" bestFit="1" customWidth="1"/>
    <col min="5" max="5" width="10.6640625" customWidth="1"/>
    <col min="6" max="6" width="14" customWidth="1"/>
    <col min="7" max="7" width="15.5" customWidth="1"/>
    <col min="8" max="8" width="16.83203125" customWidth="1"/>
    <col min="9" max="9" width="12.1640625" customWidth="1"/>
    <col min="10" max="11" width="10.1640625" customWidth="1"/>
    <col min="12" max="12" width="23.5" customWidth="1"/>
  </cols>
  <sheetData>
    <row r="1" spans="1:4" s="134" customFormat="1" ht="15" customHeight="1">
      <c r="A1" s="268"/>
      <c r="B1" s="54"/>
      <c r="C1" s="54"/>
      <c r="D1" s="54"/>
    </row>
    <row r="2" spans="1:4" ht="18" thickBot="1">
      <c r="A2" s="619" t="s">
        <v>57</v>
      </c>
    </row>
    <row r="3" spans="1:4" ht="22.5" customHeight="1" thickBot="1">
      <c r="A3" s="732" t="s">
        <v>338</v>
      </c>
      <c r="B3" s="733"/>
      <c r="C3" s="733"/>
      <c r="D3" s="734"/>
    </row>
    <row r="4" spans="1:4" ht="15" customHeight="1" thickBot="1">
      <c r="A4" s="213" t="s">
        <v>632</v>
      </c>
      <c r="B4" s="213" t="s">
        <v>633</v>
      </c>
      <c r="C4" s="213" t="s">
        <v>634</v>
      </c>
      <c r="D4" s="220" t="s">
        <v>379</v>
      </c>
    </row>
    <row r="5" spans="1:4" ht="15" customHeight="1">
      <c r="A5" s="213" t="s">
        <v>591</v>
      </c>
      <c r="B5" s="213" t="s">
        <v>591</v>
      </c>
      <c r="C5" s="214" t="s">
        <v>591</v>
      </c>
      <c r="D5" s="215" t="s">
        <v>56</v>
      </c>
    </row>
    <row r="6" spans="1:4" ht="15" customHeight="1">
      <c r="A6" s="216" t="s">
        <v>58</v>
      </c>
      <c r="B6" s="216"/>
      <c r="C6" s="217"/>
      <c r="D6" s="199">
        <v>7255</v>
      </c>
    </row>
    <row r="7" spans="1:4" ht="15" customHeight="1">
      <c r="A7" s="216" t="s">
        <v>59</v>
      </c>
      <c r="B7" s="216"/>
      <c r="C7" s="217"/>
      <c r="D7" s="200">
        <v>5052</v>
      </c>
    </row>
    <row r="8" spans="1:4" ht="15" customHeight="1">
      <c r="A8" s="216" t="s">
        <v>60</v>
      </c>
      <c r="B8" s="216"/>
      <c r="C8" s="217"/>
      <c r="D8" s="200">
        <v>3954</v>
      </c>
    </row>
    <row r="9" spans="1:4" ht="15" customHeight="1">
      <c r="A9" s="216" t="s">
        <v>61</v>
      </c>
      <c r="B9" s="216"/>
      <c r="C9" s="217"/>
      <c r="D9" s="200">
        <v>1021</v>
      </c>
    </row>
    <row r="10" spans="1:4" ht="15" customHeight="1">
      <c r="A10" s="216" t="s">
        <v>62</v>
      </c>
      <c r="B10" s="216"/>
      <c r="C10" s="217"/>
      <c r="D10" s="201">
        <v>50</v>
      </c>
    </row>
    <row r="11" spans="1:4" ht="15" customHeight="1">
      <c r="A11" s="216" t="s">
        <v>63</v>
      </c>
      <c r="B11" s="216"/>
      <c r="C11" s="217"/>
      <c r="D11" s="201">
        <v>27</v>
      </c>
    </row>
    <row r="12" spans="1:4" ht="15" customHeight="1">
      <c r="A12" s="216" t="s">
        <v>64</v>
      </c>
      <c r="B12" s="216"/>
      <c r="C12" s="217"/>
      <c r="D12" s="201">
        <v>0</v>
      </c>
    </row>
    <row r="13" spans="1:4" ht="15" customHeight="1">
      <c r="A13" s="216" t="s">
        <v>65</v>
      </c>
      <c r="B13" s="216"/>
      <c r="C13" s="217"/>
      <c r="D13" s="200">
        <v>2203</v>
      </c>
    </row>
    <row r="14" spans="1:4" ht="15" customHeight="1">
      <c r="A14" s="216" t="s">
        <v>60</v>
      </c>
      <c r="B14" s="216"/>
      <c r="C14" s="217"/>
      <c r="D14" s="200">
        <v>1203</v>
      </c>
    </row>
    <row r="15" spans="1:4" ht="15" customHeight="1">
      <c r="A15" s="216" t="s">
        <v>61</v>
      </c>
      <c r="B15" s="216"/>
      <c r="C15" s="217"/>
      <c r="D15" s="201">
        <v>898</v>
      </c>
    </row>
    <row r="16" spans="1:4" ht="15" customHeight="1">
      <c r="A16" s="216" t="s">
        <v>62</v>
      </c>
      <c r="B16" s="216"/>
      <c r="C16" s="217"/>
      <c r="D16" s="201">
        <v>98</v>
      </c>
    </row>
    <row r="17" spans="1:12" ht="15" customHeight="1">
      <c r="A17" s="216" t="s">
        <v>63</v>
      </c>
      <c r="B17" s="216"/>
      <c r="C17" s="217"/>
      <c r="D17" s="201">
        <v>4</v>
      </c>
    </row>
    <row r="18" spans="1:12" ht="15" customHeight="1" thickBot="1">
      <c r="A18" s="218" t="s">
        <v>64</v>
      </c>
      <c r="B18" s="218"/>
      <c r="C18" s="219"/>
      <c r="D18" s="202">
        <v>0</v>
      </c>
    </row>
    <row r="19" spans="1:12" ht="15" customHeight="1">
      <c r="A19" s="203" t="s">
        <v>66</v>
      </c>
      <c r="B19" s="195" t="s">
        <v>67</v>
      </c>
      <c r="C19" s="195" t="s">
        <v>72</v>
      </c>
      <c r="D19" s="204">
        <f>(D10+D11+D12)</f>
        <v>77</v>
      </c>
    </row>
    <row r="20" spans="1:12" ht="15" customHeight="1">
      <c r="A20" s="205" t="s">
        <v>68</v>
      </c>
      <c r="B20" s="206" t="s">
        <v>67</v>
      </c>
      <c r="C20" s="206" t="s">
        <v>72</v>
      </c>
      <c r="D20" s="207">
        <f>(D16+D17+D18)</f>
        <v>102</v>
      </c>
    </row>
    <row r="21" spans="1:12" ht="15" customHeight="1" thickBot="1">
      <c r="A21" s="196" t="s">
        <v>69</v>
      </c>
      <c r="B21" s="131"/>
      <c r="C21" s="3" t="s">
        <v>72</v>
      </c>
      <c r="D21" s="191">
        <f>D19+D20</f>
        <v>179</v>
      </c>
    </row>
    <row r="22" spans="1:12" ht="15" customHeight="1">
      <c r="A22" s="208" t="s">
        <v>66</v>
      </c>
      <c r="B22" s="193" t="s">
        <v>70</v>
      </c>
      <c r="C22" s="193" t="s">
        <v>71</v>
      </c>
      <c r="D22" s="209">
        <f>(D11+D12)</f>
        <v>27</v>
      </c>
    </row>
    <row r="23" spans="1:12" ht="15" customHeight="1">
      <c r="A23" s="210" t="s">
        <v>68</v>
      </c>
      <c r="B23" s="211" t="s">
        <v>70</v>
      </c>
      <c r="C23" s="211" t="s">
        <v>71</v>
      </c>
      <c r="D23" s="212">
        <f>(D17+D18)</f>
        <v>4</v>
      </c>
    </row>
    <row r="24" spans="1:12" ht="15" customHeight="1" thickBot="1">
      <c r="A24" s="197" t="s">
        <v>73</v>
      </c>
      <c r="B24" s="198"/>
      <c r="C24" s="192" t="s">
        <v>71</v>
      </c>
      <c r="D24" s="191">
        <f>D22+D23</f>
        <v>31</v>
      </c>
    </row>
    <row r="25" spans="1:12" s="4" customFormat="1" ht="15" customHeight="1">
      <c r="A25" s="703" t="s">
        <v>333</v>
      </c>
      <c r="B25" s="704"/>
      <c r="C25" s="704"/>
      <c r="D25" s="704"/>
      <c r="E25" s="101"/>
    </row>
    <row r="26" spans="1:12">
      <c r="A26" s="124" t="s">
        <v>598</v>
      </c>
      <c r="B26" s="59"/>
      <c r="C26" s="59"/>
      <c r="D26" s="59"/>
      <c r="E26" s="124"/>
      <c r="F26" s="124"/>
      <c r="G26" s="124"/>
      <c r="H26" s="124"/>
      <c r="I26" s="124"/>
      <c r="J26" s="124"/>
      <c r="K26" s="124"/>
      <c r="L26" s="124"/>
    </row>
    <row r="27" spans="1:12">
      <c r="B27" s="124"/>
      <c r="C27" s="124"/>
      <c r="D27" s="124"/>
      <c r="E27" s="124"/>
      <c r="F27" s="124"/>
      <c r="G27" s="124"/>
      <c r="H27" s="124"/>
      <c r="I27" s="124"/>
      <c r="J27" s="124"/>
      <c r="K27" s="124"/>
      <c r="L27" s="124"/>
    </row>
  </sheetData>
  <mergeCells count="1">
    <mergeCell ref="A3:D3"/>
  </mergeCells>
  <dataValidations count="5">
    <dataValidation allowBlank="1" showInputMessage="1" showErrorMessage="1" prompt="This sheet contains Single table, Table 3. Table 3 starts from cell A2 to cell A24." sqref="A1" xr:uid="{00000000-0002-0000-0300-000000000000}"/>
    <dataValidation allowBlank="1" showInputMessage="1" showErrorMessage="1" prompt="Overcrowding - Table 3" sqref="A2" xr:uid="{00000000-0002-0000-0300-000001000000}"/>
    <dataValidation allowBlank="1" showInputMessage="1" showErrorMessage="1" prompt="Overcrowded Households (2012-2016)" sqref="A3:D3" xr:uid="{00000000-0002-0000-0300-000002000000}"/>
    <dataValidation allowBlank="1" showInputMessage="1" showErrorMessage="1" prompt="Overcrowded Households (2012-2016) Data Table Heading Mariposa Country, California" sqref="D4" xr:uid="{00000000-0002-0000-0300-000003000000}"/>
    <dataValidation allowBlank="1" showInputMessage="1" showErrorMessage="1" prompt="Mariposa Country, California Sub heading Estimate" sqref="D5" xr:uid="{00000000-0002-0000-0300-000004000000}"/>
  </dataValidations>
  <hyperlinks>
    <hyperlink ref="A25" r:id="rId1" display="Source: ACS 2007-2011 Table B25014" xr:uid="{00000000-0004-0000-0300-000000000000}"/>
    <hyperlink ref="A25:D25" r:id="rId2" display="Source: ACS B25014 (2012-2016)" xr:uid="{00000000-0004-0000-0300-000001000000}"/>
  </hyperlinks>
  <pageMargins left="0.7" right="0.7" top="0.75" bottom="0.75" header="0.3" footer="0.3"/>
  <pageSetup scale="75" fitToHeight="0" orientation="landscape" horizontalDpi="300" verticalDpi="300" r:id="rId3"/>
  <headerFooter>
    <oddHeader>&amp;L6th Cycle Housing Element Data Package&amp;CMariposa County and the Cities Within</oddHeader>
    <oddFooter>&amp;LHCD-Housing Policy Division (HPD)&amp;CPage &amp;P&amp;R&amp;D</oddFooter>
  </headerFooter>
  <colBreaks count="2" manualBreakCount="2">
    <brk id="5" min="1" max="25" man="1"/>
    <brk id="8" min="1" max="25" man="1"/>
  </colBreaks>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87"/>
  <sheetViews>
    <sheetView zoomScaleNormal="100" workbookViewId="0"/>
  </sheetViews>
  <sheetFormatPr baseColWidth="10" defaultColWidth="8.83203125" defaultRowHeight="15"/>
  <cols>
    <col min="1" max="1" width="68.33203125" customWidth="1"/>
    <col min="2" max="2" width="11" bestFit="1" customWidth="1"/>
    <col min="3" max="3" width="36.6640625" bestFit="1" customWidth="1"/>
    <col min="5" max="5" width="57.83203125" bestFit="1" customWidth="1"/>
    <col min="6" max="6" width="11.1640625" customWidth="1"/>
    <col min="7" max="7" width="36.6640625" bestFit="1" customWidth="1"/>
    <col min="9" max="9" width="68.33203125" bestFit="1" customWidth="1"/>
    <col min="10" max="10" width="11.1640625" customWidth="1"/>
    <col min="11" max="11" width="36.6640625" bestFit="1" customWidth="1"/>
  </cols>
  <sheetData>
    <row r="1" spans="1:11" s="134" customFormat="1" ht="15" customHeight="1">
      <c r="A1" s="268" t="s">
        <v>635</v>
      </c>
    </row>
    <row r="2" spans="1:11" ht="17">
      <c r="A2" s="619" t="s">
        <v>74</v>
      </c>
    </row>
    <row r="3" spans="1:11" ht="15" customHeight="1">
      <c r="A3" s="631" t="s">
        <v>149</v>
      </c>
      <c r="B3" s="257"/>
      <c r="C3" s="257"/>
      <c r="D3" s="257"/>
      <c r="E3" s="257"/>
    </row>
    <row r="4" spans="1:11" s="68" customFormat="1" ht="15" customHeight="1">
      <c r="A4" s="68" t="s">
        <v>378</v>
      </c>
      <c r="E4" s="117" t="s">
        <v>290</v>
      </c>
      <c r="I4" s="117" t="s">
        <v>595</v>
      </c>
      <c r="J4" s="117"/>
      <c r="K4" s="60"/>
    </row>
    <row r="5" spans="1:11" ht="15" customHeight="1">
      <c r="A5" s="258" t="s">
        <v>228</v>
      </c>
      <c r="B5" s="259" t="s">
        <v>5</v>
      </c>
      <c r="C5" s="260" t="s">
        <v>229</v>
      </c>
      <c r="E5" s="258" t="s">
        <v>252</v>
      </c>
      <c r="F5" s="259" t="s">
        <v>5</v>
      </c>
      <c r="G5" s="260" t="s">
        <v>229</v>
      </c>
      <c r="I5" s="258" t="s">
        <v>258</v>
      </c>
      <c r="J5" s="259" t="s">
        <v>5</v>
      </c>
      <c r="K5" s="282" t="s">
        <v>229</v>
      </c>
    </row>
    <row r="6" spans="1:11" ht="15" customHeight="1">
      <c r="A6" s="221" t="s">
        <v>230</v>
      </c>
      <c r="B6" s="119">
        <v>7345</v>
      </c>
      <c r="C6" s="234">
        <v>1</v>
      </c>
      <c r="E6" s="270" t="s">
        <v>253</v>
      </c>
      <c r="F6" s="94">
        <v>2120</v>
      </c>
      <c r="G6" s="273">
        <v>1</v>
      </c>
      <c r="I6" s="270" t="s">
        <v>259</v>
      </c>
      <c r="J6" s="79">
        <v>5225</v>
      </c>
      <c r="K6" s="273">
        <v>1</v>
      </c>
    </row>
    <row r="7" spans="1:11" ht="15" customHeight="1" thickBot="1">
      <c r="A7" s="222" t="s">
        <v>231</v>
      </c>
      <c r="B7" s="69">
        <v>2120</v>
      </c>
      <c r="C7" s="235">
        <v>0.28863172226004086</v>
      </c>
      <c r="E7" s="271" t="s">
        <v>254</v>
      </c>
      <c r="F7" s="71">
        <v>1265</v>
      </c>
      <c r="G7" s="274">
        <v>0.59669811320754718</v>
      </c>
      <c r="I7" s="271" t="s">
        <v>260</v>
      </c>
      <c r="J7" s="80">
        <v>1715</v>
      </c>
      <c r="K7" s="274">
        <v>0.32822966507177032</v>
      </c>
    </row>
    <row r="8" spans="1:11" ht="15" customHeight="1" thickBot="1">
      <c r="A8" s="250" t="s">
        <v>232</v>
      </c>
      <c r="B8" s="69">
        <v>5225</v>
      </c>
      <c r="C8" s="252">
        <v>0.71136827773995914</v>
      </c>
      <c r="E8" s="194" t="s">
        <v>255</v>
      </c>
      <c r="F8" s="95">
        <v>295</v>
      </c>
      <c r="G8" s="275">
        <v>0.13915094339622641</v>
      </c>
      <c r="I8" s="194" t="s">
        <v>261</v>
      </c>
      <c r="J8" s="81">
        <v>180</v>
      </c>
      <c r="K8" s="275">
        <v>3.4449760765550237E-2</v>
      </c>
    </row>
    <row r="9" spans="1:11" ht="15" customHeight="1">
      <c r="A9" s="190" t="s">
        <v>233</v>
      </c>
      <c r="B9" s="70">
        <v>2980</v>
      </c>
      <c r="C9" s="236">
        <v>0.40571817562968004</v>
      </c>
      <c r="E9" s="255" t="s">
        <v>241</v>
      </c>
      <c r="F9" s="71">
        <v>45</v>
      </c>
      <c r="G9" s="276">
        <v>2.1226415094339621E-2</v>
      </c>
      <c r="I9" s="255" t="s">
        <v>241</v>
      </c>
      <c r="J9" s="80">
        <v>20</v>
      </c>
      <c r="K9" s="276">
        <v>3.8277511961722489E-3</v>
      </c>
    </row>
    <row r="10" spans="1:11" ht="15" customHeight="1">
      <c r="A10" s="251" t="s">
        <v>234</v>
      </c>
      <c r="B10" s="71">
        <v>1265</v>
      </c>
      <c r="C10" s="253">
        <v>0.17222600408441116</v>
      </c>
      <c r="E10" s="255" t="s">
        <v>244</v>
      </c>
      <c r="F10" s="71">
        <v>85</v>
      </c>
      <c r="G10" s="276">
        <v>4.0094339622641507E-2</v>
      </c>
      <c r="I10" s="255" t="s">
        <v>244</v>
      </c>
      <c r="J10" s="82">
        <v>75</v>
      </c>
      <c r="K10" s="276">
        <v>1.4354066985645933E-2</v>
      </c>
    </row>
    <row r="11" spans="1:11" ht="15" customHeight="1" thickBot="1">
      <c r="A11" s="223" t="s">
        <v>235</v>
      </c>
      <c r="B11" s="72">
        <v>1715</v>
      </c>
      <c r="C11" s="237">
        <v>0.23349217154526888</v>
      </c>
      <c r="E11" s="272" t="s">
        <v>245</v>
      </c>
      <c r="F11" s="71">
        <v>165</v>
      </c>
      <c r="G11" s="277">
        <v>7.783018867924528E-2</v>
      </c>
      <c r="I11" s="272" t="s">
        <v>245</v>
      </c>
      <c r="J11" s="83">
        <v>85</v>
      </c>
      <c r="K11" s="277">
        <v>1.6267942583732056E-2</v>
      </c>
    </row>
    <row r="12" spans="1:11" ht="15" customHeight="1">
      <c r="A12" s="251" t="s">
        <v>236</v>
      </c>
      <c r="B12" s="82">
        <v>540</v>
      </c>
      <c r="C12" s="253">
        <v>7.3519400953029265E-2</v>
      </c>
      <c r="E12" s="194" t="s">
        <v>256</v>
      </c>
      <c r="F12" s="95">
        <v>420</v>
      </c>
      <c r="G12" s="275">
        <v>0.19811320754716982</v>
      </c>
      <c r="I12" s="194" t="s">
        <v>262</v>
      </c>
      <c r="J12" s="84">
        <v>610</v>
      </c>
      <c r="K12" s="275">
        <v>0.11674641148325358</v>
      </c>
    </row>
    <row r="13" spans="1:11" ht="15" customHeight="1" thickBot="1">
      <c r="A13" s="224" t="s">
        <v>237</v>
      </c>
      <c r="B13" s="83">
        <v>305</v>
      </c>
      <c r="C13" s="238">
        <v>4.1524846834581346E-2</v>
      </c>
      <c r="E13" s="255" t="s">
        <v>241</v>
      </c>
      <c r="F13" s="71">
        <v>285</v>
      </c>
      <c r="G13" s="276">
        <v>0.13443396226415094</v>
      </c>
      <c r="I13" s="255" t="s">
        <v>241</v>
      </c>
      <c r="J13" s="80">
        <v>170</v>
      </c>
      <c r="K13" s="276">
        <v>3.2535885167464113E-2</v>
      </c>
    </row>
    <row r="14" spans="1:11" ht="15" customHeight="1">
      <c r="A14" s="225" t="s">
        <v>238</v>
      </c>
      <c r="B14" s="70">
        <v>1030</v>
      </c>
      <c r="C14" s="239">
        <v>0.14023144996596323</v>
      </c>
      <c r="E14" s="255" t="s">
        <v>244</v>
      </c>
      <c r="F14" s="71">
        <v>135</v>
      </c>
      <c r="G14" s="276">
        <v>6.3679245283018868E-2</v>
      </c>
      <c r="I14" s="255" t="s">
        <v>244</v>
      </c>
      <c r="J14" s="82">
        <v>275</v>
      </c>
      <c r="K14" s="276">
        <v>5.2631578947368418E-2</v>
      </c>
    </row>
    <row r="15" spans="1:11" ht="15" customHeight="1" thickBot="1">
      <c r="A15" s="226" t="s">
        <v>239</v>
      </c>
      <c r="B15" s="71">
        <v>420</v>
      </c>
      <c r="C15" s="240">
        <v>5.7181756296800543E-2</v>
      </c>
      <c r="E15" s="272" t="s">
        <v>245</v>
      </c>
      <c r="F15" s="71">
        <v>0</v>
      </c>
      <c r="G15" s="277">
        <v>0</v>
      </c>
      <c r="I15" s="272" t="s">
        <v>245</v>
      </c>
      <c r="J15" s="83">
        <v>165</v>
      </c>
      <c r="K15" s="277">
        <v>3.1578947368421054E-2</v>
      </c>
    </row>
    <row r="16" spans="1:11" ht="15" customHeight="1">
      <c r="A16" s="227" t="s">
        <v>240</v>
      </c>
      <c r="B16" s="73">
        <v>610</v>
      </c>
      <c r="C16" s="241">
        <v>8.3049693669162691E-2</v>
      </c>
      <c r="E16" s="194" t="s">
        <v>257</v>
      </c>
      <c r="F16" s="70">
        <v>715</v>
      </c>
      <c r="G16" s="275">
        <v>0.33726415094339623</v>
      </c>
      <c r="I16" s="194" t="s">
        <v>263</v>
      </c>
      <c r="J16" s="70">
        <v>790</v>
      </c>
      <c r="K16" s="275">
        <v>0.15119617224880383</v>
      </c>
    </row>
    <row r="17" spans="1:12" ht="15" customHeight="1">
      <c r="A17" s="59" t="s">
        <v>241</v>
      </c>
      <c r="B17" s="72">
        <v>455</v>
      </c>
      <c r="C17" s="74">
        <v>6.1946902654867256E-2</v>
      </c>
      <c r="E17" s="255" t="s">
        <v>241</v>
      </c>
      <c r="F17" s="72">
        <v>330</v>
      </c>
      <c r="G17" s="276">
        <v>0.15566037735849056</v>
      </c>
      <c r="I17" s="255" t="s">
        <v>241</v>
      </c>
      <c r="J17" s="71">
        <v>190</v>
      </c>
      <c r="K17" s="276">
        <v>3.6363636363636362E-2</v>
      </c>
    </row>
    <row r="18" spans="1:12" ht="15" customHeight="1">
      <c r="A18" s="254" t="s">
        <v>242</v>
      </c>
      <c r="B18" s="71">
        <v>285</v>
      </c>
      <c r="C18" s="253">
        <v>3.880190605854323E-2</v>
      </c>
      <c r="E18" s="255" t="s">
        <v>244</v>
      </c>
      <c r="F18" s="72">
        <v>220</v>
      </c>
      <c r="G18" s="276">
        <v>0.10377358490566038</v>
      </c>
      <c r="I18" s="255" t="s">
        <v>244</v>
      </c>
      <c r="J18" s="72">
        <v>350</v>
      </c>
      <c r="K18" s="276">
        <v>6.6985645933014357E-2</v>
      </c>
    </row>
    <row r="19" spans="1:12" ht="15" customHeight="1">
      <c r="A19" s="228" t="s">
        <v>243</v>
      </c>
      <c r="B19" s="72">
        <v>170</v>
      </c>
      <c r="C19" s="237">
        <v>2.3144996596324029E-2</v>
      </c>
      <c r="E19" s="255" t="s">
        <v>245</v>
      </c>
      <c r="F19" s="72">
        <v>165</v>
      </c>
      <c r="G19" s="276">
        <v>7.783018867924528E-2</v>
      </c>
      <c r="I19" s="255" t="s">
        <v>245</v>
      </c>
      <c r="J19" s="72">
        <v>250</v>
      </c>
      <c r="K19" s="276">
        <v>4.784688995215311E-2</v>
      </c>
    </row>
    <row r="20" spans="1:12" ht="15" customHeight="1">
      <c r="A20" s="255" t="s">
        <v>244</v>
      </c>
      <c r="B20" s="71">
        <v>410</v>
      </c>
      <c r="C20" s="256">
        <v>5.5820285908781485E-2</v>
      </c>
      <c r="E20" s="280" t="s">
        <v>358</v>
      </c>
      <c r="F20" s="71">
        <v>390</v>
      </c>
      <c r="G20" s="281">
        <v>0.18396226415094338</v>
      </c>
      <c r="H20" s="93"/>
      <c r="I20" s="280" t="s">
        <v>360</v>
      </c>
      <c r="J20" s="71">
        <v>765</v>
      </c>
      <c r="K20" s="283">
        <v>0.14641148325358852</v>
      </c>
      <c r="L20" s="93"/>
    </row>
    <row r="21" spans="1:12" ht="15" customHeight="1" thickBot="1">
      <c r="A21" s="179" t="s">
        <v>245</v>
      </c>
      <c r="B21" s="75">
        <v>165</v>
      </c>
      <c r="C21" s="242">
        <v>2.24642614023145E-2</v>
      </c>
      <c r="E21" s="278" t="s">
        <v>359</v>
      </c>
      <c r="F21" s="72">
        <v>420</v>
      </c>
      <c r="G21" s="279">
        <v>0.19811320754716982</v>
      </c>
      <c r="I21" s="278" t="s">
        <v>361</v>
      </c>
      <c r="J21" s="72">
        <v>654</v>
      </c>
      <c r="K21" s="74">
        <v>0.12516746411483254</v>
      </c>
    </row>
    <row r="22" spans="1:12" ht="15" customHeight="1">
      <c r="A22" s="229" t="s">
        <v>246</v>
      </c>
      <c r="B22" s="76">
        <v>1505</v>
      </c>
      <c r="C22" s="243">
        <v>0.20490129339686861</v>
      </c>
    </row>
    <row r="23" spans="1:12" ht="15" customHeight="1">
      <c r="A23" s="230" t="s">
        <v>247</v>
      </c>
      <c r="B23" s="71">
        <v>715</v>
      </c>
      <c r="C23" s="244">
        <v>9.7345132743362831E-2</v>
      </c>
      <c r="E23" s="269" t="s">
        <v>264</v>
      </c>
      <c r="F23" s="54"/>
      <c r="G23" s="54"/>
      <c r="I23" s="269" t="s">
        <v>264</v>
      </c>
      <c r="J23" s="269"/>
      <c r="K23" s="269"/>
    </row>
    <row r="24" spans="1:12" ht="15" customHeight="1">
      <c r="A24" s="231" t="s">
        <v>248</v>
      </c>
      <c r="B24" s="73">
        <v>790</v>
      </c>
      <c r="C24" s="245">
        <v>0.10755616065350579</v>
      </c>
    </row>
    <row r="25" spans="1:12" ht="15" customHeight="1">
      <c r="A25" s="59" t="s">
        <v>241</v>
      </c>
      <c r="B25" s="71">
        <v>520</v>
      </c>
      <c r="C25" s="74">
        <v>7.0796460176991149E-2</v>
      </c>
    </row>
    <row r="26" spans="1:12" ht="15" customHeight="1">
      <c r="A26" s="255" t="s">
        <v>244</v>
      </c>
      <c r="B26" s="72">
        <v>570</v>
      </c>
      <c r="C26" s="256">
        <v>7.760381211708646E-2</v>
      </c>
    </row>
    <row r="27" spans="1:12" ht="15" customHeight="1" thickBot="1">
      <c r="A27" s="179" t="s">
        <v>245</v>
      </c>
      <c r="B27" s="75">
        <v>415</v>
      </c>
      <c r="C27" s="242">
        <v>5.6501021102791017E-2</v>
      </c>
    </row>
    <row r="28" spans="1:12" ht="15" customHeight="1">
      <c r="A28" s="232" t="s">
        <v>249</v>
      </c>
      <c r="B28" s="76">
        <v>2229</v>
      </c>
      <c r="C28" s="246">
        <v>0.30347174948944861</v>
      </c>
    </row>
    <row r="29" spans="1:12" ht="15" customHeight="1">
      <c r="A29" s="233" t="s">
        <v>250</v>
      </c>
      <c r="B29" s="72">
        <v>810</v>
      </c>
      <c r="C29" s="247">
        <v>0.1102791014295439</v>
      </c>
    </row>
    <row r="30" spans="1:12" ht="15" customHeight="1">
      <c r="A30" s="233" t="s">
        <v>251</v>
      </c>
      <c r="B30" s="72">
        <v>1419</v>
      </c>
      <c r="C30" s="247">
        <v>0.19319264805990469</v>
      </c>
    </row>
    <row r="31" spans="1:12" ht="15" customHeight="1">
      <c r="A31" s="233" t="s">
        <v>356</v>
      </c>
      <c r="B31" s="72">
        <v>1155</v>
      </c>
      <c r="C31" s="247">
        <v>0.1572498298162015</v>
      </c>
      <c r="D31" s="93"/>
    </row>
    <row r="32" spans="1:12" s="117" customFormat="1" ht="15" customHeight="1">
      <c r="A32" s="248" t="s">
        <v>357</v>
      </c>
      <c r="B32" s="72">
        <v>1074</v>
      </c>
      <c r="C32" s="249">
        <v>0.1462219196732471</v>
      </c>
      <c r="D32" s="93"/>
    </row>
    <row r="33" spans="1:11" s="117" customFormat="1" ht="15" customHeight="1">
      <c r="B33" s="77"/>
      <c r="C33" s="78"/>
      <c r="D33" s="93"/>
    </row>
    <row r="34" spans="1:11" ht="15" customHeight="1">
      <c r="A34" s="269" t="s">
        <v>264</v>
      </c>
      <c r="B34" s="399"/>
      <c r="C34" s="400"/>
    </row>
    <row r="35" spans="1:11" ht="15" customHeight="1"/>
    <row r="36" spans="1:11" ht="15" customHeight="1">
      <c r="F36" s="110"/>
      <c r="G36" s="110"/>
      <c r="J36" s="110"/>
      <c r="K36" s="110"/>
    </row>
    <row r="37" spans="1:11" ht="15" customHeight="1">
      <c r="A37" t="s">
        <v>380</v>
      </c>
      <c r="E37" s="110" t="s">
        <v>290</v>
      </c>
      <c r="F37" s="110"/>
      <c r="G37" s="110"/>
      <c r="I37" s="110" t="s">
        <v>291</v>
      </c>
      <c r="J37" s="110"/>
      <c r="K37" s="110"/>
    </row>
    <row r="38" spans="1:11" ht="15" customHeight="1">
      <c r="A38" s="258" t="s">
        <v>228</v>
      </c>
      <c r="B38" s="259" t="s">
        <v>5</v>
      </c>
      <c r="C38" s="260" t="s">
        <v>229</v>
      </c>
      <c r="E38" s="258" t="s">
        <v>252</v>
      </c>
      <c r="F38" s="259" t="s">
        <v>5</v>
      </c>
      <c r="G38" s="260" t="s">
        <v>229</v>
      </c>
      <c r="I38" s="258" t="s">
        <v>258</v>
      </c>
      <c r="J38" s="259" t="s">
        <v>5</v>
      </c>
      <c r="K38" s="282" t="s">
        <v>229</v>
      </c>
    </row>
    <row r="39" spans="1:11" ht="15" customHeight="1">
      <c r="A39" s="221" t="s">
        <v>230</v>
      </c>
      <c r="B39" s="119">
        <f>B6</f>
        <v>7345</v>
      </c>
      <c r="C39" s="234">
        <f>B39/$B$39</f>
        <v>1</v>
      </c>
      <c r="E39" s="270" t="s">
        <v>253</v>
      </c>
      <c r="F39" s="94">
        <f>F6</f>
        <v>2120</v>
      </c>
      <c r="G39" s="273">
        <f>F39/$F$39</f>
        <v>1</v>
      </c>
      <c r="I39" s="270" t="s">
        <v>259</v>
      </c>
      <c r="J39" s="79">
        <f>J6</f>
        <v>5225</v>
      </c>
      <c r="K39" s="273">
        <f>J39/$J$39</f>
        <v>1</v>
      </c>
    </row>
    <row r="40" spans="1:11" ht="15" customHeight="1" thickBot="1">
      <c r="A40" s="222" t="s">
        <v>231</v>
      </c>
      <c r="B40" s="69">
        <f t="shared" ref="B40:B65" si="0">B7</f>
        <v>2120</v>
      </c>
      <c r="C40" s="235">
        <f t="shared" ref="C40:C65" si="1">B40/$B$39</f>
        <v>0.28863172226004086</v>
      </c>
      <c r="E40" s="271" t="s">
        <v>254</v>
      </c>
      <c r="F40" s="71">
        <f t="shared" ref="F40:F54" si="2">F7</f>
        <v>1265</v>
      </c>
      <c r="G40" s="274">
        <f t="shared" ref="G40:G54" si="3">F40/$F$39</f>
        <v>0.59669811320754718</v>
      </c>
      <c r="I40" s="271" t="s">
        <v>260</v>
      </c>
      <c r="J40" s="80">
        <f t="shared" ref="J40:J54" si="4">J7</f>
        <v>1715</v>
      </c>
      <c r="K40" s="274">
        <f t="shared" ref="K40:K54" si="5">J40/$J$39</f>
        <v>0.32822966507177032</v>
      </c>
    </row>
    <row r="41" spans="1:11" ht="15" customHeight="1" thickBot="1">
      <c r="A41" s="250" t="s">
        <v>232</v>
      </c>
      <c r="B41" s="69">
        <f t="shared" si="0"/>
        <v>5225</v>
      </c>
      <c r="C41" s="252">
        <f t="shared" si="1"/>
        <v>0.71136827773995914</v>
      </c>
      <c r="E41" s="194" t="s">
        <v>255</v>
      </c>
      <c r="F41" s="95">
        <f t="shared" si="2"/>
        <v>295</v>
      </c>
      <c r="G41" s="275">
        <f t="shared" si="3"/>
        <v>0.13915094339622641</v>
      </c>
      <c r="I41" s="194" t="s">
        <v>261</v>
      </c>
      <c r="J41" s="81">
        <f t="shared" si="4"/>
        <v>180</v>
      </c>
      <c r="K41" s="275">
        <f t="shared" si="5"/>
        <v>3.4449760765550237E-2</v>
      </c>
    </row>
    <row r="42" spans="1:11" ht="15" customHeight="1">
      <c r="A42" s="190" t="s">
        <v>233</v>
      </c>
      <c r="B42" s="70">
        <f t="shared" si="0"/>
        <v>2980</v>
      </c>
      <c r="C42" s="236">
        <f t="shared" si="1"/>
        <v>0.40571817562968004</v>
      </c>
      <c r="E42" s="255" t="s">
        <v>241</v>
      </c>
      <c r="F42" s="71">
        <f t="shared" si="2"/>
        <v>45</v>
      </c>
      <c r="G42" s="276">
        <f t="shared" si="3"/>
        <v>2.1226415094339621E-2</v>
      </c>
      <c r="I42" s="255" t="s">
        <v>241</v>
      </c>
      <c r="J42" s="80">
        <f t="shared" si="4"/>
        <v>20</v>
      </c>
      <c r="K42" s="276">
        <f t="shared" si="5"/>
        <v>3.8277511961722489E-3</v>
      </c>
    </row>
    <row r="43" spans="1:11" ht="15" customHeight="1">
      <c r="A43" s="251" t="s">
        <v>234</v>
      </c>
      <c r="B43" s="71">
        <f t="shared" si="0"/>
        <v>1265</v>
      </c>
      <c r="C43" s="253">
        <f t="shared" si="1"/>
        <v>0.17222600408441116</v>
      </c>
      <c r="E43" s="255" t="s">
        <v>244</v>
      </c>
      <c r="F43" s="71">
        <f t="shared" si="2"/>
        <v>85</v>
      </c>
      <c r="G43" s="276">
        <f t="shared" si="3"/>
        <v>4.0094339622641507E-2</v>
      </c>
      <c r="I43" s="255" t="s">
        <v>244</v>
      </c>
      <c r="J43" s="82">
        <f t="shared" si="4"/>
        <v>75</v>
      </c>
      <c r="K43" s="276">
        <f t="shared" si="5"/>
        <v>1.4354066985645933E-2</v>
      </c>
    </row>
    <row r="44" spans="1:11" ht="15" customHeight="1" thickBot="1">
      <c r="A44" s="223" t="s">
        <v>235</v>
      </c>
      <c r="B44" s="72">
        <f t="shared" si="0"/>
        <v>1715</v>
      </c>
      <c r="C44" s="237">
        <f t="shared" si="1"/>
        <v>0.23349217154526888</v>
      </c>
      <c r="E44" s="272" t="s">
        <v>245</v>
      </c>
      <c r="F44" s="71">
        <f t="shared" si="2"/>
        <v>165</v>
      </c>
      <c r="G44" s="277">
        <f t="shared" si="3"/>
        <v>7.783018867924528E-2</v>
      </c>
      <c r="I44" s="272" t="s">
        <v>245</v>
      </c>
      <c r="J44" s="83">
        <f t="shared" si="4"/>
        <v>85</v>
      </c>
      <c r="K44" s="277">
        <f t="shared" si="5"/>
        <v>1.6267942583732056E-2</v>
      </c>
    </row>
    <row r="45" spans="1:11" ht="15" customHeight="1">
      <c r="A45" s="251" t="s">
        <v>236</v>
      </c>
      <c r="B45" s="82">
        <f t="shared" si="0"/>
        <v>540</v>
      </c>
      <c r="C45" s="253">
        <f t="shared" si="1"/>
        <v>7.3519400953029265E-2</v>
      </c>
      <c r="E45" s="194" t="s">
        <v>256</v>
      </c>
      <c r="F45" s="95">
        <f t="shared" si="2"/>
        <v>420</v>
      </c>
      <c r="G45" s="275">
        <f t="shared" si="3"/>
        <v>0.19811320754716982</v>
      </c>
      <c r="I45" s="194" t="s">
        <v>262</v>
      </c>
      <c r="J45" s="84">
        <f t="shared" si="4"/>
        <v>610</v>
      </c>
      <c r="K45" s="275">
        <f t="shared" si="5"/>
        <v>0.11674641148325358</v>
      </c>
    </row>
    <row r="46" spans="1:11" ht="15" customHeight="1" thickBot="1">
      <c r="A46" s="224" t="s">
        <v>237</v>
      </c>
      <c r="B46" s="83">
        <f t="shared" si="0"/>
        <v>305</v>
      </c>
      <c r="C46" s="238">
        <f t="shared" si="1"/>
        <v>4.1524846834581346E-2</v>
      </c>
      <c r="E46" s="255" t="s">
        <v>241</v>
      </c>
      <c r="F46" s="71">
        <f t="shared" si="2"/>
        <v>285</v>
      </c>
      <c r="G46" s="276">
        <f t="shared" si="3"/>
        <v>0.13443396226415094</v>
      </c>
      <c r="I46" s="255" t="s">
        <v>241</v>
      </c>
      <c r="J46" s="80">
        <f t="shared" si="4"/>
        <v>170</v>
      </c>
      <c r="K46" s="276">
        <f t="shared" si="5"/>
        <v>3.2535885167464113E-2</v>
      </c>
    </row>
    <row r="47" spans="1:11" ht="15" customHeight="1">
      <c r="A47" s="225" t="s">
        <v>238</v>
      </c>
      <c r="B47" s="70">
        <f t="shared" si="0"/>
        <v>1030</v>
      </c>
      <c r="C47" s="239">
        <f t="shared" si="1"/>
        <v>0.14023144996596323</v>
      </c>
      <c r="E47" s="255" t="s">
        <v>244</v>
      </c>
      <c r="F47" s="71">
        <f t="shared" si="2"/>
        <v>135</v>
      </c>
      <c r="G47" s="276">
        <f t="shared" si="3"/>
        <v>6.3679245283018868E-2</v>
      </c>
      <c r="I47" s="255" t="s">
        <v>244</v>
      </c>
      <c r="J47" s="82">
        <f t="shared" si="4"/>
        <v>275</v>
      </c>
      <c r="K47" s="276">
        <f t="shared" si="5"/>
        <v>5.2631578947368418E-2</v>
      </c>
    </row>
    <row r="48" spans="1:11" ht="15" customHeight="1" thickBot="1">
      <c r="A48" s="226" t="s">
        <v>239</v>
      </c>
      <c r="B48" s="71">
        <f t="shared" si="0"/>
        <v>420</v>
      </c>
      <c r="C48" s="240">
        <f t="shared" si="1"/>
        <v>5.7181756296800543E-2</v>
      </c>
      <c r="E48" s="272" t="s">
        <v>245</v>
      </c>
      <c r="F48" s="71">
        <f t="shared" si="2"/>
        <v>0</v>
      </c>
      <c r="G48" s="277">
        <f t="shared" si="3"/>
        <v>0</v>
      </c>
      <c r="I48" s="272" t="s">
        <v>245</v>
      </c>
      <c r="J48" s="83">
        <f t="shared" si="4"/>
        <v>165</v>
      </c>
      <c r="K48" s="277">
        <f t="shared" si="5"/>
        <v>3.1578947368421054E-2</v>
      </c>
    </row>
    <row r="49" spans="1:12" ht="15" customHeight="1">
      <c r="A49" s="227" t="s">
        <v>240</v>
      </c>
      <c r="B49" s="73">
        <f t="shared" si="0"/>
        <v>610</v>
      </c>
      <c r="C49" s="241">
        <f t="shared" si="1"/>
        <v>8.3049693669162691E-2</v>
      </c>
      <c r="E49" s="194" t="s">
        <v>257</v>
      </c>
      <c r="F49" s="70">
        <f t="shared" si="2"/>
        <v>715</v>
      </c>
      <c r="G49" s="275">
        <f t="shared" si="3"/>
        <v>0.33726415094339623</v>
      </c>
      <c r="I49" s="194" t="s">
        <v>263</v>
      </c>
      <c r="J49" s="70">
        <f t="shared" si="4"/>
        <v>790</v>
      </c>
      <c r="K49" s="275">
        <f t="shared" si="5"/>
        <v>0.15119617224880383</v>
      </c>
    </row>
    <row r="50" spans="1:12" ht="15" customHeight="1">
      <c r="A50" s="59" t="s">
        <v>241</v>
      </c>
      <c r="B50" s="72">
        <f t="shared" si="0"/>
        <v>455</v>
      </c>
      <c r="C50" s="74">
        <f t="shared" si="1"/>
        <v>6.1946902654867256E-2</v>
      </c>
      <c r="E50" s="255" t="s">
        <v>241</v>
      </c>
      <c r="F50" s="72">
        <f t="shared" si="2"/>
        <v>330</v>
      </c>
      <c r="G50" s="276">
        <f t="shared" si="3"/>
        <v>0.15566037735849056</v>
      </c>
      <c r="I50" s="255" t="s">
        <v>241</v>
      </c>
      <c r="J50" s="71">
        <f t="shared" si="4"/>
        <v>190</v>
      </c>
      <c r="K50" s="276">
        <f t="shared" si="5"/>
        <v>3.6363636363636362E-2</v>
      </c>
    </row>
    <row r="51" spans="1:12" ht="15" customHeight="1">
      <c r="A51" s="254" t="s">
        <v>242</v>
      </c>
      <c r="B51" s="71">
        <f t="shared" si="0"/>
        <v>285</v>
      </c>
      <c r="C51" s="253">
        <f t="shared" si="1"/>
        <v>3.880190605854323E-2</v>
      </c>
      <c r="E51" s="255" t="s">
        <v>244</v>
      </c>
      <c r="F51" s="72">
        <f t="shared" si="2"/>
        <v>220</v>
      </c>
      <c r="G51" s="276">
        <f t="shared" si="3"/>
        <v>0.10377358490566038</v>
      </c>
      <c r="I51" s="255" t="s">
        <v>244</v>
      </c>
      <c r="J51" s="72">
        <f t="shared" si="4"/>
        <v>350</v>
      </c>
      <c r="K51" s="276">
        <f t="shared" si="5"/>
        <v>6.6985645933014357E-2</v>
      </c>
    </row>
    <row r="52" spans="1:12" ht="15" customHeight="1">
      <c r="A52" s="228" t="s">
        <v>243</v>
      </c>
      <c r="B52" s="72">
        <f t="shared" si="0"/>
        <v>170</v>
      </c>
      <c r="C52" s="237">
        <f t="shared" si="1"/>
        <v>2.3144996596324029E-2</v>
      </c>
      <c r="E52" s="255" t="s">
        <v>245</v>
      </c>
      <c r="F52" s="72">
        <f t="shared" si="2"/>
        <v>165</v>
      </c>
      <c r="G52" s="276">
        <f t="shared" si="3"/>
        <v>7.783018867924528E-2</v>
      </c>
      <c r="I52" s="255" t="s">
        <v>245</v>
      </c>
      <c r="J52" s="72">
        <f t="shared" si="4"/>
        <v>250</v>
      </c>
      <c r="K52" s="276">
        <f t="shared" si="5"/>
        <v>4.784688995215311E-2</v>
      </c>
    </row>
    <row r="53" spans="1:12" ht="15" customHeight="1">
      <c r="A53" s="255" t="s">
        <v>244</v>
      </c>
      <c r="B53" s="71">
        <f t="shared" si="0"/>
        <v>410</v>
      </c>
      <c r="C53" s="256">
        <f t="shared" si="1"/>
        <v>5.5820285908781485E-2</v>
      </c>
      <c r="E53" s="280" t="s">
        <v>358</v>
      </c>
      <c r="F53" s="71">
        <f t="shared" si="2"/>
        <v>390</v>
      </c>
      <c r="G53" s="281">
        <f t="shared" si="3"/>
        <v>0.18396226415094338</v>
      </c>
      <c r="H53" s="93"/>
      <c r="I53" s="280" t="s">
        <v>360</v>
      </c>
      <c r="J53" s="71">
        <f t="shared" si="4"/>
        <v>765</v>
      </c>
      <c r="K53" s="283">
        <f t="shared" si="5"/>
        <v>0.14641148325358852</v>
      </c>
      <c r="L53" s="93"/>
    </row>
    <row r="54" spans="1:12" ht="15" customHeight="1" thickBot="1">
      <c r="A54" s="179" t="s">
        <v>245</v>
      </c>
      <c r="B54" s="75">
        <f t="shared" si="0"/>
        <v>165</v>
      </c>
      <c r="C54" s="242">
        <f t="shared" si="1"/>
        <v>2.24642614023145E-2</v>
      </c>
      <c r="E54" s="278" t="s">
        <v>359</v>
      </c>
      <c r="F54" s="72">
        <f t="shared" si="2"/>
        <v>420</v>
      </c>
      <c r="G54" s="279">
        <f t="shared" si="3"/>
        <v>0.19811320754716982</v>
      </c>
      <c r="I54" s="278" t="s">
        <v>361</v>
      </c>
      <c r="J54" s="72">
        <f t="shared" si="4"/>
        <v>654</v>
      </c>
      <c r="K54" s="74">
        <f t="shared" si="5"/>
        <v>0.12516746411483254</v>
      </c>
    </row>
    <row r="55" spans="1:12" ht="15" customHeight="1">
      <c r="A55" s="229" t="s">
        <v>246</v>
      </c>
      <c r="B55" s="76">
        <f t="shared" si="0"/>
        <v>1505</v>
      </c>
      <c r="C55" s="243">
        <f t="shared" si="1"/>
        <v>0.20490129339686861</v>
      </c>
    </row>
    <row r="56" spans="1:12" ht="15" customHeight="1">
      <c r="A56" s="230" t="s">
        <v>247</v>
      </c>
      <c r="B56" s="71">
        <f t="shared" si="0"/>
        <v>715</v>
      </c>
      <c r="C56" s="244">
        <f t="shared" si="1"/>
        <v>9.7345132743362831E-2</v>
      </c>
    </row>
    <row r="57" spans="1:12" ht="15" customHeight="1">
      <c r="A57" s="231" t="s">
        <v>248</v>
      </c>
      <c r="B57" s="73">
        <f t="shared" si="0"/>
        <v>790</v>
      </c>
      <c r="C57" s="245">
        <f t="shared" si="1"/>
        <v>0.10755616065350579</v>
      </c>
    </row>
    <row r="58" spans="1:12" ht="15" customHeight="1">
      <c r="A58" s="59" t="s">
        <v>241</v>
      </c>
      <c r="B58" s="71">
        <f t="shared" si="0"/>
        <v>520</v>
      </c>
      <c r="C58" s="74">
        <f t="shared" si="1"/>
        <v>7.0796460176991149E-2</v>
      </c>
    </row>
    <row r="59" spans="1:12" ht="15" customHeight="1">
      <c r="A59" s="255" t="s">
        <v>244</v>
      </c>
      <c r="B59" s="72">
        <f t="shared" si="0"/>
        <v>570</v>
      </c>
      <c r="C59" s="256">
        <f t="shared" si="1"/>
        <v>7.760381211708646E-2</v>
      </c>
    </row>
    <row r="60" spans="1:12" ht="15" customHeight="1" thickBot="1">
      <c r="A60" s="179" t="s">
        <v>245</v>
      </c>
      <c r="B60" s="75">
        <f t="shared" si="0"/>
        <v>415</v>
      </c>
      <c r="C60" s="242">
        <f t="shared" si="1"/>
        <v>5.6501021102791017E-2</v>
      </c>
    </row>
    <row r="61" spans="1:12" ht="15" customHeight="1">
      <c r="A61" s="232" t="s">
        <v>249</v>
      </c>
      <c r="B61" s="76">
        <f t="shared" si="0"/>
        <v>2229</v>
      </c>
      <c r="C61" s="246">
        <f t="shared" si="1"/>
        <v>0.30347174948944861</v>
      </c>
    </row>
    <row r="62" spans="1:12" ht="15" customHeight="1">
      <c r="A62" s="233" t="s">
        <v>250</v>
      </c>
      <c r="B62" s="72">
        <f t="shared" si="0"/>
        <v>810</v>
      </c>
      <c r="C62" s="247">
        <f t="shared" si="1"/>
        <v>0.1102791014295439</v>
      </c>
    </row>
    <row r="63" spans="1:12" ht="15" customHeight="1">
      <c r="A63" s="233" t="s">
        <v>251</v>
      </c>
      <c r="B63" s="72">
        <f t="shared" si="0"/>
        <v>1419</v>
      </c>
      <c r="C63" s="247">
        <f t="shared" si="1"/>
        <v>0.19319264805990469</v>
      </c>
    </row>
    <row r="64" spans="1:12" ht="15" customHeight="1">
      <c r="A64" s="233" t="s">
        <v>356</v>
      </c>
      <c r="B64" s="72">
        <f t="shared" si="0"/>
        <v>1155</v>
      </c>
      <c r="C64" s="247">
        <f t="shared" si="1"/>
        <v>0.1572498298162015</v>
      </c>
      <c r="D64" s="93"/>
    </row>
    <row r="65" spans="1:4" s="118" customFormat="1" ht="15" customHeight="1">
      <c r="A65" s="248" t="s">
        <v>357</v>
      </c>
      <c r="B65" s="72">
        <f t="shared" si="0"/>
        <v>1074</v>
      </c>
      <c r="C65" s="249">
        <f t="shared" si="1"/>
        <v>0.1462219196732471</v>
      </c>
      <c r="D65" s="93"/>
    </row>
    <row r="66" spans="1:4" s="118" customFormat="1">
      <c r="A66" t="s">
        <v>598</v>
      </c>
      <c r="D66" s="93"/>
    </row>
    <row r="84" spans="12:12">
      <c r="L84" s="93"/>
    </row>
    <row r="114" spans="12:12">
      <c r="L114" s="93"/>
    </row>
    <row r="144" spans="12:12">
      <c r="L144" s="93"/>
    </row>
    <row r="174" spans="12:12">
      <c r="L174" s="93"/>
    </row>
    <row r="186" spans="1:11" s="111" customFormat="1">
      <c r="A186"/>
      <c r="B186"/>
      <c r="C186"/>
      <c r="D186"/>
      <c r="E186"/>
      <c r="F186"/>
      <c r="G186"/>
      <c r="H186"/>
      <c r="I186"/>
      <c r="J186"/>
      <c r="K186"/>
    </row>
    <row r="187" spans="1:11" s="111" customFormat="1">
      <c r="A187"/>
      <c r="B187"/>
      <c r="C187"/>
      <c r="D187"/>
      <c r="E187"/>
      <c r="F187"/>
      <c r="G187"/>
      <c r="H187"/>
      <c r="I187"/>
      <c r="J187"/>
      <c r="K187"/>
    </row>
  </sheetData>
  <dataConsolidate/>
  <dataValidations count="26">
    <dataValidation allowBlank="1" showInputMessage="1" showErrorMessage="1" prompt="This sheet contains total 6 tables. Table starts from A5 to K54." sqref="A1" xr:uid="{00000000-0002-0000-0400-000000000000}"/>
    <dataValidation allowBlank="1" showInputMessage="1" showErrorMessage="1" prompt="Overpayment - Table 4" sqref="A2" xr:uid="{00000000-0002-0000-0400-000001000000}"/>
    <dataValidation allowBlank="1" showInputMessage="1" showErrorMessage="1" prompt="Mariposa Country" sqref="A4" xr:uid="{00000000-0002-0000-0400-000002000000}"/>
    <dataValidation allowBlank="1" showInputMessage="1" showErrorMessage="1" prompt="Households for Mariposa Country Data Table Heading Total Households Characteristics" sqref="A5" xr:uid="{00000000-0002-0000-0400-000003000000}"/>
    <dataValidation allowBlank="1" showInputMessage="1" showErrorMessage="1" prompt="Households for Mariposa Country Data Table Heading Number" sqref="B5" xr:uid="{00000000-0002-0000-0400-000004000000}"/>
    <dataValidation allowBlank="1" showInputMessage="1" showErrorMessage="1" prompt="Households for Mariposa Country Data Table Heading Percent of Total Households" sqref="C5" xr:uid="{00000000-0002-0000-0400-000005000000}"/>
    <dataValidation allowBlank="1" showInputMessage="1" showErrorMessage="1" prompt="Renter households overpaying for housing" sqref="E4 E37" xr:uid="{00000000-0002-0000-0400-000006000000}"/>
    <dataValidation allowBlank="1" showInputMessage="1" showErrorMessage="1" prompt="Households for Mariposa Country- Renter Data Table Heading Renter Households Characteristics" sqref="E5" xr:uid="{00000000-0002-0000-0400-000007000000}"/>
    <dataValidation allowBlank="1" showInputMessage="1" showErrorMessage="1" prompt="Households for Mariposa Country- Renter Data Table Heading Number" sqref="F5" xr:uid="{00000000-0002-0000-0400-000008000000}"/>
    <dataValidation allowBlank="1" showInputMessage="1" showErrorMessage="1" prompt="Households for Mariposa Country- Renter Data Table Heading Percent of Total Households" sqref="G5" xr:uid="{00000000-0002-0000-0400-000009000000}"/>
    <dataValidation allowBlank="1" showInputMessage="1" showErrorMessage="1" prompt="Households for Mariposa Country- Owner Data Table Heading Owner Households Characteristics" sqref="I5" xr:uid="{00000000-0002-0000-0400-00000A000000}"/>
    <dataValidation allowBlank="1" showInputMessage="1" showErrorMessage="1" prompt="Households for Mariposa Country- Owner Data Table Heading Number" sqref="J5" xr:uid="{00000000-0002-0000-0400-00000B000000}"/>
    <dataValidation allowBlank="1" showInputMessage="1" showErrorMessage="1" prompt="Households for Mariposa Country- Owner Data Table Heading Percent of Total Households" sqref="K5" xr:uid="{00000000-0002-0000-0400-00000C000000}"/>
    <dataValidation allowBlank="1" showInputMessage="1" showErrorMessage="1" prompt="Owner households overpaying for housing. " sqref="I4" xr:uid="{00000000-0002-0000-0400-00000D000000}"/>
    <dataValidation allowBlank="1" showInputMessage="1" showErrorMessage="1" prompt="Unincorporated Mariposa Country" sqref="A37" xr:uid="{00000000-0002-0000-0400-00000E000000}"/>
    <dataValidation allowBlank="1" showInputMessage="1" showErrorMessage="1" prompt="Households for Unincorporated Mariposa Country Data Table Heading Total Households Characteristics" sqref="A38" xr:uid="{00000000-0002-0000-0400-00000F000000}"/>
    <dataValidation allowBlank="1" showInputMessage="1" showErrorMessage="1" prompt="Households for Unincorporated Mariposa Country Data Table Heading Number" sqref="B38" xr:uid="{00000000-0002-0000-0400-000010000000}"/>
    <dataValidation allowBlank="1" showInputMessage="1" showErrorMessage="1" prompt="Households for Unincorporated Mariposa Country Data Table Heading Percent of Total Households" sqref="C38" xr:uid="{00000000-0002-0000-0400-000011000000}"/>
    <dataValidation allowBlank="1" showInputMessage="1" showErrorMessage="1" prompt="Households for Unincorporated Mariposa Country - Renter Data Table Heading Total Households Characteristics" sqref="E38" xr:uid="{00000000-0002-0000-0400-000012000000}"/>
    <dataValidation allowBlank="1" showInputMessage="1" showErrorMessage="1" prompt="Households for Unincorporated Mariposa Country - Renter Data Table Heading Number" sqref="F38" xr:uid="{00000000-0002-0000-0400-000013000000}"/>
    <dataValidation allowBlank="1" showInputMessage="1" showErrorMessage="1" prompt="Households for Unincorporated Mariposa Country - Renter Data Table Heading Percent of Total Households" sqref="G38" xr:uid="{00000000-0002-0000-0400-000014000000}"/>
    <dataValidation allowBlank="1" showInputMessage="1" showErrorMessage="1" prompt="Households for Unincorporated Mariposa Country - Owner Data Table Heading Owner Households Characteristics" sqref="I38" xr:uid="{00000000-0002-0000-0400-000015000000}"/>
    <dataValidation allowBlank="1" showInputMessage="1" showErrorMessage="1" prompt="Households for Unincorporated Mariposa Country - Owner Data Table Heading  Number" sqref="J38" xr:uid="{00000000-0002-0000-0400-000016000000}"/>
    <dataValidation allowBlank="1" showInputMessage="1" showErrorMessage="1" prompt="Households for Unincorporated Mariposa Country - Owner Data Table Heading Percent of Total Households" sqref="K38" xr:uid="{00000000-0002-0000-0400-000017000000}"/>
    <dataValidation allowBlank="1" showInputMessage="1" showErrorMessage="1" prompt="Owner households overpaying for housing  Table header" sqref="I37" xr:uid="{3DAAF77E-5353-4A0B-BFC4-6FDEF051EC86}"/>
    <dataValidation allowBlank="1" showInputMessage="1" showErrorMessage="1" prompt="Households by Income Category Paying in Excess of 30% of Income Toward Housing Cost (Overpayment By Income category)" sqref="A3" xr:uid="{0E608CDF-079B-4613-A4B9-05654854E2B6}"/>
  </dataValidations>
  <pageMargins left="0.7" right="0.7" top="0.75" bottom="0.75" header="0.3" footer="0.3"/>
  <pageSetup orientation="landscape" r:id="rId1"/>
  <headerFooter>
    <oddHeader>&amp;L6th Cycle Housing Element Data Package&amp;CMariposa County and the Cities Within</oddHeader>
  </headerFooter>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141"/>
  <sheetViews>
    <sheetView topLeftCell="A70" zoomScaleNormal="100" workbookViewId="0">
      <selection activeCell="E78" sqref="E78"/>
    </sheetView>
  </sheetViews>
  <sheetFormatPr baseColWidth="10" defaultColWidth="8.83203125" defaultRowHeight="15"/>
  <cols>
    <col min="1" max="1" width="38.83203125" customWidth="1"/>
    <col min="2" max="2" width="19.83203125" customWidth="1"/>
    <col min="3" max="3" width="27.5" customWidth="1"/>
    <col min="4" max="4" width="23.83203125" customWidth="1"/>
    <col min="5" max="5" width="21.6640625" customWidth="1"/>
    <col min="6" max="6" width="22.6640625" customWidth="1"/>
    <col min="7" max="7" width="14.5" bestFit="1" customWidth="1"/>
    <col min="8" max="8" width="16.6640625" bestFit="1" customWidth="1"/>
    <col min="9" max="9" width="19.1640625" bestFit="1" customWidth="1"/>
    <col min="10" max="10" width="14.33203125" bestFit="1" customWidth="1"/>
    <col min="11" max="11" width="14.5" bestFit="1" customWidth="1"/>
    <col min="12" max="12" width="21.6640625" customWidth="1"/>
    <col min="13" max="13" width="19.1640625" bestFit="1" customWidth="1"/>
    <col min="14" max="14" width="8.33203125" bestFit="1" customWidth="1"/>
    <col min="15" max="15" width="9.1640625" customWidth="1"/>
    <col min="17" max="17" width="11.1640625" customWidth="1"/>
    <col min="19" max="19" width="13.33203125" customWidth="1"/>
    <col min="20" max="20" width="11.5" customWidth="1"/>
    <col min="22" max="22" width="10.1640625" bestFit="1" customWidth="1"/>
    <col min="23" max="23" width="11.1640625" customWidth="1"/>
    <col min="24" max="24" width="9.83203125" customWidth="1"/>
    <col min="26" max="26" width="11.5" customWidth="1"/>
    <col min="29" max="29" width="12.33203125" customWidth="1"/>
    <col min="32" max="32" width="11.6640625" customWidth="1"/>
  </cols>
  <sheetData>
    <row r="1" spans="1:42" s="134" customFormat="1" ht="15" customHeight="1">
      <c r="A1" s="268"/>
      <c r="B1" s="268"/>
      <c r="C1" s="268"/>
    </row>
    <row r="2" spans="1:42" ht="17">
      <c r="A2" s="619" t="s">
        <v>75</v>
      </c>
    </row>
    <row r="3" spans="1:42" ht="15" customHeight="1" thickBot="1">
      <c r="A3" s="302" t="s">
        <v>6</v>
      </c>
      <c r="B3" s="302" t="s">
        <v>378</v>
      </c>
      <c r="C3" s="303" t="s">
        <v>596</v>
      </c>
      <c r="D3" s="304" t="s">
        <v>147</v>
      </c>
      <c r="E3" s="114"/>
    </row>
    <row r="4" spans="1:42" s="54" customFormat="1" ht="15" customHeight="1" thickBot="1">
      <c r="A4" s="132" t="s">
        <v>0</v>
      </c>
      <c r="B4" s="104" t="s">
        <v>56</v>
      </c>
      <c r="C4" s="104" t="s">
        <v>85</v>
      </c>
      <c r="D4" s="133" t="s">
        <v>56</v>
      </c>
    </row>
    <row r="5" spans="1:42" s="67" customFormat="1" ht="16.5" customHeight="1">
      <c r="A5" s="105" t="s">
        <v>66</v>
      </c>
      <c r="B5" s="106">
        <v>7255</v>
      </c>
      <c r="C5" s="107" t="s">
        <v>425</v>
      </c>
      <c r="D5" s="108">
        <f>B5</f>
        <v>7255</v>
      </c>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row>
    <row r="6" spans="1:42" s="61" customFormat="1" ht="16">
      <c r="A6" s="305" t="s">
        <v>165</v>
      </c>
      <c r="B6" s="306">
        <v>2203</v>
      </c>
      <c r="C6" s="307" t="s">
        <v>426</v>
      </c>
      <c r="D6" s="308">
        <f>B6</f>
        <v>2203</v>
      </c>
    </row>
    <row r="7" spans="1:42" s="61" customFormat="1">
      <c r="A7" s="103" t="s">
        <v>333</v>
      </c>
      <c r="B7" s="64"/>
      <c r="C7" s="65"/>
      <c r="D7" s="65">
        <f>B7</f>
        <v>0</v>
      </c>
      <c r="F7" s="65"/>
      <c r="G7" s="65"/>
      <c r="H7" s="64"/>
      <c r="I7" s="122"/>
      <c r="J7" s="65"/>
      <c r="K7" s="64"/>
      <c r="L7" s="65"/>
      <c r="M7" s="65"/>
      <c r="N7" s="64"/>
      <c r="O7" s="65"/>
      <c r="P7" s="65"/>
      <c r="Q7" s="64"/>
      <c r="R7" s="65"/>
      <c r="S7" s="65"/>
      <c r="T7" s="112"/>
      <c r="U7" s="65"/>
      <c r="V7" s="65"/>
      <c r="W7" s="64"/>
      <c r="X7" s="65"/>
      <c r="Y7" s="65"/>
      <c r="Z7" s="64"/>
      <c r="AA7" s="65"/>
      <c r="AB7" s="65"/>
      <c r="AC7" s="64"/>
      <c r="AD7" s="65"/>
      <c r="AE7" s="65"/>
      <c r="AF7" s="66"/>
      <c r="AG7" s="66"/>
      <c r="AH7" s="66"/>
    </row>
    <row r="8" spans="1:42">
      <c r="A8" s="100"/>
      <c r="B8" s="100"/>
      <c r="C8" s="100"/>
      <c r="D8" s="100"/>
      <c r="E8" s="100"/>
      <c r="F8" s="100"/>
      <c r="G8" s="100"/>
      <c r="H8" s="100"/>
    </row>
    <row r="9" spans="1:42" ht="20" thickBot="1">
      <c r="A9" s="619" t="s">
        <v>130</v>
      </c>
      <c r="B9" s="1"/>
      <c r="C9" s="1"/>
      <c r="D9" s="1"/>
      <c r="E9" s="1"/>
      <c r="F9" s="1"/>
      <c r="G9" s="1"/>
      <c r="H9" s="1"/>
      <c r="O9" s="2"/>
    </row>
    <row r="10" spans="1:42" ht="33.75" customHeight="1" thickBot="1">
      <c r="A10" s="736" t="s">
        <v>335</v>
      </c>
      <c r="B10" s="737"/>
      <c r="C10" s="737"/>
      <c r="D10" s="737"/>
      <c r="E10" s="738"/>
      <c r="F10" s="135"/>
      <c r="G10" s="125"/>
      <c r="H10" s="125"/>
      <c r="I10" s="125"/>
      <c r="J10" s="121"/>
      <c r="K10" s="121"/>
      <c r="L10" s="121"/>
      <c r="M10" s="121"/>
    </row>
    <row r="11" spans="1:42" ht="15" customHeight="1" thickBot="1">
      <c r="A11" s="325" t="s">
        <v>636</v>
      </c>
      <c r="B11" s="325" t="s">
        <v>637</v>
      </c>
      <c r="C11" s="315" t="s">
        <v>381</v>
      </c>
      <c r="D11" s="316" t="s">
        <v>597</v>
      </c>
      <c r="E11" s="317" t="s">
        <v>638</v>
      </c>
      <c r="F11" s="135"/>
    </row>
    <row r="12" spans="1:42" ht="15" customHeight="1">
      <c r="A12" s="632" t="s">
        <v>631</v>
      </c>
      <c r="B12" s="632" t="s">
        <v>631</v>
      </c>
      <c r="C12" s="321" t="s">
        <v>56</v>
      </c>
      <c r="D12" s="321" t="s">
        <v>85</v>
      </c>
      <c r="E12" s="322" t="s">
        <v>56</v>
      </c>
      <c r="F12" s="135"/>
    </row>
    <row r="13" spans="1:42" ht="16">
      <c r="A13" s="309" t="s">
        <v>58</v>
      </c>
      <c r="B13" s="632" t="s">
        <v>631</v>
      </c>
      <c r="C13" s="287">
        <v>7255</v>
      </c>
      <c r="D13" s="288" t="s">
        <v>425</v>
      </c>
      <c r="E13" s="323">
        <f>C13</f>
        <v>7255</v>
      </c>
      <c r="F13" s="135"/>
    </row>
    <row r="14" spans="1:42" ht="16">
      <c r="A14" s="310" t="s">
        <v>59</v>
      </c>
      <c r="B14" s="311"/>
      <c r="C14" s="289">
        <v>5052</v>
      </c>
      <c r="D14" s="290" t="s">
        <v>427</v>
      </c>
      <c r="E14" s="323">
        <f t="shared" ref="E14:E33" si="0">C14</f>
        <v>5052</v>
      </c>
      <c r="F14" s="135"/>
      <c r="K14" s="59"/>
    </row>
    <row r="15" spans="1:42" ht="16">
      <c r="A15" s="312" t="s">
        <v>76</v>
      </c>
      <c r="B15" s="632" t="s">
        <v>631</v>
      </c>
      <c r="C15" s="291">
        <v>9</v>
      </c>
      <c r="D15" s="288" t="s">
        <v>428</v>
      </c>
      <c r="E15" s="323">
        <f t="shared" si="0"/>
        <v>9</v>
      </c>
      <c r="F15" s="135"/>
      <c r="K15" s="59"/>
    </row>
    <row r="16" spans="1:42" ht="16">
      <c r="A16" s="312" t="s">
        <v>77</v>
      </c>
      <c r="B16" s="632" t="s">
        <v>631</v>
      </c>
      <c r="C16" s="291">
        <v>245</v>
      </c>
      <c r="D16" s="288" t="s">
        <v>429</v>
      </c>
      <c r="E16" s="323">
        <f t="shared" si="0"/>
        <v>245</v>
      </c>
      <c r="F16" s="135"/>
      <c r="K16" s="59"/>
    </row>
    <row r="17" spans="1:6" ht="16">
      <c r="A17" s="312" t="s">
        <v>78</v>
      </c>
      <c r="B17" s="632" t="s">
        <v>631</v>
      </c>
      <c r="C17" s="291">
        <v>330</v>
      </c>
      <c r="D17" s="288" t="s">
        <v>430</v>
      </c>
      <c r="E17" s="323">
        <f t="shared" si="0"/>
        <v>330</v>
      </c>
      <c r="F17" s="135"/>
    </row>
    <row r="18" spans="1:6" ht="16">
      <c r="A18" s="312" t="s">
        <v>79</v>
      </c>
      <c r="B18" s="632" t="s">
        <v>631</v>
      </c>
      <c r="C18" s="291">
        <v>758</v>
      </c>
      <c r="D18" s="288" t="s">
        <v>431</v>
      </c>
      <c r="E18" s="323">
        <f t="shared" si="0"/>
        <v>758</v>
      </c>
      <c r="F18" s="135"/>
    </row>
    <row r="19" spans="1:6" ht="16">
      <c r="A19" s="312" t="s">
        <v>80</v>
      </c>
      <c r="B19" s="632" t="s">
        <v>631</v>
      </c>
      <c r="C19" s="291">
        <v>578</v>
      </c>
      <c r="D19" s="288" t="s">
        <v>432</v>
      </c>
      <c r="E19" s="323">
        <f t="shared" si="0"/>
        <v>578</v>
      </c>
      <c r="F19" s="135"/>
    </row>
    <row r="20" spans="1:6" ht="16">
      <c r="A20" s="312" t="s">
        <v>81</v>
      </c>
      <c r="B20" s="632" t="s">
        <v>631</v>
      </c>
      <c r="C20" s="291">
        <v>786</v>
      </c>
      <c r="D20" s="288" t="s">
        <v>432</v>
      </c>
      <c r="E20" s="323">
        <f t="shared" si="0"/>
        <v>786</v>
      </c>
      <c r="F20" s="135"/>
    </row>
    <row r="21" spans="1:6" ht="16">
      <c r="A21" s="312" t="s">
        <v>82</v>
      </c>
      <c r="B21" s="632" t="s">
        <v>631</v>
      </c>
      <c r="C21" s="287">
        <v>1253</v>
      </c>
      <c r="D21" s="288" t="s">
        <v>433</v>
      </c>
      <c r="E21" s="323">
        <f t="shared" si="0"/>
        <v>1253</v>
      </c>
      <c r="F21" s="135"/>
    </row>
    <row r="22" spans="1:6" ht="16">
      <c r="A22" s="312" t="s">
        <v>83</v>
      </c>
      <c r="B22" s="632" t="s">
        <v>631</v>
      </c>
      <c r="C22" s="291">
        <v>924</v>
      </c>
      <c r="D22" s="288" t="s">
        <v>434</v>
      </c>
      <c r="E22" s="323">
        <f t="shared" si="0"/>
        <v>924</v>
      </c>
      <c r="F22" s="135"/>
    </row>
    <row r="23" spans="1:6" ht="15.75" customHeight="1">
      <c r="A23" s="312" t="s">
        <v>84</v>
      </c>
      <c r="B23" s="632" t="s">
        <v>631</v>
      </c>
      <c r="C23" s="291">
        <v>169</v>
      </c>
      <c r="D23" s="288" t="s">
        <v>435</v>
      </c>
      <c r="E23" s="323">
        <f t="shared" si="0"/>
        <v>169</v>
      </c>
      <c r="F23" s="135"/>
    </row>
    <row r="24" spans="1:6" ht="15" customHeight="1">
      <c r="A24" s="326" t="s">
        <v>65</v>
      </c>
      <c r="B24" s="313"/>
      <c r="C24" s="289">
        <v>2203</v>
      </c>
      <c r="D24" s="290" t="s">
        <v>426</v>
      </c>
      <c r="E24" s="323">
        <f t="shared" si="0"/>
        <v>2203</v>
      </c>
      <c r="F24" s="135"/>
    </row>
    <row r="25" spans="1:6" ht="15" customHeight="1">
      <c r="A25" s="312" t="s">
        <v>76</v>
      </c>
      <c r="B25" s="632" t="s">
        <v>631</v>
      </c>
      <c r="C25" s="291">
        <v>202</v>
      </c>
      <c r="D25" s="288" t="s">
        <v>436</v>
      </c>
      <c r="E25" s="323">
        <f t="shared" si="0"/>
        <v>202</v>
      </c>
      <c r="F25" s="135"/>
    </row>
    <row r="26" spans="1:6" ht="15.75" customHeight="1">
      <c r="A26" s="312" t="s">
        <v>77</v>
      </c>
      <c r="B26" s="632" t="s">
        <v>631</v>
      </c>
      <c r="C26" s="291">
        <v>467</v>
      </c>
      <c r="D26" s="288" t="s">
        <v>437</v>
      </c>
      <c r="E26" s="323">
        <f t="shared" si="0"/>
        <v>467</v>
      </c>
      <c r="F26" s="135"/>
    </row>
    <row r="27" spans="1:6" ht="16">
      <c r="A27" s="312" t="s">
        <v>78</v>
      </c>
      <c r="B27" s="632" t="s">
        <v>631</v>
      </c>
      <c r="C27" s="291">
        <v>462</v>
      </c>
      <c r="D27" s="288" t="s">
        <v>438</v>
      </c>
      <c r="E27" s="323">
        <f t="shared" si="0"/>
        <v>462</v>
      </c>
      <c r="F27" s="135"/>
    </row>
    <row r="28" spans="1:6" ht="16">
      <c r="A28" s="312" t="s">
        <v>79</v>
      </c>
      <c r="B28" s="632" t="s">
        <v>631</v>
      </c>
      <c r="C28" s="291">
        <v>301</v>
      </c>
      <c r="D28" s="288" t="s">
        <v>432</v>
      </c>
      <c r="E28" s="323">
        <f t="shared" si="0"/>
        <v>301</v>
      </c>
      <c r="F28" s="135"/>
    </row>
    <row r="29" spans="1:6" ht="16">
      <c r="A29" s="312" t="s">
        <v>80</v>
      </c>
      <c r="B29" s="632" t="s">
        <v>631</v>
      </c>
      <c r="C29" s="291">
        <v>243</v>
      </c>
      <c r="D29" s="288" t="s">
        <v>439</v>
      </c>
      <c r="E29" s="323">
        <f t="shared" si="0"/>
        <v>243</v>
      </c>
      <c r="F29" s="135"/>
    </row>
    <row r="30" spans="1:6" ht="16">
      <c r="A30" s="312" t="s">
        <v>81</v>
      </c>
      <c r="B30" s="632" t="s">
        <v>631</v>
      </c>
      <c r="C30" s="291">
        <v>163</v>
      </c>
      <c r="D30" s="288" t="s">
        <v>440</v>
      </c>
      <c r="E30" s="323">
        <f t="shared" si="0"/>
        <v>163</v>
      </c>
      <c r="F30" s="135"/>
    </row>
    <row r="31" spans="1:6" ht="15.75" customHeight="1">
      <c r="A31" s="312" t="s">
        <v>82</v>
      </c>
      <c r="B31" s="632" t="s">
        <v>631</v>
      </c>
      <c r="C31" s="291">
        <v>259</v>
      </c>
      <c r="D31" s="288" t="s">
        <v>441</v>
      </c>
      <c r="E31" s="323">
        <f t="shared" si="0"/>
        <v>259</v>
      </c>
      <c r="F31" s="135"/>
    </row>
    <row r="32" spans="1:6" ht="16">
      <c r="A32" s="314" t="s">
        <v>83</v>
      </c>
      <c r="B32" s="632" t="s">
        <v>631</v>
      </c>
      <c r="C32" s="292">
        <v>88</v>
      </c>
      <c r="D32" s="293" t="s">
        <v>442</v>
      </c>
      <c r="E32" s="323">
        <f t="shared" si="0"/>
        <v>88</v>
      </c>
      <c r="F32" s="135"/>
    </row>
    <row r="33" spans="1:25" ht="16">
      <c r="A33" s="318" t="s">
        <v>84</v>
      </c>
      <c r="B33" s="632" t="s">
        <v>631</v>
      </c>
      <c r="C33" s="319">
        <v>18</v>
      </c>
      <c r="D33" s="320" t="s">
        <v>443</v>
      </c>
      <c r="E33" s="324">
        <f t="shared" si="0"/>
        <v>18</v>
      </c>
      <c r="F33" s="135"/>
    </row>
    <row r="34" spans="1:25" ht="16">
      <c r="A34" s="633" t="s">
        <v>334</v>
      </c>
      <c r="B34" s="632" t="s">
        <v>631</v>
      </c>
      <c r="C34" s="392"/>
      <c r="D34" s="393"/>
      <c r="E34" s="394">
        <f>C34</f>
        <v>0</v>
      </c>
      <c r="F34" s="135"/>
      <c r="J34" s="93"/>
      <c r="N34" s="93"/>
      <c r="R34" s="40"/>
      <c r="S34" s="40"/>
      <c r="T34" s="93"/>
    </row>
    <row r="35" spans="1:25">
      <c r="A35" s="135"/>
      <c r="B35" s="135"/>
      <c r="C35" s="135"/>
      <c r="D35" s="135"/>
      <c r="E35" s="135"/>
      <c r="F35" s="135"/>
    </row>
    <row r="36" spans="1:25">
      <c r="A36" s="735" t="s">
        <v>164</v>
      </c>
      <c r="B36" s="735"/>
      <c r="C36" s="135"/>
      <c r="D36" s="135"/>
      <c r="E36" s="135"/>
      <c r="F36" s="135"/>
      <c r="O36" s="2"/>
      <c r="Y36" s="59"/>
    </row>
    <row r="37" spans="1:25" ht="15" customHeight="1">
      <c r="A37" s="634" t="s">
        <v>148</v>
      </c>
      <c r="B37" s="637" t="s">
        <v>632</v>
      </c>
      <c r="C37" s="640" t="s">
        <v>379</v>
      </c>
      <c r="D37" s="640" t="s">
        <v>592</v>
      </c>
      <c r="E37" s="640" t="s">
        <v>147</v>
      </c>
      <c r="F37" s="135"/>
    </row>
    <row r="38" spans="1:25" ht="15" customHeight="1">
      <c r="A38" s="286"/>
      <c r="B38" s="641" t="s">
        <v>631</v>
      </c>
      <c r="C38" s="638" t="s">
        <v>56</v>
      </c>
      <c r="D38" s="638" t="s">
        <v>85</v>
      </c>
      <c r="E38" s="639" t="s">
        <v>56</v>
      </c>
      <c r="F38" s="135"/>
    </row>
    <row r="39" spans="1:25" ht="15" customHeight="1">
      <c r="A39" s="261" t="s">
        <v>58</v>
      </c>
      <c r="B39" s="641" t="s">
        <v>631</v>
      </c>
      <c r="C39" s="294">
        <v>7255</v>
      </c>
      <c r="D39" s="295" t="s">
        <v>425</v>
      </c>
      <c r="E39" s="7">
        <f>C39</f>
        <v>7255</v>
      </c>
      <c r="F39" s="135"/>
    </row>
    <row r="40" spans="1:25" ht="15" customHeight="1">
      <c r="A40" s="261" t="s">
        <v>59</v>
      </c>
      <c r="B40" s="641" t="s">
        <v>631</v>
      </c>
      <c r="C40" s="294">
        <v>5052</v>
      </c>
      <c r="D40" s="295" t="s">
        <v>427</v>
      </c>
      <c r="E40" s="329">
        <f t="shared" ref="E40:E55" si="1">C40</f>
        <v>5052</v>
      </c>
      <c r="F40" s="135"/>
    </row>
    <row r="41" spans="1:25" ht="15" customHeight="1">
      <c r="A41" s="261" t="s">
        <v>86</v>
      </c>
      <c r="B41" s="641" t="s">
        <v>631</v>
      </c>
      <c r="C41" s="294">
        <v>1153</v>
      </c>
      <c r="D41" s="295" t="s">
        <v>444</v>
      </c>
      <c r="E41" s="329">
        <f t="shared" si="1"/>
        <v>1153</v>
      </c>
      <c r="F41" s="135"/>
    </row>
    <row r="42" spans="1:25" ht="15" customHeight="1">
      <c r="A42" s="261" t="s">
        <v>87</v>
      </c>
      <c r="B42" s="641" t="s">
        <v>631</v>
      </c>
      <c r="C42" s="294">
        <v>2615</v>
      </c>
      <c r="D42" s="295" t="s">
        <v>445</v>
      </c>
      <c r="E42" s="329">
        <f t="shared" si="1"/>
        <v>2615</v>
      </c>
      <c r="F42" s="135"/>
    </row>
    <row r="43" spans="1:25" ht="15" customHeight="1">
      <c r="A43" s="261" t="s">
        <v>88</v>
      </c>
      <c r="B43" s="641" t="s">
        <v>631</v>
      </c>
      <c r="C43" s="296">
        <v>570</v>
      </c>
      <c r="D43" s="295" t="s">
        <v>446</v>
      </c>
      <c r="E43" s="329">
        <f t="shared" si="1"/>
        <v>570</v>
      </c>
      <c r="F43" s="135"/>
    </row>
    <row r="44" spans="1:25" ht="15" customHeight="1">
      <c r="A44" s="261" t="s">
        <v>89</v>
      </c>
      <c r="B44" s="641" t="s">
        <v>631</v>
      </c>
      <c r="C44" s="296">
        <v>480</v>
      </c>
      <c r="D44" s="295" t="s">
        <v>447</v>
      </c>
      <c r="E44" s="329">
        <f t="shared" si="1"/>
        <v>480</v>
      </c>
      <c r="F44" s="135"/>
    </row>
    <row r="45" spans="1:25" ht="15" customHeight="1">
      <c r="A45" s="261" t="s">
        <v>90</v>
      </c>
      <c r="B45" s="641" t="s">
        <v>631</v>
      </c>
      <c r="C45" s="296">
        <v>148</v>
      </c>
      <c r="D45" s="295" t="s">
        <v>448</v>
      </c>
      <c r="E45" s="329">
        <f t="shared" si="1"/>
        <v>148</v>
      </c>
      <c r="F45" s="135"/>
    </row>
    <row r="46" spans="1:25" ht="15" customHeight="1">
      <c r="A46" s="261" t="s">
        <v>91</v>
      </c>
      <c r="B46" s="641" t="s">
        <v>631</v>
      </c>
      <c r="C46" s="296">
        <v>59</v>
      </c>
      <c r="D46" s="295" t="s">
        <v>449</v>
      </c>
      <c r="E46" s="329">
        <f t="shared" si="1"/>
        <v>59</v>
      </c>
      <c r="F46" s="135"/>
    </row>
    <row r="47" spans="1:25" ht="15" customHeight="1">
      <c r="A47" s="261" t="s">
        <v>92</v>
      </c>
      <c r="B47" s="641" t="s">
        <v>631</v>
      </c>
      <c r="C47" s="296">
        <v>27</v>
      </c>
      <c r="D47" s="295" t="s">
        <v>450</v>
      </c>
      <c r="E47" s="329">
        <f t="shared" si="1"/>
        <v>27</v>
      </c>
      <c r="F47" s="135"/>
    </row>
    <row r="48" spans="1:25" ht="15" customHeight="1">
      <c r="A48" s="261" t="s">
        <v>65</v>
      </c>
      <c r="B48" s="641" t="s">
        <v>631</v>
      </c>
      <c r="C48" s="294">
        <v>2203</v>
      </c>
      <c r="D48" s="295" t="s">
        <v>426</v>
      </c>
      <c r="E48" s="329">
        <f t="shared" si="1"/>
        <v>2203</v>
      </c>
      <c r="F48" s="135"/>
    </row>
    <row r="49" spans="1:20" ht="15" customHeight="1">
      <c r="A49" s="261" t="s">
        <v>86</v>
      </c>
      <c r="B49" s="641" t="s">
        <v>631</v>
      </c>
      <c r="C49" s="296">
        <v>784</v>
      </c>
      <c r="D49" s="295" t="s">
        <v>451</v>
      </c>
      <c r="E49" s="329">
        <f t="shared" si="1"/>
        <v>784</v>
      </c>
      <c r="F49" s="135"/>
    </row>
    <row r="50" spans="1:20" ht="15" customHeight="1">
      <c r="A50" s="261" t="s">
        <v>87</v>
      </c>
      <c r="B50" s="641" t="s">
        <v>631</v>
      </c>
      <c r="C50" s="296">
        <v>641</v>
      </c>
      <c r="D50" s="295" t="s">
        <v>452</v>
      </c>
      <c r="E50" s="329">
        <f t="shared" si="1"/>
        <v>641</v>
      </c>
      <c r="F50" s="135"/>
    </row>
    <row r="51" spans="1:20" ht="15" customHeight="1">
      <c r="A51" s="261" t="s">
        <v>88</v>
      </c>
      <c r="B51" s="641" t="s">
        <v>631</v>
      </c>
      <c r="C51" s="296">
        <v>280</v>
      </c>
      <c r="D51" s="295" t="s">
        <v>453</v>
      </c>
      <c r="E51" s="329">
        <f t="shared" si="1"/>
        <v>280</v>
      </c>
      <c r="F51" s="135"/>
    </row>
    <row r="52" spans="1:20" ht="15" customHeight="1">
      <c r="A52" s="261" t="s">
        <v>89</v>
      </c>
      <c r="B52" s="641" t="s">
        <v>631</v>
      </c>
      <c r="C52" s="296">
        <v>247</v>
      </c>
      <c r="D52" s="295" t="s">
        <v>454</v>
      </c>
      <c r="E52" s="329">
        <f t="shared" si="1"/>
        <v>247</v>
      </c>
      <c r="F52" s="135"/>
    </row>
    <row r="53" spans="1:20" ht="15" customHeight="1">
      <c r="A53" s="327" t="s">
        <v>90</v>
      </c>
      <c r="B53" s="641" t="s">
        <v>631</v>
      </c>
      <c r="C53" s="296">
        <v>127</v>
      </c>
      <c r="D53" s="295" t="s">
        <v>455</v>
      </c>
      <c r="E53" s="329">
        <f t="shared" si="1"/>
        <v>127</v>
      </c>
      <c r="F53" s="135"/>
    </row>
    <row r="54" spans="1:20" ht="15" customHeight="1">
      <c r="A54" s="328" t="s">
        <v>91</v>
      </c>
      <c r="B54" s="641" t="s">
        <v>631</v>
      </c>
      <c r="C54" s="296">
        <v>115</v>
      </c>
      <c r="D54" s="295" t="s">
        <v>436</v>
      </c>
      <c r="E54" s="329">
        <f t="shared" si="1"/>
        <v>115</v>
      </c>
      <c r="F54" s="135"/>
    </row>
    <row r="55" spans="1:20" ht="15" customHeight="1">
      <c r="A55" s="328" t="s">
        <v>92</v>
      </c>
      <c r="B55" s="641" t="s">
        <v>631</v>
      </c>
      <c r="C55" s="296">
        <v>9</v>
      </c>
      <c r="D55" s="295" t="s">
        <v>428</v>
      </c>
      <c r="E55" s="7">
        <f t="shared" si="1"/>
        <v>9</v>
      </c>
      <c r="F55" s="135"/>
    </row>
    <row r="56" spans="1:20" ht="15" customHeight="1">
      <c r="A56" s="135"/>
      <c r="B56" s="135"/>
      <c r="C56" s="135"/>
      <c r="D56" s="135"/>
      <c r="E56" s="135"/>
      <c r="F56" s="135"/>
      <c r="G56" s="100"/>
      <c r="H56" s="100"/>
      <c r="I56" s="100"/>
      <c r="J56" s="93"/>
      <c r="K56" s="100"/>
      <c r="L56" s="100"/>
      <c r="M56" s="100"/>
      <c r="N56" s="100"/>
      <c r="T56" s="93"/>
    </row>
    <row r="57" spans="1:20" s="40" customFormat="1" ht="17.25" customHeight="1" thickBot="1">
      <c r="A57" s="619" t="s">
        <v>131</v>
      </c>
      <c r="B57" s="135"/>
      <c r="C57" s="135"/>
      <c r="D57" s="135"/>
      <c r="E57" s="135"/>
      <c r="F57" s="135"/>
      <c r="G57" s="100"/>
      <c r="H57" s="100"/>
      <c r="I57" s="100"/>
      <c r="J57" s="100"/>
      <c r="K57" s="100"/>
      <c r="L57" s="100"/>
      <c r="M57" s="100"/>
      <c r="N57" s="100"/>
    </row>
    <row r="58" spans="1:20" ht="29.25" customHeight="1" thickBot="1">
      <c r="A58" s="736" t="s">
        <v>321</v>
      </c>
      <c r="B58" s="737"/>
      <c r="C58" s="737"/>
      <c r="D58" s="737"/>
      <c r="E58" s="737"/>
      <c r="F58" s="738"/>
      <c r="G58" s="5"/>
      <c r="H58" s="5"/>
      <c r="I58" s="5"/>
      <c r="J58" s="5"/>
      <c r="K58" s="121"/>
      <c r="L58" s="121"/>
      <c r="M58" s="121"/>
      <c r="N58" s="121"/>
    </row>
    <row r="59" spans="1:20" ht="15" customHeight="1">
      <c r="A59" s="333" t="s">
        <v>632</v>
      </c>
      <c r="B59" s="333" t="s">
        <v>633</v>
      </c>
      <c r="C59" s="331" t="s">
        <v>378</v>
      </c>
      <c r="D59" s="331" t="s">
        <v>596</v>
      </c>
      <c r="E59" s="332" t="s">
        <v>638</v>
      </c>
      <c r="F59" s="332" t="s">
        <v>639</v>
      </c>
    </row>
    <row r="60" spans="1:20" ht="17" thickBot="1">
      <c r="A60" s="408" t="s">
        <v>631</v>
      </c>
      <c r="B60" s="409" t="s">
        <v>631</v>
      </c>
      <c r="C60" s="297" t="s">
        <v>39</v>
      </c>
      <c r="D60" s="297" t="s">
        <v>40</v>
      </c>
      <c r="E60" s="297" t="s">
        <v>39</v>
      </c>
      <c r="F60" s="298" t="s">
        <v>40</v>
      </c>
    </row>
    <row r="61" spans="1:20" s="5" customFormat="1" ht="29.25" customHeight="1">
      <c r="A61" s="330" t="s">
        <v>7</v>
      </c>
      <c r="B61" s="642" t="s">
        <v>631</v>
      </c>
      <c r="C61" s="642" t="s">
        <v>631</v>
      </c>
      <c r="D61" s="642" t="s">
        <v>631</v>
      </c>
      <c r="E61" s="642" t="s">
        <v>631</v>
      </c>
      <c r="F61" s="642" t="s">
        <v>631</v>
      </c>
    </row>
    <row r="62" spans="1:20">
      <c r="A62" s="347" t="s">
        <v>12</v>
      </c>
      <c r="B62" s="338"/>
      <c r="C62" s="339">
        <f>C41</f>
        <v>1153</v>
      </c>
      <c r="D62" s="335">
        <f>C62/C70</f>
        <v>0.59525038719669587</v>
      </c>
      <c r="E62" s="340">
        <f>E41</f>
        <v>1153</v>
      </c>
      <c r="F62" s="337">
        <f>E62/E70</f>
        <v>0.59525038719669587</v>
      </c>
    </row>
    <row r="63" spans="1:20">
      <c r="A63" s="347" t="s">
        <v>93</v>
      </c>
      <c r="B63" s="334"/>
      <c r="C63" s="329">
        <f>C42+C43+C44</f>
        <v>3665</v>
      </c>
      <c r="D63" s="335">
        <f>C63/C71</f>
        <v>0.79917139119058</v>
      </c>
      <c r="E63" s="336">
        <f>E42+E43+E44</f>
        <v>3665</v>
      </c>
      <c r="F63" s="337">
        <f>E63/E71</f>
        <v>0.79917139119058</v>
      </c>
    </row>
    <row r="64" spans="1:20">
      <c r="A64" s="347" t="s">
        <v>94</v>
      </c>
      <c r="B64" s="334"/>
      <c r="C64" s="329">
        <f>C45+C46+C47</f>
        <v>234</v>
      </c>
      <c r="D64" s="335">
        <f>C64/C72</f>
        <v>0.48247422680412372</v>
      </c>
      <c r="E64" s="336">
        <f>E45+E46+E47</f>
        <v>234</v>
      </c>
      <c r="F64" s="337">
        <f>E64/E72</f>
        <v>0.48247422680412372</v>
      </c>
    </row>
    <row r="65" spans="1:21" s="5" customFormat="1" ht="27.75" customHeight="1">
      <c r="A65" s="348" t="s">
        <v>95</v>
      </c>
      <c r="B65" s="642" t="s">
        <v>631</v>
      </c>
      <c r="C65" s="642" t="s">
        <v>631</v>
      </c>
      <c r="D65" s="642" t="s">
        <v>631</v>
      </c>
      <c r="E65" s="642" t="s">
        <v>631</v>
      </c>
      <c r="F65" s="642" t="s">
        <v>631</v>
      </c>
    </row>
    <row r="66" spans="1:21">
      <c r="A66" s="347" t="s">
        <v>12</v>
      </c>
      <c r="B66" s="338"/>
      <c r="C66" s="339">
        <f>C49</f>
        <v>784</v>
      </c>
      <c r="D66" s="335">
        <f>C66/C70</f>
        <v>0.40474961280330407</v>
      </c>
      <c r="E66" s="340">
        <f>E49</f>
        <v>784</v>
      </c>
      <c r="F66" s="337">
        <f>E66/E70</f>
        <v>0.40474961280330407</v>
      </c>
    </row>
    <row r="67" spans="1:21">
      <c r="A67" s="347" t="s">
        <v>93</v>
      </c>
      <c r="B67" s="334"/>
      <c r="C67" s="211">
        <f>C50+C51</f>
        <v>921</v>
      </c>
      <c r="D67" s="335">
        <f>C67/C71</f>
        <v>0.20082860880941997</v>
      </c>
      <c r="E67" s="334">
        <f>E50+E51</f>
        <v>921</v>
      </c>
      <c r="F67" s="337">
        <f>E67/E71</f>
        <v>0.20082860880941997</v>
      </c>
    </row>
    <row r="68" spans="1:21">
      <c r="A68" s="347" t="s">
        <v>94</v>
      </c>
      <c r="B68" s="334"/>
      <c r="C68" s="211">
        <f>C53+C54+C55</f>
        <v>251</v>
      </c>
      <c r="D68" s="335">
        <f>C68/C72</f>
        <v>0.51752577319587634</v>
      </c>
      <c r="E68" s="334">
        <f>E53+E54+E55</f>
        <v>251</v>
      </c>
      <c r="F68" s="337">
        <f>E68/E72</f>
        <v>0.51752577319587634</v>
      </c>
    </row>
    <row r="69" spans="1:21" s="5" customFormat="1" ht="30.75" customHeight="1">
      <c r="A69" s="348" t="s">
        <v>58</v>
      </c>
      <c r="B69" s="642" t="s">
        <v>631</v>
      </c>
      <c r="C69" s="642" t="s">
        <v>631</v>
      </c>
      <c r="D69" s="642" t="s">
        <v>631</v>
      </c>
      <c r="E69" s="642" t="s">
        <v>631</v>
      </c>
      <c r="F69" s="642" t="s">
        <v>631</v>
      </c>
    </row>
    <row r="70" spans="1:21">
      <c r="A70" s="347" t="s">
        <v>96</v>
      </c>
      <c r="B70" s="334"/>
      <c r="C70" s="341">
        <f>C62+C66</f>
        <v>1937</v>
      </c>
      <c r="D70" s="335">
        <f>C70/C70</f>
        <v>1</v>
      </c>
      <c r="E70" s="342">
        <f>E62+E66</f>
        <v>1937</v>
      </c>
      <c r="F70" s="337">
        <f>E70/E70</f>
        <v>1</v>
      </c>
    </row>
    <row r="71" spans="1:21">
      <c r="A71" s="347" t="s">
        <v>93</v>
      </c>
      <c r="B71" s="334"/>
      <c r="C71" s="341">
        <f>C63+C67</f>
        <v>4586</v>
      </c>
      <c r="D71" s="335">
        <f>C71/C71</f>
        <v>1</v>
      </c>
      <c r="E71" s="342">
        <f>E63+E67</f>
        <v>4586</v>
      </c>
      <c r="F71" s="337">
        <f>E71/E71</f>
        <v>1</v>
      </c>
    </row>
    <row r="72" spans="1:21">
      <c r="A72" s="343" t="s">
        <v>94</v>
      </c>
      <c r="B72" s="343"/>
      <c r="C72" s="344">
        <f>C64+C68</f>
        <v>485</v>
      </c>
      <c r="D72" s="345">
        <f>C72/C72</f>
        <v>1</v>
      </c>
      <c r="E72" s="346">
        <f>E64+E68</f>
        <v>485</v>
      </c>
      <c r="F72" s="345">
        <f>E72/E72</f>
        <v>1</v>
      </c>
    </row>
    <row r="73" spans="1:21">
      <c r="A73" s="383" t="s">
        <v>336</v>
      </c>
      <c r="B73" s="384"/>
      <c r="C73" s="385"/>
      <c r="D73" s="386"/>
      <c r="E73" s="387"/>
      <c r="F73" s="388"/>
      <c r="G73" s="6"/>
      <c r="K73" s="93"/>
      <c r="U73" s="93"/>
    </row>
    <row r="74" spans="1:21">
      <c r="A74" s="135"/>
      <c r="B74" s="135"/>
      <c r="C74" s="135"/>
      <c r="D74" s="135"/>
      <c r="E74" s="135"/>
      <c r="F74" s="135"/>
    </row>
    <row r="75" spans="1:21" ht="18" thickBot="1">
      <c r="A75" s="619" t="s">
        <v>132</v>
      </c>
      <c r="B75" s="135"/>
      <c r="C75" s="135"/>
      <c r="D75" s="135"/>
      <c r="E75" s="135"/>
      <c r="F75" s="135"/>
      <c r="H75" s="93"/>
    </row>
    <row r="76" spans="1:21" ht="15.75" customHeight="1">
      <c r="A76" s="732" t="s">
        <v>325</v>
      </c>
      <c r="B76" s="733"/>
      <c r="C76" s="733"/>
      <c r="D76" s="733"/>
      <c r="E76" s="734"/>
      <c r="F76" s="135"/>
      <c r="G76" s="125"/>
      <c r="H76" s="125"/>
      <c r="I76" s="125"/>
      <c r="J76" s="121"/>
      <c r="K76" s="121"/>
      <c r="L76" s="121"/>
      <c r="M76" s="121"/>
    </row>
    <row r="77" spans="1:21" ht="15.75" customHeight="1" thickBot="1">
      <c r="A77" s="739"/>
      <c r="B77" s="740"/>
      <c r="C77" s="740"/>
      <c r="D77" s="740"/>
      <c r="E77" s="741"/>
      <c r="F77" s="135"/>
      <c r="G77" s="125"/>
      <c r="H77" s="125"/>
      <c r="I77" s="125"/>
      <c r="J77" s="121"/>
      <c r="K77" s="121"/>
      <c r="L77" s="121"/>
      <c r="M77" s="121"/>
    </row>
    <row r="78" spans="1:21" ht="15" customHeight="1">
      <c r="A78" s="372" t="s">
        <v>640</v>
      </c>
      <c r="B78" s="349" t="s">
        <v>378</v>
      </c>
      <c r="C78" s="350" t="s">
        <v>596</v>
      </c>
      <c r="D78" s="349" t="s">
        <v>641</v>
      </c>
      <c r="E78" s="352" t="s">
        <v>642</v>
      </c>
      <c r="F78" s="135"/>
    </row>
    <row r="79" spans="1:21" ht="17" thickBot="1">
      <c r="A79" s="285" t="s">
        <v>17</v>
      </c>
      <c r="B79" s="285" t="s">
        <v>5</v>
      </c>
      <c r="C79" s="285" t="s">
        <v>3</v>
      </c>
      <c r="D79" s="285" t="s">
        <v>5</v>
      </c>
      <c r="E79" s="353" t="s">
        <v>3</v>
      </c>
      <c r="F79" s="135"/>
    </row>
    <row r="80" spans="1:21" ht="17" thickBot="1">
      <c r="A80" s="351" t="s">
        <v>18</v>
      </c>
      <c r="B80" s="299"/>
      <c r="C80" s="299"/>
      <c r="D80" s="299"/>
      <c r="E80" s="354"/>
      <c r="F80" s="135"/>
    </row>
    <row r="81" spans="1:20" ht="15" customHeight="1" thickBot="1">
      <c r="A81" s="635" t="s">
        <v>19</v>
      </c>
      <c r="B81" s="355">
        <f>B104+B105+B106+B121+B122+B123</f>
        <v>296</v>
      </c>
      <c r="C81" s="356">
        <f>B81/B83</f>
        <v>6.0980634528224144E-2</v>
      </c>
      <c r="D81" s="355">
        <f>B81</f>
        <v>296</v>
      </c>
      <c r="E81" s="357">
        <f>D81/D83</f>
        <v>6.0980634528224144E-2</v>
      </c>
      <c r="F81" s="135"/>
    </row>
    <row r="82" spans="1:20" ht="15" customHeight="1" thickBot="1">
      <c r="A82" s="636" t="s">
        <v>20</v>
      </c>
      <c r="B82" s="358">
        <f>B103+B120</f>
        <v>223</v>
      </c>
      <c r="C82" s="359">
        <f>B82/B83</f>
        <v>4.5941491553358055E-2</v>
      </c>
      <c r="D82" s="355">
        <f t="shared" ref="D82:D85" si="2">B82</f>
        <v>223</v>
      </c>
      <c r="E82" s="360">
        <f>D82/D83</f>
        <v>4.5941491553358055E-2</v>
      </c>
      <c r="F82" s="135"/>
    </row>
    <row r="83" spans="1:20" ht="17" thickBot="1">
      <c r="A83" s="361" t="s">
        <v>21</v>
      </c>
      <c r="B83" s="362">
        <f>B89</f>
        <v>4854</v>
      </c>
      <c r="C83" s="363">
        <f>B83/B83</f>
        <v>1</v>
      </c>
      <c r="D83" s="355">
        <f t="shared" si="2"/>
        <v>4854</v>
      </c>
      <c r="E83" s="364">
        <v>1</v>
      </c>
      <c r="F83" s="135"/>
    </row>
    <row r="84" spans="1:20" ht="33" thickBot="1">
      <c r="A84" s="365" t="s">
        <v>22</v>
      </c>
      <c r="B84" s="362">
        <f>B102</f>
        <v>175</v>
      </c>
      <c r="C84" s="366">
        <f>B84/B83</f>
        <v>3.6052740008240623E-2</v>
      </c>
      <c r="D84" s="355">
        <f t="shared" si="2"/>
        <v>175</v>
      </c>
      <c r="E84" s="367">
        <f>D84/D83</f>
        <v>3.6052740008240623E-2</v>
      </c>
      <c r="F84" s="135"/>
    </row>
    <row r="85" spans="1:20" ht="15" customHeight="1">
      <c r="A85" s="368" t="s">
        <v>23</v>
      </c>
      <c r="B85" s="369">
        <f>B91+B96+B102</f>
        <v>809</v>
      </c>
      <c r="C85" s="370">
        <f>B85/B83</f>
        <v>0.16666666666666666</v>
      </c>
      <c r="D85" s="358">
        <f t="shared" si="2"/>
        <v>809</v>
      </c>
      <c r="E85" s="371">
        <f>D85/D83</f>
        <v>0.16666666666666666</v>
      </c>
      <c r="F85" s="135"/>
    </row>
    <row r="86" spans="1:20">
      <c r="A86" s="643" t="s">
        <v>337</v>
      </c>
      <c r="B86" s="389"/>
      <c r="C86" s="389"/>
      <c r="D86" s="390">
        <f>B86</f>
        <v>0</v>
      </c>
      <c r="E86" s="391"/>
      <c r="F86" s="135"/>
      <c r="T86" s="93"/>
    </row>
    <row r="87" spans="1:20">
      <c r="A87" s="135"/>
      <c r="B87" s="135"/>
      <c r="C87" s="135"/>
      <c r="D87" s="135"/>
      <c r="E87" s="135"/>
      <c r="F87" s="135"/>
      <c r="H87" s="93"/>
    </row>
    <row r="88" spans="1:20" ht="16" thickBot="1">
      <c r="A88" s="410" t="s">
        <v>58</v>
      </c>
      <c r="B88" s="411" t="s">
        <v>640</v>
      </c>
      <c r="C88" s="411" t="s">
        <v>643</v>
      </c>
      <c r="D88" s="135"/>
      <c r="E88" s="135"/>
      <c r="F88" s="135"/>
      <c r="H88" s="93"/>
    </row>
    <row r="89" spans="1:20" ht="15" customHeight="1">
      <c r="A89" s="644" t="s">
        <v>631</v>
      </c>
      <c r="B89" s="300">
        <v>4854</v>
      </c>
      <c r="C89" s="301" t="s">
        <v>456</v>
      </c>
      <c r="D89" s="135"/>
      <c r="E89" s="135"/>
      <c r="F89" s="135"/>
      <c r="H89" s="93"/>
    </row>
    <row r="90" spans="1:20" ht="32">
      <c r="A90" s="373" t="s">
        <v>166</v>
      </c>
      <c r="B90" s="374">
        <v>634</v>
      </c>
      <c r="C90" s="375" t="s">
        <v>457</v>
      </c>
      <c r="D90" s="135"/>
      <c r="E90" s="135"/>
      <c r="F90" s="135"/>
      <c r="H90" s="93"/>
    </row>
    <row r="91" spans="1:20" ht="15" customHeight="1">
      <c r="A91" s="376" t="s">
        <v>167</v>
      </c>
      <c r="B91" s="374">
        <v>308</v>
      </c>
      <c r="C91" s="375" t="s">
        <v>458</v>
      </c>
      <c r="D91" s="135"/>
      <c r="E91" s="135"/>
      <c r="F91" s="135"/>
      <c r="H91" s="93"/>
    </row>
    <row r="92" spans="1:20" ht="15" customHeight="1">
      <c r="A92" s="377" t="s">
        <v>168</v>
      </c>
      <c r="B92" s="374">
        <v>178</v>
      </c>
      <c r="C92" s="375" t="s">
        <v>459</v>
      </c>
      <c r="D92" s="135"/>
      <c r="E92" s="135"/>
      <c r="F92" s="135"/>
      <c r="H92" s="93"/>
    </row>
    <row r="93" spans="1:20" ht="15" customHeight="1">
      <c r="A93" s="377" t="s">
        <v>169</v>
      </c>
      <c r="B93" s="374">
        <v>75</v>
      </c>
      <c r="C93" s="375" t="s">
        <v>460</v>
      </c>
      <c r="D93" s="135"/>
      <c r="E93" s="135"/>
      <c r="F93" s="135"/>
      <c r="H93" s="93"/>
    </row>
    <row r="94" spans="1:20" ht="15" customHeight="1">
      <c r="A94" s="377" t="s">
        <v>170</v>
      </c>
      <c r="B94" s="374">
        <v>37</v>
      </c>
      <c r="C94" s="375" t="s">
        <v>461</v>
      </c>
      <c r="D94" s="135"/>
      <c r="E94" s="135"/>
      <c r="F94" s="135"/>
      <c r="H94" s="93"/>
    </row>
    <row r="95" spans="1:20" ht="15" customHeight="1">
      <c r="A95" s="377" t="s">
        <v>171</v>
      </c>
      <c r="B95" s="374">
        <v>18</v>
      </c>
      <c r="C95" s="375" t="s">
        <v>462</v>
      </c>
      <c r="D95" s="135"/>
      <c r="E95" s="135"/>
      <c r="F95" s="135"/>
      <c r="H95" s="93"/>
    </row>
    <row r="96" spans="1:20" ht="15" customHeight="1">
      <c r="A96" s="376" t="s">
        <v>172</v>
      </c>
      <c r="B96" s="374">
        <v>326</v>
      </c>
      <c r="C96" s="375" t="s">
        <v>463</v>
      </c>
      <c r="D96" s="135"/>
      <c r="E96" s="135"/>
      <c r="F96" s="135"/>
      <c r="H96" s="93"/>
    </row>
    <row r="97" spans="1:8" ht="15" customHeight="1">
      <c r="A97" s="378" t="s">
        <v>173</v>
      </c>
      <c r="B97" s="374">
        <v>151</v>
      </c>
      <c r="C97" s="375" t="s">
        <v>464</v>
      </c>
      <c r="D97" s="135"/>
      <c r="E97" s="135"/>
      <c r="F97" s="135"/>
      <c r="H97" s="93"/>
    </row>
    <row r="98" spans="1:8" ht="15" customHeight="1">
      <c r="A98" s="377" t="s">
        <v>168</v>
      </c>
      <c r="B98" s="374">
        <v>57</v>
      </c>
      <c r="C98" s="375" t="s">
        <v>465</v>
      </c>
      <c r="D98" s="135"/>
      <c r="E98" s="135"/>
      <c r="F98" s="135"/>
      <c r="H98" s="93"/>
    </row>
    <row r="99" spans="1:8" ht="15" customHeight="1">
      <c r="A99" s="377" t="s">
        <v>169</v>
      </c>
      <c r="B99" s="374">
        <v>37</v>
      </c>
      <c r="C99" s="375" t="s">
        <v>466</v>
      </c>
      <c r="D99" s="135"/>
      <c r="E99" s="135"/>
      <c r="F99" s="135"/>
      <c r="H99" s="93"/>
    </row>
    <row r="100" spans="1:8" ht="15" customHeight="1">
      <c r="A100" s="377" t="s">
        <v>170</v>
      </c>
      <c r="B100" s="374">
        <v>57</v>
      </c>
      <c r="C100" s="375" t="s">
        <v>467</v>
      </c>
      <c r="D100" s="135"/>
      <c r="E100" s="135"/>
      <c r="F100" s="135"/>
      <c r="H100" s="93"/>
    </row>
    <row r="101" spans="1:8" ht="15" customHeight="1">
      <c r="A101" s="377" t="s">
        <v>171</v>
      </c>
      <c r="B101" s="374">
        <v>0</v>
      </c>
      <c r="C101" s="375" t="s">
        <v>468</v>
      </c>
      <c r="D101" s="135"/>
      <c r="E101" s="135"/>
      <c r="F101" s="135"/>
      <c r="H101" s="93"/>
    </row>
    <row r="102" spans="1:8" ht="16">
      <c r="A102" s="378" t="s">
        <v>174</v>
      </c>
      <c r="B102" s="374">
        <v>175</v>
      </c>
      <c r="C102" s="375" t="s">
        <v>469</v>
      </c>
      <c r="D102" s="135"/>
      <c r="E102" s="135"/>
      <c r="F102" s="135"/>
      <c r="H102" s="93"/>
    </row>
    <row r="103" spans="1:8" ht="15" customHeight="1">
      <c r="A103" s="377" t="s">
        <v>168</v>
      </c>
      <c r="B103" s="374">
        <v>74</v>
      </c>
      <c r="C103" s="375" t="s">
        <v>448</v>
      </c>
      <c r="D103" s="135"/>
      <c r="E103" s="135"/>
      <c r="F103" s="135"/>
      <c r="H103" s="93"/>
    </row>
    <row r="104" spans="1:8" ht="15" customHeight="1">
      <c r="A104" s="377" t="s">
        <v>169</v>
      </c>
      <c r="B104" s="374">
        <v>101</v>
      </c>
      <c r="C104" s="375" t="s">
        <v>470</v>
      </c>
      <c r="D104" s="135"/>
      <c r="E104" s="135"/>
      <c r="F104" s="135"/>
      <c r="H104" s="93"/>
    </row>
    <row r="105" spans="1:8" ht="15" customHeight="1">
      <c r="A105" s="377" t="s">
        <v>170</v>
      </c>
      <c r="B105" s="374">
        <v>0</v>
      </c>
      <c r="C105" s="375" t="s">
        <v>468</v>
      </c>
      <c r="D105" s="135"/>
      <c r="E105" s="135"/>
      <c r="F105" s="135"/>
      <c r="H105" s="93"/>
    </row>
    <row r="106" spans="1:8" ht="15" customHeight="1">
      <c r="A106" s="377" t="s">
        <v>171</v>
      </c>
      <c r="B106" s="374">
        <v>0</v>
      </c>
      <c r="C106" s="375" t="s">
        <v>468</v>
      </c>
      <c r="D106" s="135"/>
      <c r="E106" s="135"/>
      <c r="F106" s="135"/>
      <c r="H106" s="93"/>
    </row>
    <row r="107" spans="1:8" ht="32">
      <c r="A107" s="373" t="s">
        <v>175</v>
      </c>
      <c r="B107" s="379">
        <v>4220</v>
      </c>
      <c r="C107" s="375" t="s">
        <v>471</v>
      </c>
      <c r="D107" s="135"/>
      <c r="E107" s="135"/>
      <c r="F107" s="135"/>
      <c r="H107" s="93"/>
    </row>
    <row r="108" spans="1:8" ht="15" customHeight="1">
      <c r="A108" s="376" t="s">
        <v>167</v>
      </c>
      <c r="B108" s="379">
        <v>3620</v>
      </c>
      <c r="C108" s="375" t="s">
        <v>472</v>
      </c>
      <c r="D108" s="135"/>
      <c r="E108" s="135"/>
      <c r="F108" s="135"/>
      <c r="H108" s="93"/>
    </row>
    <row r="109" spans="1:8" ht="15" customHeight="1">
      <c r="A109" s="377" t="s">
        <v>168</v>
      </c>
      <c r="B109" s="379">
        <v>2621</v>
      </c>
      <c r="C109" s="375" t="s">
        <v>473</v>
      </c>
      <c r="D109" s="135"/>
      <c r="E109" s="135"/>
      <c r="F109" s="135"/>
      <c r="H109" s="93"/>
    </row>
    <row r="110" spans="1:8" ht="15" customHeight="1">
      <c r="A110" s="377" t="s">
        <v>169</v>
      </c>
      <c r="B110" s="374">
        <v>855</v>
      </c>
      <c r="C110" s="375" t="s">
        <v>437</v>
      </c>
      <c r="D110" s="135"/>
      <c r="E110" s="135"/>
      <c r="F110" s="135"/>
      <c r="H110" s="93"/>
    </row>
    <row r="111" spans="1:8" ht="15" customHeight="1">
      <c r="A111" s="377" t="s">
        <v>170</v>
      </c>
      <c r="B111" s="374">
        <v>144</v>
      </c>
      <c r="C111" s="375" t="s">
        <v>465</v>
      </c>
      <c r="D111" s="135"/>
      <c r="E111" s="135"/>
      <c r="F111" s="135"/>
      <c r="H111" s="93"/>
    </row>
    <row r="112" spans="1:8" ht="15" customHeight="1">
      <c r="A112" s="377" t="s">
        <v>171</v>
      </c>
      <c r="B112" s="374">
        <v>0</v>
      </c>
      <c r="C112" s="375" t="s">
        <v>468</v>
      </c>
      <c r="D112" s="135"/>
      <c r="E112" s="135"/>
      <c r="F112" s="135"/>
      <c r="H112" s="93"/>
    </row>
    <row r="113" spans="1:8" ht="15" customHeight="1">
      <c r="A113" s="376" t="s">
        <v>172</v>
      </c>
      <c r="B113" s="374">
        <v>600</v>
      </c>
      <c r="C113" s="375" t="s">
        <v>474</v>
      </c>
      <c r="D113" s="135"/>
      <c r="E113" s="135"/>
      <c r="F113" s="135"/>
      <c r="H113" s="93"/>
    </row>
    <row r="114" spans="1:8" ht="15" customHeight="1">
      <c r="A114" s="378" t="s">
        <v>173</v>
      </c>
      <c r="B114" s="374">
        <v>256</v>
      </c>
      <c r="C114" s="375" t="s">
        <v>475</v>
      </c>
      <c r="D114" s="135"/>
      <c r="E114" s="135"/>
      <c r="F114" s="135"/>
      <c r="H114" s="93"/>
    </row>
    <row r="115" spans="1:8" ht="15" customHeight="1">
      <c r="A115" s="377" t="s">
        <v>168</v>
      </c>
      <c r="B115" s="374">
        <v>62</v>
      </c>
      <c r="C115" s="375" t="s">
        <v>476</v>
      </c>
      <c r="D115" s="135"/>
      <c r="E115" s="135"/>
      <c r="F115" s="135"/>
      <c r="H115" s="93"/>
    </row>
    <row r="116" spans="1:8" ht="15" customHeight="1">
      <c r="A116" s="377" t="s">
        <v>169</v>
      </c>
      <c r="B116" s="374">
        <v>174</v>
      </c>
      <c r="C116" s="375" t="s">
        <v>477</v>
      </c>
      <c r="D116" s="135"/>
      <c r="E116" s="135"/>
      <c r="F116" s="135"/>
      <c r="H116" s="93"/>
    </row>
    <row r="117" spans="1:8" ht="15" customHeight="1">
      <c r="A117" s="377" t="s">
        <v>170</v>
      </c>
      <c r="B117" s="374">
        <v>20</v>
      </c>
      <c r="C117" s="375" t="s">
        <v>478</v>
      </c>
      <c r="D117" s="135"/>
      <c r="E117" s="135"/>
      <c r="F117" s="135"/>
      <c r="H117" s="93"/>
    </row>
    <row r="118" spans="1:8" ht="16">
      <c r="A118" s="377" t="s">
        <v>171</v>
      </c>
      <c r="B118" s="374">
        <v>0</v>
      </c>
      <c r="C118" s="375" t="s">
        <v>468</v>
      </c>
      <c r="D118" s="135"/>
      <c r="E118" s="135"/>
      <c r="F118" s="135"/>
      <c r="H118" s="93"/>
    </row>
    <row r="119" spans="1:8" ht="16">
      <c r="A119" s="378" t="s">
        <v>174</v>
      </c>
      <c r="B119" s="374">
        <v>344</v>
      </c>
      <c r="C119" s="375" t="s">
        <v>475</v>
      </c>
      <c r="D119" s="135"/>
      <c r="E119" s="135"/>
      <c r="F119" s="135"/>
      <c r="H119" s="93"/>
    </row>
    <row r="120" spans="1:8" ht="15" customHeight="1">
      <c r="A120" s="377" t="s">
        <v>168</v>
      </c>
      <c r="B120" s="374">
        <v>149</v>
      </c>
      <c r="C120" s="375" t="s">
        <v>479</v>
      </c>
      <c r="D120" s="135"/>
      <c r="E120" s="135"/>
      <c r="F120" s="135"/>
      <c r="H120" s="93"/>
    </row>
    <row r="121" spans="1:8" ht="15" customHeight="1">
      <c r="A121" s="377" t="s">
        <v>169</v>
      </c>
      <c r="B121" s="374">
        <v>111</v>
      </c>
      <c r="C121" s="375" t="s">
        <v>480</v>
      </c>
      <c r="D121" s="135"/>
      <c r="E121" s="135"/>
      <c r="F121" s="135"/>
      <c r="H121" s="93"/>
    </row>
    <row r="122" spans="1:8" ht="15" customHeight="1">
      <c r="A122" s="377" t="s">
        <v>170</v>
      </c>
      <c r="B122" s="374">
        <v>84</v>
      </c>
      <c r="C122" s="375" t="s">
        <v>481</v>
      </c>
      <c r="D122" s="135"/>
      <c r="E122" s="135"/>
      <c r="F122" s="135"/>
      <c r="H122" s="93"/>
    </row>
    <row r="123" spans="1:8" ht="15" customHeight="1">
      <c r="A123" s="377" t="s">
        <v>171</v>
      </c>
      <c r="B123" s="374">
        <v>0</v>
      </c>
      <c r="C123" s="375" t="s">
        <v>468</v>
      </c>
      <c r="D123" s="135"/>
      <c r="E123" s="135"/>
      <c r="F123" s="135"/>
      <c r="H123" s="93"/>
    </row>
    <row r="124" spans="1:8">
      <c r="A124" s="135" t="s">
        <v>628</v>
      </c>
      <c r="B124" s="135"/>
      <c r="C124" s="135"/>
      <c r="D124" s="135"/>
      <c r="E124" s="135"/>
      <c r="F124" s="135"/>
    </row>
    <row r="125" spans="1:8">
      <c r="A125" s="135"/>
      <c r="B125" s="135"/>
      <c r="C125" s="135"/>
      <c r="D125" s="135"/>
      <c r="E125" s="135"/>
      <c r="F125" s="135"/>
    </row>
    <row r="126" spans="1:8">
      <c r="A126" s="389"/>
      <c r="B126" s="135"/>
      <c r="C126" s="135"/>
      <c r="D126" s="135"/>
      <c r="E126" s="135"/>
      <c r="F126" s="135"/>
    </row>
    <row r="127" spans="1:8">
      <c r="A127" s="135"/>
      <c r="B127" s="135"/>
      <c r="C127" s="135"/>
      <c r="D127" s="135"/>
      <c r="E127" s="135"/>
      <c r="F127" s="135"/>
    </row>
    <row r="128" spans="1:8">
      <c r="A128" s="135"/>
      <c r="B128" s="135"/>
      <c r="C128" s="135"/>
      <c r="D128" s="135"/>
      <c r="E128" s="135"/>
      <c r="F128" s="135"/>
    </row>
    <row r="129" spans="1:6">
      <c r="A129" s="135"/>
      <c r="B129" s="135"/>
      <c r="C129" s="135"/>
      <c r="D129" s="135"/>
      <c r="E129" s="135"/>
      <c r="F129" s="135"/>
    </row>
    <row r="130" spans="1:6">
      <c r="A130" s="135"/>
      <c r="B130" s="135"/>
      <c r="C130" s="135"/>
      <c r="D130" s="135"/>
      <c r="E130" s="135"/>
      <c r="F130" s="135"/>
    </row>
    <row r="131" spans="1:6">
      <c r="A131" s="135"/>
      <c r="B131" s="135"/>
      <c r="C131" s="135"/>
      <c r="D131" s="135"/>
      <c r="E131" s="135"/>
      <c r="F131" s="135"/>
    </row>
    <row r="132" spans="1:6">
      <c r="A132" s="135"/>
      <c r="B132" s="135"/>
      <c r="C132" s="135"/>
      <c r="D132" s="135"/>
      <c r="E132" s="135"/>
      <c r="F132" s="135"/>
    </row>
    <row r="133" spans="1:6">
      <c r="A133" s="135"/>
      <c r="B133" s="135"/>
      <c r="C133" s="135"/>
      <c r="D133" s="135"/>
      <c r="E133" s="135"/>
      <c r="F133" s="135"/>
    </row>
    <row r="134" spans="1:6">
      <c r="A134" s="135"/>
      <c r="B134" s="135"/>
      <c r="C134" s="135"/>
      <c r="D134" s="135"/>
      <c r="E134" s="135"/>
      <c r="F134" s="135"/>
    </row>
    <row r="135" spans="1:6">
      <c r="A135" s="135"/>
      <c r="B135" s="135"/>
      <c r="C135" s="135"/>
      <c r="D135" s="135"/>
      <c r="E135" s="135"/>
      <c r="F135" s="135"/>
    </row>
    <row r="136" spans="1:6">
      <c r="A136" s="135"/>
      <c r="B136" s="135"/>
      <c r="C136" s="135"/>
      <c r="D136" s="135"/>
      <c r="E136" s="135"/>
      <c r="F136" s="135"/>
    </row>
    <row r="137" spans="1:6">
      <c r="A137" s="135"/>
      <c r="B137" s="135"/>
      <c r="C137" s="135"/>
      <c r="D137" s="135"/>
      <c r="E137" s="135"/>
      <c r="F137" s="135"/>
    </row>
    <row r="138" spans="1:6">
      <c r="A138" s="135"/>
      <c r="B138" s="135"/>
      <c r="C138" s="135"/>
      <c r="D138" s="135"/>
      <c r="E138" s="135"/>
      <c r="F138" s="135"/>
    </row>
    <row r="139" spans="1:6">
      <c r="A139" s="135"/>
      <c r="B139" s="135"/>
      <c r="C139" s="135"/>
      <c r="D139" s="135"/>
      <c r="E139" s="135"/>
      <c r="F139" s="135"/>
    </row>
    <row r="140" spans="1:6">
      <c r="A140" s="135"/>
      <c r="B140" s="135"/>
      <c r="C140" s="135"/>
      <c r="D140" s="135"/>
      <c r="E140" s="135"/>
      <c r="F140" s="135"/>
    </row>
    <row r="141" spans="1:6">
      <c r="A141" s="135"/>
      <c r="B141" s="135"/>
      <c r="C141" s="135"/>
      <c r="D141" s="135"/>
      <c r="E141" s="135"/>
      <c r="F141" s="135"/>
    </row>
  </sheetData>
  <mergeCells count="4">
    <mergeCell ref="A36:B36"/>
    <mergeCell ref="A10:E10"/>
    <mergeCell ref="A58:F58"/>
    <mergeCell ref="A76:E77"/>
  </mergeCells>
  <dataValidations count="46">
    <dataValidation allowBlank="1" showInputMessage="1" showErrorMessage="1" prompt="This sheet contains Four tables. Table 5, Table 6, Table 7 and Table 8 across cell A1:N123." sqref="A1" xr:uid="{00000000-0002-0000-0500-000000000000}"/>
    <dataValidation allowBlank="1" showInputMessage="1" showErrorMessage="1" prompt="Households - Table 5" sqref="A2" xr:uid="{00000000-0002-0000-0500-000001000000}"/>
    <dataValidation allowBlank="1" showInputMessage="1" showErrorMessage="1" prompt="Households - Table 6" sqref="A9" xr:uid="{00000000-0002-0000-0500-000002000000}"/>
    <dataValidation allowBlank="1" showInputMessage="1" showErrorMessage="1" prompt="Households - Table 7" sqref="A57" xr:uid="{00000000-0002-0000-0500-000003000000}"/>
    <dataValidation allowBlank="1" showInputMessage="1" showErrorMessage="1" prompt="Households - Table 8" sqref="A75" xr:uid="{00000000-0002-0000-0500-000004000000}"/>
    <dataValidation allowBlank="1" showInputMessage="1" showErrorMessage="1" prompt="Households Data table Heading Existing Households" sqref="A3" xr:uid="{00000000-0002-0000-0500-000005000000}"/>
    <dataValidation allowBlank="1" showInputMessage="1" showErrorMessage="1" prompt="Households Data table Heading Mariposa Country" sqref="B3" xr:uid="{00000000-0002-0000-0500-000006000000}"/>
    <dataValidation allowBlank="1" showInputMessage="1" showErrorMessage="1" prompt="Households Data table Heading Mariposa Country 2" sqref="C3" xr:uid="{00000000-0002-0000-0500-000007000000}"/>
    <dataValidation allowBlank="1" showInputMessage="1" showErrorMessage="1" prompt="Households Data table Heading Unicorporated Area" sqref="D3" xr:uid="{00000000-0002-0000-0500-000008000000}"/>
    <dataValidation allowBlank="1" showInputMessage="1" showErrorMessage="1" prompt="Households by Tenure and Age (2012-2016)" sqref="A10:E10" xr:uid="{00000000-0002-0000-0500-000009000000}"/>
    <dataValidation allowBlank="1" showInputMessage="1" showErrorMessage="1" prompt="Households by Tenure and Age (2012-2016) Data Table Heading Mariposa Countrywide Total" sqref="C11" xr:uid="{00000000-0002-0000-0500-00000A000000}"/>
    <dataValidation allowBlank="1" showInputMessage="1" showErrorMessage="1" prompt="Households by Tenure and Age (2012-2016) Data Table Heading Mariposa Countrywide Total 2" sqref="D11" xr:uid="{00000000-0002-0000-0500-00000B000000}"/>
    <dataValidation allowBlank="1" showInputMessage="1" showErrorMessage="1" prompt="Households by Tenure and Age (2012-2016) Data Table Heading Unicorporated Area" sqref="E11" xr:uid="{00000000-0002-0000-0500-00000C000000}"/>
    <dataValidation allowBlank="1" showInputMessage="1" showErrorMessage="1" prompt="Calculation Data Table Heading For calculation purposes only" sqref="A37" xr:uid="{00000000-0002-0000-0500-00000D000000}"/>
    <dataValidation allowBlank="1" showInputMessage="1" showErrorMessage="1" prompt="Calculation Data Table Heading Mariposa Country, California" sqref="C37" xr:uid="{00000000-0002-0000-0500-00000E000000}"/>
    <dataValidation allowBlank="1" showInputMessage="1" showErrorMessage="1" prompt="Calculation Data Table Heading Mariposa Country, California 2" sqref="D37" xr:uid="{00000000-0002-0000-0500-00000F000000}"/>
    <dataValidation allowBlank="1" showInputMessage="1" showErrorMessage="1" prompt="Calculation Data Table Heading Unicorporated Area" sqref="E37" xr:uid="{00000000-0002-0000-0500-000010000000}"/>
    <dataValidation allowBlank="1" showInputMessage="1" showErrorMessage="1" prompt="Household Size by Tenure (Including Large Households) (2012-2016)" sqref="A58:F58" xr:uid="{00000000-0002-0000-0500-000011000000}"/>
    <dataValidation allowBlank="1" showInputMessage="1" showErrorMessage="1" prompt="Household Size by Tenure (Including Large Households) (2012-2016) Data Table Heading Mariposa Country" sqref="C59" xr:uid="{00000000-0002-0000-0500-000012000000}"/>
    <dataValidation allowBlank="1" showInputMessage="1" showErrorMessage="1" prompt="Household Size by Tenure (Including Large Households) (2012-2016) Data Table Heading Mariposa Country 2" sqref="D59" xr:uid="{00000000-0002-0000-0500-000013000000}"/>
    <dataValidation allowBlank="1" showInputMessage="1" showErrorMessage="1" prompt="Household Size by Tenure (Including Large Households) (2012-2016) Data Table Heading Unicorporated Area" sqref="F59 E59" xr:uid="{00000000-0002-0000-0500-000014000000}"/>
    <dataValidation allowBlank="1" showInputMessage="1" showErrorMessage="1" prompt="Female Headed Households (2016)" sqref="A76:E77" xr:uid="{00000000-0002-0000-0500-000015000000}"/>
    <dataValidation allowBlank="1" showInputMessage="1" showErrorMessage="1" prompt="Female Headed Households (2016) Data Table Heading Mariposa Country" sqref="B78" xr:uid="{00000000-0002-0000-0500-000016000000}"/>
    <dataValidation allowBlank="1" showInputMessage="1" showErrorMessage="1" prompt="Female Headed Households (2016) Data Table Heading Mariposa Country 2" sqref="C78" xr:uid="{00000000-0002-0000-0500-000017000000}"/>
    <dataValidation allowBlank="1" showInputMessage="1" showErrorMessage="1" prompt="Female Headed Households (2016) Data Table Heading Unicorporated Country" sqref="D78" xr:uid="{00000000-0002-0000-0500-000018000000}"/>
    <dataValidation allowBlank="1" showInputMessage="1" showErrorMessage="1" prompt="Female Headed Households (2016) Data Table Heading Unicorporated Country 2" sqref="E78" xr:uid="{00000000-0002-0000-0500-000019000000}"/>
    <dataValidation allowBlank="1" showInputMessage="1" showErrorMessage="1" prompt="Data Table Heading Total" sqref="A88" xr:uid="{00000000-0002-0000-0500-00001A000000}"/>
    <dataValidation allowBlank="1" showInputMessage="1" showErrorMessage="1" prompt="Mariposa Country, California Sub heading Estimate" sqref="B4" xr:uid="{00000000-0002-0000-0500-00001B000000}"/>
    <dataValidation allowBlank="1" showInputMessage="1" showErrorMessage="1" prompt="Mariposa Country, California Sub heading Margin of Error" sqref="C4" xr:uid="{00000000-0002-0000-0500-00001C000000}"/>
    <dataValidation allowBlank="1" showInputMessage="1" showErrorMessage="1" prompt="Unincorporated Area sub heading Estimate" sqref="D4" xr:uid="{00000000-0002-0000-0500-00001D000000}"/>
    <dataValidation allowBlank="1" showInputMessage="1" showErrorMessage="1" prompt="Existing Households sub heading Year" sqref="A4" xr:uid="{00000000-0002-0000-0500-00001E000000}"/>
    <dataValidation allowBlank="1" showInputMessage="1" showErrorMessage="1" prompt="Mariposa Countrywide Total sub heading estimate." sqref="C12" xr:uid="{00000000-0002-0000-0500-00001F000000}"/>
    <dataValidation allowBlank="1" showInputMessage="1" showErrorMessage="1" prompt="Mariposa Countywide Total sub heading margin of error." sqref="D12" xr:uid="{00000000-0002-0000-0500-000020000000}"/>
    <dataValidation allowBlank="1" showInputMessage="1" showErrorMessage="1" prompt="Unicorporated Area sub heading estimate." sqref="E12" xr:uid="{00000000-0002-0000-0500-000021000000}"/>
    <dataValidation allowBlank="1" showInputMessage="1" showErrorMessage="1" prompt="Mariposa Country, California sub heading estimate." sqref="C38" xr:uid="{00000000-0002-0000-0500-000022000000}"/>
    <dataValidation allowBlank="1" showInputMessage="1" showErrorMessage="1" prompt="Mariposa Country, California sub heading margin of errors." sqref="D38" xr:uid="{00000000-0002-0000-0500-000023000000}"/>
    <dataValidation allowBlank="1" showInputMessage="1" showErrorMessage="1" prompt="Unincorporated Area sub heading estimate." sqref="E38" xr:uid="{00000000-0002-0000-0500-000024000000}"/>
    <dataValidation allowBlank="1" showInputMessage="1" showErrorMessage="1" prompt="Householder Type" sqref="A79" xr:uid="{00000000-0002-0000-0500-000025000000}"/>
    <dataValidation allowBlank="1" showInputMessage="1" showErrorMessage="1" prompt="Mariposa Country sub heading number." sqref="B79" xr:uid="{00000000-0002-0000-0500-000026000000}"/>
    <dataValidation allowBlank="1" showInputMessage="1" showErrorMessage="1" prompt="Mariposa Country sub heading percent." sqref="C79" xr:uid="{00000000-0002-0000-0500-000027000000}"/>
    <dataValidation allowBlank="1" showInputMessage="1" showErrorMessage="1" prompt="Unicorporated Country sub heading number." sqref="D79" xr:uid="{00000000-0002-0000-0500-000028000000}"/>
    <dataValidation allowBlank="1" showInputMessage="1" showErrorMessage="1" prompt="Unicorporated Country sub heading percent." sqref="E79" xr:uid="{00000000-0002-0000-0500-000029000000}"/>
    <dataValidation allowBlank="1" showInputMessage="1" showErrorMessage="1" prompt="Mariposa country Subheading Hash" sqref="C60" xr:uid="{F054C3BF-92B7-4B59-B231-A717A44C26F2}"/>
    <dataValidation allowBlank="1" showInputMessage="1" showErrorMessage="1" prompt="Mariposa country Subheading Parcent" sqref="D60" xr:uid="{6045F3B8-34AE-4CAB-ACED-08EF6CB1FDAE}"/>
    <dataValidation allowBlank="1" showInputMessage="1" showErrorMessage="1" prompt="Unicorporated Area Sub heading Hash" sqref="E60" xr:uid="{ED1D19B0-D27A-4587-806E-92148D5695BC}"/>
    <dataValidation allowBlank="1" showInputMessage="1" showErrorMessage="1" prompt="Unicorporated Area Sub heading Percent" sqref="F60" xr:uid="{DAD953EC-748F-4850-A2E4-296706ABF159}"/>
  </dataValidations>
  <hyperlinks>
    <hyperlink ref="A73" r:id="rId1" xr:uid="{00000000-0004-0000-0500-000000000000}"/>
    <hyperlink ref="A7" r:id="rId2" xr:uid="{00000000-0004-0000-0500-000001000000}"/>
    <hyperlink ref="A86" r:id="rId3" xr:uid="{00000000-0004-0000-0500-000002000000}"/>
    <hyperlink ref="A34" r:id="rId4" xr:uid="{00000000-0004-0000-0500-000003000000}"/>
    <hyperlink ref="A34" r:id="rId5" xr:uid="{00000000-0004-0000-0500-000004000000}"/>
  </hyperlinks>
  <pageMargins left="0.7" right="0.7" top="0.75" bottom="0.75" header="0.3" footer="0.3"/>
  <pageSetup scale="55" fitToHeight="0" pageOrder="overThenDown" orientation="landscape" r:id="rId6"/>
  <headerFooter>
    <oddHeader>&amp;L6th Cycle Housing Element Data Package&amp;CMariposa County and the Cities Within</oddHeader>
    <oddFooter>&amp;LHCD-Housing Policy Division (HPD)&amp;CPage &amp;P&amp;R&amp;D</oddFooter>
  </headerFooter>
  <rowBreaks count="2" manualBreakCount="2">
    <brk id="8" max="16383" man="1"/>
    <brk id="34" max="16383" man="1"/>
  </rowBreaks>
  <colBreaks count="5" manualBreakCount="5">
    <brk id="13" min="1" max="6" man="1"/>
    <brk id="13" min="74" max="85" man="1"/>
    <brk id="14" min="8" max="33" man="1"/>
    <brk id="14" min="56" max="72" man="1"/>
    <brk id="25" max="1048575" man="1"/>
  </colBreaks>
  <ignoredErrors>
    <ignoredError sqref="D62:D64 E62:E64 D66:D68 E66:E68 D70:D72 E70:E73" formula="1"/>
    <ignoredError sqref="D4 E12 E38 D79" calculatedColumn="1"/>
  </ignoredErrors>
  <tableParts count="6">
    <tablePart r:id="rId7"/>
    <tablePart r:id="rId8"/>
    <tablePart r:id="rId9"/>
    <tablePart r:id="rId10"/>
    <tablePart r:id="rId11"/>
    <tablePart r:id="rId1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55"/>
  <sheetViews>
    <sheetView topLeftCell="G1" zoomScaleNormal="100" zoomScalePageLayoutView="85" workbookViewId="0">
      <selection activeCell="M12" sqref="M12"/>
    </sheetView>
  </sheetViews>
  <sheetFormatPr baseColWidth="10" defaultColWidth="9.1640625" defaultRowHeight="15"/>
  <cols>
    <col min="1" max="1" width="31.83203125" style="9" bestFit="1" customWidth="1"/>
    <col min="2" max="2" width="27.6640625" style="9" customWidth="1"/>
    <col min="3" max="3" width="30.33203125" style="9" customWidth="1"/>
    <col min="4" max="4" width="21.83203125" style="9" customWidth="1"/>
    <col min="5" max="5" width="17.5" style="9" customWidth="1"/>
    <col min="6" max="6" width="22.83203125" style="9" customWidth="1"/>
    <col min="7" max="7" width="15.1640625" style="9" customWidth="1"/>
    <col min="8" max="8" width="20.33203125" style="9" customWidth="1"/>
    <col min="9" max="9" width="42.6640625" style="9" customWidth="1"/>
    <col min="10" max="10" width="18.6640625" style="9" customWidth="1"/>
    <col min="11" max="11" width="14.33203125" style="9" customWidth="1"/>
    <col min="12" max="12" width="26.1640625" style="9" customWidth="1"/>
    <col min="13" max="13" width="20" style="9" customWidth="1"/>
    <col min="14" max="14" width="29.33203125" style="9" customWidth="1"/>
    <col min="15" max="15" width="11" style="9" customWidth="1"/>
    <col min="16" max="16" width="12" style="9" customWidth="1"/>
    <col min="17" max="17" width="16.1640625" style="9" customWidth="1"/>
    <col min="18" max="19" width="12" style="9" customWidth="1"/>
    <col min="20" max="16384" width="9.1640625" style="9"/>
  </cols>
  <sheetData>
    <row r="1" spans="1:20" s="402" customFormat="1" ht="15" customHeight="1">
      <c r="A1" s="268"/>
      <c r="B1" s="268"/>
      <c r="C1" s="268"/>
      <c r="D1" s="268"/>
      <c r="E1" s="268"/>
      <c r="F1" s="268"/>
    </row>
    <row r="2" spans="1:20" ht="21" thickBot="1">
      <c r="A2" s="647" t="s">
        <v>133</v>
      </c>
      <c r="B2" s="417"/>
      <c r="C2" s="417"/>
      <c r="D2" s="417"/>
      <c r="E2" s="417"/>
      <c r="F2" s="417"/>
      <c r="G2" s="417"/>
      <c r="H2" s="417"/>
      <c r="I2" s="417"/>
      <c r="J2" s="417"/>
      <c r="K2" s="417"/>
      <c r="L2" s="417"/>
      <c r="M2" s="417"/>
      <c r="N2" s="417"/>
      <c r="O2" s="417"/>
      <c r="P2" s="417"/>
      <c r="Q2" s="417"/>
      <c r="R2" s="417"/>
      <c r="S2" s="417"/>
    </row>
    <row r="3" spans="1:20" s="5" customFormat="1" ht="24.75" customHeight="1" thickBot="1">
      <c r="A3" s="418" t="s">
        <v>631</v>
      </c>
      <c r="B3" s="742" t="s">
        <v>112</v>
      </c>
      <c r="C3" s="743"/>
      <c r="D3" s="744"/>
      <c r="E3" s="743"/>
      <c r="F3" s="743"/>
      <c r="G3" s="744"/>
      <c r="H3" s="744"/>
      <c r="I3" s="744"/>
      <c r="J3" s="744"/>
      <c r="K3" s="744"/>
      <c r="L3" s="744"/>
      <c r="M3" s="744"/>
      <c r="N3" s="744"/>
      <c r="O3" s="744"/>
      <c r="P3" s="744"/>
      <c r="Q3" s="744"/>
      <c r="R3" s="401"/>
      <c r="S3" s="87"/>
    </row>
    <row r="4" spans="1:20" s="5" customFormat="1" ht="30" customHeight="1" thickBot="1">
      <c r="A4" s="438" t="s">
        <v>99</v>
      </c>
      <c r="B4" s="646" t="s">
        <v>8</v>
      </c>
      <c r="C4" s="646" t="s">
        <v>600</v>
      </c>
      <c r="D4" s="436" t="s">
        <v>601</v>
      </c>
      <c r="E4" s="646" t="s">
        <v>102</v>
      </c>
      <c r="F4" s="646" t="s">
        <v>602</v>
      </c>
      <c r="G4" s="437" t="s">
        <v>603</v>
      </c>
      <c r="H4" s="436" t="s">
        <v>103</v>
      </c>
      <c r="I4" s="436" t="s">
        <v>604</v>
      </c>
      <c r="J4" s="437" t="s">
        <v>605</v>
      </c>
      <c r="K4" s="435" t="s">
        <v>104</v>
      </c>
      <c r="L4" s="436" t="s">
        <v>606</v>
      </c>
      <c r="M4" s="437" t="s">
        <v>607</v>
      </c>
      <c r="N4" s="435" t="s">
        <v>105</v>
      </c>
      <c r="O4" s="436" t="s">
        <v>608</v>
      </c>
      <c r="P4" s="437" t="s">
        <v>609</v>
      </c>
      <c r="Q4" s="435" t="s">
        <v>106</v>
      </c>
      <c r="R4" s="436" t="s">
        <v>610</v>
      </c>
      <c r="S4" s="436" t="s">
        <v>611</v>
      </c>
    </row>
    <row r="5" spans="1:20" s="12" customFormat="1">
      <c r="A5" s="439" t="s">
        <v>378</v>
      </c>
      <c r="B5" s="440">
        <v>2010</v>
      </c>
      <c r="C5" s="440">
        <v>2018</v>
      </c>
      <c r="D5" s="458" t="s">
        <v>40</v>
      </c>
      <c r="E5" s="440">
        <v>2010</v>
      </c>
      <c r="F5" s="440">
        <v>2018</v>
      </c>
      <c r="G5" s="441" t="s">
        <v>40</v>
      </c>
      <c r="H5" s="439">
        <v>2010</v>
      </c>
      <c r="I5" s="440">
        <v>2018</v>
      </c>
      <c r="J5" s="440" t="s">
        <v>40</v>
      </c>
      <c r="K5" s="440">
        <v>2010</v>
      </c>
      <c r="L5" s="440">
        <v>2018</v>
      </c>
      <c r="M5" s="440" t="s">
        <v>40</v>
      </c>
      <c r="N5" s="440">
        <v>2010</v>
      </c>
      <c r="O5" s="440">
        <v>2018</v>
      </c>
      <c r="P5" s="441" t="s">
        <v>40</v>
      </c>
      <c r="Q5" s="441">
        <v>2010</v>
      </c>
      <c r="R5" s="440">
        <v>2018</v>
      </c>
      <c r="S5" s="440" t="s">
        <v>40</v>
      </c>
      <c r="T5" s="11"/>
    </row>
    <row r="6" spans="1:20" ht="16" thickBot="1">
      <c r="A6" s="442" t="s">
        <v>322</v>
      </c>
      <c r="B6" s="443">
        <f>B7</f>
        <v>10188</v>
      </c>
      <c r="C6" s="443">
        <f>C7</f>
        <v>10449</v>
      </c>
      <c r="D6" s="444">
        <f t="shared" ref="D6:D7" si="0">(C6-B6)/B6</f>
        <v>2.5618374558303889E-2</v>
      </c>
      <c r="E6" s="445">
        <f>E7</f>
        <v>6943</v>
      </c>
      <c r="F6" s="446">
        <f>F7</f>
        <v>7017</v>
      </c>
      <c r="G6" s="447">
        <f t="shared" ref="G6:G7" si="1">(F6-E6)/E6</f>
        <v>1.0658216909117096E-2</v>
      </c>
      <c r="H6" s="448">
        <f>H7</f>
        <v>102</v>
      </c>
      <c r="I6" s="449">
        <f>I7</f>
        <v>209</v>
      </c>
      <c r="J6" s="444">
        <f t="shared" ref="J6:J7" si="2">(I6-H6)/H6</f>
        <v>1.0490196078431373</v>
      </c>
      <c r="K6" s="443">
        <f>K7</f>
        <v>515</v>
      </c>
      <c r="L6" s="449">
        <f>L7</f>
        <v>529</v>
      </c>
      <c r="M6" s="444">
        <f t="shared" ref="M6:M7" si="3">(L6-K6)/K6</f>
        <v>2.7184466019417475E-2</v>
      </c>
      <c r="N6" s="443">
        <f>N7</f>
        <v>309</v>
      </c>
      <c r="O6" s="449">
        <f>O7</f>
        <v>309</v>
      </c>
      <c r="P6" s="444">
        <f t="shared" ref="P6:P7" si="4">(O6-N6)/N6</f>
        <v>0</v>
      </c>
      <c r="Q6" s="443">
        <f>Q7</f>
        <v>2319</v>
      </c>
      <c r="R6" s="449">
        <f>R7</f>
        <v>2385</v>
      </c>
      <c r="S6" s="450">
        <f t="shared" ref="S6:S7" si="5">(R6-Q6)/Q6</f>
        <v>2.8460543337645538E-2</v>
      </c>
      <c r="T6" s="10"/>
    </row>
    <row r="7" spans="1:20" ht="16" thickBot="1">
      <c r="A7" s="451" t="s">
        <v>8</v>
      </c>
      <c r="B7" s="452">
        <v>10188</v>
      </c>
      <c r="C7" s="453">
        <v>10449</v>
      </c>
      <c r="D7" s="454">
        <f t="shared" si="0"/>
        <v>2.5618374558303889E-2</v>
      </c>
      <c r="E7" s="455">
        <v>6943</v>
      </c>
      <c r="F7" s="453">
        <v>7017</v>
      </c>
      <c r="G7" s="454">
        <f t="shared" si="1"/>
        <v>1.0658216909117096E-2</v>
      </c>
      <c r="H7" s="456">
        <v>102</v>
      </c>
      <c r="I7" s="453">
        <v>209</v>
      </c>
      <c r="J7" s="454">
        <f t="shared" si="2"/>
        <v>1.0490196078431373</v>
      </c>
      <c r="K7" s="452">
        <v>515</v>
      </c>
      <c r="L7" s="453">
        <v>529</v>
      </c>
      <c r="M7" s="454">
        <f t="shared" si="3"/>
        <v>2.7184466019417475E-2</v>
      </c>
      <c r="N7" s="452">
        <v>309</v>
      </c>
      <c r="O7" s="453">
        <v>309</v>
      </c>
      <c r="P7" s="454">
        <f t="shared" si="4"/>
        <v>0</v>
      </c>
      <c r="Q7" s="452">
        <v>2319</v>
      </c>
      <c r="R7" s="453">
        <v>2385</v>
      </c>
      <c r="S7" s="457">
        <f t="shared" si="5"/>
        <v>2.8460543337645538E-2</v>
      </c>
      <c r="T7" s="10"/>
    </row>
    <row r="8" spans="1:20" ht="15" customHeight="1">
      <c r="A8" s="645" t="s">
        <v>268</v>
      </c>
      <c r="B8" s="616"/>
      <c r="C8" s="616"/>
      <c r="D8" s="616"/>
      <c r="E8" s="616"/>
      <c r="F8" s="615"/>
      <c r="G8" s="615"/>
      <c r="H8" s="615"/>
      <c r="I8" s="615"/>
      <c r="J8" s="615"/>
      <c r="K8" s="615"/>
      <c r="L8" s="616"/>
      <c r="M8" s="616"/>
      <c r="N8" s="616"/>
      <c r="O8" s="616"/>
      <c r="P8" s="616"/>
      <c r="Q8" s="617"/>
      <c r="R8" s="617"/>
      <c r="S8" s="617"/>
      <c r="T8" s="113"/>
    </row>
    <row r="9" spans="1:20">
      <c r="A9" s="135"/>
      <c r="B9" s="135"/>
      <c r="C9" s="135"/>
      <c r="D9" s="135"/>
      <c r="E9" s="135"/>
      <c r="F9" s="135"/>
      <c r="G9" s="135"/>
      <c r="H9" s="135"/>
      <c r="I9" s="135"/>
      <c r="J9" s="135"/>
      <c r="K9" s="135"/>
      <c r="L9" s="135"/>
      <c r="M9" s="135"/>
      <c r="N9" s="415"/>
      <c r="O9" s="55"/>
      <c r="P9" s="135"/>
      <c r="Q9" s="135"/>
      <c r="R9" s="135"/>
      <c r="S9" s="135"/>
      <c r="T9" s="10"/>
    </row>
    <row r="10" spans="1:20" ht="21" thickBot="1">
      <c r="A10" s="647" t="s">
        <v>134</v>
      </c>
      <c r="B10" s="417"/>
      <c r="C10" s="417"/>
      <c r="D10" s="417"/>
      <c r="E10" s="417"/>
      <c r="F10" s="417"/>
      <c r="G10" s="417"/>
      <c r="H10" s="417"/>
      <c r="I10" s="417"/>
      <c r="J10" s="417"/>
      <c r="K10" s="417"/>
      <c r="L10" s="417"/>
      <c r="M10" s="417"/>
      <c r="N10" s="417"/>
      <c r="O10" s="135"/>
      <c r="P10" s="135"/>
      <c r="Q10" s="135"/>
      <c r="R10" s="135"/>
      <c r="S10" s="135"/>
    </row>
    <row r="11" spans="1:20" ht="17" thickBot="1">
      <c r="A11" s="419" t="s">
        <v>631</v>
      </c>
      <c r="B11" s="745" t="s">
        <v>631</v>
      </c>
      <c r="C11" s="746"/>
      <c r="D11" s="747"/>
      <c r="E11" s="748" t="s">
        <v>310</v>
      </c>
      <c r="F11" s="749"/>
      <c r="G11" s="749"/>
      <c r="H11" s="749"/>
      <c r="I11" s="749"/>
      <c r="J11" s="750"/>
      <c r="K11" s="412"/>
      <c r="L11" s="413"/>
      <c r="M11" s="413"/>
      <c r="N11" s="413"/>
      <c r="O11" s="135"/>
      <c r="P11" s="135"/>
      <c r="Q11" s="135"/>
      <c r="R11" s="135"/>
      <c r="S11" s="135"/>
    </row>
    <row r="12" spans="1:20" ht="17" thickBot="1">
      <c r="A12" s="461" t="s">
        <v>119</v>
      </c>
      <c r="B12" s="462" t="s">
        <v>120</v>
      </c>
      <c r="C12" s="463" t="s">
        <v>121</v>
      </c>
      <c r="D12" s="464" t="s">
        <v>122</v>
      </c>
      <c r="E12" s="464" t="s">
        <v>123</v>
      </c>
      <c r="F12" s="464" t="s">
        <v>124</v>
      </c>
      <c r="G12" s="464" t="s">
        <v>125</v>
      </c>
      <c r="H12" s="464" t="s">
        <v>126</v>
      </c>
      <c r="I12" s="464" t="s">
        <v>127</v>
      </c>
      <c r="J12" s="464" t="s">
        <v>128</v>
      </c>
      <c r="K12" s="463" t="s">
        <v>129</v>
      </c>
      <c r="L12" s="464" t="s">
        <v>311</v>
      </c>
      <c r="M12" s="465" t="s">
        <v>312</v>
      </c>
      <c r="N12" s="463" t="s">
        <v>313</v>
      </c>
      <c r="O12" s="135"/>
      <c r="P12" s="135"/>
      <c r="Q12" s="135"/>
      <c r="R12" s="135"/>
      <c r="S12" s="135"/>
    </row>
    <row r="13" spans="1:20" s="40" customFormat="1" ht="16" thickBot="1">
      <c r="A13" s="459" t="s">
        <v>378</v>
      </c>
      <c r="B13" s="420">
        <v>10334</v>
      </c>
      <c r="C13" s="421">
        <v>7255</v>
      </c>
      <c r="D13" s="420">
        <v>3079</v>
      </c>
      <c r="E13" s="420">
        <v>393</v>
      </c>
      <c r="F13" s="420">
        <v>16</v>
      </c>
      <c r="G13" s="420">
        <v>283</v>
      </c>
      <c r="H13" s="420">
        <v>629</v>
      </c>
      <c r="I13" s="420">
        <v>1379</v>
      </c>
      <c r="J13" s="420">
        <v>372</v>
      </c>
      <c r="K13" s="422">
        <f>D13/B13</f>
        <v>0.29794851945035805</v>
      </c>
      <c r="L13" s="422">
        <f>G13/(B21+H13+G13)</f>
        <v>4.7451374916163649E-2</v>
      </c>
      <c r="M13" s="423">
        <f>E13/(B27+F13+E13)</f>
        <v>0.15045941807044411</v>
      </c>
      <c r="N13" s="460">
        <f>(G13+E13)/(E13+F13+G13+H13+C13)</f>
        <v>7.882462686567164E-2</v>
      </c>
      <c r="O13" s="135"/>
      <c r="P13" s="135"/>
      <c r="Q13" s="135"/>
      <c r="R13" s="135"/>
      <c r="S13" s="135"/>
    </row>
    <row r="14" spans="1:20" s="98" customFormat="1" ht="16" thickBot="1">
      <c r="A14" s="466" t="s">
        <v>322</v>
      </c>
      <c r="B14" s="467">
        <f t="shared" ref="B14:J14" si="6">B13</f>
        <v>10334</v>
      </c>
      <c r="C14" s="467">
        <f t="shared" si="6"/>
        <v>7255</v>
      </c>
      <c r="D14" s="467">
        <f t="shared" si="6"/>
        <v>3079</v>
      </c>
      <c r="E14" s="467">
        <f t="shared" si="6"/>
        <v>393</v>
      </c>
      <c r="F14" s="467">
        <f t="shared" si="6"/>
        <v>16</v>
      </c>
      <c r="G14" s="467">
        <f t="shared" si="6"/>
        <v>283</v>
      </c>
      <c r="H14" s="467">
        <f t="shared" si="6"/>
        <v>629</v>
      </c>
      <c r="I14" s="467">
        <f t="shared" si="6"/>
        <v>1379</v>
      </c>
      <c r="J14" s="467">
        <f t="shared" si="6"/>
        <v>372</v>
      </c>
      <c r="K14" s="468">
        <f>D14/B14</f>
        <v>0.29794851945035805</v>
      </c>
      <c r="L14" s="469">
        <f>G14/(D21+H14+G14)</f>
        <v>4.7451374916163649E-2</v>
      </c>
      <c r="M14" s="469">
        <f>E14/(D27+F14+E14)</f>
        <v>0.15045941807044411</v>
      </c>
      <c r="N14" s="470">
        <f>(G14+E14)/(E14+F14+G14+H14+C14)</f>
        <v>7.882462686567164E-2</v>
      </c>
      <c r="O14" s="135"/>
      <c r="P14" s="135"/>
      <c r="Q14" s="135"/>
      <c r="R14" s="135"/>
      <c r="S14" s="135"/>
    </row>
    <row r="15" spans="1:20" ht="16" thickBot="1">
      <c r="A15" s="705" t="s">
        <v>331</v>
      </c>
      <c r="B15" s="706">
        <f t="shared" ref="B15:J15" si="7">B14</f>
        <v>10334</v>
      </c>
      <c r="C15" s="707">
        <f t="shared" si="7"/>
        <v>7255</v>
      </c>
      <c r="D15" s="708">
        <f t="shared" si="7"/>
        <v>3079</v>
      </c>
      <c r="E15" s="709">
        <f t="shared" si="7"/>
        <v>393</v>
      </c>
      <c r="F15" s="709">
        <f t="shared" si="7"/>
        <v>16</v>
      </c>
      <c r="G15" s="709">
        <f t="shared" si="7"/>
        <v>283</v>
      </c>
      <c r="H15" s="709">
        <f t="shared" si="7"/>
        <v>629</v>
      </c>
      <c r="I15" s="709">
        <f t="shared" si="7"/>
        <v>1379</v>
      </c>
      <c r="J15" s="709">
        <f t="shared" si="7"/>
        <v>372</v>
      </c>
      <c r="K15" s="710">
        <f>D15/B15</f>
        <v>0.29794851945035805</v>
      </c>
      <c r="L15" s="710" t="e">
        <f>G15/(D22+H15+G15)</f>
        <v>#VALUE!</v>
      </c>
      <c r="M15" s="711" t="e">
        <f>E15/(D28+F15+E15)</f>
        <v>#VALUE!</v>
      </c>
      <c r="N15" s="712">
        <f>(G15+E15)/(E15+F15+G15+H15+C15)</f>
        <v>7.882462686567164E-2</v>
      </c>
      <c r="O15" s="414"/>
      <c r="P15" s="135"/>
      <c r="Q15" s="135"/>
      <c r="R15" s="135"/>
      <c r="S15" s="135"/>
    </row>
    <row r="16" spans="1:20" s="90" customFormat="1">
      <c r="A16" s="705" t="s">
        <v>332</v>
      </c>
      <c r="B16" s="706">
        <f t="shared" ref="B16:J16" si="8">B15</f>
        <v>10334</v>
      </c>
      <c r="C16" s="389">
        <f t="shared" si="8"/>
        <v>7255</v>
      </c>
      <c r="D16" s="709">
        <f t="shared" si="8"/>
        <v>3079</v>
      </c>
      <c r="E16" s="709">
        <f t="shared" si="8"/>
        <v>393</v>
      </c>
      <c r="F16" s="709">
        <f t="shared" si="8"/>
        <v>16</v>
      </c>
      <c r="G16" s="709">
        <f t="shared" si="8"/>
        <v>283</v>
      </c>
      <c r="H16" s="715">
        <f t="shared" si="8"/>
        <v>629</v>
      </c>
      <c r="I16" s="715">
        <f t="shared" si="8"/>
        <v>1379</v>
      </c>
      <c r="J16" s="709">
        <f t="shared" si="8"/>
        <v>372</v>
      </c>
      <c r="K16" s="710">
        <f>D16/B16</f>
        <v>0.29794851945035805</v>
      </c>
      <c r="L16" s="710" t="e">
        <f>G16/(D23+H16+G16)</f>
        <v>#VALUE!</v>
      </c>
      <c r="M16" s="389" t="e">
        <f>E16/(D29+F16+E16)</f>
        <v>#VALUE!</v>
      </c>
      <c r="N16" s="712">
        <f>(G16+E16)/(E16+F16+G16+H16+C16)</f>
        <v>7.882462686567164E-2</v>
      </c>
      <c r="O16" s="135"/>
      <c r="P16" s="135"/>
      <c r="Q16" s="135"/>
      <c r="R16" s="135"/>
      <c r="S16" s="135"/>
    </row>
    <row r="17" spans="1:19" s="40" customFormat="1" ht="20.25" customHeight="1">
      <c r="A17" s="416"/>
      <c r="B17" s="135"/>
      <c r="C17" s="135"/>
      <c r="D17" s="135"/>
      <c r="E17" s="135"/>
      <c r="F17" s="135"/>
      <c r="G17" s="135"/>
      <c r="H17" s="135"/>
      <c r="I17" s="135"/>
      <c r="J17" s="135"/>
      <c r="K17" s="135"/>
      <c r="L17" s="135"/>
      <c r="M17" s="415"/>
      <c r="N17" s="55"/>
      <c r="O17" s="135"/>
      <c r="P17" s="135"/>
      <c r="Q17" s="135"/>
      <c r="R17" s="135"/>
      <c r="S17" s="135"/>
    </row>
    <row r="18" spans="1:19" ht="24" customHeight="1" thickBot="1">
      <c r="A18" s="476" t="s">
        <v>640</v>
      </c>
      <c r="B18" s="477" t="s">
        <v>379</v>
      </c>
      <c r="C18" s="478" t="s">
        <v>592</v>
      </c>
      <c r="D18" s="477" t="s">
        <v>322</v>
      </c>
      <c r="E18" s="135"/>
      <c r="F18" s="135"/>
      <c r="G18" s="135"/>
      <c r="H18" s="135"/>
      <c r="I18" s="135"/>
      <c r="J18" s="135"/>
      <c r="K18" s="135"/>
      <c r="L18" s="135"/>
      <c r="M18" s="135"/>
      <c r="N18" s="135"/>
      <c r="O18" s="135"/>
      <c r="P18" s="135"/>
      <c r="Q18" s="135"/>
      <c r="R18" s="135"/>
      <c r="S18" s="135"/>
    </row>
    <row r="19" spans="1:19" s="650" customFormat="1" ht="30" customHeight="1" thickBot="1">
      <c r="A19" s="651" t="s">
        <v>8</v>
      </c>
      <c r="B19" s="652" t="s">
        <v>56</v>
      </c>
      <c r="C19" s="653" t="s">
        <v>85</v>
      </c>
      <c r="D19" s="654" t="s">
        <v>631</v>
      </c>
      <c r="E19" s="617"/>
      <c r="F19" s="617"/>
      <c r="G19" s="617"/>
      <c r="H19" s="617"/>
      <c r="I19" s="617"/>
      <c r="J19" s="617"/>
      <c r="K19" s="617"/>
      <c r="L19" s="617"/>
      <c r="M19" s="617"/>
      <c r="N19" s="617"/>
      <c r="O19" s="617"/>
      <c r="P19" s="617"/>
      <c r="Q19" s="617"/>
      <c r="R19" s="617"/>
      <c r="S19" s="617"/>
    </row>
    <row r="20" spans="1:19" s="40" customFormat="1" ht="19.5" customHeight="1">
      <c r="A20" s="648" t="s">
        <v>631</v>
      </c>
      <c r="B20" s="426">
        <v>7255</v>
      </c>
      <c r="C20" s="427" t="s">
        <v>425</v>
      </c>
      <c r="D20" s="648" t="s">
        <v>631</v>
      </c>
      <c r="E20" s="135"/>
      <c r="F20" s="135"/>
      <c r="G20" s="135"/>
      <c r="H20" s="135"/>
      <c r="I20" s="135"/>
      <c r="J20" s="135"/>
      <c r="K20" s="135"/>
      <c r="L20" s="135"/>
      <c r="M20" s="135"/>
      <c r="N20" s="135"/>
      <c r="O20" s="135"/>
      <c r="P20" s="135"/>
      <c r="Q20" s="135"/>
      <c r="R20" s="135"/>
      <c r="S20" s="135"/>
    </row>
    <row r="21" spans="1:19" s="40" customFormat="1" ht="30" customHeight="1">
      <c r="A21" s="472" t="s">
        <v>314</v>
      </c>
      <c r="B21" s="428">
        <v>5052</v>
      </c>
      <c r="C21" s="429" t="s">
        <v>427</v>
      </c>
      <c r="D21" s="428">
        <f>B21</f>
        <v>5052</v>
      </c>
      <c r="E21" s="135"/>
      <c r="F21" s="135"/>
      <c r="G21" s="135"/>
      <c r="H21" s="135"/>
      <c r="I21" s="135"/>
      <c r="J21" s="135"/>
      <c r="K21" s="135"/>
      <c r="L21" s="135"/>
      <c r="M21" s="135"/>
      <c r="N21" s="135"/>
      <c r="O21" s="135"/>
      <c r="P21" s="135"/>
      <c r="Q21" s="135"/>
      <c r="R21" s="135"/>
      <c r="S21" s="135"/>
    </row>
    <row r="22" spans="1:19" s="40" customFormat="1" ht="21" customHeight="1" thickBot="1">
      <c r="A22" s="473" t="s">
        <v>315</v>
      </c>
      <c r="B22" s="430">
        <v>3954</v>
      </c>
      <c r="C22" s="431" t="s">
        <v>482</v>
      </c>
      <c r="D22" s="655" t="s">
        <v>631</v>
      </c>
      <c r="E22" s="135"/>
      <c r="F22" s="135"/>
      <c r="G22" s="135"/>
      <c r="H22" s="135"/>
      <c r="I22" s="135"/>
      <c r="J22" s="135"/>
      <c r="K22" s="135"/>
      <c r="L22" s="135"/>
      <c r="M22" s="135"/>
      <c r="N22" s="135"/>
      <c r="O22" s="135"/>
      <c r="P22" s="135"/>
      <c r="Q22" s="135"/>
      <c r="R22" s="135"/>
      <c r="S22" s="135"/>
    </row>
    <row r="23" spans="1:19" s="650" customFormat="1" ht="30" customHeight="1" thickBot="1">
      <c r="A23" s="649" t="s">
        <v>316</v>
      </c>
      <c r="B23" s="379">
        <v>1021</v>
      </c>
      <c r="C23" s="375" t="s">
        <v>483</v>
      </c>
      <c r="D23" s="648" t="s">
        <v>631</v>
      </c>
      <c r="E23" s="617"/>
      <c r="F23" s="617"/>
      <c r="G23" s="617"/>
      <c r="H23" s="617"/>
      <c r="I23" s="617"/>
      <c r="J23" s="617"/>
      <c r="K23" s="617"/>
      <c r="L23" s="617"/>
      <c r="M23" s="617"/>
      <c r="N23" s="617"/>
      <c r="O23" s="617"/>
      <c r="P23" s="617"/>
      <c r="Q23" s="617"/>
      <c r="R23" s="617"/>
      <c r="S23" s="617"/>
    </row>
    <row r="24" spans="1:19" s="650" customFormat="1" ht="17" thickBot="1">
      <c r="A24" s="649" t="s">
        <v>317</v>
      </c>
      <c r="B24" s="374">
        <v>50</v>
      </c>
      <c r="C24" s="375" t="s">
        <v>484</v>
      </c>
      <c r="D24" s="648" t="s">
        <v>631</v>
      </c>
      <c r="E24" s="617"/>
      <c r="F24" s="617"/>
      <c r="G24" s="617"/>
      <c r="H24" s="617"/>
      <c r="I24" s="617"/>
      <c r="J24" s="617"/>
      <c r="K24" s="617"/>
      <c r="L24" s="617"/>
      <c r="M24" s="617"/>
      <c r="N24" s="617"/>
      <c r="O24" s="617"/>
      <c r="P24" s="617"/>
      <c r="Q24" s="617"/>
      <c r="R24" s="617"/>
      <c r="S24" s="617"/>
    </row>
    <row r="25" spans="1:19" s="650" customFormat="1" ht="17" thickBot="1">
      <c r="A25" s="649" t="s">
        <v>318</v>
      </c>
      <c r="B25" s="374">
        <v>27</v>
      </c>
      <c r="C25" s="375" t="s">
        <v>485</v>
      </c>
      <c r="D25" s="648" t="s">
        <v>631</v>
      </c>
      <c r="E25" s="617"/>
      <c r="F25" s="617"/>
      <c r="G25" s="617"/>
      <c r="H25" s="617"/>
      <c r="I25" s="617"/>
      <c r="J25" s="617"/>
      <c r="K25" s="617"/>
      <c r="L25" s="617"/>
      <c r="M25" s="617"/>
      <c r="N25" s="617"/>
      <c r="O25" s="617"/>
      <c r="P25" s="617"/>
      <c r="Q25" s="617"/>
      <c r="R25" s="617"/>
      <c r="S25" s="617"/>
    </row>
    <row r="26" spans="1:19" ht="16">
      <c r="A26" s="475" t="s">
        <v>319</v>
      </c>
      <c r="B26" s="432">
        <v>0</v>
      </c>
      <c r="C26" s="433" t="s">
        <v>468</v>
      </c>
      <c r="D26" s="648" t="s">
        <v>631</v>
      </c>
      <c r="E26" s="4"/>
      <c r="F26" s="135"/>
      <c r="G26" s="135"/>
      <c r="H26" s="135"/>
      <c r="I26" s="135"/>
      <c r="J26" s="135"/>
      <c r="K26" s="135"/>
      <c r="L26" s="135"/>
      <c r="M26" s="135"/>
      <c r="N26" s="135"/>
      <c r="O26" s="135"/>
      <c r="P26" s="135"/>
      <c r="Q26" s="135"/>
      <c r="R26" s="135"/>
      <c r="S26" s="135"/>
    </row>
    <row r="27" spans="1:19" ht="21" customHeight="1" thickBot="1">
      <c r="A27" s="472" t="s">
        <v>320</v>
      </c>
      <c r="B27" s="428">
        <v>2203</v>
      </c>
      <c r="C27" s="429" t="s">
        <v>426</v>
      </c>
      <c r="D27" s="428">
        <f>B27</f>
        <v>2203</v>
      </c>
      <c r="E27" s="135"/>
      <c r="F27" s="135"/>
      <c r="G27" s="135"/>
      <c r="H27" s="135"/>
      <c r="I27" s="135"/>
      <c r="J27" s="135"/>
      <c r="K27" s="135"/>
      <c r="L27" s="135"/>
      <c r="M27" s="135"/>
      <c r="N27" s="135"/>
      <c r="O27" s="135"/>
      <c r="P27" s="135"/>
      <c r="Q27" s="135"/>
      <c r="R27" s="135"/>
      <c r="S27" s="135"/>
    </row>
    <row r="28" spans="1:19" ht="17" thickBot="1">
      <c r="A28" s="475" t="s">
        <v>315</v>
      </c>
      <c r="B28" s="434">
        <v>1203</v>
      </c>
      <c r="C28" s="433" t="s">
        <v>486</v>
      </c>
      <c r="D28" s="648" t="s">
        <v>631</v>
      </c>
      <c r="E28" s="135"/>
      <c r="F28" s="135"/>
      <c r="G28" s="135"/>
      <c r="H28" s="135"/>
      <c r="I28" s="135"/>
      <c r="J28" s="135"/>
      <c r="K28" s="135"/>
      <c r="L28" s="135"/>
      <c r="M28" s="135"/>
      <c r="N28" s="135"/>
      <c r="O28" s="135"/>
      <c r="P28" s="135"/>
      <c r="Q28" s="135"/>
      <c r="R28" s="135"/>
      <c r="S28" s="135"/>
    </row>
    <row r="29" spans="1:19" ht="17" thickBot="1">
      <c r="A29" s="649" t="s">
        <v>316</v>
      </c>
      <c r="B29" s="374">
        <v>898</v>
      </c>
      <c r="C29" s="375" t="s">
        <v>451</v>
      </c>
      <c r="D29" s="648" t="s">
        <v>631</v>
      </c>
      <c r="E29" s="135"/>
      <c r="F29" s="135"/>
      <c r="G29" s="135"/>
      <c r="H29" s="135"/>
      <c r="I29" s="135"/>
      <c r="J29" s="135"/>
      <c r="K29" s="135"/>
      <c r="L29" s="135"/>
      <c r="M29" s="135"/>
      <c r="N29" s="135"/>
      <c r="O29" s="135"/>
      <c r="P29" s="135"/>
      <c r="Q29" s="135"/>
      <c r="R29" s="135"/>
      <c r="S29" s="135"/>
    </row>
    <row r="30" spans="1:19" ht="24.75" customHeight="1" thickBot="1">
      <c r="A30" s="649" t="s">
        <v>317</v>
      </c>
      <c r="B30" s="374">
        <v>98</v>
      </c>
      <c r="C30" s="375" t="s">
        <v>448</v>
      </c>
      <c r="D30" s="648" t="s">
        <v>631</v>
      </c>
      <c r="E30" s="135"/>
      <c r="F30" s="135"/>
      <c r="G30" s="135"/>
      <c r="H30" s="135"/>
      <c r="I30" s="135"/>
      <c r="J30" s="135"/>
      <c r="K30" s="135"/>
      <c r="L30" s="135"/>
      <c r="M30" s="135"/>
      <c r="N30" s="135"/>
      <c r="O30" s="135"/>
      <c r="P30" s="135"/>
      <c r="Q30" s="135"/>
      <c r="R30" s="135"/>
      <c r="S30" s="135"/>
    </row>
    <row r="31" spans="1:19" ht="17" thickBot="1">
      <c r="A31" s="649" t="s">
        <v>318</v>
      </c>
      <c r="B31" s="374">
        <v>4</v>
      </c>
      <c r="C31" s="375" t="s">
        <v>487</v>
      </c>
      <c r="D31" s="648" t="s">
        <v>631</v>
      </c>
      <c r="E31" s="135"/>
      <c r="F31" s="135"/>
      <c r="G31" s="135"/>
      <c r="H31" s="135"/>
      <c r="I31" s="135"/>
      <c r="J31" s="135"/>
      <c r="K31" s="135"/>
      <c r="L31" s="135"/>
      <c r="M31" s="135"/>
      <c r="N31" s="135"/>
      <c r="O31" s="135"/>
      <c r="P31" s="135"/>
      <c r="Q31" s="135"/>
      <c r="R31" s="135"/>
      <c r="S31" s="135"/>
    </row>
    <row r="32" spans="1:19" ht="17" thickBot="1">
      <c r="A32" s="475" t="s">
        <v>319</v>
      </c>
      <c r="B32" s="432">
        <v>0</v>
      </c>
      <c r="C32" s="433" t="s">
        <v>468</v>
      </c>
      <c r="D32" s="648" t="s">
        <v>631</v>
      </c>
      <c r="E32" s="135"/>
      <c r="F32" s="135"/>
      <c r="G32" s="135"/>
      <c r="H32" s="135"/>
      <c r="I32" s="135"/>
      <c r="J32" s="135"/>
      <c r="K32" s="135"/>
      <c r="L32" s="135"/>
      <c r="M32" s="135"/>
      <c r="N32" s="135"/>
      <c r="O32" s="135"/>
      <c r="P32" s="135"/>
      <c r="Q32" s="135"/>
      <c r="R32" s="135"/>
      <c r="S32" s="135"/>
    </row>
    <row r="33" spans="1:19" ht="16">
      <c r="A33" s="713" t="s">
        <v>333</v>
      </c>
      <c r="B33" s="656"/>
      <c r="C33" s="714"/>
      <c r="D33" s="135"/>
      <c r="E33" s="135"/>
      <c r="F33" s="135"/>
      <c r="G33" s="135"/>
      <c r="H33" s="135"/>
      <c r="I33" s="135"/>
      <c r="J33" s="135"/>
      <c r="K33" s="135"/>
      <c r="L33" s="135"/>
      <c r="M33" s="135"/>
      <c r="N33" s="135"/>
      <c r="O33" s="135"/>
      <c r="P33" s="135"/>
      <c r="Q33" s="135"/>
      <c r="R33" s="135"/>
      <c r="S33" s="135"/>
    </row>
    <row r="34" spans="1:19" s="56" customFormat="1">
      <c r="A34" s="135" t="s">
        <v>598</v>
      </c>
      <c r="B34" s="135"/>
      <c r="C34" s="135"/>
      <c r="D34" s="135"/>
      <c r="E34" s="135"/>
      <c r="F34" s="135"/>
      <c r="G34" s="135"/>
      <c r="H34" s="135"/>
      <c r="I34" s="135"/>
      <c r="J34" s="135"/>
      <c r="K34" s="135"/>
      <c r="L34" s="135"/>
      <c r="M34" s="135"/>
      <c r="N34" s="135"/>
      <c r="O34" s="135"/>
      <c r="P34" s="135"/>
      <c r="Q34" s="135"/>
      <c r="R34" s="135"/>
      <c r="S34" s="135"/>
    </row>
    <row r="35" spans="1:19">
      <c r="A35" s="135"/>
      <c r="B35" s="135"/>
      <c r="C35" s="135"/>
      <c r="D35" s="135"/>
      <c r="E35" s="135"/>
      <c r="F35" s="135"/>
      <c r="G35" s="135"/>
      <c r="H35" s="135"/>
      <c r="I35" s="135"/>
      <c r="J35" s="135"/>
      <c r="K35" s="135"/>
      <c r="L35" s="135"/>
      <c r="M35" s="135"/>
      <c r="N35" s="135"/>
      <c r="O35" s="135"/>
      <c r="P35" s="135"/>
      <c r="Q35" s="135"/>
      <c r="R35" s="135"/>
      <c r="S35" s="135"/>
    </row>
    <row r="36" spans="1:19">
      <c r="A36" s="135"/>
      <c r="B36" s="135"/>
      <c r="C36" s="135"/>
      <c r="D36" s="135"/>
      <c r="E36" s="135"/>
      <c r="F36" s="135"/>
      <c r="G36" s="135"/>
      <c r="H36" s="135"/>
      <c r="I36" s="135"/>
      <c r="J36" s="135"/>
      <c r="K36" s="135"/>
      <c r="L36" s="135"/>
      <c r="M36" s="135"/>
      <c r="N36" s="135"/>
      <c r="O36" s="135"/>
      <c r="P36" s="135"/>
      <c r="Q36" s="135"/>
      <c r="R36" s="135"/>
      <c r="S36" s="135"/>
    </row>
    <row r="37" spans="1:19">
      <c r="A37" s="135"/>
      <c r="B37" s="135"/>
      <c r="C37" s="135"/>
      <c r="D37" s="135"/>
      <c r="E37" s="135"/>
      <c r="F37" s="135"/>
      <c r="G37" s="135"/>
      <c r="H37" s="135"/>
      <c r="I37" s="135"/>
      <c r="J37" s="135"/>
      <c r="K37" s="135"/>
      <c r="L37" s="135"/>
      <c r="M37" s="135"/>
      <c r="N37" s="135"/>
      <c r="O37" s="135"/>
      <c r="P37" s="135"/>
      <c r="Q37" s="135"/>
      <c r="R37" s="135"/>
      <c r="S37" s="135"/>
    </row>
    <row r="38" spans="1:19">
      <c r="A38" s="135"/>
      <c r="B38" s="135"/>
      <c r="C38" s="135"/>
      <c r="D38" s="135"/>
      <c r="E38" s="135"/>
      <c r="F38" s="135"/>
      <c r="G38" s="135"/>
      <c r="H38" s="135"/>
      <c r="I38" s="135"/>
      <c r="J38" s="135"/>
      <c r="K38" s="135"/>
      <c r="L38" s="135"/>
      <c r="M38" s="135"/>
      <c r="N38" s="135"/>
      <c r="O38" s="135"/>
      <c r="P38" s="135"/>
      <c r="Q38" s="135"/>
      <c r="R38" s="135"/>
      <c r="S38" s="135"/>
    </row>
    <row r="39" spans="1:19">
      <c r="A39" s="135"/>
      <c r="B39" s="135"/>
      <c r="C39" s="135"/>
      <c r="D39" s="135"/>
      <c r="E39" s="135"/>
      <c r="F39" s="135"/>
      <c r="G39" s="135"/>
      <c r="H39" s="135"/>
      <c r="I39" s="135"/>
      <c r="J39" s="135"/>
      <c r="K39" s="135"/>
      <c r="L39" s="135"/>
      <c r="M39" s="135"/>
      <c r="N39" s="135"/>
      <c r="O39" s="135"/>
      <c r="P39" s="135"/>
      <c r="Q39" s="135"/>
      <c r="R39" s="135"/>
      <c r="S39" s="135"/>
    </row>
    <row r="40" spans="1:19">
      <c r="A40" s="135"/>
      <c r="B40" s="135"/>
      <c r="C40" s="135"/>
      <c r="D40" s="135"/>
      <c r="E40" s="135"/>
      <c r="F40" s="135"/>
      <c r="G40" s="135"/>
      <c r="H40" s="135"/>
      <c r="I40" s="135"/>
      <c r="J40" s="135"/>
      <c r="K40" s="135"/>
      <c r="L40" s="135"/>
      <c r="M40" s="135"/>
      <c r="N40" s="135"/>
      <c r="O40" s="135"/>
      <c r="P40" s="135"/>
      <c r="Q40" s="135"/>
      <c r="R40" s="135"/>
      <c r="S40" s="135"/>
    </row>
    <row r="41" spans="1:19">
      <c r="A41" s="135"/>
      <c r="B41" s="135"/>
      <c r="C41" s="135"/>
      <c r="D41" s="135"/>
      <c r="E41" s="135"/>
      <c r="F41" s="135"/>
      <c r="G41" s="135"/>
      <c r="H41" s="135"/>
      <c r="I41" s="135"/>
      <c r="J41" s="135"/>
      <c r="K41" s="135"/>
      <c r="L41" s="135"/>
      <c r="M41" s="135"/>
      <c r="N41" s="135"/>
      <c r="O41" s="135"/>
      <c r="P41" s="135"/>
      <c r="Q41" s="135"/>
      <c r="R41" s="135"/>
      <c r="S41" s="135"/>
    </row>
    <row r="42" spans="1:19">
      <c r="A42" s="135"/>
      <c r="B42" s="135"/>
      <c r="C42" s="135"/>
      <c r="D42" s="135"/>
      <c r="E42" s="135"/>
      <c r="F42" s="135"/>
      <c r="G42" s="135"/>
      <c r="H42" s="135"/>
      <c r="I42" s="135"/>
      <c r="J42" s="135"/>
      <c r="K42" s="135"/>
      <c r="L42" s="135"/>
      <c r="M42" s="135"/>
      <c r="N42" s="135"/>
      <c r="O42" s="135"/>
      <c r="P42" s="135"/>
      <c r="Q42" s="135"/>
      <c r="R42" s="135"/>
      <c r="S42" s="135"/>
    </row>
    <row r="43" spans="1:19">
      <c r="A43" s="135"/>
      <c r="B43" s="135"/>
      <c r="C43" s="135"/>
      <c r="D43" s="135"/>
      <c r="E43" s="135"/>
      <c r="F43" s="135"/>
      <c r="G43" s="135"/>
      <c r="H43" s="135"/>
      <c r="I43" s="135"/>
      <c r="J43" s="135"/>
      <c r="K43" s="135"/>
      <c r="L43" s="135"/>
      <c r="M43" s="135"/>
      <c r="N43" s="135"/>
      <c r="O43" s="135"/>
      <c r="P43" s="135"/>
      <c r="Q43" s="135"/>
      <c r="R43" s="135"/>
      <c r="S43" s="135"/>
    </row>
    <row r="44" spans="1:19">
      <c r="A44" s="135"/>
      <c r="B44" s="135"/>
      <c r="C44" s="135"/>
      <c r="D44" s="135"/>
      <c r="E44" s="135"/>
      <c r="F44" s="135"/>
      <c r="G44" s="135"/>
      <c r="H44" s="135"/>
      <c r="I44" s="135"/>
      <c r="J44" s="135"/>
      <c r="K44" s="135"/>
      <c r="L44" s="135"/>
      <c r="M44" s="135"/>
      <c r="N44" s="135"/>
      <c r="O44" s="135"/>
      <c r="P44" s="135"/>
      <c r="Q44" s="135"/>
      <c r="R44" s="135"/>
      <c r="S44" s="135"/>
    </row>
    <row r="45" spans="1:19">
      <c r="A45" s="135"/>
      <c r="B45" s="135"/>
      <c r="C45" s="135"/>
      <c r="D45" s="135"/>
      <c r="E45" s="135"/>
      <c r="F45" s="135"/>
      <c r="G45" s="135"/>
      <c r="H45" s="135"/>
      <c r="I45" s="135"/>
      <c r="J45" s="135"/>
      <c r="K45" s="135"/>
      <c r="L45" s="135"/>
      <c r="M45" s="135"/>
      <c r="N45" s="135"/>
      <c r="O45" s="135"/>
      <c r="P45" s="135"/>
      <c r="Q45" s="135"/>
      <c r="R45" s="135"/>
      <c r="S45" s="135"/>
    </row>
    <row r="46" spans="1:19">
      <c r="A46" s="135"/>
      <c r="B46" s="135"/>
      <c r="C46" s="135"/>
      <c r="D46" s="135"/>
      <c r="E46" s="135"/>
      <c r="F46" s="135"/>
      <c r="G46" s="135"/>
      <c r="H46" s="135"/>
      <c r="I46" s="135"/>
      <c r="J46" s="135"/>
      <c r="K46" s="135"/>
      <c r="L46" s="135"/>
      <c r="M46" s="135"/>
      <c r="N46" s="135"/>
      <c r="O46" s="135"/>
      <c r="P46" s="135"/>
      <c r="Q46" s="135"/>
      <c r="R46" s="135"/>
      <c r="S46" s="135"/>
    </row>
    <row r="47" spans="1:19">
      <c r="A47" s="135"/>
      <c r="B47" s="135"/>
      <c r="C47" s="135"/>
      <c r="D47" s="135"/>
      <c r="E47" s="135"/>
      <c r="F47" s="135"/>
      <c r="G47" s="135"/>
      <c r="H47" s="135"/>
      <c r="I47" s="135"/>
      <c r="J47" s="135"/>
      <c r="K47" s="135"/>
      <c r="L47" s="135"/>
      <c r="M47" s="135"/>
      <c r="N47" s="135"/>
      <c r="O47" s="135"/>
      <c r="P47" s="135"/>
      <c r="Q47" s="135"/>
      <c r="R47" s="135"/>
      <c r="S47" s="135"/>
    </row>
    <row r="48" spans="1:19">
      <c r="A48" s="135"/>
      <c r="B48" s="135"/>
      <c r="C48" s="135"/>
      <c r="D48" s="135"/>
      <c r="E48" s="135"/>
      <c r="F48" s="135"/>
      <c r="G48" s="135"/>
      <c r="H48" s="135"/>
      <c r="I48" s="135"/>
      <c r="J48" s="135"/>
      <c r="K48" s="135"/>
      <c r="L48" s="135"/>
      <c r="M48" s="135"/>
      <c r="N48" s="135"/>
      <c r="O48" s="135"/>
      <c r="P48" s="135"/>
      <c r="Q48" s="135"/>
      <c r="R48" s="135"/>
      <c r="S48" s="135"/>
    </row>
    <row r="49" spans="1:19">
      <c r="A49" s="135"/>
      <c r="B49" s="135"/>
      <c r="C49" s="135"/>
      <c r="D49" s="135"/>
      <c r="E49" s="135"/>
      <c r="F49" s="135"/>
      <c r="G49" s="135"/>
      <c r="H49" s="135"/>
      <c r="I49" s="135"/>
      <c r="J49" s="135"/>
      <c r="K49" s="135"/>
      <c r="L49" s="135"/>
      <c r="M49" s="135"/>
      <c r="N49" s="135"/>
      <c r="O49" s="135"/>
      <c r="P49" s="135"/>
      <c r="Q49" s="135"/>
      <c r="R49" s="135"/>
      <c r="S49" s="135"/>
    </row>
    <row r="50" spans="1:19">
      <c r="A50" s="135"/>
      <c r="B50" s="135"/>
      <c r="C50" s="135"/>
      <c r="D50" s="135"/>
      <c r="E50" s="135"/>
      <c r="F50" s="135"/>
      <c r="G50" s="135"/>
      <c r="H50" s="135"/>
      <c r="I50" s="135"/>
      <c r="J50" s="135"/>
      <c r="K50" s="135"/>
      <c r="L50" s="135"/>
      <c r="M50" s="135"/>
      <c r="N50" s="135"/>
      <c r="O50" s="135"/>
      <c r="P50" s="135"/>
      <c r="Q50" s="135"/>
      <c r="R50" s="135"/>
      <c r="S50" s="135"/>
    </row>
    <row r="51" spans="1:19">
      <c r="A51" s="135"/>
      <c r="B51" s="135"/>
      <c r="C51" s="135"/>
      <c r="D51" s="135"/>
      <c r="E51" s="135"/>
      <c r="F51" s="135"/>
      <c r="G51" s="135"/>
      <c r="H51" s="135"/>
      <c r="I51" s="135"/>
      <c r="J51" s="135"/>
      <c r="K51" s="135"/>
      <c r="L51" s="135"/>
      <c r="M51" s="135"/>
      <c r="N51" s="135"/>
      <c r="O51" s="135"/>
      <c r="P51" s="135"/>
      <c r="Q51" s="135"/>
      <c r="R51" s="135"/>
      <c r="S51" s="135"/>
    </row>
    <row r="52" spans="1:19">
      <c r="A52" s="135"/>
      <c r="B52" s="135"/>
      <c r="C52" s="135"/>
      <c r="D52" s="135"/>
      <c r="E52" s="135"/>
      <c r="F52" s="135"/>
      <c r="G52" s="135"/>
      <c r="H52" s="135"/>
      <c r="I52" s="135"/>
      <c r="J52" s="135"/>
      <c r="K52" s="135"/>
      <c r="L52" s="135"/>
      <c r="M52" s="135"/>
      <c r="N52" s="135"/>
      <c r="O52" s="135"/>
      <c r="P52" s="135"/>
      <c r="Q52" s="135"/>
      <c r="R52" s="135"/>
      <c r="S52" s="135"/>
    </row>
    <row r="53" spans="1:19">
      <c r="A53" s="135"/>
      <c r="B53" s="135"/>
      <c r="C53" s="135"/>
      <c r="D53" s="135"/>
      <c r="E53" s="135"/>
      <c r="F53" s="135"/>
      <c r="G53" s="135"/>
      <c r="H53" s="135"/>
      <c r="I53" s="135"/>
      <c r="J53" s="135"/>
      <c r="K53" s="135"/>
      <c r="L53" s="135"/>
      <c r="M53" s="135"/>
      <c r="N53" s="135"/>
      <c r="O53" s="135"/>
      <c r="P53" s="135"/>
      <c r="Q53" s="135"/>
      <c r="R53" s="135"/>
      <c r="S53" s="135"/>
    </row>
    <row r="54" spans="1:19">
      <c r="A54" s="135"/>
      <c r="B54" s="135"/>
      <c r="C54" s="135"/>
      <c r="D54" s="135"/>
      <c r="E54" s="135"/>
      <c r="F54" s="135"/>
      <c r="G54" s="135"/>
      <c r="H54" s="135"/>
      <c r="I54" s="135"/>
      <c r="J54" s="135"/>
      <c r="K54" s="135"/>
      <c r="L54" s="135"/>
      <c r="M54" s="135"/>
      <c r="N54" s="135"/>
      <c r="O54" s="135"/>
      <c r="P54" s="135"/>
      <c r="Q54" s="135"/>
      <c r="R54" s="135"/>
      <c r="S54" s="135"/>
    </row>
    <row r="55" spans="1:19">
      <c r="A55" s="135"/>
      <c r="B55" s="135"/>
      <c r="C55" s="135"/>
      <c r="D55" s="135"/>
      <c r="E55" s="135"/>
      <c r="F55" s="135"/>
      <c r="G55" s="135"/>
      <c r="H55" s="135"/>
      <c r="I55" s="135"/>
      <c r="J55" s="135"/>
      <c r="K55" s="135"/>
      <c r="L55" s="135"/>
      <c r="M55" s="135"/>
      <c r="N55" s="135"/>
      <c r="O55" s="135"/>
      <c r="P55" s="135"/>
      <c r="Q55" s="135"/>
      <c r="R55" s="135"/>
      <c r="S55" s="135"/>
    </row>
  </sheetData>
  <dataConsolidate/>
  <mergeCells count="3">
    <mergeCell ref="B3:Q3"/>
    <mergeCell ref="B11:D11"/>
    <mergeCell ref="E11:J11"/>
  </mergeCells>
  <dataValidations count="44">
    <dataValidation allowBlank="1" showInputMessage="1" showErrorMessage="1" prompt="This sheet contains Three tables. Table 9, Table 10 and Table Total across cell A2:N32." sqref="A1" xr:uid="{00000000-0002-0000-0600-000000000000}"/>
    <dataValidation allowBlank="1" showInputMessage="1" showErrorMessage="1" prompt="Housing Stock - Table 9" sqref="A2" xr:uid="{00000000-0002-0000-0600-000001000000}"/>
    <dataValidation allowBlank="1" showInputMessage="1" showErrorMessage="1" prompt="Housing Stock - Table 10" sqref="A10" xr:uid="{00000000-0002-0000-0600-000002000000}"/>
    <dataValidation allowBlank="1" showInputMessage="1" showErrorMessage="1" prompt=" HOUSING UNITS by TYPE" sqref="B3:Q3" xr:uid="{00000000-0002-0000-0600-000003000000}"/>
    <dataValidation allowBlank="1" showInputMessage="1" showErrorMessage="1" prompt=" HOUSING UNITS by TYPE Data Table Heading Country / City" sqref="A4" xr:uid="{00000000-0002-0000-0600-000004000000}"/>
    <dataValidation allowBlank="1" showInputMessage="1" showErrorMessage="1" prompt=" HOUSING UNITS by TYPE Data Table Heading Total" sqref="B4" xr:uid="{00000000-0002-0000-0600-000005000000}"/>
    <dataValidation allowBlank="1" showInputMessage="1" showErrorMessage="1" prompt=" HOUSING UNITS by TYPE Data Table Heading Total 2" sqref="C4" xr:uid="{00000000-0002-0000-0600-000006000000}"/>
    <dataValidation allowBlank="1" showInputMessage="1" showErrorMessage="1" prompt=" HOUSING UNITS by TYPE Data Table Heading Total 3" sqref="D4" xr:uid="{00000000-0002-0000-0600-000007000000}"/>
    <dataValidation allowBlank="1" showInputMessage="1" showErrorMessage="1" prompt=" HOUSING UNITS by TYPE Data Table Heading Single Detached" sqref="E4" xr:uid="{00000000-0002-0000-0600-000008000000}"/>
    <dataValidation allowBlank="1" showInputMessage="1" showErrorMessage="1" prompt=" HOUSING UNITS by TYPE Data Table Heading Single Detached 2" sqref="F4" xr:uid="{00000000-0002-0000-0600-000009000000}"/>
    <dataValidation allowBlank="1" showInputMessage="1" showErrorMessage="1" prompt=" HOUSING UNITS by TYPE Data Table Heading Single Detached 3" sqref="G4" xr:uid="{00000000-0002-0000-0600-00000A000000}"/>
    <dataValidation allowBlank="1" showInputMessage="1" showErrorMessage="1" prompt=" HOUSING UNITS by TYPE Data Table Heading Single Attached" sqref="H4" xr:uid="{00000000-0002-0000-0600-00000B000000}"/>
    <dataValidation allowBlank="1" showInputMessage="1" showErrorMessage="1" prompt=" HOUSING UNITS by TYPE Data Table Heading Single Attached 2" sqref="I4" xr:uid="{00000000-0002-0000-0600-00000C000000}"/>
    <dataValidation allowBlank="1" showInputMessage="1" showErrorMessage="1" prompt=" HOUSING UNITS by TYPE Data Table Heading Single Attached 3" sqref="J4" xr:uid="{00000000-0002-0000-0600-00000D000000}"/>
    <dataValidation allowBlank="1" showInputMessage="1" showErrorMessage="1" prompt=" HOUSING UNITS by TYPE Data Table Heading Two to Four" sqref="K4" xr:uid="{00000000-0002-0000-0600-00000E000000}"/>
    <dataValidation allowBlank="1" showInputMessage="1" showErrorMessage="1" prompt=" HOUSING UNITS by TYPE Data Table Heading Two to Four 2" sqref="L4" xr:uid="{00000000-0002-0000-0600-00000F000000}"/>
    <dataValidation allowBlank="1" showInputMessage="1" showErrorMessage="1" prompt=" HOUSING UNITS by TYPE Data Table Heading Two to Four 3" sqref="M4" xr:uid="{00000000-0002-0000-0600-000010000000}"/>
    <dataValidation allowBlank="1" showInputMessage="1" showErrorMessage="1" prompt=" HOUSING UNITS by TYPE Data Table Heading Five Plus" sqref="N4" xr:uid="{00000000-0002-0000-0600-000011000000}"/>
    <dataValidation allowBlank="1" showInputMessage="1" showErrorMessage="1" prompt=" HOUSING UNITS by TYPE Data Table Heading Five Plus 2" sqref="O4" xr:uid="{00000000-0002-0000-0600-000012000000}"/>
    <dataValidation allowBlank="1" showInputMessage="1" showErrorMessage="1" prompt=" HOUSING UNITS by TYPE Data Table Heading Five Plus 3" sqref="P4" xr:uid="{00000000-0002-0000-0600-000013000000}"/>
    <dataValidation allowBlank="1" showInputMessage="1" showErrorMessage="1" prompt=" HOUSING UNITS by TYPE Data Table Heading Mobile Homes" sqref="Q4" xr:uid="{00000000-0002-0000-0600-000014000000}"/>
    <dataValidation allowBlank="1" showInputMessage="1" showErrorMessage="1" prompt=" HOUSING UNITS by TYPE Data Table Heading Mobile Homes 2" sqref="R4" xr:uid="{00000000-0002-0000-0600-000015000000}"/>
    <dataValidation allowBlank="1" showInputMessage="1" showErrorMessage="1" prompt=" HOUSING UNITS by TYPE Data Table Heading Mobile Homes 3" sqref="S4" xr:uid="{00000000-0002-0000-0600-000016000000}"/>
    <dataValidation allowBlank="1" showInputMessage="1" showErrorMessage="1" prompt="B25004 - HOUSING STOCK BY TYPE OF VACANCY" sqref="B11:J11" xr:uid="{00000000-0002-0000-0600-000017000000}"/>
    <dataValidation allowBlank="1" showInputMessage="1" showErrorMessage="1" prompt="B25004 - HOUSING STOCK BY TYPE OF VACANCY Data Table Heading Geopgraphy" sqref="A12" xr:uid="{00000000-0002-0000-0600-000018000000}"/>
    <dataValidation allowBlank="1" showInputMessage="1" showErrorMessage="1" prompt="B25004 - HOUSING STOCK BY TYPE OF VACANCY Data Table Heading Total housing units" sqref="B12" xr:uid="{00000000-0002-0000-0600-000019000000}"/>
    <dataValidation allowBlank="1" showInputMessage="1" showErrorMessage="1" prompt="B25004 - HOUSING STOCK BY TYPE OF VACANCY Data Table Heading Occupied housing units" sqref="C12" xr:uid="{00000000-0002-0000-0600-00001A000000}"/>
    <dataValidation allowBlank="1" showInputMessage="1" showErrorMessage="1" prompt="B25004 - HOUSING STOCK BY TYPE OF VACANCY Data Table Heading Vacant housing units" sqref="D12" xr:uid="{00000000-0002-0000-0600-00001B000000}"/>
    <dataValidation allowBlank="1" showInputMessage="1" showErrorMessage="1" prompt="B25004 - HOUSING STOCK BY TYPE OF VACANCY Data Table Heading For rent" sqref="E12" xr:uid="{00000000-0002-0000-0600-00001C000000}"/>
    <dataValidation allowBlank="1" showInputMessage="1" showErrorMessage="1" prompt="B25004 - HOUSING STOCK BY TYPE OF VACANCY Data Table Heading Rented, not occupied" sqref="F12" xr:uid="{00000000-0002-0000-0600-00001D000000}"/>
    <dataValidation allowBlank="1" showInputMessage="1" showErrorMessage="1" prompt="B25004 - HOUSING STOCK BY TYPE OF VACANCY Data Table Heading For sale only" sqref="G12" xr:uid="{00000000-0002-0000-0600-00001E000000}"/>
    <dataValidation allowBlank="1" showInputMessage="1" showErrorMessage="1" prompt="B25004 - HOUSING STOCK BY TYPE OF VACANCY Data Table Heading Sold, not occupied" sqref="H12" xr:uid="{00000000-0002-0000-0600-00001F000000}"/>
    <dataValidation allowBlank="1" showInputMessage="1" showErrorMessage="1" prompt="B25004 - HOUSING STOCK BY TYPE OF VACANCY Data Table Heading For seasonal, recreational, or occasional use" sqref="I12" xr:uid="{00000000-0002-0000-0600-000020000000}"/>
    <dataValidation allowBlank="1" showInputMessage="1" showErrorMessage="1" prompt="B25004 - HOUSING STOCK BY TYPE OF VACANCY Data Table Heading All other vacants" sqref="J12" xr:uid="{00000000-0002-0000-0600-000021000000}"/>
    <dataValidation allowBlank="1" showInputMessage="1" showErrorMessage="1" prompt="B25004 - HOUSING STOCK BY TYPE OF VACANCY Data Table Heading Vacancy rate" sqref="K12" xr:uid="{00000000-0002-0000-0600-000022000000}"/>
    <dataValidation allowBlank="1" showInputMessage="1" showErrorMessage="1" prompt="B25004 - HOUSING STOCK BY TYPE OF VACANCY Data Table Heading Homeowner Vacancy rate" sqref="L12" xr:uid="{00000000-0002-0000-0600-000023000000}"/>
    <dataValidation allowBlank="1" showInputMessage="1" showErrorMessage="1" prompt="B25004 - HOUSING STOCK BY TYPE OF VACANCY Data Table Heading Rental vacancy rate" sqref="M12" xr:uid="{00000000-0002-0000-0600-000024000000}"/>
    <dataValidation allowBlank="1" showInputMessage="1" showErrorMessage="1" prompt="B25004 - HOUSING STOCK BY TYPE OF VACANCY Data Table Heading Vacancy rate minus seasonal" sqref="N12" xr:uid="{00000000-0002-0000-0600-000025000000}"/>
    <dataValidation allowBlank="1" showInputMessage="1" showErrorMessage="1" prompt="Heading Mariposa country, California" sqref="B18" xr:uid="{00000000-0002-0000-0600-000026000000}"/>
    <dataValidation allowBlank="1" showInputMessage="1" showErrorMessage="1" prompt="Heading Mariposa country, California 2" sqref="C18" xr:uid="{00000000-0002-0000-0600-000027000000}"/>
    <dataValidation allowBlank="1" showInputMessage="1" showErrorMessage="1" prompt="Heading Balance of Country" sqref="D18" xr:uid="{00000000-0002-0000-0600-000028000000}"/>
    <dataValidation allowBlank="1" showInputMessage="1" showErrorMessage="1" prompt="Total" sqref="A19" xr:uid="{00000000-0002-0000-0600-000029000000}"/>
    <dataValidation allowBlank="1" showInputMessage="1" showErrorMessage="1" prompt="Mariposa Country, California sub heading estimate" sqref="B19" xr:uid="{00000000-0002-0000-0600-00002A000000}"/>
    <dataValidation allowBlank="1" showInputMessage="1" showErrorMessage="1" prompt="Mariposa Country, California sub heading margin of error." sqref="C19" xr:uid="{00000000-0002-0000-0600-00002B000000}"/>
  </dataValidations>
  <hyperlinks>
    <hyperlink ref="A8" r:id="rId1" display="Source : State of California, Department of Finance, E-5 Population and Housing Estimates for Cities, Counties and the State — January 1, 2011- 2013. Sacramento, California, May 2013" xr:uid="{00000000-0004-0000-0600-000000000000}"/>
    <hyperlink ref="A16" r:id="rId2" xr:uid="{00000000-0004-0000-0600-000001000000}"/>
    <hyperlink ref="A15" r:id="rId3" xr:uid="{00000000-0004-0000-0600-000002000000}"/>
    <hyperlink ref="A33" r:id="rId4" xr:uid="{00000000-0004-0000-0600-000003000000}"/>
  </hyperlinks>
  <pageMargins left="0.7" right="0.7" top="0.75" bottom="0.75" header="0.3" footer="0.3"/>
  <pageSetup scale="31" fitToHeight="0" orientation="landscape" r:id="rId5"/>
  <headerFooter>
    <oddHeader>&amp;L6th Cycle Housing Element Data Package&amp;CMariposa County and the Cities Within</oddHeader>
    <oddFooter>&amp;LHCD-Housing Policy Division (HPD)&amp;CPage &amp;P&amp;R&amp;D</oddFooter>
  </headerFooter>
  <ignoredErrors>
    <ignoredError sqref="P5 S5 M5 J5 D5 G5 B13 C13:M13" calculatedColumn="1"/>
    <ignoredError sqref="L15:L16 M15:M16" evalError="1"/>
  </ignoredErrors>
  <legacyDrawing r:id="rId6"/>
  <tableParts count="3">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21"/>
  <sheetViews>
    <sheetView topLeftCell="A24" zoomScale="106" zoomScaleNormal="106" workbookViewId="0">
      <selection activeCell="A39" sqref="A39"/>
    </sheetView>
  </sheetViews>
  <sheetFormatPr baseColWidth="10" defaultColWidth="9.1640625" defaultRowHeight="15"/>
  <cols>
    <col min="1" max="1" width="54.1640625" style="135" customWidth="1"/>
    <col min="2" max="2" width="24.5" style="135" customWidth="1"/>
    <col min="3" max="3" width="20.1640625" style="135" customWidth="1"/>
    <col min="4" max="4" width="19.1640625" style="135" customWidth="1"/>
    <col min="5" max="5" width="20.1640625" style="135" customWidth="1"/>
    <col min="6" max="6" width="26.83203125" style="135" customWidth="1"/>
    <col min="7" max="7" width="27.6640625" style="135" customWidth="1"/>
    <col min="8" max="8" width="18.33203125" style="135" customWidth="1"/>
    <col min="9" max="9" width="17.5" style="135" customWidth="1"/>
    <col min="10" max="10" width="15.6640625" style="135" customWidth="1"/>
    <col min="11" max="11" width="15.83203125" style="135" customWidth="1"/>
    <col min="12" max="13" width="14.83203125" style="135" customWidth="1"/>
    <col min="14" max="14" width="12" style="135" customWidth="1"/>
    <col min="15" max="15" width="12.1640625" style="135" customWidth="1"/>
    <col min="16" max="16" width="12.5" style="135" customWidth="1"/>
    <col min="17" max="17" width="11.5" style="135" customWidth="1"/>
    <col min="18" max="18" width="12.5" style="135" customWidth="1"/>
    <col min="19" max="19" width="11.83203125" style="135" customWidth="1"/>
    <col min="20" max="20" width="11.33203125" style="135" customWidth="1"/>
    <col min="21" max="21" width="12" style="135" customWidth="1"/>
    <col min="22" max="22" width="11" style="135" customWidth="1"/>
    <col min="23" max="23" width="11.1640625" style="135" customWidth="1"/>
    <col min="24" max="16384" width="9.1640625" style="135"/>
  </cols>
  <sheetData>
    <row r="1" spans="1:23" ht="15" customHeight="1">
      <c r="A1" s="268"/>
    </row>
    <row r="2" spans="1:23" ht="18.75" customHeight="1">
      <c r="A2" s="619" t="s">
        <v>135</v>
      </c>
    </row>
    <row r="3" spans="1:23" ht="31.5" customHeight="1">
      <c r="A3" s="739" t="s">
        <v>323</v>
      </c>
      <c r="B3" s="740"/>
      <c r="C3" s="740"/>
      <c r="T3" s="479"/>
      <c r="U3" s="479"/>
      <c r="V3" s="479"/>
      <c r="W3" s="479"/>
    </row>
    <row r="4" spans="1:23" ht="15.75" customHeight="1">
      <c r="A4" s="739"/>
      <c r="B4" s="740"/>
      <c r="C4" s="740"/>
      <c r="T4" s="479"/>
      <c r="U4" s="479"/>
      <c r="V4" s="479"/>
      <c r="W4" s="479"/>
    </row>
    <row r="5" spans="1:23" ht="15.75" customHeight="1" thickBot="1">
      <c r="A5" s="739"/>
      <c r="B5" s="740"/>
      <c r="C5" s="740"/>
    </row>
    <row r="6" spans="1:23" ht="15.75" customHeight="1" thickBot="1">
      <c r="A6" s="501" t="s">
        <v>640</v>
      </c>
      <c r="B6" s="489" t="s">
        <v>378</v>
      </c>
      <c r="C6" s="491" t="s">
        <v>596</v>
      </c>
    </row>
    <row r="7" spans="1:23" ht="17" thickBot="1">
      <c r="A7" s="501" t="s">
        <v>631</v>
      </c>
      <c r="B7" s="285" t="s">
        <v>5</v>
      </c>
      <c r="C7" s="353" t="s">
        <v>3</v>
      </c>
    </row>
    <row r="8" spans="1:23" ht="18" thickBot="1">
      <c r="A8" s="490" t="s">
        <v>58</v>
      </c>
      <c r="B8" s="480">
        <v>10206</v>
      </c>
      <c r="C8" s="492">
        <f>B8/$B$8</f>
        <v>1</v>
      </c>
    </row>
    <row r="9" spans="1:23" ht="18" thickBot="1">
      <c r="A9" s="496" t="s">
        <v>176</v>
      </c>
      <c r="B9" s="497">
        <v>7156</v>
      </c>
      <c r="C9" s="498">
        <f t="shared" ref="C9:C18" si="0">B9/$B$8</f>
        <v>0.7011561826376641</v>
      </c>
    </row>
    <row r="10" spans="1:23" ht="18" thickBot="1">
      <c r="A10" s="496" t="s">
        <v>177</v>
      </c>
      <c r="B10" s="497">
        <v>6490</v>
      </c>
      <c r="C10" s="498">
        <f t="shared" si="0"/>
        <v>0.63590045071526557</v>
      </c>
    </row>
    <row r="11" spans="1:23" ht="18" thickBot="1">
      <c r="A11" s="496" t="s">
        <v>219</v>
      </c>
      <c r="B11" s="499">
        <v>552</v>
      </c>
      <c r="C11" s="498">
        <f t="shared" si="0"/>
        <v>5.4085831863609643E-2</v>
      </c>
    </row>
    <row r="12" spans="1:23" ht="18" thickBot="1">
      <c r="A12" s="496" t="s">
        <v>184</v>
      </c>
      <c r="B12" s="497">
        <v>5938</v>
      </c>
      <c r="C12" s="498">
        <f t="shared" si="0"/>
        <v>0.58181461885165586</v>
      </c>
    </row>
    <row r="13" spans="1:23" ht="18" thickBot="1">
      <c r="A13" s="500" t="s">
        <v>185</v>
      </c>
      <c r="B13" s="499">
        <v>666</v>
      </c>
      <c r="C13" s="498">
        <f t="shared" si="0"/>
        <v>6.5255731922398585E-2</v>
      </c>
    </row>
    <row r="14" spans="1:23" ht="18" thickBot="1">
      <c r="A14" s="496" t="s">
        <v>219</v>
      </c>
      <c r="B14" s="499">
        <v>77</v>
      </c>
      <c r="C14" s="498">
        <f t="shared" si="0"/>
        <v>7.5445816186556925E-3</v>
      </c>
    </row>
    <row r="15" spans="1:23" ht="18" thickBot="1">
      <c r="A15" s="496" t="s">
        <v>184</v>
      </c>
      <c r="B15" s="499">
        <v>589</v>
      </c>
      <c r="C15" s="498">
        <f t="shared" si="0"/>
        <v>5.7711150303742895E-2</v>
      </c>
    </row>
    <row r="16" spans="1:23" ht="18" thickBot="1">
      <c r="A16" s="496" t="s">
        <v>186</v>
      </c>
      <c r="B16" s="497">
        <v>3050</v>
      </c>
      <c r="C16" s="498">
        <f t="shared" si="0"/>
        <v>0.2988438173623359</v>
      </c>
    </row>
    <row r="17" spans="1:20" ht="18" thickBot="1">
      <c r="A17" s="496" t="s">
        <v>219</v>
      </c>
      <c r="B17" s="499">
        <v>795</v>
      </c>
      <c r="C17" s="498">
        <f t="shared" si="0"/>
        <v>7.7895355673133451E-2</v>
      </c>
    </row>
    <row r="18" spans="1:20" ht="17">
      <c r="A18" s="493" t="s">
        <v>184</v>
      </c>
      <c r="B18" s="494">
        <v>2255</v>
      </c>
      <c r="C18" s="495">
        <f t="shared" si="0"/>
        <v>0.22094846168920243</v>
      </c>
    </row>
    <row r="19" spans="1:20" ht="15.75" customHeight="1">
      <c r="A19" s="657" t="s">
        <v>329</v>
      </c>
      <c r="B19" s="658"/>
      <c r="C19" s="659"/>
      <c r="J19" s="414"/>
      <c r="N19" s="414"/>
      <c r="T19" s="414"/>
    </row>
    <row r="20" spans="1:20">
      <c r="A20" s="481"/>
      <c r="B20" s="481"/>
      <c r="C20" s="481"/>
      <c r="D20" s="482"/>
    </row>
    <row r="21" spans="1:20" ht="17">
      <c r="A21" s="619" t="s">
        <v>136</v>
      </c>
    </row>
    <row r="22" spans="1:20" ht="30" customHeight="1">
      <c r="A22" s="752" t="s">
        <v>227</v>
      </c>
      <c r="B22" s="753"/>
      <c r="C22" s="753"/>
    </row>
    <row r="23" spans="1:20" ht="15.75" customHeight="1">
      <c r="A23" s="752"/>
      <c r="B23" s="753"/>
      <c r="C23" s="753"/>
    </row>
    <row r="24" spans="1:20" ht="15.75" customHeight="1" thickBot="1">
      <c r="A24" s="752"/>
      <c r="B24" s="753"/>
      <c r="C24" s="753"/>
    </row>
    <row r="25" spans="1:20" ht="16.5" customHeight="1" thickBot="1">
      <c r="A25" s="502" t="s">
        <v>640</v>
      </c>
      <c r="B25" s="489" t="s">
        <v>378</v>
      </c>
      <c r="C25" s="491" t="s">
        <v>596</v>
      </c>
    </row>
    <row r="26" spans="1:20" ht="18" thickBot="1">
      <c r="A26" s="502" t="s">
        <v>631</v>
      </c>
      <c r="B26" s="285" t="s">
        <v>5</v>
      </c>
      <c r="C26" s="353" t="s">
        <v>3</v>
      </c>
    </row>
    <row r="27" spans="1:20" ht="18" thickBot="1">
      <c r="A27" s="503" t="s">
        <v>9</v>
      </c>
      <c r="B27" s="504">
        <f>D50+D51</f>
        <v>3110</v>
      </c>
      <c r="C27" s="505">
        <f>B27/B27</f>
        <v>1</v>
      </c>
    </row>
    <row r="28" spans="1:20" ht="19" thickTop="1" thickBot="1">
      <c r="A28" s="506" t="s">
        <v>10</v>
      </c>
      <c r="B28" s="507">
        <f>D63+D64+D65+D66</f>
        <v>1532</v>
      </c>
      <c r="C28" s="508">
        <f>B28/B27</f>
        <v>0.49260450160771702</v>
      </c>
    </row>
    <row r="29" spans="1:20" ht="18" thickBot="1">
      <c r="A29" s="509" t="s">
        <v>221</v>
      </c>
      <c r="B29" s="510">
        <f>D71+D74</f>
        <v>451</v>
      </c>
      <c r="C29" s="511">
        <f>B29/B27</f>
        <v>0.14501607717041801</v>
      </c>
    </row>
    <row r="30" spans="1:20" ht="18" thickBot="1">
      <c r="A30" s="509" t="s">
        <v>222</v>
      </c>
      <c r="B30" s="504">
        <f>D81+D84</f>
        <v>400</v>
      </c>
      <c r="C30" s="505">
        <f>B30/B27</f>
        <v>0.12861736334405144</v>
      </c>
    </row>
    <row r="31" spans="1:20" ht="18" thickBot="1">
      <c r="A31" s="509" t="s">
        <v>223</v>
      </c>
      <c r="B31" s="507">
        <f>D91+D92</f>
        <v>665</v>
      </c>
      <c r="C31" s="508">
        <f>B31/B27</f>
        <v>0.21382636655948553</v>
      </c>
    </row>
    <row r="32" spans="1:20" ht="18" thickBot="1">
      <c r="A32" s="509" t="s">
        <v>224</v>
      </c>
      <c r="B32" s="512">
        <f>D99+D100</f>
        <v>726</v>
      </c>
      <c r="C32" s="513">
        <f>B32/B27</f>
        <v>0.23344051446945338</v>
      </c>
    </row>
    <row r="33" spans="1:10" ht="18" thickBot="1">
      <c r="A33" s="509" t="s">
        <v>225</v>
      </c>
      <c r="B33" s="512">
        <f>D107+D108</f>
        <v>202</v>
      </c>
      <c r="C33" s="514">
        <f>B33/B27</f>
        <v>6.4951768488745981E-2</v>
      </c>
    </row>
    <row r="34" spans="1:10" ht="18" thickBot="1">
      <c r="A34" s="515" t="s">
        <v>226</v>
      </c>
      <c r="B34" s="516">
        <f>D115</f>
        <v>418</v>
      </c>
      <c r="C34" s="517">
        <f>B34/B27</f>
        <v>0.13440514469453377</v>
      </c>
    </row>
    <row r="35" spans="1:10" ht="19" thickTop="1" thickBot="1">
      <c r="A35" s="518" t="s">
        <v>11</v>
      </c>
      <c r="B35" s="519">
        <f>D67+D68</f>
        <v>1578</v>
      </c>
      <c r="C35" s="511">
        <f>B35/B27</f>
        <v>0.50739549839228293</v>
      </c>
    </row>
    <row r="36" spans="1:10" ht="18" thickBot="1">
      <c r="A36" s="496" t="s">
        <v>221</v>
      </c>
      <c r="B36" s="520">
        <f>D77</f>
        <v>795</v>
      </c>
      <c r="C36" s="511">
        <f>B36/B27</f>
        <v>0.25562700964630225</v>
      </c>
    </row>
    <row r="37" spans="1:10" ht="18" thickBot="1">
      <c r="A37" s="496" t="s">
        <v>222</v>
      </c>
      <c r="B37" s="520">
        <f>D87</f>
        <v>297</v>
      </c>
      <c r="C37" s="513">
        <f>B37/B27</f>
        <v>9.54983922829582E-2</v>
      </c>
    </row>
    <row r="38" spans="1:10" ht="18" thickBot="1">
      <c r="A38" s="496" t="s">
        <v>223</v>
      </c>
      <c r="B38" s="521">
        <f>D95</f>
        <v>248</v>
      </c>
      <c r="C38" s="508">
        <f>B38/B27</f>
        <v>7.9742765273311894E-2</v>
      </c>
    </row>
    <row r="39" spans="1:10" ht="18" thickBot="1">
      <c r="A39" s="496" t="s">
        <v>224</v>
      </c>
      <c r="B39" s="521">
        <f>D103</f>
        <v>854</v>
      </c>
      <c r="C39" s="508">
        <f>B39/B27</f>
        <v>0.27459807073954984</v>
      </c>
    </row>
    <row r="40" spans="1:10" ht="18" thickBot="1">
      <c r="A40" s="496" t="s">
        <v>225</v>
      </c>
      <c r="B40" s="522">
        <f>D111</f>
        <v>185</v>
      </c>
      <c r="C40" s="508">
        <f>B40/B27</f>
        <v>5.9485530546623797E-2</v>
      </c>
    </row>
    <row r="41" spans="1:10" ht="18" thickBot="1">
      <c r="A41" s="523" t="s">
        <v>226</v>
      </c>
      <c r="B41" s="522">
        <f>D118</f>
        <v>358</v>
      </c>
      <c r="C41" s="513">
        <f>B41/B27</f>
        <v>0.11511254019292605</v>
      </c>
    </row>
    <row r="42" spans="1:10" ht="16">
      <c r="A42" s="524" t="s">
        <v>330</v>
      </c>
      <c r="B42" s="525"/>
      <c r="C42" s="526"/>
      <c r="J42" s="414"/>
    </row>
    <row r="43" spans="1:10">
      <c r="A43" s="751"/>
      <c r="B43" s="751"/>
      <c r="C43" s="751"/>
    </row>
    <row r="44" spans="1:10" ht="16" thickBot="1"/>
    <row r="45" spans="1:10" ht="15.75" customHeight="1" thickBot="1">
      <c r="A45" s="527"/>
      <c r="B45" s="754" t="s">
        <v>379</v>
      </c>
      <c r="C45" s="755"/>
      <c r="D45" s="755"/>
      <c r="E45" s="755"/>
      <c r="F45" s="755"/>
      <c r="G45" s="756"/>
    </row>
    <row r="46" spans="1:10" ht="15.75" customHeight="1" thickBot="1">
      <c r="A46" s="530" t="s">
        <v>218</v>
      </c>
      <c r="B46" s="424" t="s">
        <v>8</v>
      </c>
      <c r="C46" s="529" t="s">
        <v>600</v>
      </c>
      <c r="D46" s="528" t="s">
        <v>219</v>
      </c>
      <c r="E46" s="529" t="s">
        <v>612</v>
      </c>
      <c r="F46" s="528" t="s">
        <v>220</v>
      </c>
      <c r="G46" s="529" t="s">
        <v>613</v>
      </c>
    </row>
    <row r="47" spans="1:10" ht="18" thickBot="1">
      <c r="A47" s="537" t="s">
        <v>631</v>
      </c>
      <c r="B47" s="424" t="s">
        <v>56</v>
      </c>
      <c r="C47" s="424" t="s">
        <v>85</v>
      </c>
      <c r="D47" s="424" t="s">
        <v>56</v>
      </c>
      <c r="E47" s="424" t="s">
        <v>85</v>
      </c>
      <c r="F47" s="424" t="s">
        <v>56</v>
      </c>
      <c r="G47" s="425" t="s">
        <v>85</v>
      </c>
    </row>
    <row r="48" spans="1:10" ht="16">
      <c r="A48" s="471" t="s">
        <v>187</v>
      </c>
      <c r="B48" s="483">
        <v>17475</v>
      </c>
      <c r="C48" s="484" t="s">
        <v>480</v>
      </c>
      <c r="D48" s="294">
        <v>3110</v>
      </c>
      <c r="E48" s="484" t="s">
        <v>488</v>
      </c>
      <c r="F48" s="485">
        <v>0.17799999999999999</v>
      </c>
      <c r="G48" s="484" t="s">
        <v>489</v>
      </c>
    </row>
    <row r="49" spans="1:7" ht="16">
      <c r="A49" s="531" t="s">
        <v>188</v>
      </c>
      <c r="B49" s="538" t="s">
        <v>631</v>
      </c>
      <c r="C49" s="538" t="s">
        <v>631</v>
      </c>
      <c r="D49" s="538" t="s">
        <v>631</v>
      </c>
      <c r="E49" s="538" t="s">
        <v>631</v>
      </c>
      <c r="F49" s="538" t="s">
        <v>631</v>
      </c>
      <c r="G49" s="538" t="s">
        <v>631</v>
      </c>
    </row>
    <row r="50" spans="1:7" ht="16">
      <c r="A50" s="532" t="s">
        <v>189</v>
      </c>
      <c r="B50" s="483">
        <v>8744</v>
      </c>
      <c r="C50" s="484" t="s">
        <v>490</v>
      </c>
      <c r="D50" s="294">
        <v>1644</v>
      </c>
      <c r="E50" s="484" t="s">
        <v>491</v>
      </c>
      <c r="F50" s="485">
        <v>0.188</v>
      </c>
      <c r="G50" s="484" t="s">
        <v>492</v>
      </c>
    </row>
    <row r="51" spans="1:7" ht="16">
      <c r="A51" s="472" t="s">
        <v>190</v>
      </c>
      <c r="B51" s="483">
        <v>8731</v>
      </c>
      <c r="C51" s="484" t="s">
        <v>493</v>
      </c>
      <c r="D51" s="294">
        <v>1466</v>
      </c>
      <c r="E51" s="484" t="s">
        <v>494</v>
      </c>
      <c r="F51" s="485">
        <v>0.16800000000000001</v>
      </c>
      <c r="G51" s="484" t="s">
        <v>495</v>
      </c>
    </row>
    <row r="52" spans="1:7" ht="16">
      <c r="A52" s="531" t="s">
        <v>191</v>
      </c>
      <c r="B52" s="538" t="s">
        <v>631</v>
      </c>
      <c r="C52" s="538" t="s">
        <v>631</v>
      </c>
      <c r="D52" s="538" t="s">
        <v>631</v>
      </c>
      <c r="E52" s="538" t="s">
        <v>631</v>
      </c>
      <c r="F52" s="538" t="s">
        <v>631</v>
      </c>
      <c r="G52" s="538" t="s">
        <v>631</v>
      </c>
    </row>
    <row r="53" spans="1:7" ht="16">
      <c r="A53" s="532" t="s">
        <v>192</v>
      </c>
      <c r="B53" s="483">
        <v>15448</v>
      </c>
      <c r="C53" s="484" t="s">
        <v>496</v>
      </c>
      <c r="D53" s="294">
        <v>2812</v>
      </c>
      <c r="E53" s="484" t="s">
        <v>497</v>
      </c>
      <c r="F53" s="485">
        <v>0.182</v>
      </c>
      <c r="G53" s="484" t="s">
        <v>498</v>
      </c>
    </row>
    <row r="54" spans="1:7" ht="16">
      <c r="A54" s="472" t="s">
        <v>193</v>
      </c>
      <c r="B54" s="487">
        <v>191</v>
      </c>
      <c r="C54" s="484" t="s">
        <v>499</v>
      </c>
      <c r="D54" s="296">
        <v>70</v>
      </c>
      <c r="E54" s="484" t="s">
        <v>429</v>
      </c>
      <c r="F54" s="485">
        <v>0.36599999999999999</v>
      </c>
      <c r="G54" s="484" t="s">
        <v>500</v>
      </c>
    </row>
    <row r="55" spans="1:7" ht="16">
      <c r="A55" s="532" t="s">
        <v>194</v>
      </c>
      <c r="B55" s="487">
        <v>541</v>
      </c>
      <c r="C55" s="484" t="s">
        <v>501</v>
      </c>
      <c r="D55" s="296">
        <v>44</v>
      </c>
      <c r="E55" s="484" t="s">
        <v>502</v>
      </c>
      <c r="F55" s="485">
        <v>8.1000000000000003E-2</v>
      </c>
      <c r="G55" s="484" t="s">
        <v>503</v>
      </c>
    </row>
    <row r="56" spans="1:7" ht="16">
      <c r="A56" s="472" t="s">
        <v>195</v>
      </c>
      <c r="B56" s="487">
        <v>213</v>
      </c>
      <c r="C56" s="484" t="s">
        <v>439</v>
      </c>
      <c r="D56" s="296">
        <v>23</v>
      </c>
      <c r="E56" s="484" t="s">
        <v>504</v>
      </c>
      <c r="F56" s="485">
        <v>0.108</v>
      </c>
      <c r="G56" s="484" t="s">
        <v>505</v>
      </c>
    </row>
    <row r="57" spans="1:7" ht="16">
      <c r="A57" s="532" t="s">
        <v>196</v>
      </c>
      <c r="B57" s="487">
        <v>27</v>
      </c>
      <c r="C57" s="484" t="s">
        <v>506</v>
      </c>
      <c r="D57" s="296">
        <v>0</v>
      </c>
      <c r="E57" s="484" t="s">
        <v>468</v>
      </c>
      <c r="F57" s="485">
        <v>0</v>
      </c>
      <c r="G57" s="484" t="s">
        <v>507</v>
      </c>
    </row>
    <row r="58" spans="1:7" ht="16">
      <c r="A58" s="472" t="s">
        <v>197</v>
      </c>
      <c r="B58" s="487">
        <v>303</v>
      </c>
      <c r="C58" s="484" t="s">
        <v>508</v>
      </c>
      <c r="D58" s="296">
        <v>25</v>
      </c>
      <c r="E58" s="484" t="s">
        <v>478</v>
      </c>
      <c r="F58" s="485">
        <v>8.3000000000000004E-2</v>
      </c>
      <c r="G58" s="484" t="s">
        <v>509</v>
      </c>
    </row>
    <row r="59" spans="1:7" ht="16">
      <c r="A59" s="532" t="s">
        <v>198</v>
      </c>
      <c r="B59" s="487">
        <v>752</v>
      </c>
      <c r="C59" s="484" t="s">
        <v>510</v>
      </c>
      <c r="D59" s="296">
        <v>136</v>
      </c>
      <c r="E59" s="484" t="s">
        <v>479</v>
      </c>
      <c r="F59" s="485">
        <v>0.18099999999999999</v>
      </c>
      <c r="G59" s="484" t="s">
        <v>511</v>
      </c>
    </row>
    <row r="60" spans="1:7" ht="16">
      <c r="A60" s="533" t="s">
        <v>199</v>
      </c>
      <c r="B60" s="483">
        <v>14298</v>
      </c>
      <c r="C60" s="484" t="s">
        <v>512</v>
      </c>
      <c r="D60" s="294">
        <v>2635</v>
      </c>
      <c r="E60" s="484" t="s">
        <v>513</v>
      </c>
      <c r="F60" s="485">
        <v>0.184</v>
      </c>
      <c r="G60" s="484" t="s">
        <v>489</v>
      </c>
    </row>
    <row r="61" spans="1:7" ht="16">
      <c r="A61" s="531" t="s">
        <v>200</v>
      </c>
      <c r="B61" s="483">
        <v>1761</v>
      </c>
      <c r="C61" s="484" t="s">
        <v>514</v>
      </c>
      <c r="D61" s="296">
        <v>265</v>
      </c>
      <c r="E61" s="484" t="s">
        <v>515</v>
      </c>
      <c r="F61" s="485">
        <v>0.15</v>
      </c>
      <c r="G61" s="484" t="s">
        <v>516</v>
      </c>
    </row>
    <row r="62" spans="1:7" ht="16">
      <c r="A62" s="531" t="s">
        <v>201</v>
      </c>
      <c r="B62" s="538" t="s">
        <v>631</v>
      </c>
      <c r="C62" s="538" t="s">
        <v>631</v>
      </c>
      <c r="D62" s="538" t="s">
        <v>631</v>
      </c>
      <c r="E62" s="538" t="s">
        <v>631</v>
      </c>
      <c r="F62" s="538" t="s">
        <v>631</v>
      </c>
      <c r="G62" s="538" t="s">
        <v>631</v>
      </c>
    </row>
    <row r="63" spans="1:7" ht="16">
      <c r="A63" s="532" t="s">
        <v>202</v>
      </c>
      <c r="B63" s="487">
        <v>731</v>
      </c>
      <c r="C63" s="484" t="s">
        <v>517</v>
      </c>
      <c r="D63" s="296">
        <v>11</v>
      </c>
      <c r="E63" s="484" t="s">
        <v>518</v>
      </c>
      <c r="F63" s="485">
        <v>1.4999999999999999E-2</v>
      </c>
      <c r="G63" s="484" t="s">
        <v>498</v>
      </c>
    </row>
    <row r="64" spans="1:7" ht="16">
      <c r="A64" s="472" t="s">
        <v>203</v>
      </c>
      <c r="B64" s="483">
        <v>2183</v>
      </c>
      <c r="C64" s="484" t="s">
        <v>519</v>
      </c>
      <c r="D64" s="296">
        <v>97</v>
      </c>
      <c r="E64" s="484" t="s">
        <v>470</v>
      </c>
      <c r="F64" s="485">
        <v>4.3999999999999997E-2</v>
      </c>
      <c r="G64" s="484" t="s">
        <v>495</v>
      </c>
    </row>
    <row r="65" spans="1:7" ht="16">
      <c r="A65" s="532" t="s">
        <v>204</v>
      </c>
      <c r="B65" s="483">
        <v>2894</v>
      </c>
      <c r="C65" s="484" t="s">
        <v>520</v>
      </c>
      <c r="D65" s="296">
        <v>194</v>
      </c>
      <c r="E65" s="484" t="s">
        <v>474</v>
      </c>
      <c r="F65" s="485">
        <v>6.7000000000000004E-2</v>
      </c>
      <c r="G65" s="484" t="s">
        <v>521</v>
      </c>
    </row>
    <row r="66" spans="1:7" ht="16">
      <c r="A66" s="472" t="s">
        <v>205</v>
      </c>
      <c r="B66" s="483">
        <v>7312</v>
      </c>
      <c r="C66" s="484" t="s">
        <v>431</v>
      </c>
      <c r="D66" s="294">
        <v>1230</v>
      </c>
      <c r="E66" s="484" t="s">
        <v>522</v>
      </c>
      <c r="F66" s="485">
        <v>0.16800000000000001</v>
      </c>
      <c r="G66" s="484" t="s">
        <v>523</v>
      </c>
    </row>
    <row r="67" spans="1:7" ht="16">
      <c r="A67" s="532" t="s">
        <v>206</v>
      </c>
      <c r="B67" s="483">
        <v>2666</v>
      </c>
      <c r="C67" s="484" t="s">
        <v>440</v>
      </c>
      <c r="D67" s="296">
        <v>800</v>
      </c>
      <c r="E67" s="484" t="s">
        <v>524</v>
      </c>
      <c r="F67" s="485">
        <v>0.3</v>
      </c>
      <c r="G67" s="484" t="s">
        <v>516</v>
      </c>
    </row>
    <row r="68" spans="1:7" ht="16">
      <c r="A68" s="472" t="s">
        <v>207</v>
      </c>
      <c r="B68" s="483">
        <v>1689</v>
      </c>
      <c r="C68" s="484" t="s">
        <v>470</v>
      </c>
      <c r="D68" s="296">
        <v>778</v>
      </c>
      <c r="E68" s="484" t="s">
        <v>525</v>
      </c>
      <c r="F68" s="485">
        <v>0.46100000000000002</v>
      </c>
      <c r="G68" s="484" t="s">
        <v>526</v>
      </c>
    </row>
    <row r="69" spans="1:7" ht="16">
      <c r="A69" s="531" t="s">
        <v>208</v>
      </c>
      <c r="B69" s="538" t="s">
        <v>631</v>
      </c>
      <c r="C69" s="538" t="s">
        <v>631</v>
      </c>
      <c r="D69" s="538" t="s">
        <v>631</v>
      </c>
      <c r="E69" s="538" t="s">
        <v>631</v>
      </c>
      <c r="F69" s="538" t="s">
        <v>631</v>
      </c>
      <c r="G69" s="538" t="s">
        <v>631</v>
      </c>
    </row>
    <row r="70" spans="1:7" ht="16">
      <c r="A70" s="532" t="s">
        <v>178</v>
      </c>
      <c r="B70" s="488" t="s">
        <v>527</v>
      </c>
      <c r="C70" s="484" t="s">
        <v>527</v>
      </c>
      <c r="D70" s="294">
        <v>1246</v>
      </c>
      <c r="E70" s="484" t="s">
        <v>528</v>
      </c>
      <c r="F70" s="485">
        <v>7.0999999999999994E-2</v>
      </c>
      <c r="G70" s="484" t="s">
        <v>529</v>
      </c>
    </row>
    <row r="71" spans="1:7" ht="16">
      <c r="A71" s="474" t="s">
        <v>209</v>
      </c>
      <c r="B71" s="483">
        <v>2914</v>
      </c>
      <c r="C71" s="484" t="s">
        <v>530</v>
      </c>
      <c r="D71" s="296">
        <v>18</v>
      </c>
      <c r="E71" s="484" t="s">
        <v>531</v>
      </c>
      <c r="F71" s="485">
        <v>6.0000000000000001E-3</v>
      </c>
      <c r="G71" s="484" t="s">
        <v>532</v>
      </c>
    </row>
    <row r="72" spans="1:7" ht="16">
      <c r="A72" s="534" t="s">
        <v>210</v>
      </c>
      <c r="B72" s="487">
        <v>731</v>
      </c>
      <c r="C72" s="484" t="s">
        <v>517</v>
      </c>
      <c r="D72" s="296">
        <v>0</v>
      </c>
      <c r="E72" s="484" t="s">
        <v>468</v>
      </c>
      <c r="F72" s="485">
        <v>0</v>
      </c>
      <c r="G72" s="484" t="s">
        <v>533</v>
      </c>
    </row>
    <row r="73" spans="1:7" ht="16">
      <c r="A73" s="535" t="s">
        <v>211</v>
      </c>
      <c r="B73" s="483">
        <v>2183</v>
      </c>
      <c r="C73" s="484" t="s">
        <v>519</v>
      </c>
      <c r="D73" s="296">
        <v>18</v>
      </c>
      <c r="E73" s="484" t="s">
        <v>531</v>
      </c>
      <c r="F73" s="485">
        <v>8.0000000000000002E-3</v>
      </c>
      <c r="G73" s="484" t="s">
        <v>534</v>
      </c>
    </row>
    <row r="74" spans="1:7" ht="16">
      <c r="A74" s="475" t="s">
        <v>212</v>
      </c>
      <c r="B74" s="483">
        <v>10206</v>
      </c>
      <c r="C74" s="484" t="s">
        <v>464</v>
      </c>
      <c r="D74" s="296">
        <v>433</v>
      </c>
      <c r="E74" s="484" t="s">
        <v>535</v>
      </c>
      <c r="F74" s="485">
        <v>4.2000000000000003E-2</v>
      </c>
      <c r="G74" s="484" t="s">
        <v>536</v>
      </c>
    </row>
    <row r="75" spans="1:7" ht="16">
      <c r="A75" s="535" t="s">
        <v>213</v>
      </c>
      <c r="B75" s="483">
        <v>2894</v>
      </c>
      <c r="C75" s="484" t="s">
        <v>520</v>
      </c>
      <c r="D75" s="296">
        <v>0</v>
      </c>
      <c r="E75" s="484" t="s">
        <v>468</v>
      </c>
      <c r="F75" s="485">
        <v>0</v>
      </c>
      <c r="G75" s="484" t="s">
        <v>534</v>
      </c>
    </row>
    <row r="76" spans="1:7" ht="16">
      <c r="A76" s="534" t="s">
        <v>214</v>
      </c>
      <c r="B76" s="483">
        <v>7312</v>
      </c>
      <c r="C76" s="484" t="s">
        <v>431</v>
      </c>
      <c r="D76" s="296">
        <v>433</v>
      </c>
      <c r="E76" s="484" t="s">
        <v>535</v>
      </c>
      <c r="F76" s="485">
        <v>5.8999999999999997E-2</v>
      </c>
      <c r="G76" s="484" t="s">
        <v>537</v>
      </c>
    </row>
    <row r="77" spans="1:7" ht="16">
      <c r="A77" s="474" t="s">
        <v>215</v>
      </c>
      <c r="B77" s="483">
        <v>4355</v>
      </c>
      <c r="C77" s="484" t="s">
        <v>538</v>
      </c>
      <c r="D77" s="296">
        <v>795</v>
      </c>
      <c r="E77" s="484" t="s">
        <v>539</v>
      </c>
      <c r="F77" s="485">
        <v>0.183</v>
      </c>
      <c r="G77" s="484" t="s">
        <v>540</v>
      </c>
    </row>
    <row r="78" spans="1:7" ht="16">
      <c r="A78" s="534" t="s">
        <v>216</v>
      </c>
      <c r="B78" s="483">
        <v>2666</v>
      </c>
      <c r="C78" s="484" t="s">
        <v>440</v>
      </c>
      <c r="D78" s="296">
        <v>384</v>
      </c>
      <c r="E78" s="484" t="s">
        <v>541</v>
      </c>
      <c r="F78" s="485">
        <v>0.14399999999999999</v>
      </c>
      <c r="G78" s="484" t="s">
        <v>542</v>
      </c>
    </row>
    <row r="79" spans="1:7" ht="16">
      <c r="A79" s="535" t="s">
        <v>217</v>
      </c>
      <c r="B79" s="483">
        <v>1689</v>
      </c>
      <c r="C79" s="484" t="s">
        <v>470</v>
      </c>
      <c r="D79" s="296">
        <v>411</v>
      </c>
      <c r="E79" s="484" t="s">
        <v>543</v>
      </c>
      <c r="F79" s="485">
        <v>0.24299999999999999</v>
      </c>
      <c r="G79" s="484" t="s">
        <v>544</v>
      </c>
    </row>
    <row r="80" spans="1:7" ht="16">
      <c r="A80" s="532" t="s">
        <v>179</v>
      </c>
      <c r="B80" s="486" t="s">
        <v>527</v>
      </c>
      <c r="C80" s="484" t="s">
        <v>527</v>
      </c>
      <c r="D80" s="296">
        <v>697</v>
      </c>
      <c r="E80" s="484" t="s">
        <v>545</v>
      </c>
      <c r="F80" s="485">
        <v>0.04</v>
      </c>
      <c r="G80" s="484" t="s">
        <v>529</v>
      </c>
    </row>
    <row r="81" spans="1:7" ht="16">
      <c r="A81" s="474" t="s">
        <v>209</v>
      </c>
      <c r="B81" s="483">
        <v>2914</v>
      </c>
      <c r="C81" s="484" t="s">
        <v>530</v>
      </c>
      <c r="D81" s="296">
        <v>24</v>
      </c>
      <c r="E81" s="484" t="s">
        <v>462</v>
      </c>
      <c r="F81" s="485">
        <v>8.0000000000000002E-3</v>
      </c>
      <c r="G81" s="484" t="s">
        <v>546</v>
      </c>
    </row>
    <row r="82" spans="1:7" ht="16">
      <c r="A82" s="534" t="s">
        <v>210</v>
      </c>
      <c r="B82" s="487">
        <v>731</v>
      </c>
      <c r="C82" s="484" t="s">
        <v>517</v>
      </c>
      <c r="D82" s="296">
        <v>11</v>
      </c>
      <c r="E82" s="484" t="s">
        <v>518</v>
      </c>
      <c r="F82" s="485">
        <v>1.4999999999999999E-2</v>
      </c>
      <c r="G82" s="484" t="s">
        <v>498</v>
      </c>
    </row>
    <row r="83" spans="1:7" ht="16">
      <c r="A83" s="535" t="s">
        <v>211</v>
      </c>
      <c r="B83" s="483">
        <v>2183</v>
      </c>
      <c r="C83" s="484" t="s">
        <v>519</v>
      </c>
      <c r="D83" s="296">
        <v>13</v>
      </c>
      <c r="E83" s="484" t="s">
        <v>547</v>
      </c>
      <c r="F83" s="485">
        <v>6.0000000000000001E-3</v>
      </c>
      <c r="G83" s="484" t="s">
        <v>548</v>
      </c>
    </row>
    <row r="84" spans="1:7" ht="16">
      <c r="A84" s="475" t="s">
        <v>212</v>
      </c>
      <c r="B84" s="483">
        <v>10206</v>
      </c>
      <c r="C84" s="484" t="s">
        <v>464</v>
      </c>
      <c r="D84" s="296">
        <v>376</v>
      </c>
      <c r="E84" s="484" t="s">
        <v>549</v>
      </c>
      <c r="F84" s="485">
        <v>3.6999999999999998E-2</v>
      </c>
      <c r="G84" s="484" t="s">
        <v>550</v>
      </c>
    </row>
    <row r="85" spans="1:7" ht="16">
      <c r="A85" s="535" t="s">
        <v>213</v>
      </c>
      <c r="B85" s="483">
        <v>2894</v>
      </c>
      <c r="C85" s="484" t="s">
        <v>520</v>
      </c>
      <c r="D85" s="296">
        <v>75</v>
      </c>
      <c r="E85" s="484" t="s">
        <v>551</v>
      </c>
      <c r="F85" s="485">
        <v>2.5999999999999999E-2</v>
      </c>
      <c r="G85" s="484" t="s">
        <v>552</v>
      </c>
    </row>
    <row r="86" spans="1:7" ht="16">
      <c r="A86" s="534" t="s">
        <v>214</v>
      </c>
      <c r="B86" s="483">
        <v>7312</v>
      </c>
      <c r="C86" s="484" t="s">
        <v>431</v>
      </c>
      <c r="D86" s="296">
        <v>301</v>
      </c>
      <c r="E86" s="484" t="s">
        <v>499</v>
      </c>
      <c r="F86" s="485">
        <v>4.1000000000000002E-2</v>
      </c>
      <c r="G86" s="484" t="s">
        <v>553</v>
      </c>
    </row>
    <row r="87" spans="1:7" ht="16">
      <c r="A87" s="474" t="s">
        <v>215</v>
      </c>
      <c r="B87" s="483">
        <v>4355</v>
      </c>
      <c r="C87" s="484" t="s">
        <v>538</v>
      </c>
      <c r="D87" s="296">
        <v>297</v>
      </c>
      <c r="E87" s="484" t="s">
        <v>554</v>
      </c>
      <c r="F87" s="485">
        <v>6.8000000000000005E-2</v>
      </c>
      <c r="G87" s="484" t="s">
        <v>489</v>
      </c>
    </row>
    <row r="88" spans="1:7" ht="16">
      <c r="A88" s="534" t="s">
        <v>216</v>
      </c>
      <c r="B88" s="483">
        <v>2666</v>
      </c>
      <c r="C88" s="484" t="s">
        <v>440</v>
      </c>
      <c r="D88" s="296">
        <v>100</v>
      </c>
      <c r="E88" s="484" t="s">
        <v>555</v>
      </c>
      <c r="F88" s="485">
        <v>3.7999999999999999E-2</v>
      </c>
      <c r="G88" s="484" t="s">
        <v>498</v>
      </c>
    </row>
    <row r="89" spans="1:7" ht="16">
      <c r="A89" s="535" t="s">
        <v>217</v>
      </c>
      <c r="B89" s="483">
        <v>1689</v>
      </c>
      <c r="C89" s="484" t="s">
        <v>470</v>
      </c>
      <c r="D89" s="296">
        <v>197</v>
      </c>
      <c r="E89" s="484" t="s">
        <v>435</v>
      </c>
      <c r="F89" s="485">
        <v>0.11700000000000001</v>
      </c>
      <c r="G89" s="484" t="s">
        <v>542</v>
      </c>
    </row>
    <row r="90" spans="1:7" ht="16">
      <c r="A90" s="532" t="s">
        <v>180</v>
      </c>
      <c r="B90" s="486" t="s">
        <v>527</v>
      </c>
      <c r="C90" s="484" t="s">
        <v>527</v>
      </c>
      <c r="D90" s="296">
        <v>913</v>
      </c>
      <c r="E90" s="484" t="s">
        <v>556</v>
      </c>
      <c r="F90" s="485">
        <v>5.5E-2</v>
      </c>
      <c r="G90" s="484" t="s">
        <v>534</v>
      </c>
    </row>
    <row r="91" spans="1:7" ht="16">
      <c r="A91" s="474" t="s">
        <v>209</v>
      </c>
      <c r="B91" s="483">
        <v>2183</v>
      </c>
      <c r="C91" s="484" t="s">
        <v>519</v>
      </c>
      <c r="D91" s="296">
        <v>84</v>
      </c>
      <c r="E91" s="484" t="s">
        <v>465</v>
      </c>
      <c r="F91" s="485">
        <v>3.7999999999999999E-2</v>
      </c>
      <c r="G91" s="484" t="s">
        <v>492</v>
      </c>
    </row>
    <row r="92" spans="1:7" ht="16">
      <c r="A92" s="475" t="s">
        <v>212</v>
      </c>
      <c r="B92" s="483">
        <v>10206</v>
      </c>
      <c r="C92" s="484" t="s">
        <v>464</v>
      </c>
      <c r="D92" s="296">
        <v>581</v>
      </c>
      <c r="E92" s="484" t="s">
        <v>557</v>
      </c>
      <c r="F92" s="485">
        <v>5.7000000000000002E-2</v>
      </c>
      <c r="G92" s="484" t="s">
        <v>558</v>
      </c>
    </row>
    <row r="93" spans="1:7" ht="16">
      <c r="A93" s="535" t="s">
        <v>213</v>
      </c>
      <c r="B93" s="483">
        <v>2894</v>
      </c>
      <c r="C93" s="484" t="s">
        <v>520</v>
      </c>
      <c r="D93" s="296">
        <v>80</v>
      </c>
      <c r="E93" s="484" t="s">
        <v>559</v>
      </c>
      <c r="F93" s="485">
        <v>2.8000000000000001E-2</v>
      </c>
      <c r="G93" s="484" t="s">
        <v>550</v>
      </c>
    </row>
    <row r="94" spans="1:7" ht="16">
      <c r="A94" s="534" t="s">
        <v>214</v>
      </c>
      <c r="B94" s="483">
        <v>7312</v>
      </c>
      <c r="C94" s="484" t="s">
        <v>431</v>
      </c>
      <c r="D94" s="296">
        <v>501</v>
      </c>
      <c r="E94" s="484" t="s">
        <v>560</v>
      </c>
      <c r="F94" s="485">
        <v>6.9000000000000006E-2</v>
      </c>
      <c r="G94" s="484" t="s">
        <v>550</v>
      </c>
    </row>
    <row r="95" spans="1:7" ht="16">
      <c r="A95" s="474" t="s">
        <v>215</v>
      </c>
      <c r="B95" s="483">
        <v>4355</v>
      </c>
      <c r="C95" s="484" t="s">
        <v>538</v>
      </c>
      <c r="D95" s="296">
        <v>248</v>
      </c>
      <c r="E95" s="484" t="s">
        <v>436</v>
      </c>
      <c r="F95" s="485">
        <v>5.7000000000000002E-2</v>
      </c>
      <c r="G95" s="484" t="s">
        <v>550</v>
      </c>
    </row>
    <row r="96" spans="1:7" ht="16">
      <c r="A96" s="534" t="s">
        <v>216</v>
      </c>
      <c r="B96" s="483">
        <v>2666</v>
      </c>
      <c r="C96" s="484" t="s">
        <v>440</v>
      </c>
      <c r="D96" s="296">
        <v>114</v>
      </c>
      <c r="E96" s="484" t="s">
        <v>559</v>
      </c>
      <c r="F96" s="485">
        <v>4.2999999999999997E-2</v>
      </c>
      <c r="G96" s="484" t="s">
        <v>561</v>
      </c>
    </row>
    <row r="97" spans="1:7" ht="16">
      <c r="A97" s="535" t="s">
        <v>217</v>
      </c>
      <c r="B97" s="483">
        <v>1689</v>
      </c>
      <c r="C97" s="484" t="s">
        <v>470</v>
      </c>
      <c r="D97" s="296">
        <v>134</v>
      </c>
      <c r="E97" s="484" t="s">
        <v>562</v>
      </c>
      <c r="F97" s="485">
        <v>7.9000000000000001E-2</v>
      </c>
      <c r="G97" s="484" t="s">
        <v>563</v>
      </c>
    </row>
    <row r="98" spans="1:7" ht="16">
      <c r="A98" s="532" t="s">
        <v>181</v>
      </c>
      <c r="B98" s="486" t="s">
        <v>527</v>
      </c>
      <c r="C98" s="484" t="s">
        <v>527</v>
      </c>
      <c r="D98" s="294">
        <v>1580</v>
      </c>
      <c r="E98" s="484" t="s">
        <v>564</v>
      </c>
      <c r="F98" s="485">
        <v>9.4E-2</v>
      </c>
      <c r="G98" s="484" t="s">
        <v>558</v>
      </c>
    </row>
    <row r="99" spans="1:7" ht="16">
      <c r="A99" s="474" t="s">
        <v>209</v>
      </c>
      <c r="B99" s="483">
        <v>2183</v>
      </c>
      <c r="C99" s="484" t="s">
        <v>519</v>
      </c>
      <c r="D99" s="296">
        <v>0</v>
      </c>
      <c r="E99" s="484" t="s">
        <v>468</v>
      </c>
      <c r="F99" s="485">
        <v>0</v>
      </c>
      <c r="G99" s="484" t="s">
        <v>558</v>
      </c>
    </row>
    <row r="100" spans="1:7" ht="16">
      <c r="A100" s="475" t="s">
        <v>212</v>
      </c>
      <c r="B100" s="483">
        <v>10206</v>
      </c>
      <c r="C100" s="484" t="s">
        <v>464</v>
      </c>
      <c r="D100" s="296">
        <v>726</v>
      </c>
      <c r="E100" s="484" t="s">
        <v>565</v>
      </c>
      <c r="F100" s="485">
        <v>7.0999999999999994E-2</v>
      </c>
      <c r="G100" s="484" t="s">
        <v>537</v>
      </c>
    </row>
    <row r="101" spans="1:7" ht="16">
      <c r="A101" s="535" t="s">
        <v>213</v>
      </c>
      <c r="B101" s="483">
        <v>2894</v>
      </c>
      <c r="C101" s="484" t="s">
        <v>520</v>
      </c>
      <c r="D101" s="296">
        <v>24</v>
      </c>
      <c r="E101" s="484" t="s">
        <v>566</v>
      </c>
      <c r="F101" s="485">
        <v>8.0000000000000002E-3</v>
      </c>
      <c r="G101" s="484" t="s">
        <v>529</v>
      </c>
    </row>
    <row r="102" spans="1:7" ht="16">
      <c r="A102" s="534" t="s">
        <v>214</v>
      </c>
      <c r="B102" s="483">
        <v>7312</v>
      </c>
      <c r="C102" s="484" t="s">
        <v>431</v>
      </c>
      <c r="D102" s="296">
        <v>702</v>
      </c>
      <c r="E102" s="484" t="s">
        <v>567</v>
      </c>
      <c r="F102" s="485">
        <v>9.6000000000000002E-2</v>
      </c>
      <c r="G102" s="484" t="s">
        <v>568</v>
      </c>
    </row>
    <row r="103" spans="1:7" ht="16">
      <c r="A103" s="474" t="s">
        <v>215</v>
      </c>
      <c r="B103" s="483">
        <v>4355</v>
      </c>
      <c r="C103" s="484" t="s">
        <v>538</v>
      </c>
      <c r="D103" s="296">
        <v>854</v>
      </c>
      <c r="E103" s="484" t="s">
        <v>452</v>
      </c>
      <c r="F103" s="485">
        <v>0.19600000000000001</v>
      </c>
      <c r="G103" s="484" t="s">
        <v>569</v>
      </c>
    </row>
    <row r="104" spans="1:7" ht="16">
      <c r="A104" s="534" t="s">
        <v>216</v>
      </c>
      <c r="B104" s="483">
        <v>2666</v>
      </c>
      <c r="C104" s="484" t="s">
        <v>440</v>
      </c>
      <c r="D104" s="296">
        <v>408</v>
      </c>
      <c r="E104" s="484" t="s">
        <v>458</v>
      </c>
      <c r="F104" s="485">
        <v>0.153</v>
      </c>
      <c r="G104" s="484" t="s">
        <v>552</v>
      </c>
    </row>
    <row r="105" spans="1:7" ht="16">
      <c r="A105" s="535" t="s">
        <v>217</v>
      </c>
      <c r="B105" s="483">
        <v>1689</v>
      </c>
      <c r="C105" s="484" t="s">
        <v>470</v>
      </c>
      <c r="D105" s="296">
        <v>446</v>
      </c>
      <c r="E105" s="484" t="s">
        <v>453</v>
      </c>
      <c r="F105" s="485">
        <v>0.26400000000000001</v>
      </c>
      <c r="G105" s="484" t="s">
        <v>526</v>
      </c>
    </row>
    <row r="106" spans="1:7" ht="16">
      <c r="A106" s="532" t="s">
        <v>182</v>
      </c>
      <c r="B106" s="486" t="s">
        <v>527</v>
      </c>
      <c r="C106" s="484" t="s">
        <v>527</v>
      </c>
      <c r="D106" s="296">
        <v>387</v>
      </c>
      <c r="E106" s="484" t="s">
        <v>570</v>
      </c>
      <c r="F106" s="485">
        <v>2.3E-2</v>
      </c>
      <c r="G106" s="484" t="s">
        <v>571</v>
      </c>
    </row>
    <row r="107" spans="1:7" ht="16">
      <c r="A107" s="474" t="s">
        <v>209</v>
      </c>
      <c r="B107" s="483">
        <v>2183</v>
      </c>
      <c r="C107" s="484" t="s">
        <v>519</v>
      </c>
      <c r="D107" s="296">
        <v>17</v>
      </c>
      <c r="E107" s="484" t="s">
        <v>572</v>
      </c>
      <c r="F107" s="485">
        <v>8.0000000000000002E-3</v>
      </c>
      <c r="G107" s="484" t="s">
        <v>529</v>
      </c>
    </row>
    <row r="108" spans="1:7" ht="16">
      <c r="A108" s="475" t="s">
        <v>212</v>
      </c>
      <c r="B108" s="483">
        <v>10206</v>
      </c>
      <c r="C108" s="484" t="s">
        <v>464</v>
      </c>
      <c r="D108" s="296">
        <v>185</v>
      </c>
      <c r="E108" s="484" t="s">
        <v>573</v>
      </c>
      <c r="F108" s="485">
        <v>1.7999999999999999E-2</v>
      </c>
      <c r="G108" s="484" t="s">
        <v>546</v>
      </c>
    </row>
    <row r="109" spans="1:7" ht="16">
      <c r="A109" s="535" t="s">
        <v>213</v>
      </c>
      <c r="B109" s="483">
        <v>2894</v>
      </c>
      <c r="C109" s="484" t="s">
        <v>520</v>
      </c>
      <c r="D109" s="296">
        <v>15</v>
      </c>
      <c r="E109" s="484" t="s">
        <v>574</v>
      </c>
      <c r="F109" s="485">
        <v>5.0000000000000001E-3</v>
      </c>
      <c r="G109" s="484" t="s">
        <v>532</v>
      </c>
    </row>
    <row r="110" spans="1:7" ht="16">
      <c r="A110" s="534" t="s">
        <v>214</v>
      </c>
      <c r="B110" s="483">
        <v>7312</v>
      </c>
      <c r="C110" s="484" t="s">
        <v>431</v>
      </c>
      <c r="D110" s="296">
        <v>170</v>
      </c>
      <c r="E110" s="484" t="s">
        <v>436</v>
      </c>
      <c r="F110" s="485">
        <v>2.3E-2</v>
      </c>
      <c r="G110" s="484" t="s">
        <v>529</v>
      </c>
    </row>
    <row r="111" spans="1:7" ht="16">
      <c r="A111" s="474" t="s">
        <v>215</v>
      </c>
      <c r="B111" s="483">
        <v>4355</v>
      </c>
      <c r="C111" s="484" t="s">
        <v>538</v>
      </c>
      <c r="D111" s="296">
        <v>185</v>
      </c>
      <c r="E111" s="484" t="s">
        <v>575</v>
      </c>
      <c r="F111" s="485">
        <v>4.2000000000000003E-2</v>
      </c>
      <c r="G111" s="484" t="s">
        <v>576</v>
      </c>
    </row>
    <row r="112" spans="1:7" ht="16">
      <c r="A112" s="534" t="s">
        <v>216</v>
      </c>
      <c r="B112" s="483">
        <v>2666</v>
      </c>
      <c r="C112" s="484" t="s">
        <v>440</v>
      </c>
      <c r="D112" s="296">
        <v>60</v>
      </c>
      <c r="E112" s="484" t="s">
        <v>461</v>
      </c>
      <c r="F112" s="485">
        <v>2.3E-2</v>
      </c>
      <c r="G112" s="484" t="s">
        <v>534</v>
      </c>
    </row>
    <row r="113" spans="1:7" ht="16">
      <c r="A113" s="535" t="s">
        <v>217</v>
      </c>
      <c r="B113" s="483">
        <v>1689</v>
      </c>
      <c r="C113" s="484" t="s">
        <v>470</v>
      </c>
      <c r="D113" s="296">
        <v>125</v>
      </c>
      <c r="E113" s="484" t="s">
        <v>470</v>
      </c>
      <c r="F113" s="485">
        <v>7.3999999999999996E-2</v>
      </c>
      <c r="G113" s="484" t="s">
        <v>577</v>
      </c>
    </row>
    <row r="114" spans="1:7" ht="16">
      <c r="A114" s="532" t="s">
        <v>183</v>
      </c>
      <c r="B114" s="486" t="s">
        <v>527</v>
      </c>
      <c r="C114" s="484" t="s">
        <v>527</v>
      </c>
      <c r="D114" s="296">
        <v>776</v>
      </c>
      <c r="E114" s="484" t="s">
        <v>524</v>
      </c>
      <c r="F114" s="485">
        <v>5.2999999999999999E-2</v>
      </c>
      <c r="G114" s="484" t="s">
        <v>529</v>
      </c>
    </row>
    <row r="115" spans="1:7" ht="16">
      <c r="A115" s="474" t="s">
        <v>212</v>
      </c>
      <c r="B115" s="483">
        <v>10206</v>
      </c>
      <c r="C115" s="484" t="s">
        <v>464</v>
      </c>
      <c r="D115" s="296">
        <v>418</v>
      </c>
      <c r="E115" s="484" t="s">
        <v>474</v>
      </c>
      <c r="F115" s="485">
        <v>4.1000000000000002E-2</v>
      </c>
      <c r="G115" s="484" t="s">
        <v>578</v>
      </c>
    </row>
    <row r="116" spans="1:7" ht="16">
      <c r="A116" s="534" t="s">
        <v>213</v>
      </c>
      <c r="B116" s="483">
        <v>2894</v>
      </c>
      <c r="C116" s="484" t="s">
        <v>520</v>
      </c>
      <c r="D116" s="296">
        <v>35</v>
      </c>
      <c r="E116" s="484" t="s">
        <v>450</v>
      </c>
      <c r="F116" s="485">
        <v>1.2E-2</v>
      </c>
      <c r="G116" s="484" t="s">
        <v>548</v>
      </c>
    </row>
    <row r="117" spans="1:7" ht="16">
      <c r="A117" s="535" t="s">
        <v>214</v>
      </c>
      <c r="B117" s="483">
        <v>7312</v>
      </c>
      <c r="C117" s="484" t="s">
        <v>431</v>
      </c>
      <c r="D117" s="296">
        <v>383</v>
      </c>
      <c r="E117" s="484" t="s">
        <v>499</v>
      </c>
      <c r="F117" s="485">
        <v>5.1999999999999998E-2</v>
      </c>
      <c r="G117" s="484" t="s">
        <v>553</v>
      </c>
    </row>
    <row r="118" spans="1:7" ht="16">
      <c r="A118" s="475" t="s">
        <v>215</v>
      </c>
      <c r="B118" s="483">
        <v>4355</v>
      </c>
      <c r="C118" s="484" t="s">
        <v>538</v>
      </c>
      <c r="D118" s="296">
        <v>358</v>
      </c>
      <c r="E118" s="484" t="s">
        <v>447</v>
      </c>
      <c r="F118" s="485">
        <v>8.2000000000000003E-2</v>
      </c>
      <c r="G118" s="484" t="s">
        <v>579</v>
      </c>
    </row>
    <row r="119" spans="1:7" ht="16">
      <c r="A119" s="535" t="s">
        <v>216</v>
      </c>
      <c r="B119" s="483">
        <v>2666</v>
      </c>
      <c r="C119" s="484" t="s">
        <v>440</v>
      </c>
      <c r="D119" s="296">
        <v>167</v>
      </c>
      <c r="E119" s="484" t="s">
        <v>580</v>
      </c>
      <c r="F119" s="485">
        <v>6.3E-2</v>
      </c>
      <c r="G119" s="484" t="s">
        <v>498</v>
      </c>
    </row>
    <row r="120" spans="1:7" ht="17" thickBot="1">
      <c r="A120" s="536" t="s">
        <v>217</v>
      </c>
      <c r="B120" s="483">
        <v>1689</v>
      </c>
      <c r="C120" s="484" t="s">
        <v>470</v>
      </c>
      <c r="D120" s="296">
        <v>191</v>
      </c>
      <c r="E120" s="484" t="s">
        <v>436</v>
      </c>
      <c r="F120" s="485">
        <v>0.113</v>
      </c>
      <c r="G120" s="484" t="s">
        <v>581</v>
      </c>
    </row>
    <row r="121" spans="1:7">
      <c r="A121" s="135" t="s">
        <v>628</v>
      </c>
    </row>
  </sheetData>
  <dataConsolidate/>
  <mergeCells count="4">
    <mergeCell ref="A43:C43"/>
    <mergeCell ref="A3:C5"/>
    <mergeCell ref="A22:C24"/>
    <mergeCell ref="B45:G45"/>
  </mergeCells>
  <dataValidations count="24">
    <dataValidation allowBlank="1" showInputMessage="1" showErrorMessage="1" prompt="This sheet contain three tables, Table 11 , Table 12 and Table Mariposa County, California across from A2:N124. " sqref="A1" xr:uid="{00000000-0002-0000-0700-000000000000}"/>
    <dataValidation allowBlank="1" showInputMessage="1" showErrorMessage="1" prompt="Disability - Table 11" sqref="A2" xr:uid="{00000000-0002-0000-0700-000001000000}"/>
    <dataValidation allowBlank="1" showInputMessage="1" showErrorMessage="1" prompt="Persons with Disability by Employment Status (ACS 2012-2016)" sqref="A3:C5" xr:uid="{00000000-0002-0000-0700-000002000000}"/>
    <dataValidation allowBlank="1" showInputMessage="1" showErrorMessage="1" prompt="Persons with Disability by Employment Status (ACS 2012-2016) Data Table Heading Mariposa Country" sqref="B6" xr:uid="{00000000-0002-0000-0700-000003000000}"/>
    <dataValidation allowBlank="1" showInputMessage="1" showErrorMessage="1" prompt="Persons with Disability by Employment Status (ACS 2012-2016) Data Table Heading Mariposa Country 2" sqref="C6" xr:uid="{00000000-0002-0000-0700-000004000000}"/>
    <dataValidation allowBlank="1" showInputMessage="1" showErrorMessage="1" prompt="Persons with Disabilities by Disability Type* and age (ACS 2012-2016) " sqref="A22:C24" xr:uid="{00000000-0002-0000-0700-000005000000}"/>
    <dataValidation allowBlank="1" showInputMessage="1" showErrorMessage="1" prompt="Persons with Disabilities by Disability Type* and age (ACS 2012-2016)  Data Table Heading Mariposa Country" sqref="B25" xr:uid="{00000000-0002-0000-0700-000006000000}"/>
    <dataValidation allowBlank="1" showInputMessage="1" showErrorMessage="1" prompt="Persons with Disabilities by Disability Type* and age (ACS 2012-2016)  Data Table Heading Mariposa Country 2" sqref="C25" xr:uid="{00000000-0002-0000-0700-000007000000}"/>
    <dataValidation allowBlank="1" showInputMessage="1" showErrorMessage="1" prompt="Mariposa Country, California" sqref="B45:G45" xr:uid="{00000000-0002-0000-0700-000008000000}"/>
    <dataValidation allowBlank="1" showInputMessage="1" showErrorMessage="1" prompt="Mariposa Country, California Data Table Heading Subject" sqref="A46" xr:uid="{00000000-0002-0000-0700-000009000000}"/>
    <dataValidation allowBlank="1" showInputMessage="1" showErrorMessage="1" prompt="Mariposa Country, California Data Table Heading Total" sqref="B46" xr:uid="{00000000-0002-0000-0700-00000A000000}"/>
    <dataValidation allowBlank="1" showInputMessage="1" showErrorMessage="1" prompt="Mariposa Country, California Data Table Heading Total 2" sqref="C46" xr:uid="{00000000-0002-0000-0700-00000B000000}"/>
    <dataValidation allowBlank="1" showInputMessage="1" showErrorMessage="1" prompt="Mariposa Country, California Data Table Heading With a disability" sqref="D46" xr:uid="{00000000-0002-0000-0700-00000C000000}"/>
    <dataValidation allowBlank="1" showInputMessage="1" showErrorMessage="1" prompt="Mariposa Country, California Data Table Heading With a disability 2" sqref="E46" xr:uid="{00000000-0002-0000-0700-00000D000000}"/>
    <dataValidation allowBlank="1" showInputMessage="1" showErrorMessage="1" prompt="Mariposa Country, California Data Table Heading Percent with a disability" sqref="F46" xr:uid="{00000000-0002-0000-0700-00000E000000}"/>
    <dataValidation allowBlank="1" showInputMessage="1" showErrorMessage="1" prompt="Mariposa Country, California Data Table Heading Percent with a disability 2" sqref="G46" xr:uid="{00000000-0002-0000-0700-00000F000000}"/>
    <dataValidation allowBlank="1" showInputMessage="1" showErrorMessage="1" prompt="Mariposa Country sub heading number." sqref="B26 B7" xr:uid="{00000000-0002-0000-0700-000010000000}"/>
    <dataValidation allowBlank="1" showInputMessage="1" showErrorMessage="1" prompt="Mariposa Country sub heading percent." sqref="C26 C7" xr:uid="{00000000-0002-0000-0700-000011000000}"/>
    <dataValidation allowBlank="1" showInputMessage="1" showErrorMessage="1" prompt="Total sub heading estimate. " sqref="B47" xr:uid="{00000000-0002-0000-0700-000012000000}"/>
    <dataValidation allowBlank="1" showInputMessage="1" showErrorMessage="1" prompt="Total sub heading margin of errors. " sqref="C47" xr:uid="{00000000-0002-0000-0700-000013000000}"/>
    <dataValidation allowBlank="1" showInputMessage="1" showErrorMessage="1" prompt="With a disability sub heading estimate." sqref="D47" xr:uid="{00000000-0002-0000-0700-000014000000}"/>
    <dataValidation allowBlank="1" showInputMessage="1" showErrorMessage="1" prompt="With a disability sub heading margin of errors." sqref="E47" xr:uid="{00000000-0002-0000-0700-000015000000}"/>
    <dataValidation allowBlank="1" showInputMessage="1" showErrorMessage="1" prompt="Percent with a disability sub heading estimate." sqref="F47" xr:uid="{00000000-0002-0000-0700-000016000000}"/>
    <dataValidation allowBlank="1" showInputMessage="1" showErrorMessage="1" prompt="Percent with a disability sub heading margin of errors." sqref="G47" xr:uid="{00000000-0002-0000-0700-000017000000}"/>
  </dataValidations>
  <hyperlinks>
    <hyperlink ref="A42" r:id="rId1" xr:uid="{00000000-0004-0000-0700-000000000000}"/>
  </hyperlinks>
  <pageMargins left="0.7" right="0.7" top="0.75" bottom="0.75" header="0.3" footer="0.3"/>
  <pageSetup scale="42" orientation="portrait" r:id="rId2"/>
  <headerFooter>
    <oddHeader>&amp;L6th Cycle Housing Element Data Package&amp;CMariposa County and the Cities Within</oddHeader>
    <oddFooter>&amp;LHCD-Housing Policy Division (HPD)&amp;CPage &amp;P&amp;R&amp;D</oddFooter>
  </headerFooter>
  <ignoredErrors>
    <ignoredError sqref="C7" calculatedColumn="1"/>
  </ignoredErrors>
  <tableParts count="3">
    <tablePart r:id="rId3"/>
    <tablePart r:id="rId4"/>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29"/>
  <sheetViews>
    <sheetView zoomScale="99" zoomScaleNormal="99" workbookViewId="0">
      <selection activeCell="A2" sqref="A2"/>
    </sheetView>
  </sheetViews>
  <sheetFormatPr baseColWidth="10" defaultColWidth="9.1640625" defaultRowHeight="15"/>
  <cols>
    <col min="1" max="1" width="14.5" style="40" customWidth="1"/>
    <col min="2" max="2" width="17.5" style="40" customWidth="1"/>
    <col min="3" max="3" width="18.33203125" style="40" customWidth="1"/>
    <col min="4" max="4" width="33.5" style="40" customWidth="1"/>
    <col min="5" max="5" width="30.83203125" style="40" customWidth="1"/>
    <col min="6" max="6" width="24.5" style="40" customWidth="1"/>
    <col min="7" max="7" width="26" style="40" customWidth="1"/>
    <col min="8" max="8" width="21.5" style="40" customWidth="1"/>
    <col min="9" max="9" width="9.1640625" style="40"/>
    <col min="10" max="10" width="11.1640625" style="40" customWidth="1"/>
    <col min="11" max="16384" width="9.1640625" style="40"/>
  </cols>
  <sheetData>
    <row r="1" spans="1:10" s="402" customFormat="1" ht="15" customHeight="1">
      <c r="A1" s="268"/>
    </row>
    <row r="2" spans="1:10" ht="19">
      <c r="A2" s="611" t="s">
        <v>155</v>
      </c>
      <c r="B2" s="612"/>
      <c r="C2" s="612"/>
      <c r="D2" s="612"/>
      <c r="E2" s="613"/>
      <c r="F2" s="613"/>
    </row>
    <row r="3" spans="1:10" ht="19">
      <c r="A3" s="88" t="s">
        <v>156</v>
      </c>
      <c r="B3" s="89"/>
      <c r="C3" s="89"/>
      <c r="D3" s="89"/>
      <c r="E3" s="102"/>
      <c r="F3" s="102"/>
    </row>
    <row r="4" spans="1:10" ht="15" customHeight="1">
      <c r="A4" s="660" t="s">
        <v>340</v>
      </c>
      <c r="B4" s="54"/>
      <c r="C4" s="54"/>
      <c r="D4" s="54"/>
    </row>
    <row r="5" spans="1:10" ht="17">
      <c r="A5" s="619" t="s">
        <v>137</v>
      </c>
    </row>
    <row r="6" spans="1:10" ht="16">
      <c r="A6" s="661" t="s">
        <v>157</v>
      </c>
      <c r="B6" s="662" t="s">
        <v>284</v>
      </c>
      <c r="C6" s="662" t="s">
        <v>158</v>
      </c>
      <c r="D6" s="662" t="s">
        <v>292</v>
      </c>
      <c r="E6" s="662" t="s">
        <v>293</v>
      </c>
      <c r="F6" s="663" t="s">
        <v>294</v>
      </c>
    </row>
    <row r="7" spans="1:10" s="109" customFormat="1">
      <c r="A7" s="664">
        <v>93623</v>
      </c>
      <c r="B7" s="664" t="s">
        <v>417</v>
      </c>
      <c r="C7" s="664" t="s">
        <v>387</v>
      </c>
      <c r="D7" s="664" t="s">
        <v>295</v>
      </c>
      <c r="E7" s="665">
        <v>0</v>
      </c>
      <c r="F7" s="664" t="s">
        <v>296</v>
      </c>
    </row>
    <row r="8" spans="1:10">
      <c r="A8" s="664">
        <v>95306</v>
      </c>
      <c r="B8" s="664" t="s">
        <v>418</v>
      </c>
      <c r="C8" s="664" t="s">
        <v>387</v>
      </c>
      <c r="D8" s="664" t="s">
        <v>295</v>
      </c>
      <c r="E8" s="664" t="s">
        <v>295</v>
      </c>
      <c r="F8" s="664" t="s">
        <v>296</v>
      </c>
    </row>
    <row r="9" spans="1:10">
      <c r="A9" s="664">
        <v>95311</v>
      </c>
      <c r="B9" s="664" t="s">
        <v>419</v>
      </c>
      <c r="C9" s="664" t="s">
        <v>387</v>
      </c>
      <c r="D9" s="664" t="s">
        <v>295</v>
      </c>
      <c r="E9" s="664" t="s">
        <v>295</v>
      </c>
      <c r="F9" s="664" t="s">
        <v>296</v>
      </c>
    </row>
    <row r="10" spans="1:10">
      <c r="A10" s="664">
        <v>95318</v>
      </c>
      <c r="B10" s="664" t="s">
        <v>420</v>
      </c>
      <c r="C10" s="664" t="s">
        <v>387</v>
      </c>
      <c r="D10" s="664" t="s">
        <v>295</v>
      </c>
      <c r="E10" s="665">
        <v>0</v>
      </c>
      <c r="F10" s="664" t="s">
        <v>296</v>
      </c>
    </row>
    <row r="11" spans="1:10">
      <c r="A11" s="664">
        <v>95338</v>
      </c>
      <c r="B11" s="664" t="s">
        <v>387</v>
      </c>
      <c r="C11" s="664" t="s">
        <v>387</v>
      </c>
      <c r="D11" s="665">
        <v>31</v>
      </c>
      <c r="E11" s="665">
        <v>31</v>
      </c>
      <c r="F11" s="665">
        <v>62</v>
      </c>
    </row>
    <row r="12" spans="1:10">
      <c r="A12" s="664">
        <v>95345</v>
      </c>
      <c r="B12" s="664" t="s">
        <v>421</v>
      </c>
      <c r="C12" s="664" t="s">
        <v>387</v>
      </c>
      <c r="D12" s="664" t="s">
        <v>295</v>
      </c>
      <c r="E12" s="664" t="s">
        <v>295</v>
      </c>
      <c r="F12" s="664" t="s">
        <v>296</v>
      </c>
    </row>
    <row r="15" spans="1:10" ht="17">
      <c r="A15" s="619" t="s">
        <v>138</v>
      </c>
      <c r="G15" s="99"/>
      <c r="H15" s="99"/>
      <c r="I15" s="99"/>
      <c r="J15" s="99"/>
    </row>
    <row r="16" spans="1:10" ht="33" thickBot="1">
      <c r="A16" s="666" t="s">
        <v>157</v>
      </c>
      <c r="B16" s="667" t="s">
        <v>298</v>
      </c>
      <c r="C16" s="667" t="s">
        <v>158</v>
      </c>
      <c r="D16" s="662" t="s">
        <v>299</v>
      </c>
      <c r="E16" s="662" t="s">
        <v>300</v>
      </c>
      <c r="F16" s="662" t="s">
        <v>301</v>
      </c>
      <c r="G16" s="662" t="s">
        <v>302</v>
      </c>
      <c r="H16" s="662" t="s">
        <v>303</v>
      </c>
      <c r="I16" s="662" t="s">
        <v>159</v>
      </c>
      <c r="J16" s="663" t="s">
        <v>648</v>
      </c>
    </row>
    <row r="17" spans="1:11">
      <c r="A17" s="668">
        <v>93623</v>
      </c>
      <c r="B17" s="669" t="s">
        <v>417</v>
      </c>
      <c r="C17" s="669" t="s">
        <v>387</v>
      </c>
      <c r="D17" s="669" t="s">
        <v>295</v>
      </c>
      <c r="E17" s="670">
        <v>0</v>
      </c>
      <c r="F17" s="670">
        <v>0</v>
      </c>
      <c r="G17" s="670">
        <v>0</v>
      </c>
      <c r="H17" s="670">
        <v>0</v>
      </c>
      <c r="I17" s="670">
        <v>0</v>
      </c>
      <c r="J17" s="671" t="s">
        <v>296</v>
      </c>
    </row>
    <row r="18" spans="1:11">
      <c r="A18" s="672">
        <v>95306</v>
      </c>
      <c r="B18" s="664" t="s">
        <v>418</v>
      </c>
      <c r="C18" s="664" t="s">
        <v>387</v>
      </c>
      <c r="D18" s="664" t="s">
        <v>295</v>
      </c>
      <c r="E18" s="665">
        <v>0</v>
      </c>
      <c r="F18" s="665">
        <v>0</v>
      </c>
      <c r="G18" s="665">
        <v>0</v>
      </c>
      <c r="H18" s="665">
        <v>0</v>
      </c>
      <c r="I18" s="665">
        <v>0</v>
      </c>
      <c r="J18" s="673" t="s">
        <v>296</v>
      </c>
    </row>
    <row r="19" spans="1:11">
      <c r="A19" s="672">
        <v>95311</v>
      </c>
      <c r="B19" s="664" t="s">
        <v>419</v>
      </c>
      <c r="C19" s="664" t="s">
        <v>387</v>
      </c>
      <c r="D19" s="664" t="s">
        <v>295</v>
      </c>
      <c r="E19" s="665">
        <v>0</v>
      </c>
      <c r="F19" s="665">
        <v>0</v>
      </c>
      <c r="G19" s="665">
        <v>0</v>
      </c>
      <c r="H19" s="665">
        <v>0</v>
      </c>
      <c r="I19" s="665">
        <v>0</v>
      </c>
      <c r="J19" s="673" t="s">
        <v>296</v>
      </c>
    </row>
    <row r="20" spans="1:11">
      <c r="A20" s="672">
        <v>95318</v>
      </c>
      <c r="B20" s="664" t="s">
        <v>420</v>
      </c>
      <c r="C20" s="664" t="s">
        <v>387</v>
      </c>
      <c r="D20" s="664" t="s">
        <v>295</v>
      </c>
      <c r="E20" s="665">
        <v>0</v>
      </c>
      <c r="F20" s="665">
        <v>0</v>
      </c>
      <c r="G20" s="665">
        <v>0</v>
      </c>
      <c r="H20" s="665">
        <v>0</v>
      </c>
      <c r="I20" s="665">
        <v>0</v>
      </c>
      <c r="J20" s="673" t="s">
        <v>296</v>
      </c>
    </row>
    <row r="21" spans="1:11">
      <c r="A21" s="672">
        <v>95338</v>
      </c>
      <c r="B21" s="664" t="s">
        <v>387</v>
      </c>
      <c r="C21" s="664" t="s">
        <v>387</v>
      </c>
      <c r="D21" s="665">
        <v>56</v>
      </c>
      <c r="E21" s="664" t="s">
        <v>295</v>
      </c>
      <c r="F21" s="665">
        <v>0</v>
      </c>
      <c r="G21" s="665">
        <v>0</v>
      </c>
      <c r="H21" s="664" t="s">
        <v>295</v>
      </c>
      <c r="I21" s="665">
        <v>0</v>
      </c>
      <c r="J21" s="673" t="s">
        <v>422</v>
      </c>
      <c r="K21" s="93"/>
    </row>
    <row r="22" spans="1:11" ht="16" thickBot="1">
      <c r="A22" s="674">
        <v>95345</v>
      </c>
      <c r="B22" s="675" t="s">
        <v>421</v>
      </c>
      <c r="C22" s="675" t="s">
        <v>387</v>
      </c>
      <c r="D22" s="675" t="s">
        <v>295</v>
      </c>
      <c r="E22" s="676">
        <v>0</v>
      </c>
      <c r="F22" s="676">
        <v>0</v>
      </c>
      <c r="G22" s="676">
        <v>0</v>
      </c>
      <c r="H22" s="676">
        <v>0</v>
      </c>
      <c r="I22" s="676">
        <v>0</v>
      </c>
      <c r="J22" s="677" t="s">
        <v>296</v>
      </c>
    </row>
    <row r="24" spans="1:11">
      <c r="A24" s="40" t="s">
        <v>628</v>
      </c>
    </row>
    <row r="97" spans="7:14">
      <c r="J97" s="63"/>
      <c r="K97" s="63"/>
      <c r="L97" s="63"/>
      <c r="M97" s="63"/>
      <c r="N97" s="63"/>
    </row>
    <row r="98" spans="7:14">
      <c r="J98" s="63"/>
      <c r="K98" s="63"/>
      <c r="L98" s="63"/>
      <c r="M98" s="63"/>
      <c r="N98" s="63"/>
    </row>
    <row r="99" spans="7:14">
      <c r="J99" s="63"/>
      <c r="K99" s="63"/>
      <c r="L99" s="63"/>
      <c r="M99" s="63"/>
      <c r="N99" s="63"/>
    </row>
    <row r="100" spans="7:14">
      <c r="J100" s="63"/>
      <c r="K100" s="63"/>
      <c r="L100" s="63"/>
      <c r="M100" s="63"/>
      <c r="N100" s="63"/>
    </row>
    <row r="101" spans="7:14">
      <c r="J101" s="63"/>
      <c r="K101" s="63"/>
      <c r="L101" s="63"/>
      <c r="M101" s="63"/>
      <c r="N101" s="63"/>
    </row>
    <row r="102" spans="7:14">
      <c r="J102" s="63"/>
      <c r="K102" s="63"/>
      <c r="L102" s="63"/>
      <c r="M102" s="63"/>
      <c r="N102" s="63"/>
    </row>
    <row r="103" spans="7:14">
      <c r="J103" s="63"/>
      <c r="K103" s="63"/>
      <c r="L103" s="63"/>
      <c r="M103" s="63"/>
      <c r="N103" s="63"/>
    </row>
    <row r="104" spans="7:14">
      <c r="J104" s="63"/>
      <c r="K104" s="63"/>
      <c r="L104" s="63"/>
      <c r="M104" s="63"/>
      <c r="N104" s="63"/>
    </row>
    <row r="105" spans="7:14">
      <c r="J105" s="63"/>
      <c r="K105" s="63"/>
      <c r="L105" s="63"/>
      <c r="M105" s="63"/>
      <c r="N105" s="63"/>
    </row>
    <row r="106" spans="7:14">
      <c r="J106" s="63"/>
      <c r="K106" s="63"/>
      <c r="L106" s="63"/>
      <c r="M106" s="63"/>
      <c r="N106" s="63"/>
    </row>
    <row r="107" spans="7:14">
      <c r="J107" s="63"/>
      <c r="K107" s="63"/>
      <c r="L107" s="63"/>
      <c r="M107" s="63"/>
      <c r="N107" s="63"/>
    </row>
    <row r="108" spans="7:14">
      <c r="J108" s="63"/>
      <c r="K108" s="63"/>
      <c r="L108" s="63"/>
      <c r="M108" s="63"/>
      <c r="N108" s="63"/>
    </row>
    <row r="109" spans="7:14">
      <c r="J109" s="63"/>
      <c r="K109" s="63"/>
      <c r="L109" s="63"/>
      <c r="M109" s="63"/>
      <c r="N109" s="63"/>
    </row>
    <row r="110" spans="7:14">
      <c r="J110" s="63"/>
      <c r="K110" s="63"/>
      <c r="L110" s="63"/>
      <c r="M110" s="63"/>
      <c r="N110" s="63"/>
    </row>
    <row r="111" spans="7:14">
      <c r="J111" s="63"/>
      <c r="K111" s="63"/>
      <c r="L111" s="63"/>
      <c r="M111" s="63"/>
      <c r="N111" s="63"/>
    </row>
    <row r="112" spans="7:14" ht="16">
      <c r="G112" s="96" t="s">
        <v>302</v>
      </c>
      <c r="H112" s="96" t="s">
        <v>303</v>
      </c>
      <c r="I112" s="96" t="s">
        <v>159</v>
      </c>
      <c r="J112" s="96" t="s">
        <v>304</v>
      </c>
      <c r="K112" s="63"/>
      <c r="L112" s="63"/>
      <c r="M112" s="63"/>
      <c r="N112" s="63"/>
    </row>
    <row r="113" spans="7:14">
      <c r="G113" s="395">
        <v>0</v>
      </c>
      <c r="H113" s="395">
        <v>0</v>
      </c>
      <c r="I113" s="395">
        <v>0</v>
      </c>
      <c r="J113" s="97" t="s">
        <v>296</v>
      </c>
      <c r="K113" s="63"/>
      <c r="L113" s="63"/>
      <c r="M113" s="63"/>
      <c r="N113" s="63"/>
    </row>
    <row r="114" spans="7:14">
      <c r="G114" s="395">
        <v>0</v>
      </c>
      <c r="H114" s="395">
        <v>0</v>
      </c>
      <c r="I114" s="395">
        <v>0</v>
      </c>
      <c r="J114" s="97" t="s">
        <v>305</v>
      </c>
      <c r="K114" s="63"/>
      <c r="L114" s="63"/>
      <c r="M114" s="63"/>
      <c r="N114" s="63"/>
    </row>
    <row r="115" spans="7:14">
      <c r="G115" s="395">
        <v>0</v>
      </c>
      <c r="H115" s="395">
        <v>0</v>
      </c>
      <c r="I115" s="395">
        <v>0</v>
      </c>
      <c r="J115" s="97" t="s">
        <v>297</v>
      </c>
    </row>
    <row r="116" spans="7:14">
      <c r="G116" s="395">
        <v>0</v>
      </c>
      <c r="H116" s="395">
        <v>0</v>
      </c>
      <c r="I116" s="395">
        <v>0</v>
      </c>
      <c r="J116" s="97" t="s">
        <v>296</v>
      </c>
    </row>
    <row r="117" spans="7:14">
      <c r="G117" s="395">
        <v>0</v>
      </c>
      <c r="H117" s="97" t="s">
        <v>295</v>
      </c>
      <c r="I117" s="395">
        <v>0</v>
      </c>
      <c r="J117" s="97" t="s">
        <v>296</v>
      </c>
    </row>
    <row r="118" spans="7:14">
      <c r="G118" s="395">
        <v>0</v>
      </c>
      <c r="H118" s="395">
        <v>0</v>
      </c>
      <c r="I118" s="395">
        <v>0</v>
      </c>
      <c r="J118" s="97" t="s">
        <v>296</v>
      </c>
    </row>
    <row r="119" spans="7:14">
      <c r="G119" s="395">
        <v>0</v>
      </c>
      <c r="H119" s="395">
        <v>0</v>
      </c>
      <c r="I119" s="395">
        <v>0</v>
      </c>
      <c r="J119" s="97" t="s">
        <v>306</v>
      </c>
    </row>
    <row r="120" spans="7:14">
      <c r="G120" s="395">
        <v>0</v>
      </c>
      <c r="H120" s="395">
        <v>0</v>
      </c>
      <c r="I120" s="395">
        <v>0</v>
      </c>
      <c r="J120" s="97" t="s">
        <v>296</v>
      </c>
    </row>
    <row r="121" spans="7:14">
      <c r="G121" s="395">
        <v>0</v>
      </c>
      <c r="H121" s="395">
        <v>0</v>
      </c>
      <c r="I121" s="97" t="s">
        <v>295</v>
      </c>
      <c r="J121" s="97" t="s">
        <v>296</v>
      </c>
    </row>
    <row r="122" spans="7:14">
      <c r="G122" s="395">
        <v>0</v>
      </c>
      <c r="H122" s="395">
        <v>0</v>
      </c>
      <c r="I122" s="97" t="s">
        <v>295</v>
      </c>
      <c r="J122" s="97" t="s">
        <v>296</v>
      </c>
    </row>
    <row r="123" spans="7:14">
      <c r="G123" s="395">
        <v>0</v>
      </c>
      <c r="H123" s="395">
        <v>0</v>
      </c>
      <c r="I123" s="395">
        <v>0</v>
      </c>
      <c r="J123" s="97" t="s">
        <v>307</v>
      </c>
    </row>
    <row r="124" spans="7:14">
      <c r="G124" s="395">
        <v>0</v>
      </c>
      <c r="H124" s="395">
        <v>0</v>
      </c>
      <c r="I124" s="395">
        <v>0</v>
      </c>
      <c r="J124" s="97" t="s">
        <v>296</v>
      </c>
    </row>
    <row r="125" spans="7:14">
      <c r="G125" s="395">
        <v>0</v>
      </c>
      <c r="H125" s="395">
        <v>0</v>
      </c>
      <c r="I125" s="97" t="s">
        <v>295</v>
      </c>
      <c r="J125" s="97" t="s">
        <v>308</v>
      </c>
    </row>
    <row r="126" spans="7:14">
      <c r="G126" s="395">
        <v>0</v>
      </c>
      <c r="H126" s="97" t="s">
        <v>295</v>
      </c>
      <c r="I126" s="97" t="s">
        <v>295</v>
      </c>
      <c r="J126" s="97" t="s">
        <v>309</v>
      </c>
    </row>
    <row r="127" spans="7:14">
      <c r="G127" s="395">
        <v>0</v>
      </c>
      <c r="H127" s="395">
        <v>0</v>
      </c>
      <c r="I127" s="395">
        <v>0</v>
      </c>
      <c r="J127" s="97" t="s">
        <v>296</v>
      </c>
    </row>
    <row r="128" spans="7:14">
      <c r="G128" s="395">
        <v>0</v>
      </c>
      <c r="H128" s="395">
        <v>0</v>
      </c>
      <c r="I128" s="395">
        <v>0</v>
      </c>
      <c r="J128" s="97" t="s">
        <v>296</v>
      </c>
    </row>
    <row r="129" spans="7:10">
      <c r="G129" s="395">
        <v>0</v>
      </c>
      <c r="H129" s="395">
        <v>0</v>
      </c>
      <c r="I129" s="395">
        <v>0</v>
      </c>
      <c r="J129" s="97" t="s">
        <v>296</v>
      </c>
    </row>
  </sheetData>
  <dataConsolidate/>
  <dataValidations count="21">
    <dataValidation allowBlank="1" showInputMessage="1" showErrorMessage="1" prompt="This sheet contains two tables. Table 13 and Table 14 across cell A6:N130. " sqref="A1" xr:uid="{00000000-0002-0000-0800-000000000000}"/>
    <dataValidation allowBlank="1" showInputMessage="1" showErrorMessage="1" prompt="DDS Data on People with Developmental Disabilites by Zip Code " sqref="A2" xr:uid="{00000000-0002-0000-0800-000001000000}"/>
    <dataValidation allowBlank="1" showInputMessage="1" showErrorMessage="1" prompt="Source: Department of Developmental Services" sqref="A3" xr:uid="{00000000-0002-0000-0800-000002000000}"/>
    <dataValidation allowBlank="1" showInputMessage="1" showErrorMessage="1" prompt="Disability_SB812- Table 13" sqref="A5" xr:uid="{00000000-0002-0000-0800-000003000000}"/>
    <dataValidation allowBlank="1" showInputMessage="1" showErrorMessage="1" prompt="Disability_SB812- Table 14" sqref="A15" xr:uid="{00000000-0002-0000-0800-000004000000}"/>
    <dataValidation allowBlank="1" showInputMessage="1" showErrorMessage="1" prompt="DDS Data on People with Developmental Disabilities by Zip code with Age Data Table Heading ZIP" sqref="A6" xr:uid="{00000000-0002-0000-0800-000005000000}"/>
    <dataValidation allowBlank="1" showInputMessage="1" showErrorMessage="1" prompt="DDS Data on People with Developmental Disabilities by Zip code with Age Data Table Heading City" sqref="B6" xr:uid="{00000000-0002-0000-0800-000006000000}"/>
    <dataValidation allowBlank="1" showInputMessage="1" showErrorMessage="1" prompt="DDS Data on People with Developmental Disabilities by Zip code with Age Data Table Heading Country" sqref="C6" xr:uid="{00000000-0002-0000-0800-000007000000}"/>
    <dataValidation allowBlank="1" showInputMessage="1" showErrorMessage="1" prompt="DDS Data on People with Developmental Disabilities by Zip code with Age Data Table Heading 00-17 yrs" sqref="D6" xr:uid="{00000000-0002-0000-0800-000008000000}"/>
    <dataValidation allowBlank="1" showInputMessage="1" showErrorMessage="1" prompt="DDS Data on People with Developmental Disabilities by Zip code with Age Data Table Heading 18+ yrs" sqref="E6" xr:uid="{00000000-0002-0000-0800-000009000000}"/>
    <dataValidation allowBlank="1" showInputMessage="1" showErrorMessage="1" prompt="DDS Data on People with Developmental Disabilities by Zip code with Age Data Table Heading Total Age" sqref="F6" xr:uid="{00000000-0002-0000-0800-00000A000000}"/>
    <dataValidation allowBlank="1" showInputMessage="1" showErrorMessage="1" prompt="DDS Data on People with Developmental Disabilites by Zip Code Data Table Heading ZIP" sqref="A16" xr:uid="{00000000-0002-0000-0800-00000B000000}"/>
    <dataValidation allowBlank="1" showInputMessage="1" showErrorMessage="1" prompt="DDS Data on People with Developmental Disabilites by Zip Code Data Table Heading" sqref="B16" xr:uid="{00000000-0002-0000-0800-00000C000000}"/>
    <dataValidation allowBlank="1" showInputMessage="1" showErrorMessage="1" prompt="DDS Data on People with Developmental Disabilites by Zip Code Data Table Heading Country" sqref="C16" xr:uid="{00000000-0002-0000-0800-00000D000000}"/>
    <dataValidation allowBlank="1" showInputMessage="1" showErrorMessage="1" prompt="DDS Data on People with Developmental Disabilites by Zip Code Data Table Heading Home of Parent /Family/ Guardian" sqref="D16" xr:uid="{00000000-0002-0000-0800-00000E000000}"/>
    <dataValidation allowBlank="1" showInputMessage="1" showErrorMessage="1" prompt="DDS Data on People with Developmental Disabilites by Zip Code Data Table Heading Independent / Supported Living" sqref="E16" xr:uid="{00000000-0002-0000-0800-00000F000000}"/>
    <dataValidation allowBlank="1" showInputMessage="1" showErrorMessage="1" prompt="DDS Data on People with Developmental Disabilites by Zip Code Data Table Heading Community care Facility" sqref="F16" xr:uid="{00000000-0002-0000-0800-000010000000}"/>
    <dataValidation allowBlank="1" showInputMessage="1" showErrorMessage="1" prompt="DDS Data on People with Developmental Disabilites by Zip Code Data Table Heading Intermediate Care Facility" sqref="G16" xr:uid="{00000000-0002-0000-0800-000011000000}"/>
    <dataValidation allowBlank="1" showInputMessage="1" showErrorMessage="1" prompt="DDS Data on People with Developmental Disabilites by Zip Code Data Table Heading Foster / Family Home" sqref="H16" xr:uid="{00000000-0002-0000-0800-000012000000}"/>
    <dataValidation allowBlank="1" showInputMessage="1" showErrorMessage="1" prompt="DDS Data on People with Developmental Disabilites by Zip Code Data Table Heading Other" sqref="I16" xr:uid="{00000000-0002-0000-0800-000013000000}"/>
    <dataValidation allowBlank="1" showInputMessage="1" showErrorMessage="1" prompt="DDS Data on People with Developmental Disabilites by Zip Code Data Table Heading Total Receives" sqref="J16" xr:uid="{00000000-0002-0000-0800-000014000000}"/>
  </dataValidations>
  <hyperlinks>
    <hyperlink ref="A4" r:id="rId1" xr:uid="{00000000-0004-0000-0800-000000000000}"/>
  </hyperlinks>
  <pageMargins left="0.7" right="0.7" top="0.75" bottom="0.75" header="0.3" footer="0.3"/>
  <pageSetup scale="51" orientation="portrait" r:id="rId2"/>
  <headerFooter>
    <oddHeader>&amp;L6th Cycle Housing Element Data Package&amp;CMariposa County and the Cities Within</oddHeader>
    <oddFooter>&amp;LHCD-Housing Policy Division (HPD)&amp;CPage &amp;P&amp;R&amp;D</oddFooter>
  </headerFooter>
  <rowBreaks count="1" manualBreakCount="1">
    <brk id="90" max="16383" man="1"/>
  </rowBreaks>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Index</vt:lpstr>
      <vt:lpstr>Population</vt:lpstr>
      <vt:lpstr>Employment</vt:lpstr>
      <vt:lpstr>Overcrowding</vt:lpstr>
      <vt:lpstr>Overpayment</vt:lpstr>
      <vt:lpstr>Households</vt:lpstr>
      <vt:lpstr>Housing Stock</vt:lpstr>
      <vt:lpstr>Disability</vt:lpstr>
      <vt:lpstr>Disability_SB812</vt:lpstr>
      <vt:lpstr>Farm Workers</vt:lpstr>
      <vt:lpstr>Homeless</vt:lpstr>
      <vt:lpstr> Assisted Units</vt:lpstr>
      <vt:lpstr>Projected Needs</vt:lpstr>
      <vt:lpstr>DOF E5</vt:lpstr>
      <vt:lpstr>' Assisted Units'!Print_Area</vt:lpstr>
      <vt:lpstr>Disability!Print_Area</vt:lpstr>
      <vt:lpstr>Disability_SB812!Print_Area</vt:lpstr>
      <vt:lpstr>Employment!Print_Area</vt:lpstr>
      <vt:lpstr>'Farm Workers'!Print_Area</vt:lpstr>
      <vt:lpstr>Homeless!Print_Area</vt:lpstr>
      <vt:lpstr>Households!Print_Area</vt:lpstr>
      <vt:lpstr>'Housing Stock'!Print_Area</vt:lpstr>
      <vt:lpstr>Overcrowding!Print_Area</vt:lpstr>
      <vt:lpstr>Overpayment!Print_Area</vt:lpstr>
      <vt:lpstr>Population!Print_Area</vt:lpstr>
      <vt:lpstr>'Projected Needs'!Print_Area</vt:lpstr>
      <vt:lpstr>' Assisted Units'!Print_Titles</vt:lpstr>
      <vt:lpstr>Disability_SB812!Print_Titles</vt:lpstr>
      <vt:lpstr>Employment!Print_Titles</vt:lpstr>
      <vt:lpstr>Households!Print_Titles</vt:lpstr>
      <vt:lpstr>Overcrowding!Print_Titles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Mariposa County Data Package</dc:title>
  <dc:subject>Mariposa County Data Package</dc:subject>
  <dc:creator/>
  <cp:keywords/>
  <dc:description/>
  <cp:lastModifiedBy/>
  <dcterms:created xsi:type="dcterms:W3CDTF">2006-09-16T00:00:00Z</dcterms:created>
  <dcterms:modified xsi:type="dcterms:W3CDTF">2020-09-23T16:48:59Z</dcterms:modified>
  <cp:category/>
</cp:coreProperties>
</file>