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1.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2"/>
  <workbookPr filterPrivacy="1" defaultThemeVersion="124226"/>
  <xr:revisionPtr revIDLastSave="0" documentId="13_ncr:1_{27128E22-6589-C245-BFF7-44804E0FB939}" xr6:coauthVersionLast="45" xr6:coauthVersionMax="45" xr10:uidLastSave="{00000000-0000-0000-0000-000000000000}"/>
  <bookViews>
    <workbookView xWindow="0" yWindow="460" windowWidth="20740" windowHeight="11160" tabRatio="564" xr2:uid="{00000000-000D-0000-FFFF-FFFF00000000}"/>
  </bookViews>
  <sheets>
    <sheet name="Index" sheetId="24" r:id="rId1"/>
    <sheet name="Population" sheetId="1" r:id="rId2"/>
    <sheet name="Employment" sheetId="2" r:id="rId3"/>
    <sheet name="Overcrowding" sheetId="12" r:id="rId4"/>
    <sheet name="Overpayment" sheetId="23" r:id="rId5"/>
    <sheet name="Households" sheetId="6" r:id="rId6"/>
    <sheet name="Housing Stock" sheetId="18" r:id="rId7"/>
    <sheet name="Disability" sheetId="5" r:id="rId8"/>
    <sheet name="Disability_SB812" sheetId="25" r:id="rId9"/>
    <sheet name="Farm Workers" sheetId="26" r:id="rId10"/>
    <sheet name="Homeless" sheetId="27" r:id="rId11"/>
    <sheet name=" Assisted Units" sheetId="28" r:id="rId12"/>
    <sheet name="Projected Needs" sheetId="29" r:id="rId13"/>
    <sheet name="DOF E5" sheetId="17" state="hidden" r:id="rId14"/>
  </sheets>
  <definedNames>
    <definedName name="_xlnm.Print_Area" localSheetId="11">' Assisted Units'!$A$3:$S$66</definedName>
    <definedName name="_xlnm.Print_Area" localSheetId="7">Disability!$A$1:$M$43</definedName>
    <definedName name="_xlnm.Print_Area" localSheetId="8">Disability_SB812!$A$2:$J$58</definedName>
    <definedName name="_xlnm.Print_Area" localSheetId="2">Employment!$A$1:$M$21</definedName>
    <definedName name="_xlnm.Print_Area" localSheetId="9">'Farm Workers'!$A$2:$G$30</definedName>
    <definedName name="_xlnm.Print_Area" localSheetId="10">Homeless!$A$2:$G$28</definedName>
    <definedName name="_xlnm.Print_Area" localSheetId="5">Households!$A$1:$N$126</definedName>
    <definedName name="_xlnm.Print_Area" localSheetId="6">'Housing Stock'!$A$2:$S$26</definedName>
    <definedName name="_xlnm.Print_Area" localSheetId="0">Index!$A$1:$A$15</definedName>
    <definedName name="_xlnm.Print_Area" localSheetId="3">Overcrowding!$A$1:$I$26</definedName>
    <definedName name="_xlnm.Print_Area" localSheetId="4">Overpayment!$A$1:$K$185</definedName>
    <definedName name="_xlnm.Print_Area" localSheetId="1">Population!$A$1:$K$34</definedName>
    <definedName name="_xlnm.Print_Area" localSheetId="12">'Projected Needs'!$A$1:$F$20</definedName>
    <definedName name="_xlnm.Print_Titles" localSheetId="11">' Assisted Units'!$A:$A</definedName>
    <definedName name="_xlnm.Print_Titles" localSheetId="7">Disability!#REF!</definedName>
    <definedName name="_xlnm.Print_Titles" localSheetId="8">Disability_SB812!$2:$4</definedName>
    <definedName name="_xlnm.Print_Titles" localSheetId="2">Employment!$A:$A</definedName>
    <definedName name="_xlnm.Print_Titles" localSheetId="5">Households!$A:$A</definedName>
    <definedName name="_xlnm.Print_Titles" localSheetId="3">Overcrowding!$A:$D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5" i="18" l="1"/>
  <c r="N25" i="18"/>
  <c r="K24" i="18" l="1"/>
  <c r="N24" i="18"/>
  <c r="I15" i="1" l="1"/>
  <c r="B6" i="29" l="1"/>
  <c r="C6" i="29"/>
  <c r="D6" i="29"/>
  <c r="E6" i="29"/>
  <c r="F6" i="29"/>
  <c r="F7" i="29"/>
  <c r="B8" i="29" s="1"/>
  <c r="F9" i="29"/>
  <c r="D10" i="29" s="1"/>
  <c r="F11" i="29"/>
  <c r="B12" i="29" s="1"/>
  <c r="F13" i="29"/>
  <c r="D14" i="29" s="1"/>
  <c r="F15" i="29"/>
  <c r="B16" i="29" s="1"/>
  <c r="D19" i="27"/>
  <c r="G19" i="27"/>
  <c r="D20" i="27"/>
  <c r="G20" i="27"/>
  <c r="D21" i="27"/>
  <c r="G21" i="27"/>
  <c r="D22" i="27"/>
  <c r="G22" i="27"/>
  <c r="D23" i="27"/>
  <c r="G23" i="27"/>
  <c r="D24" i="27"/>
  <c r="G24" i="27"/>
  <c r="B10" i="29" l="1"/>
  <c r="E12" i="29"/>
  <c r="C10" i="29"/>
  <c r="E10" i="29"/>
  <c r="E8" i="29"/>
  <c r="D8" i="29"/>
  <c r="D12" i="29"/>
  <c r="E16" i="29"/>
  <c r="C14" i="29"/>
  <c r="E14" i="29"/>
  <c r="D16" i="29"/>
  <c r="B14" i="29"/>
  <c r="F10" i="29"/>
  <c r="C8" i="29"/>
  <c r="F8" i="29" s="1"/>
  <c r="C16" i="29"/>
  <c r="C12" i="29"/>
  <c r="B84" i="6"/>
  <c r="D84" i="6"/>
  <c r="F84" i="6"/>
  <c r="H84" i="6"/>
  <c r="J84" i="6"/>
  <c r="B85" i="6"/>
  <c r="C85" i="6" s="1"/>
  <c r="D85" i="6"/>
  <c r="F85" i="6"/>
  <c r="H85" i="6"/>
  <c r="J85" i="6"/>
  <c r="B86" i="6"/>
  <c r="C86" i="6" s="1"/>
  <c r="D86" i="6"/>
  <c r="E86" i="6" s="1"/>
  <c r="F86" i="6"/>
  <c r="G86" i="6" s="1"/>
  <c r="H86" i="6"/>
  <c r="I86" i="6" s="1"/>
  <c r="J86" i="6"/>
  <c r="K86" i="6" s="1"/>
  <c r="B87" i="6"/>
  <c r="C87" i="6" s="1"/>
  <c r="F87" i="6"/>
  <c r="H87" i="6"/>
  <c r="J87" i="6"/>
  <c r="B88" i="6"/>
  <c r="C88" i="6" s="1"/>
  <c r="D88" i="6"/>
  <c r="E88" i="6" s="1"/>
  <c r="F88" i="6"/>
  <c r="H88" i="6"/>
  <c r="J88" i="6"/>
  <c r="K88" i="6" l="1"/>
  <c r="K87" i="6"/>
  <c r="K84" i="6"/>
  <c r="I88" i="6"/>
  <c r="E87" i="6"/>
  <c r="K85" i="6"/>
  <c r="C84" i="6"/>
  <c r="I87" i="6"/>
  <c r="I85" i="6"/>
  <c r="F12" i="29"/>
  <c r="F14" i="29"/>
  <c r="F16" i="29"/>
  <c r="G87" i="6"/>
  <c r="L87" i="6"/>
  <c r="G85" i="6"/>
  <c r="I84" i="6"/>
  <c r="E85" i="6"/>
  <c r="G84" i="6"/>
  <c r="L88" i="6"/>
  <c r="G88" i="6"/>
  <c r="E84" i="6"/>
  <c r="L85" i="6"/>
  <c r="L84" i="6"/>
  <c r="L86" i="6"/>
  <c r="M88" i="6" l="1"/>
  <c r="M87" i="6"/>
  <c r="M84" i="6"/>
  <c r="M85" i="6"/>
  <c r="J159" i="23" l="1"/>
  <c r="J160" i="23"/>
  <c r="J161" i="23"/>
  <c r="J162" i="23"/>
  <c r="J163" i="23"/>
  <c r="J164" i="23"/>
  <c r="J165" i="23"/>
  <c r="J166" i="23"/>
  <c r="J167" i="23"/>
  <c r="J168" i="23"/>
  <c r="J169" i="23"/>
  <c r="J170" i="23"/>
  <c r="J171" i="23"/>
  <c r="J172" i="23"/>
  <c r="J173" i="23"/>
  <c r="J158" i="23"/>
  <c r="K158" i="23" s="1"/>
  <c r="F159" i="23"/>
  <c r="F160" i="23"/>
  <c r="F161" i="23"/>
  <c r="F162" i="23"/>
  <c r="F163" i="23"/>
  <c r="F164" i="23"/>
  <c r="F165" i="23"/>
  <c r="F166" i="23"/>
  <c r="F167" i="23"/>
  <c r="F168" i="23"/>
  <c r="F169" i="23"/>
  <c r="F170" i="23"/>
  <c r="F171" i="23"/>
  <c r="F172" i="23"/>
  <c r="F173" i="23"/>
  <c r="F158" i="23"/>
  <c r="G158" i="23" s="1"/>
  <c r="B163" i="23"/>
  <c r="B164" i="23"/>
  <c r="B165" i="23"/>
  <c r="B167" i="23"/>
  <c r="B168" i="23"/>
  <c r="B169" i="23"/>
  <c r="B170" i="23"/>
  <c r="B171" i="23"/>
  <c r="B172" i="23"/>
  <c r="B173" i="23"/>
  <c r="B174" i="23"/>
  <c r="B175" i="23"/>
  <c r="B176" i="23"/>
  <c r="B177" i="23"/>
  <c r="B178" i="23"/>
  <c r="B179" i="23"/>
  <c r="B180" i="23"/>
  <c r="B181" i="23"/>
  <c r="B182" i="23"/>
  <c r="B183" i="23"/>
  <c r="B184" i="23"/>
  <c r="B162" i="23"/>
  <c r="G165" i="23" l="1"/>
  <c r="K173" i="23"/>
  <c r="K169" i="23"/>
  <c r="K165" i="23"/>
  <c r="K161" i="23"/>
  <c r="G173" i="23"/>
  <c r="G169" i="23"/>
  <c r="G172" i="23"/>
  <c r="G168" i="23"/>
  <c r="G164" i="23"/>
  <c r="G160" i="23"/>
  <c r="K172" i="23"/>
  <c r="K168" i="23"/>
  <c r="K164" i="23"/>
  <c r="K160" i="23"/>
  <c r="G161" i="23"/>
  <c r="G171" i="23"/>
  <c r="G167" i="23"/>
  <c r="G163" i="23"/>
  <c r="G159" i="23"/>
  <c r="K171" i="23"/>
  <c r="K167" i="23"/>
  <c r="K163" i="23"/>
  <c r="K159" i="23"/>
  <c r="G170" i="23"/>
  <c r="G166" i="23"/>
  <c r="G162" i="23"/>
  <c r="K170" i="23"/>
  <c r="K166" i="23"/>
  <c r="K162" i="23"/>
  <c r="B161" i="23"/>
  <c r="B160" i="23"/>
  <c r="B159" i="23"/>
  <c r="B158" i="23"/>
  <c r="C170" i="23" s="1"/>
  <c r="C165" i="23" l="1"/>
  <c r="C159" i="23"/>
  <c r="C172" i="23"/>
  <c r="C181" i="23"/>
  <c r="C176" i="23"/>
  <c r="C160" i="23"/>
  <c r="C174" i="23"/>
  <c r="C162" i="23"/>
  <c r="C161" i="23"/>
  <c r="C184" i="23"/>
  <c r="C169" i="23"/>
  <c r="C168" i="23"/>
  <c r="C166" i="23"/>
  <c r="C173" i="23"/>
  <c r="C158" i="23"/>
  <c r="C183" i="23"/>
  <c r="C163" i="23"/>
  <c r="C167" i="23"/>
  <c r="C171" i="23"/>
  <c r="C175" i="23"/>
  <c r="C179" i="23"/>
  <c r="C164" i="23"/>
  <c r="C180" i="23"/>
  <c r="C182" i="23"/>
  <c r="C177" i="23"/>
  <c r="C178" i="23"/>
  <c r="L6" i="2"/>
  <c r="L7" i="2"/>
  <c r="L8" i="2"/>
  <c r="L9" i="2"/>
  <c r="L10" i="2"/>
  <c r="L11" i="2"/>
  <c r="L12" i="2"/>
  <c r="L13" i="2"/>
  <c r="L14" i="2"/>
  <c r="L15" i="2"/>
  <c r="L16" i="2"/>
  <c r="L17" i="2"/>
  <c r="L18" i="2"/>
  <c r="L5" i="2"/>
  <c r="H27" i="5" l="1"/>
  <c r="L9" i="5"/>
  <c r="L10" i="5"/>
  <c r="L11" i="5"/>
  <c r="L12" i="5"/>
  <c r="L13" i="5"/>
  <c r="L14" i="5"/>
  <c r="L15" i="5"/>
  <c r="L16" i="5"/>
  <c r="L17" i="5"/>
  <c r="L18" i="5"/>
  <c r="L8" i="5"/>
  <c r="L36" i="18"/>
  <c r="L30" i="18"/>
  <c r="D23" i="18"/>
  <c r="E23" i="18"/>
  <c r="F23" i="18"/>
  <c r="G23" i="18"/>
  <c r="H23" i="18"/>
  <c r="I23" i="18"/>
  <c r="J23" i="18"/>
  <c r="C23" i="18"/>
  <c r="B23" i="18"/>
  <c r="R10" i="18"/>
  <c r="Q10" i="18"/>
  <c r="O10" i="18"/>
  <c r="N10" i="18"/>
  <c r="L10" i="18"/>
  <c r="K10" i="18"/>
  <c r="I10" i="18"/>
  <c r="H10" i="18"/>
  <c r="F10" i="18"/>
  <c r="E10" i="18"/>
  <c r="C10" i="18"/>
  <c r="B10" i="18"/>
  <c r="S7" i="18"/>
  <c r="S8" i="18"/>
  <c r="S9" i="18"/>
  <c r="S6" i="18"/>
  <c r="P7" i="18"/>
  <c r="P8" i="18"/>
  <c r="P9" i="18"/>
  <c r="P6" i="18"/>
  <c r="M42" i="6" l="1"/>
  <c r="M43" i="6"/>
  <c r="M44" i="6"/>
  <c r="M45" i="6"/>
  <c r="M46" i="6"/>
  <c r="M47" i="6"/>
  <c r="M48" i="6"/>
  <c r="M49" i="6"/>
  <c r="M50" i="6"/>
  <c r="M51" i="6"/>
  <c r="M52" i="6"/>
  <c r="M53" i="6"/>
  <c r="M54" i="6"/>
  <c r="M55" i="6"/>
  <c r="M56" i="6"/>
  <c r="M57" i="6"/>
  <c r="M41" i="6"/>
  <c r="L15" i="6" l="1"/>
  <c r="L16" i="6"/>
  <c r="L17" i="6"/>
  <c r="L18" i="6"/>
  <c r="L19" i="6"/>
  <c r="L20" i="6"/>
  <c r="L21" i="6"/>
  <c r="L22" i="6"/>
  <c r="L23" i="6"/>
  <c r="L24" i="6"/>
  <c r="L25" i="6"/>
  <c r="L26" i="6"/>
  <c r="L27" i="6"/>
  <c r="L28" i="6"/>
  <c r="L29" i="6"/>
  <c r="L30" i="6"/>
  <c r="L31" i="6"/>
  <c r="L32" i="6"/>
  <c r="L33" i="6"/>
  <c r="L34" i="6"/>
  <c r="L14" i="6"/>
  <c r="L6" i="6"/>
  <c r="L5" i="6"/>
  <c r="I7" i="12"/>
  <c r="I8" i="12"/>
  <c r="I9" i="12"/>
  <c r="I10" i="12"/>
  <c r="I11" i="12"/>
  <c r="I12" i="12"/>
  <c r="I13" i="12"/>
  <c r="I14" i="12"/>
  <c r="I15" i="12"/>
  <c r="I16" i="12"/>
  <c r="I17" i="12"/>
  <c r="I18" i="12"/>
  <c r="I6" i="12"/>
  <c r="M5" i="2"/>
  <c r="M7" i="2" l="1"/>
  <c r="M11" i="2"/>
  <c r="M10" i="2"/>
  <c r="M16" i="2"/>
  <c r="M9" i="2"/>
  <c r="M18" i="2"/>
  <c r="M17" i="2"/>
  <c r="M15" i="2"/>
  <c r="M8" i="2"/>
  <c r="M14" i="2"/>
  <c r="M13" i="2"/>
  <c r="M12" i="2"/>
  <c r="M6" i="2"/>
  <c r="J41" i="5" l="1"/>
  <c r="J40" i="5"/>
  <c r="J39" i="5"/>
  <c r="J38" i="5"/>
  <c r="J37" i="5"/>
  <c r="J36" i="5"/>
  <c r="J35" i="5"/>
  <c r="J34" i="5"/>
  <c r="J33" i="5"/>
  <c r="J32" i="5"/>
  <c r="J31" i="5"/>
  <c r="J30" i="5"/>
  <c r="J29" i="5"/>
  <c r="J28" i="5"/>
  <c r="J27" i="5"/>
  <c r="K27" i="5" s="1"/>
  <c r="H41" i="5"/>
  <c r="H40" i="5"/>
  <c r="H39" i="5"/>
  <c r="H38" i="5"/>
  <c r="H37" i="5"/>
  <c r="H36" i="5"/>
  <c r="H35" i="5"/>
  <c r="H34" i="5"/>
  <c r="H33" i="5"/>
  <c r="H32" i="5"/>
  <c r="H31" i="5"/>
  <c r="H30" i="5"/>
  <c r="H29" i="5"/>
  <c r="H28" i="5"/>
  <c r="I27" i="5"/>
  <c r="F41" i="5"/>
  <c r="F40" i="5"/>
  <c r="F39" i="5"/>
  <c r="F38" i="5"/>
  <c r="F37" i="5"/>
  <c r="F36" i="5"/>
  <c r="F35" i="5"/>
  <c r="F34" i="5"/>
  <c r="F33" i="5"/>
  <c r="F32" i="5"/>
  <c r="F31" i="5"/>
  <c r="F30" i="5"/>
  <c r="F29" i="5"/>
  <c r="F28" i="5"/>
  <c r="F27" i="5"/>
  <c r="G27" i="5" s="1"/>
  <c r="D39" i="5"/>
  <c r="M22" i="18"/>
  <c r="M21" i="18"/>
  <c r="M20" i="18"/>
  <c r="L22" i="18"/>
  <c r="L21" i="18"/>
  <c r="L20" i="18"/>
  <c r="N20" i="18"/>
  <c r="N21" i="18"/>
  <c r="N22" i="18"/>
  <c r="K20" i="18"/>
  <c r="K21" i="18"/>
  <c r="K22" i="18"/>
  <c r="M7" i="18"/>
  <c r="M8" i="18"/>
  <c r="M9" i="18"/>
  <c r="J7" i="18"/>
  <c r="J8" i="18"/>
  <c r="J9" i="18"/>
  <c r="G7" i="18"/>
  <c r="G8" i="18"/>
  <c r="G9" i="18"/>
  <c r="D7" i="18"/>
  <c r="D8" i="18"/>
  <c r="D9" i="18"/>
  <c r="I70" i="6"/>
  <c r="K70" i="6"/>
  <c r="G70" i="6"/>
  <c r="I69" i="6"/>
  <c r="K69" i="6"/>
  <c r="G69" i="6"/>
  <c r="I68" i="6"/>
  <c r="K68" i="6"/>
  <c r="G68" i="6"/>
  <c r="I66" i="6"/>
  <c r="K66" i="6"/>
  <c r="G66" i="6"/>
  <c r="I65" i="6"/>
  <c r="K65" i="6"/>
  <c r="G65" i="6"/>
  <c r="I64" i="6"/>
  <c r="K64" i="6"/>
  <c r="G64" i="6"/>
  <c r="K40" i="5" l="1"/>
  <c r="K34" i="5"/>
  <c r="L23" i="18"/>
  <c r="M23" i="18"/>
  <c r="K73" i="6"/>
  <c r="L73" i="6" s="1"/>
  <c r="I72" i="6"/>
  <c r="J64" i="6" s="1"/>
  <c r="G74" i="6"/>
  <c r="H74" i="6" s="1"/>
  <c r="G72" i="6"/>
  <c r="H72" i="6" s="1"/>
  <c r="K74" i="6"/>
  <c r="L74" i="6" s="1"/>
  <c r="G73" i="6"/>
  <c r="H73" i="6" s="1"/>
  <c r="I73" i="6"/>
  <c r="J73" i="6" s="1"/>
  <c r="I74" i="6"/>
  <c r="J70" i="6" s="1"/>
  <c r="K72" i="6"/>
  <c r="K32" i="5"/>
  <c r="G32" i="5"/>
  <c r="K28" i="5"/>
  <c r="I30" i="5"/>
  <c r="G29" i="5"/>
  <c r="G37" i="5"/>
  <c r="G30" i="5"/>
  <c r="G38" i="5"/>
  <c r="I31" i="5"/>
  <c r="G31" i="5"/>
  <c r="G39" i="5"/>
  <c r="G40" i="5"/>
  <c r="I41" i="5"/>
  <c r="G33" i="5"/>
  <c r="G41" i="5"/>
  <c r="G34" i="5"/>
  <c r="I35" i="5"/>
  <c r="K36" i="5"/>
  <c r="G35" i="5"/>
  <c r="I28" i="5"/>
  <c r="I36" i="5"/>
  <c r="G28" i="5"/>
  <c r="G36" i="5"/>
  <c r="I32" i="5"/>
  <c r="K31" i="5"/>
  <c r="K39" i="5"/>
  <c r="I33" i="5"/>
  <c r="I39" i="5"/>
  <c r="I34" i="5"/>
  <c r="I40" i="5"/>
  <c r="K33" i="5"/>
  <c r="K41" i="5"/>
  <c r="I29" i="5"/>
  <c r="K35" i="5"/>
  <c r="I37" i="5"/>
  <c r="K29" i="5"/>
  <c r="K37" i="5"/>
  <c r="I38" i="5"/>
  <c r="K30" i="5"/>
  <c r="K38" i="5"/>
  <c r="G23" i="12"/>
  <c r="H23" i="12"/>
  <c r="G22" i="12"/>
  <c r="H22" i="12"/>
  <c r="G20" i="12"/>
  <c r="H20" i="12"/>
  <c r="G19" i="12"/>
  <c r="H19" i="12"/>
  <c r="F19" i="12"/>
  <c r="G21" i="12" l="1"/>
  <c r="G24" i="12"/>
  <c r="H24" i="12"/>
  <c r="H21" i="12"/>
  <c r="H70" i="6"/>
  <c r="L66" i="6"/>
  <c r="J72" i="6"/>
  <c r="L70" i="6"/>
  <c r="J66" i="6"/>
  <c r="H69" i="6"/>
  <c r="H66" i="6"/>
  <c r="H64" i="6"/>
  <c r="J68" i="6"/>
  <c r="H68" i="6"/>
  <c r="L65" i="6"/>
  <c r="L69" i="6"/>
  <c r="J65" i="6"/>
  <c r="J74" i="6"/>
  <c r="H65" i="6"/>
  <c r="J69" i="6"/>
  <c r="L64" i="6"/>
  <c r="L72" i="6"/>
  <c r="L68" i="6"/>
  <c r="H10" i="1"/>
  <c r="I10" i="1" s="1"/>
  <c r="H11" i="1"/>
  <c r="I11" i="1" s="1"/>
  <c r="H12" i="1"/>
  <c r="I12" i="1" s="1"/>
  <c r="M8" i="5" l="1"/>
  <c r="N19" i="18"/>
  <c r="L19" i="18"/>
  <c r="L18" i="18"/>
  <c r="M13" i="5" l="1"/>
  <c r="M14" i="5"/>
  <c r="M9" i="5"/>
  <c r="M15" i="5"/>
  <c r="M11" i="5"/>
  <c r="M16" i="5"/>
  <c r="M17" i="5"/>
  <c r="M10" i="5"/>
  <c r="M18" i="5"/>
  <c r="M12" i="5"/>
  <c r="K23" i="18"/>
  <c r="N23" i="18"/>
  <c r="M19" i="18"/>
  <c r="K19" i="18"/>
  <c r="D41" i="5" l="1"/>
  <c r="D40" i="5"/>
  <c r="D38" i="5"/>
  <c r="D37" i="5"/>
  <c r="D36" i="5"/>
  <c r="D35" i="5"/>
  <c r="D34" i="5"/>
  <c r="D33" i="5"/>
  <c r="D32" i="5"/>
  <c r="D31" i="5"/>
  <c r="D30" i="5"/>
  <c r="D29" i="5"/>
  <c r="D28" i="5"/>
  <c r="D27" i="5"/>
  <c r="E40" i="5" s="1"/>
  <c r="B41" i="5"/>
  <c r="L41" i="5" s="1"/>
  <c r="N18" i="18" l="1"/>
  <c r="M18" i="18"/>
  <c r="K18" i="18"/>
  <c r="E41" i="5" l="1"/>
  <c r="B40" i="5"/>
  <c r="L40" i="5" s="1"/>
  <c r="E39" i="5"/>
  <c r="B39" i="5"/>
  <c r="L39" i="5" s="1"/>
  <c r="E38" i="5"/>
  <c r="B38" i="5"/>
  <c r="L38" i="5" s="1"/>
  <c r="E37" i="5"/>
  <c r="B37" i="5"/>
  <c r="L37" i="5" s="1"/>
  <c r="E36" i="5"/>
  <c r="B36" i="5"/>
  <c r="L36" i="5" s="1"/>
  <c r="E35" i="5"/>
  <c r="B35" i="5"/>
  <c r="L35" i="5" s="1"/>
  <c r="E34" i="5"/>
  <c r="B34" i="5"/>
  <c r="L34" i="5" s="1"/>
  <c r="E33" i="5"/>
  <c r="B33" i="5"/>
  <c r="L33" i="5" s="1"/>
  <c r="E32" i="5"/>
  <c r="B32" i="5"/>
  <c r="L32" i="5" s="1"/>
  <c r="E31" i="5"/>
  <c r="B31" i="5"/>
  <c r="L31" i="5" s="1"/>
  <c r="E30" i="5"/>
  <c r="B30" i="5"/>
  <c r="L30" i="5" s="1"/>
  <c r="E29" i="5"/>
  <c r="B29" i="5"/>
  <c r="L29" i="5" s="1"/>
  <c r="E28" i="5"/>
  <c r="B28" i="5"/>
  <c r="L28" i="5" s="1"/>
  <c r="E27" i="5"/>
  <c r="B27" i="5"/>
  <c r="L27" i="5" s="1"/>
  <c r="M27" i="5" l="1"/>
  <c r="M36" i="5"/>
  <c r="C40" i="5"/>
  <c r="C38" i="5"/>
  <c r="C31" i="5"/>
  <c r="C28" i="5"/>
  <c r="C39" i="5"/>
  <c r="C36" i="5"/>
  <c r="C33" i="5"/>
  <c r="C27" i="5"/>
  <c r="C35" i="5"/>
  <c r="C32" i="5"/>
  <c r="C30" i="5"/>
  <c r="C29" i="5"/>
  <c r="C37" i="5"/>
  <c r="C41" i="5"/>
  <c r="C34" i="5"/>
  <c r="M32" i="5" l="1"/>
  <c r="M35" i="5"/>
  <c r="M37" i="5"/>
  <c r="M31" i="5"/>
  <c r="M33" i="5"/>
  <c r="M38" i="5"/>
  <c r="M41" i="5"/>
  <c r="M29" i="5"/>
  <c r="M34" i="5"/>
  <c r="M39" i="5"/>
  <c r="M28" i="5"/>
  <c r="M30" i="5"/>
  <c r="M40" i="5"/>
  <c r="H13" i="1" l="1"/>
  <c r="I13" i="1" s="1"/>
  <c r="H9" i="1"/>
  <c r="I9" i="1" s="1"/>
  <c r="E70" i="6"/>
  <c r="E69" i="6"/>
  <c r="E68" i="6"/>
  <c r="E66" i="6"/>
  <c r="E65" i="6"/>
  <c r="E64" i="6"/>
  <c r="C70" i="6"/>
  <c r="C69" i="6"/>
  <c r="C68" i="6"/>
  <c r="C66" i="6"/>
  <c r="C65" i="6"/>
  <c r="C64" i="6"/>
  <c r="M68" i="6"/>
  <c r="M64" i="6"/>
  <c r="D6" i="18"/>
  <c r="I20" i="12"/>
  <c r="P10" i="18"/>
  <c r="J11" i="18"/>
  <c r="D10" i="18"/>
  <c r="M6" i="18"/>
  <c r="J10" i="18"/>
  <c r="J6" i="18"/>
  <c r="G6" i="18"/>
  <c r="E23" i="12"/>
  <c r="F23" i="12"/>
  <c r="E22" i="12"/>
  <c r="F22" i="12"/>
  <c r="D23" i="12"/>
  <c r="D22" i="12"/>
  <c r="E20" i="12"/>
  <c r="F20" i="12"/>
  <c r="E19" i="12"/>
  <c r="D20" i="12"/>
  <c r="D19" i="12"/>
  <c r="H14" i="1"/>
  <c r="I14" i="1" s="1"/>
  <c r="E24" i="12" l="1"/>
  <c r="E21" i="12"/>
  <c r="P11" i="18"/>
  <c r="D11" i="18"/>
  <c r="E72" i="6"/>
  <c r="F68" i="6" s="1"/>
  <c r="C73" i="6"/>
  <c r="D73" i="6" s="1"/>
  <c r="M69" i="6"/>
  <c r="M66" i="6"/>
  <c r="M70" i="6"/>
  <c r="C72" i="6"/>
  <c r="D72" i="6" s="1"/>
  <c r="E74" i="6"/>
  <c r="F74" i="6" s="1"/>
  <c r="C74" i="6"/>
  <c r="D66" i="6" s="1"/>
  <c r="E73" i="6"/>
  <c r="F65" i="6" s="1"/>
  <c r="M65" i="6"/>
  <c r="M72" i="6"/>
  <c r="N68" i="6" s="1"/>
  <c r="F24" i="12"/>
  <c r="F21" i="12"/>
  <c r="D21" i="12"/>
  <c r="I22" i="12"/>
  <c r="I23" i="12"/>
  <c r="D24" i="12"/>
  <c r="I19" i="12"/>
  <c r="I21" i="12" s="1"/>
  <c r="M10" i="18"/>
  <c r="G11" i="18"/>
  <c r="S11" i="18"/>
  <c r="G10" i="18"/>
  <c r="S10" i="18"/>
  <c r="M11" i="18"/>
  <c r="F64" i="6" l="1"/>
  <c r="M74" i="6"/>
  <c r="N74" i="6" s="1"/>
  <c r="F72" i="6"/>
  <c r="D65" i="6"/>
  <c r="D69" i="6"/>
  <c r="M73" i="6"/>
  <c r="N65" i="6" s="1"/>
  <c r="D74" i="6"/>
  <c r="F70" i="6"/>
  <c r="F66" i="6"/>
  <c r="D70" i="6"/>
  <c r="F69" i="6"/>
  <c r="D68" i="6"/>
  <c r="D64" i="6"/>
  <c r="F73" i="6"/>
  <c r="N72" i="6"/>
  <c r="N64" i="6"/>
  <c r="I24" i="12"/>
  <c r="N66" i="6" l="1"/>
  <c r="N70" i="6"/>
  <c r="N69" i="6"/>
  <c r="N73" i="6"/>
</calcChain>
</file>

<file path=xl/sharedStrings.xml><?xml version="1.0" encoding="utf-8"?>
<sst xmlns="http://schemas.openxmlformats.org/spreadsheetml/2006/main" count="5090" uniqueCount="1741">
  <si>
    <t>Year</t>
  </si>
  <si>
    <t>Population</t>
  </si>
  <si>
    <t>Average Annual Change</t>
  </si>
  <si>
    <t>Percent</t>
  </si>
  <si>
    <t>Employment by Industry</t>
  </si>
  <si>
    <t>Number</t>
  </si>
  <si>
    <t>Existing Households</t>
  </si>
  <si>
    <t>Owner</t>
  </si>
  <si>
    <t>Total</t>
  </si>
  <si>
    <t xml:space="preserve">    Total Disabilities Tallied</t>
  </si>
  <si>
    <t xml:space="preserve">   Total Disabilities for Ages 5-64</t>
  </si>
  <si>
    <t xml:space="preserve">   Total Disabilities for Ages 65 and Over</t>
  </si>
  <si>
    <t>Householder living alone</t>
  </si>
  <si>
    <t>Hired Farm Labor</t>
  </si>
  <si>
    <t>Farms</t>
  </si>
  <si>
    <t>Workers</t>
  </si>
  <si>
    <t>Farms with 10 or More Workers</t>
  </si>
  <si>
    <t>Householder Type</t>
  </si>
  <si>
    <t>Female Headed Householders</t>
  </si>
  <si>
    <t xml:space="preserve">     Female Heads with Own Children</t>
  </si>
  <si>
    <t xml:space="preserve">     Female Heads without Children</t>
  </si>
  <si>
    <t>Total Householders</t>
  </si>
  <si>
    <t>Female Headed Householders Under the Poverty Level</t>
  </si>
  <si>
    <t>Total families Under the Poverty Level</t>
  </si>
  <si>
    <t>Facility Type</t>
  </si>
  <si>
    <t xml:space="preserve">Individual </t>
  </si>
  <si>
    <t>Persons in Families</t>
  </si>
  <si>
    <t> Total Homeless</t>
  </si>
  <si>
    <t xml:space="preserve"> Total Sheltered </t>
  </si>
  <si>
    <t> Total Unsheltered</t>
  </si>
  <si>
    <t>COUNTY/CITY</t>
  </si>
  <si>
    <t>County Total</t>
  </si>
  <si>
    <t>Amador County</t>
  </si>
  <si>
    <t xml:space="preserve">Amador              </t>
  </si>
  <si>
    <t xml:space="preserve">Ione                </t>
  </si>
  <si>
    <t xml:space="preserve">Jackson             </t>
  </si>
  <si>
    <t xml:space="preserve">Plymouth            </t>
  </si>
  <si>
    <t xml:space="preserve">Sutter Creek        </t>
  </si>
  <si>
    <t xml:space="preserve">Balance Of County    </t>
  </si>
  <si>
    <t>Incorporated</t>
  </si>
  <si>
    <t>#</t>
  </si>
  <si>
    <t>%</t>
  </si>
  <si>
    <t>Table 1</t>
  </si>
  <si>
    <t>Table 2</t>
  </si>
  <si>
    <t xml:space="preserve">    Civilian employed population 16 years and over</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</si>
  <si>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</si>
  <si>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</si>
  <si>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</si>
  <si>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</si>
  <si>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</si>
  <si>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</si>
  <si>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</si>
  <si>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</si>
  <si>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</si>
  <si>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</si>
  <si>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</si>
  <si>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</si>
  <si>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</si>
  <si>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0</t>
  </si>
  <si>
    <t>0.0%</t>
  </si>
  <si>
    <t>6</t>
  </si>
  <si>
    <t>25</t>
  </si>
  <si>
    <t>5.7%</t>
  </si>
  <si>
    <t>12</t>
  </si>
  <si>
    <t>32</t>
  </si>
  <si>
    <t>19</t>
  </si>
  <si>
    <t>4.4%</t>
  </si>
  <si>
    <t>8</t>
  </si>
  <si>
    <t>20</t>
  </si>
  <si>
    <t>0.9%</t>
  </si>
  <si>
    <t>2.5%</t>
  </si>
  <si>
    <t>7.5%</t>
  </si>
  <si>
    <t>4.1%</t>
  </si>
  <si>
    <t>45</t>
  </si>
  <si>
    <t>Estimate</t>
  </si>
  <si>
    <t>Table 3</t>
  </si>
  <si>
    <t>22</t>
  </si>
  <si>
    <t>17</t>
  </si>
  <si>
    <t>Total:</t>
  </si>
  <si>
    <t xml:space="preserve">  Owner occupied:</t>
  </si>
  <si>
    <t xml:space="preserve">    0.50 or less occupants per room</t>
  </si>
  <si>
    <t xml:space="preserve">    0.51 to 1.00 occupants per room</t>
  </si>
  <si>
    <t xml:space="preserve">    1.01 to 1.50 occupants per room</t>
  </si>
  <si>
    <t>77</t>
  </si>
  <si>
    <t xml:space="preserve">    1.51 to 2.00 occupants per room</t>
  </si>
  <si>
    <t xml:space="preserve">    2.01 or more occupants per room</t>
  </si>
  <si>
    <t xml:space="preserve">  Renter occupied:</t>
  </si>
  <si>
    <t>Owner Occupied</t>
  </si>
  <si>
    <t>Overcrowded</t>
  </si>
  <si>
    <t xml:space="preserve">Renter occupied </t>
  </si>
  <si>
    <t>Total overcrowded</t>
  </si>
  <si>
    <t>county-sum of cities</t>
  </si>
  <si>
    <t>Severely Overcrowded</t>
  </si>
  <si>
    <t>1.5 or more</t>
  </si>
  <si>
    <t>1.01 or more</t>
  </si>
  <si>
    <t>Total severely overcrowded</t>
  </si>
  <si>
    <t>Table 4</t>
  </si>
  <si>
    <t>Table 5</t>
  </si>
  <si>
    <t xml:space="preserve">    Householder 15 to 24 years</t>
  </si>
  <si>
    <t xml:space="preserve">    Householder 25 to 34 years</t>
  </si>
  <si>
    <t xml:space="preserve">    Householder 35 to 44 years</t>
  </si>
  <si>
    <t xml:space="preserve">    Householder 45 to 54 years</t>
  </si>
  <si>
    <t xml:space="preserve">    Householder 55 to 59 years</t>
  </si>
  <si>
    <t xml:space="preserve">    Householder 60 to 64 years</t>
  </si>
  <si>
    <t xml:space="preserve">    Householder 65 to 74 years</t>
  </si>
  <si>
    <t xml:space="preserve">    Householder 75 to 84 years</t>
  </si>
  <si>
    <t xml:space="preserve">    Householder 85 years and over</t>
  </si>
  <si>
    <t>Margin of Error</t>
  </si>
  <si>
    <t>+/-146</t>
  </si>
  <si>
    <t>+/-95</t>
  </si>
  <si>
    <t>+/-66</t>
  </si>
  <si>
    <t>+/-105</t>
  </si>
  <si>
    <t>+/-106</t>
  </si>
  <si>
    <t>+/-49</t>
  </si>
  <si>
    <t>+/-17</t>
  </si>
  <si>
    <t>+/-149</t>
  </si>
  <si>
    <t>+/-19</t>
  </si>
  <si>
    <t>+/-12</t>
  </si>
  <si>
    <t>+/-45</t>
  </si>
  <si>
    <t xml:space="preserve">    1-person household</t>
  </si>
  <si>
    <t xml:space="preserve">    2-person household</t>
  </si>
  <si>
    <t xml:space="preserve">    3-person household</t>
  </si>
  <si>
    <t>26</t>
  </si>
  <si>
    <t xml:space="preserve">    4-person household</t>
  </si>
  <si>
    <t xml:space="preserve">    5-person household</t>
  </si>
  <si>
    <t>+/-73</t>
  </si>
  <si>
    <t xml:space="preserve">    6-person household</t>
  </si>
  <si>
    <t>+/-99</t>
  </si>
  <si>
    <t xml:space="preserve">    7-or-more person household</t>
  </si>
  <si>
    <t>+/-30</t>
  </si>
  <si>
    <t>+/-104</t>
  </si>
  <si>
    <t>15</t>
  </si>
  <si>
    <t>71</t>
  </si>
  <si>
    <t>+/-52</t>
  </si>
  <si>
    <t>+/-48</t>
  </si>
  <si>
    <t>Households 2-4 persons</t>
  </si>
  <si>
    <t>Large households 5+ persons</t>
  </si>
  <si>
    <t>Rental</t>
  </si>
  <si>
    <t>Total Householder living alone</t>
  </si>
  <si>
    <t>POPULATION</t>
  </si>
  <si>
    <t xml:space="preserve"> HOUSING UNITS</t>
  </si>
  <si>
    <t>County / City</t>
  </si>
  <si>
    <t>Household</t>
  </si>
  <si>
    <t>Group Quarters</t>
  </si>
  <si>
    <t>Single Detached</t>
  </si>
  <si>
    <t>Single Attached</t>
  </si>
  <si>
    <t>Two to Four</t>
  </si>
  <si>
    <t>Five Plus</t>
  </si>
  <si>
    <t>Mobile Homes</t>
  </si>
  <si>
    <t>Occupied</t>
  </si>
  <si>
    <t>Vacancy Rate</t>
  </si>
  <si>
    <t>Persons per Household</t>
  </si>
  <si>
    <t xml:space="preserve"> </t>
  </si>
  <si>
    <t>Date</t>
  </si>
  <si>
    <t xml:space="preserve"> HOUSING UNITS by TYPE</t>
  </si>
  <si>
    <t xml:space="preserve">Access latest DOF E5 at: </t>
  </si>
  <si>
    <t xml:space="preserve"> http://www.dof.ca.gov/research/demographic/reports/estimates/e-5/2011-20/view.php</t>
  </si>
  <si>
    <t>Copy the rows of the 2010 tab data for the entire county, abd paste it here, below the table header</t>
  </si>
  <si>
    <t>Copy the rows of the latest tab  data for the entire county, abd paste it here, below the table header</t>
  </si>
  <si>
    <t>Note the years forw hcih you copied data bu the county name</t>
  </si>
  <si>
    <t>Data in this table will be automatically linked to the Hosuing stock tab</t>
  </si>
  <si>
    <t>Geography</t>
  </si>
  <si>
    <t>Total housing units</t>
  </si>
  <si>
    <t xml:space="preserve"> Occupied housing units</t>
  </si>
  <si>
    <t xml:space="preserve"> Vacant housing units</t>
  </si>
  <si>
    <t xml:space="preserve">  For rent</t>
  </si>
  <si>
    <t xml:space="preserve">  Rented, not occupied</t>
  </si>
  <si>
    <t xml:space="preserve">  For sale only</t>
  </si>
  <si>
    <t xml:space="preserve">  Sold, not occupied</t>
  </si>
  <si>
    <t xml:space="preserve">  For seasonal, recreational, or occasional use</t>
  </si>
  <si>
    <t xml:space="preserve">  All other vacants</t>
  </si>
  <si>
    <t>Vacancy rate</t>
  </si>
  <si>
    <t>Table 6</t>
  </si>
  <si>
    <t>Table 7</t>
  </si>
  <si>
    <t>Table 8</t>
  </si>
  <si>
    <t>Table 9</t>
  </si>
  <si>
    <t>Table 10</t>
  </si>
  <si>
    <t>Table 11</t>
  </si>
  <si>
    <t>Table 12</t>
  </si>
  <si>
    <t>Table 13</t>
  </si>
  <si>
    <t>Table 14</t>
  </si>
  <si>
    <t>$1,000 payroll</t>
  </si>
  <si>
    <t>Table 16</t>
  </si>
  <si>
    <t>Table 17</t>
  </si>
  <si>
    <t>Low</t>
  </si>
  <si>
    <t>Moderate</t>
  </si>
  <si>
    <t>Table 1.a</t>
  </si>
  <si>
    <t>44</t>
  </si>
  <si>
    <t>1.3%</t>
  </si>
  <si>
    <t>39</t>
  </si>
  <si>
    <t>60</t>
  </si>
  <si>
    <t>2.0%</t>
  </si>
  <si>
    <t>859</t>
  </si>
  <si>
    <t>+/-65</t>
  </si>
  <si>
    <t>+/-137</t>
  </si>
  <si>
    <t>+/-57</t>
  </si>
  <si>
    <t>56</t>
  </si>
  <si>
    <t>+/-161</t>
  </si>
  <si>
    <t>+/-83</t>
  </si>
  <si>
    <t>+/-113</t>
  </si>
  <si>
    <t>+/-20</t>
  </si>
  <si>
    <t>+/-117</t>
  </si>
  <si>
    <t>+/-92</t>
  </si>
  <si>
    <t>+/-132</t>
  </si>
  <si>
    <t>+/-219</t>
  </si>
  <si>
    <t>115</t>
  </si>
  <si>
    <t>+/-101</t>
  </si>
  <si>
    <t>+/-38</t>
  </si>
  <si>
    <t>+/-139</t>
  </si>
  <si>
    <t>+/-32</t>
  </si>
  <si>
    <t>+/-42</t>
  </si>
  <si>
    <t>+/-46</t>
  </si>
  <si>
    <t>+/-109</t>
  </si>
  <si>
    <t>+/-119</t>
  </si>
  <si>
    <t>91</t>
  </si>
  <si>
    <t>150 Days or More</t>
  </si>
  <si>
    <t>Fewer than 150 Days</t>
  </si>
  <si>
    <t>Unincorporated Area</t>
  </si>
  <si>
    <t>For calculation purposes only</t>
  </si>
  <si>
    <t>Households by Income Category Paying in Excess of 30% of Income Toward Housing Cost (Overpayment By Income category)</t>
  </si>
  <si>
    <t>Jurisdiction</t>
  </si>
  <si>
    <t>Very-Low</t>
  </si>
  <si>
    <t>Above-Moderate</t>
  </si>
  <si>
    <t>Percentage of Total</t>
  </si>
  <si>
    <t>Projected Needs (Regional Housing Need Allocation)</t>
  </si>
  <si>
    <t xml:space="preserve">DDS Data on People with Developmental Disabilites by Zip Code </t>
  </si>
  <si>
    <t>Source: Department of Developmental Services</t>
  </si>
  <si>
    <t>ZIP</t>
  </si>
  <si>
    <t>County</t>
  </si>
  <si>
    <t>Other</t>
  </si>
  <si>
    <t>Table 19</t>
  </si>
  <si>
    <t>* For Extremely Low Income jurisdictions may either use available Census data to calculate the number of projected extremely low-income households (see Overpayment tab), or presume 50 percent of the very low-income households qualify as extremely low-income households.</t>
  </si>
  <si>
    <t>202/8 NC</t>
  </si>
  <si>
    <t>Total Units</t>
  </si>
  <si>
    <t>Unincorporated County</t>
  </si>
  <si>
    <t>Copy and Paste in this table only, Table 7 will populate automatically</t>
  </si>
  <si>
    <t>E-5 City/County/State Population and Housing Estimates, 2010 and 2018</t>
  </si>
  <si>
    <t>Source: DOF E5 2010-2018 by geography</t>
  </si>
  <si>
    <t>Renter Occupied</t>
  </si>
  <si>
    <t>Income in the past 12 months below poverty level:</t>
  </si>
  <si>
    <t>Married-couple family:</t>
  </si>
  <si>
    <t>No child</t>
  </si>
  <si>
    <t>1 or 2 children</t>
  </si>
  <si>
    <t>3 or 4 children</t>
  </si>
  <si>
    <t>5 or more children</t>
  </si>
  <si>
    <t>Other families:</t>
  </si>
  <si>
    <t>Male householder, no wife present:</t>
  </si>
  <si>
    <t>Female householder, no husband present:</t>
  </si>
  <si>
    <t>Income in the past 12 months at or above poverty level:</t>
  </si>
  <si>
    <t>+/-120</t>
  </si>
  <si>
    <t>+/-75</t>
  </si>
  <si>
    <t>In the labor force:</t>
  </si>
  <si>
    <t>Employed:</t>
  </si>
  <si>
    <t>With a hearing difficulty</t>
  </si>
  <si>
    <t>With a vision difficulty</t>
  </si>
  <si>
    <t>+/-88</t>
  </si>
  <si>
    <t>With a cognitive difficulty</t>
  </si>
  <si>
    <t>With an ambulatory difficulty</t>
  </si>
  <si>
    <t>With a self-care difficulty</t>
  </si>
  <si>
    <t>With an independent living difficulty</t>
  </si>
  <si>
    <t>No disability</t>
  </si>
  <si>
    <t>Unemployed:</t>
  </si>
  <si>
    <t>+/-154</t>
  </si>
  <si>
    <t>+/-59</t>
  </si>
  <si>
    <t>Not in labor force:</t>
  </si>
  <si>
    <t>+/-129</t>
  </si>
  <si>
    <t>+/-187</t>
  </si>
  <si>
    <t>Population Growth Trends  2014 -2018, with 2010 Benchmark</t>
  </si>
  <si>
    <t>Total civilian noninstitutionalized population</t>
  </si>
  <si>
    <t>+/-1.2</t>
  </si>
  <si>
    <t>SEX</t>
  </si>
  <si>
    <t>Male</t>
  </si>
  <si>
    <t>+/-1.5</t>
  </si>
  <si>
    <t>Female</t>
  </si>
  <si>
    <t>+/-1.4</t>
  </si>
  <si>
    <t>RACE AND HISPANIC OR LATINO ORIGIN</t>
  </si>
  <si>
    <t>White alone</t>
  </si>
  <si>
    <t>Black or African American alone</t>
  </si>
  <si>
    <t>+/-110</t>
  </si>
  <si>
    <t>American Indian and Alaska Native alone</t>
  </si>
  <si>
    <t>+/-5.6</t>
  </si>
  <si>
    <t>Asian alone</t>
  </si>
  <si>
    <t>Native Hawaiian and Other Pacific Islander alone</t>
  </si>
  <si>
    <t>Some other race alone</t>
  </si>
  <si>
    <t>+/-53</t>
  </si>
  <si>
    <t>Two or more races</t>
  </si>
  <si>
    <t>+/-5.5</t>
  </si>
  <si>
    <t>White alone, not Hispanic or Latino</t>
  </si>
  <si>
    <t>+/-1.3</t>
  </si>
  <si>
    <t>Hispanic or Latino (of any race)</t>
  </si>
  <si>
    <t>+/-128</t>
  </si>
  <si>
    <t>+/-2.5</t>
  </si>
  <si>
    <t>AGE</t>
  </si>
  <si>
    <t>Under 5 years</t>
  </si>
  <si>
    <t>+/-0.8</t>
  </si>
  <si>
    <t>5 to 17 years</t>
  </si>
  <si>
    <t>18 to 34 years</t>
  </si>
  <si>
    <t>+/-2.6</t>
  </si>
  <si>
    <t>35 to 64 years</t>
  </si>
  <si>
    <t>+/-2.1</t>
  </si>
  <si>
    <t>65 to 74 years</t>
  </si>
  <si>
    <t>75 years and over</t>
  </si>
  <si>
    <t>+/-4.3</t>
  </si>
  <si>
    <t>DISABILITY TYPE BY DETAILED AGE</t>
  </si>
  <si>
    <t>(X)</t>
  </si>
  <si>
    <t>+/-0.7</t>
  </si>
  <si>
    <t>Population under 18 years</t>
  </si>
  <si>
    <t>+/-0.5</t>
  </si>
  <si>
    <t>Population under 5 years</t>
  </si>
  <si>
    <t>Population 5 to 17 years</t>
  </si>
  <si>
    <t>+/-41</t>
  </si>
  <si>
    <t>Population 18 to 64 years</t>
  </si>
  <si>
    <t>+/-185</t>
  </si>
  <si>
    <t>Population 18 to 34 years</t>
  </si>
  <si>
    <t>Population 35 to 64 years</t>
  </si>
  <si>
    <t>+/-1.0</t>
  </si>
  <si>
    <t>Population 65 years and over</t>
  </si>
  <si>
    <t>+/-1.9</t>
  </si>
  <si>
    <t>Population 65 to 74 years</t>
  </si>
  <si>
    <t>+/-1.7</t>
  </si>
  <si>
    <t>Population 75 years and over</t>
  </si>
  <si>
    <t>+/-4.5</t>
  </si>
  <si>
    <t>+/-0.9</t>
  </si>
  <si>
    <t>+/-1.1</t>
  </si>
  <si>
    <t>+/-2.0</t>
  </si>
  <si>
    <t>+/-3.4</t>
  </si>
  <si>
    <t>+/-2.2</t>
  </si>
  <si>
    <t>+/-2.8</t>
  </si>
  <si>
    <t>+/-144</t>
  </si>
  <si>
    <t>+/-3.7</t>
  </si>
  <si>
    <t>+/-267</t>
  </si>
  <si>
    <t>+/-204</t>
  </si>
  <si>
    <t>+/-3.0</t>
  </si>
  <si>
    <t>+/-3.8</t>
  </si>
  <si>
    <t>Subject</t>
  </si>
  <si>
    <t>With a disability</t>
  </si>
  <si>
    <t>Percent with a disability</t>
  </si>
  <si>
    <t>Hearing Difficulty</t>
  </si>
  <si>
    <t>Vision Difficulty</t>
  </si>
  <si>
    <t>Cognitive Difficulty</t>
  </si>
  <si>
    <t>Ambulatroy Difficulty</t>
  </si>
  <si>
    <t>Self-Care Difficulty</t>
  </si>
  <si>
    <t>Independent Living Difficulty</t>
  </si>
  <si>
    <t xml:space="preserve">Persons with Disabilities by Disability Type* and age (ACS 2012-2016) </t>
  </si>
  <si>
    <t>Total Households Characteristics</t>
  </si>
  <si>
    <t>Percent of Total Households</t>
  </si>
  <si>
    <t>Total occupied units ( households)</t>
  </si>
  <si>
    <t>Total Renter households</t>
  </si>
  <si>
    <t>Total Owner households</t>
  </si>
  <si>
    <t>Total lower income (0-80% of HAMFI) households</t>
  </si>
  <si>
    <t>Lower income renters (0-80%)</t>
  </si>
  <si>
    <t>Lower income owners (0-80%)</t>
  </si>
  <si>
    <t>Extremely low income renters (0-30%)</t>
  </si>
  <si>
    <t>Extremely low income owners (0-30%)</t>
  </si>
  <si>
    <t xml:space="preserve">Lower income households paying more than 50% </t>
  </si>
  <si>
    <t>Lower income renter HH severely overpaying</t>
  </si>
  <si>
    <t>Lower income owner HH severely overpaying</t>
  </si>
  <si>
    <t xml:space="preserve">                                      Extremely Low Income (0-30%)</t>
  </si>
  <si>
    <t>ELI Renter HH severely ovepaying</t>
  </si>
  <si>
    <t>ELI Owner HH severely overpaying</t>
  </si>
  <si>
    <t xml:space="preserve">                                      Income between 30%-50%</t>
  </si>
  <si>
    <t xml:space="preserve">                                      Income between 50% -80%</t>
  </si>
  <si>
    <t xml:space="preserve">Lower income households paying more than 30% </t>
  </si>
  <si>
    <t>Lower income renter HH overpaying</t>
  </si>
  <si>
    <t>Lower income owner HH overpaying</t>
  </si>
  <si>
    <t>Total Households Overpaying</t>
  </si>
  <si>
    <t>Total Renter Households Overpaying</t>
  </si>
  <si>
    <t>Total Owner Households Overpaying</t>
  </si>
  <si>
    <t>Renter Households Characteristics</t>
  </si>
  <si>
    <t>Total renter-occupied units (renter households)</t>
  </si>
  <si>
    <t>Total lower income (0-80% of HAMFI) renter households</t>
  </si>
  <si>
    <t>Lower income renters paying more than 30%  but less than 50%</t>
  </si>
  <si>
    <t xml:space="preserve">Lower income renters paying more than 50% </t>
  </si>
  <si>
    <t xml:space="preserve">Lower income renters paying more than 30% </t>
  </si>
  <si>
    <t>Owner Households Characteristics</t>
  </si>
  <si>
    <t>Total owner- occupied units (owner households)</t>
  </si>
  <si>
    <t>Total lower income (0-80% of HAMFI) owner households</t>
  </si>
  <si>
    <t xml:space="preserve">Lower income owner households paying more than 30% but less than 50% </t>
  </si>
  <si>
    <t xml:space="preserve">Lower income owner households paying more than 50% </t>
  </si>
  <si>
    <t xml:space="preserve">Lower income owner households paying more than 30% </t>
  </si>
  <si>
    <t>Source: 2006-2015 CHAS Data Sets:  https://www.huduser.gov/portal/datasets/cp.html#2011-2015_data</t>
  </si>
  <si>
    <t>Emergency Shelter</t>
  </si>
  <si>
    <t>Transitional Housing</t>
  </si>
  <si>
    <t>Permanent Supportive Housing</t>
  </si>
  <si>
    <t>Source : State of California, Department of Finance, E-5 Population and Housing Estimates for Cities, Counties and the State — January 1, 2011- 2018</t>
  </si>
  <si>
    <t>Source: USDA Census of Farmworkers 2012</t>
  </si>
  <si>
    <t>Seasonal</t>
  </si>
  <si>
    <t>Rapid Rehousing</t>
  </si>
  <si>
    <t>Family Units</t>
  </si>
  <si>
    <t>Family Beds</t>
  </si>
  <si>
    <t>Adult Only Beds</t>
  </si>
  <si>
    <t>Source:  Continuum of Care or HUD; CoC_HIC_State_CA_2017</t>
  </si>
  <si>
    <t>2007-2017-PIT-Counts-by-CoC</t>
  </si>
  <si>
    <t xml:space="preserve">Total Chronically Homeless </t>
  </si>
  <si>
    <t>Total Chronically Sheltered</t>
  </si>
  <si>
    <t xml:space="preserve">Total Chronically Unsheltered </t>
  </si>
  <si>
    <t>8.4%</t>
  </si>
  <si>
    <t>5.2%</t>
  </si>
  <si>
    <t>10.5%</t>
  </si>
  <si>
    <t>8.6%</t>
  </si>
  <si>
    <t>4.7%</t>
  </si>
  <si>
    <t>6.8%</t>
  </si>
  <si>
    <t>213</t>
  </si>
  <si>
    <t>173</t>
  </si>
  <si>
    <t>1.2%</t>
  </si>
  <si>
    <t>10.8%</t>
  </si>
  <si>
    <t>3.5%</t>
  </si>
  <si>
    <t>4.8%</t>
  </si>
  <si>
    <t>+/-74</t>
  </si>
  <si>
    <t>+/-143</t>
  </si>
  <si>
    <t>+/-162</t>
  </si>
  <si>
    <t>+/-194</t>
  </si>
  <si>
    <t>+/-71</t>
  </si>
  <si>
    <t>+/-80</t>
  </si>
  <si>
    <t>+/-40</t>
  </si>
  <si>
    <t>+/-77</t>
  </si>
  <si>
    <t>+/-54</t>
  </si>
  <si>
    <t>+/-76</t>
  </si>
  <si>
    <t>+/-28</t>
  </si>
  <si>
    <t>+/-79</t>
  </si>
  <si>
    <t>+/-70</t>
  </si>
  <si>
    <t>+/-91</t>
  </si>
  <si>
    <t>+/-56</t>
  </si>
  <si>
    <t>+/-102</t>
  </si>
  <si>
    <t>120</t>
  </si>
  <si>
    <t>+/-164</t>
  </si>
  <si>
    <t>41</t>
  </si>
  <si>
    <t>249</t>
  </si>
  <si>
    <t>143</t>
  </si>
  <si>
    <t>29</t>
  </si>
  <si>
    <t>+/-36</t>
  </si>
  <si>
    <t>35</t>
  </si>
  <si>
    <t>+/-31</t>
  </si>
  <si>
    <t>LITHC Assisted</t>
  </si>
  <si>
    <t>LIHTC App Number</t>
  </si>
  <si>
    <t>Name</t>
  </si>
  <si>
    <t>Address</t>
  </si>
  <si>
    <t>City</t>
  </si>
  <si>
    <t>Zip Code</t>
  </si>
  <si>
    <t>Affordable Units</t>
  </si>
  <si>
    <t>Earliest Date of Conversion</t>
  </si>
  <si>
    <t xml:space="preserve">Risk Level </t>
  </si>
  <si>
    <t>HUD ID</t>
  </si>
  <si>
    <t>USDA Match</t>
  </si>
  <si>
    <t>Notes</t>
  </si>
  <si>
    <t>HUD Assisted</t>
  </si>
  <si>
    <t>Zip</t>
  </si>
  <si>
    <t>HUD PBRA Units</t>
  </si>
  <si>
    <t>TCAC ID</t>
  </si>
  <si>
    <t>USDA NAME</t>
  </si>
  <si>
    <t>HUD PBRA Contract Expiration Date</t>
  </si>
  <si>
    <t>HUD PBRA Contract Type</t>
  </si>
  <si>
    <t>HUD Loan Maturity Date</t>
  </si>
  <si>
    <t>HUD Loan Type</t>
  </si>
  <si>
    <t>USDA Assisted</t>
  </si>
  <si>
    <t>USDA Sec 521 Rental Assistance Units</t>
  </si>
  <si>
    <t>USDA Loan Maturity Date</t>
  </si>
  <si>
    <t>USDA Loan Type</t>
  </si>
  <si>
    <t xml:space="preserve">Very High </t>
  </si>
  <si>
    <t>515 Rural Housing</t>
  </si>
  <si>
    <t>*affordability extended to 2068 with tax credit</t>
  </si>
  <si>
    <t>Renter households overpaying for housing</t>
  </si>
  <si>
    <t xml:space="preserve">Owner households overpaying for housing </t>
  </si>
  <si>
    <t>142</t>
  </si>
  <si>
    <t>+/-163</t>
  </si>
  <si>
    <t>51</t>
  </si>
  <si>
    <t>43</t>
  </si>
  <si>
    <t>+/-14</t>
  </si>
  <si>
    <t>184</t>
  </si>
  <si>
    <t>+/-107</t>
  </si>
  <si>
    <t>+/-35</t>
  </si>
  <si>
    <t>74</t>
  </si>
  <si>
    <t>64</t>
  </si>
  <si>
    <t>9</t>
  </si>
  <si>
    <t>+/-188</t>
  </si>
  <si>
    <t>377</t>
  </si>
  <si>
    <t>28</t>
  </si>
  <si>
    <t>+/-43</t>
  </si>
  <si>
    <t>+/-138</t>
  </si>
  <si>
    <t>63</t>
  </si>
  <si>
    <t>+/-62</t>
  </si>
  <si>
    <t>110</t>
  </si>
  <si>
    <t>+/-157</t>
  </si>
  <si>
    <t>+/-51</t>
  </si>
  <si>
    <t>62</t>
  </si>
  <si>
    <t>Total Age</t>
  </si>
  <si>
    <t>&lt;11</t>
  </si>
  <si>
    <t>&gt;0</t>
  </si>
  <si>
    <t>&gt;12</t>
  </si>
  <si>
    <t>21</t>
  </si>
  <si>
    <t>23</t>
  </si>
  <si>
    <t>58</t>
  </si>
  <si>
    <t xml:space="preserve">City </t>
  </si>
  <si>
    <t>Home of Parent /Family /Guardian</t>
  </si>
  <si>
    <t>Independent /Supported Living</t>
  </si>
  <si>
    <t>Community Care Facility</t>
  </si>
  <si>
    <t>Intermediate Care Facility</t>
  </si>
  <si>
    <t>Foster /Family Home</t>
  </si>
  <si>
    <t>Total Res</t>
  </si>
  <si>
    <t>24</t>
  </si>
  <si>
    <t>&gt;24</t>
  </si>
  <si>
    <t>&gt;29</t>
  </si>
  <si>
    <t>14</t>
  </si>
  <si>
    <t>&gt;14</t>
  </si>
  <si>
    <t>&gt;25</t>
  </si>
  <si>
    <t>98</t>
  </si>
  <si>
    <t>&gt;98</t>
  </si>
  <si>
    <t>n/a</t>
  </si>
  <si>
    <t>B25002</t>
  </si>
  <si>
    <t>B25004 - HOUSING STOCK BY TYPE OF VACANCY</t>
  </si>
  <si>
    <t>Homeowner Vacancy Rate</t>
  </si>
  <si>
    <t xml:space="preserve">Vacancy Rate minus Seasonal </t>
  </si>
  <si>
    <t>Owner occupied:</t>
  </si>
  <si>
    <t>0.50 or less occupants per room</t>
  </si>
  <si>
    <t>0.51 to 1.00 occupants per room</t>
  </si>
  <si>
    <t>1.01 to 1.50 occupants per room</t>
  </si>
  <si>
    <t>1.51 to 2.00 occupants per room</t>
  </si>
  <si>
    <t>2.01 or more occupants per room</t>
  </si>
  <si>
    <t>Renter occupied:</t>
  </si>
  <si>
    <t>+/-206</t>
  </si>
  <si>
    <t>+/-160</t>
  </si>
  <si>
    <t>+/-174</t>
  </si>
  <si>
    <t>+/-141</t>
  </si>
  <si>
    <t>+/-37</t>
  </si>
  <si>
    <t>+/-6.4</t>
  </si>
  <si>
    <t>+/-2.3</t>
  </si>
  <si>
    <t>+/-7.7</t>
  </si>
  <si>
    <t>18.4%</t>
  </si>
  <si>
    <t>+/-177</t>
  </si>
  <si>
    <t>+/-266</t>
  </si>
  <si>
    <t>20.0%</t>
  </si>
  <si>
    <t>-</t>
  </si>
  <si>
    <t>**</t>
  </si>
  <si>
    <t>+/-231</t>
  </si>
  <si>
    <t>+/-13.6</t>
  </si>
  <si>
    <t>+/-34</t>
  </si>
  <si>
    <t>13.1%</t>
  </si>
  <si>
    <t>+/-23</t>
  </si>
  <si>
    <t>+/-179</t>
  </si>
  <si>
    <t>4</t>
  </si>
  <si>
    <t>+/-9</t>
  </si>
  <si>
    <t>2.6%</t>
  </si>
  <si>
    <t>+/-159</t>
  </si>
  <si>
    <t>86</t>
  </si>
  <si>
    <t>24.9%</t>
  </si>
  <si>
    <t>+/-11</t>
  </si>
  <si>
    <t>+/-208</t>
  </si>
  <si>
    <t>29.1%</t>
  </si>
  <si>
    <t>+/-39</t>
  </si>
  <si>
    <t>+/-213</t>
  </si>
  <si>
    <t>151</t>
  </si>
  <si>
    <t>+/-126</t>
  </si>
  <si>
    <t>+/-1.8</t>
  </si>
  <si>
    <t>8.0%</t>
  </si>
  <si>
    <t>163</t>
  </si>
  <si>
    <t>11.2%</t>
  </si>
  <si>
    <t>67</t>
  </si>
  <si>
    <t>+/-8.9</t>
  </si>
  <si>
    <t>+/-4.7</t>
  </si>
  <si>
    <t>+/-151</t>
  </si>
  <si>
    <t>+/-5.7</t>
  </si>
  <si>
    <t>421</t>
  </si>
  <si>
    <t>+/-130</t>
  </si>
  <si>
    <t>+/-3.5</t>
  </si>
  <si>
    <t>+/-112</t>
  </si>
  <si>
    <t>+/-0.4</t>
  </si>
  <si>
    <t>+/-6.1</t>
  </si>
  <si>
    <t>109</t>
  </si>
  <si>
    <t>+/-93</t>
  </si>
  <si>
    <t>1.7%</t>
  </si>
  <si>
    <t>+/-5.0</t>
  </si>
  <si>
    <t>+/-230</t>
  </si>
  <si>
    <t>14.4%</t>
  </si>
  <si>
    <t>97</t>
  </si>
  <si>
    <t>+/-8.7</t>
  </si>
  <si>
    <t>+/-4.9</t>
  </si>
  <si>
    <t>+/-61</t>
  </si>
  <si>
    <t>3.4%</t>
  </si>
  <si>
    <t>+/-3.6</t>
  </si>
  <si>
    <t>+/-81</t>
  </si>
  <si>
    <t>46</t>
  </si>
  <si>
    <t>+/-69</t>
  </si>
  <si>
    <t>+/-10.1</t>
  </si>
  <si>
    <t>8.8%</t>
  </si>
  <si>
    <t>+/-4.0</t>
  </si>
  <si>
    <t>3.2%</t>
  </si>
  <si>
    <t>8.9%</t>
  </si>
  <si>
    <t>33</t>
  </si>
  <si>
    <t>5.3%</t>
  </si>
  <si>
    <t>+/-5.9</t>
  </si>
  <si>
    <t>449</t>
  </si>
  <si>
    <t>10.9%</t>
  </si>
  <si>
    <t>+/-44</t>
  </si>
  <si>
    <t>7.4%</t>
  </si>
  <si>
    <t>+/-5.1</t>
  </si>
  <si>
    <t>6.0%</t>
  </si>
  <si>
    <t>117</t>
  </si>
  <si>
    <t>6.1%</t>
  </si>
  <si>
    <t>+/-2.4</t>
  </si>
  <si>
    <t>27</t>
  </si>
  <si>
    <t>4.3%</t>
  </si>
  <si>
    <t>+/-3.9</t>
  </si>
  <si>
    <t>197</t>
  </si>
  <si>
    <t>+/-111</t>
  </si>
  <si>
    <t>13.6%</t>
  </si>
  <si>
    <t>+/-7.1</t>
  </si>
  <si>
    <t>130</t>
  </si>
  <si>
    <t>12.8%</t>
  </si>
  <si>
    <t>+/-9.9</t>
  </si>
  <si>
    <t>+/-176</t>
  </si>
  <si>
    <t>+/-4.8</t>
  </si>
  <si>
    <t>118</t>
  </si>
  <si>
    <t>1.9%</t>
  </si>
  <si>
    <t>+/-114</t>
  </si>
  <si>
    <t>4.6%</t>
  </si>
  <si>
    <t>254</t>
  </si>
  <si>
    <t>+/-7.4</t>
  </si>
  <si>
    <t>250</t>
  </si>
  <si>
    <t>+/-8.0</t>
  </si>
  <si>
    <t>141</t>
  </si>
  <si>
    <t>121</t>
  </si>
  <si>
    <t>5.8%</t>
  </si>
  <si>
    <t>218</t>
  </si>
  <si>
    <t>3.3%</t>
  </si>
  <si>
    <t>18</t>
  </si>
  <si>
    <t>2.8%</t>
  </si>
  <si>
    <t>+/-233</t>
  </si>
  <si>
    <t>103</t>
  </si>
  <si>
    <t>92</t>
  </si>
  <si>
    <t>+/-4.4</t>
  </si>
  <si>
    <t>9.2%</t>
  </si>
  <si>
    <t>+/-291</t>
  </si>
  <si>
    <t>+/-90</t>
  </si>
  <si>
    <t>8.1%</t>
  </si>
  <si>
    <t>6.9%</t>
  </si>
  <si>
    <t>+/-84</t>
  </si>
  <si>
    <t>12.3%</t>
  </si>
  <si>
    <t>+/-5.3</t>
  </si>
  <si>
    <t>+/-165</t>
  </si>
  <si>
    <t>108</t>
  </si>
  <si>
    <t>+/-58</t>
  </si>
  <si>
    <t>105</t>
  </si>
  <si>
    <t>+/-103</t>
  </si>
  <si>
    <t>Household Size by Tenure (Including Large Households) (2012-2016)</t>
  </si>
  <si>
    <t>Balance of County</t>
  </si>
  <si>
    <t>Persons with Disability by Employment Status (ACS 2012-2016)</t>
  </si>
  <si>
    <t>% Change</t>
  </si>
  <si>
    <t>Female Headed Households (2016)</t>
  </si>
  <si>
    <t>Table 15</t>
  </si>
  <si>
    <t>Table 18</t>
  </si>
  <si>
    <t xml:space="preserve">Unincorporated     </t>
  </si>
  <si>
    <t>Unincorporated</t>
  </si>
  <si>
    <t>Source: ACS C18120 (2012-2016)</t>
  </si>
  <si>
    <t>Source: ACS S1810 (2012-2016)</t>
  </si>
  <si>
    <t>Source: ACS B25002 (2012-2016)</t>
  </si>
  <si>
    <t>Source: ACS B25004 (2012-2016)</t>
  </si>
  <si>
    <t>Source: ACS B25014 (2012-2016)</t>
  </si>
  <si>
    <t>Source: ACS B25007 (2012-2016)</t>
  </si>
  <si>
    <t>Households by Tenure and Age (2012-2016)</t>
  </si>
  <si>
    <t>Source: ACS B25009 (2012-2016)</t>
  </si>
  <si>
    <t>Source: ACS B17012 (2012-2016)</t>
  </si>
  <si>
    <t>Overcrowded Households (2012-2016)</t>
  </si>
  <si>
    <t>Source: ACS DP-03 (2012-2016)</t>
  </si>
  <si>
    <t>https://www.dds.ca.gov/FactsStats/docs/ZIPCodes.xlsx</t>
  </si>
  <si>
    <t>http://www.hcd.ca.gov/community-development/housing-element/index.shtml</t>
  </si>
  <si>
    <t>https://www.hudexchange.info/programs/coc/coc-housing-inventory-count-reports/</t>
  </si>
  <si>
    <t>https://www.hudexchange.info/programs/coc/coc-homeless-populations-and-subpopulations-reports/</t>
  </si>
  <si>
    <t>*Note: Farmworker counts for are countywide totals. Please supplement with local data sources for each jurisdiction in county.</t>
  </si>
  <si>
    <t>USDA Agricultural Census 2012, Table 7</t>
  </si>
  <si>
    <t>Homeless Facilities*</t>
  </si>
  <si>
    <t>Homeless Needs*</t>
  </si>
  <si>
    <t>3.9%</t>
  </si>
  <si>
    <t>3.6%</t>
  </si>
  <si>
    <t>7.2%</t>
  </si>
  <si>
    <t>2.9%</t>
  </si>
  <si>
    <t>9.8%</t>
  </si>
  <si>
    <t>781</t>
  </si>
  <si>
    <t>6.4%</t>
  </si>
  <si>
    <t>148</t>
  </si>
  <si>
    <t>1</t>
  </si>
  <si>
    <t>36</t>
  </si>
  <si>
    <t>6.3%</t>
  </si>
  <si>
    <t>1.0%</t>
  </si>
  <si>
    <t>5.6%</t>
  </si>
  <si>
    <t>131</t>
  </si>
  <si>
    <t>9.9%</t>
  </si>
  <si>
    <t>2.1%</t>
  </si>
  <si>
    <t>111</t>
  </si>
  <si>
    <t>2.3%</t>
  </si>
  <si>
    <t>1.5%</t>
  </si>
  <si>
    <t>40</t>
  </si>
  <si>
    <t>19.2%</t>
  </si>
  <si>
    <t>160</t>
  </si>
  <si>
    <t>12.1%</t>
  </si>
  <si>
    <t>5</t>
  </si>
  <si>
    <t>93</t>
  </si>
  <si>
    <t>11</t>
  </si>
  <si>
    <t>0.8%</t>
  </si>
  <si>
    <t>1.6%</t>
  </si>
  <si>
    <t>129</t>
  </si>
  <si>
    <t>271</t>
  </si>
  <si>
    <t>4.5%</t>
  </si>
  <si>
    <t>727</t>
  </si>
  <si>
    <t>7.7%</t>
  </si>
  <si>
    <t>219</t>
  </si>
  <si>
    <t>2</t>
  </si>
  <si>
    <t>297</t>
  </si>
  <si>
    <t>13</t>
  </si>
  <si>
    <t>16.6%</t>
  </si>
  <si>
    <t>230</t>
  </si>
  <si>
    <t>13.2%</t>
  </si>
  <si>
    <t>666</t>
  </si>
  <si>
    <t>202</t>
  </si>
  <si>
    <t>55</t>
  </si>
  <si>
    <t>30</t>
  </si>
  <si>
    <t>170</t>
  </si>
  <si>
    <t>31</t>
  </si>
  <si>
    <t>3</t>
  </si>
  <si>
    <t>65</t>
  </si>
  <si>
    <t>1,903</t>
  </si>
  <si>
    <t>112</t>
  </si>
  <si>
    <t>2,233</t>
  </si>
  <si>
    <t>188</t>
  </si>
  <si>
    <t>72</t>
  </si>
  <si>
    <t>84</t>
  </si>
  <si>
    <t>+/-68</t>
  </si>
  <si>
    <t>+/-400</t>
  </si>
  <si>
    <t>+/-211</t>
  </si>
  <si>
    <t>+/-18</t>
  </si>
  <si>
    <t>+/-82</t>
  </si>
  <si>
    <t>+/-245</t>
  </si>
  <si>
    <t>96</t>
  </si>
  <si>
    <t>+/-7</t>
  </si>
  <si>
    <t>+/-24</t>
  </si>
  <si>
    <t>+/-98</t>
  </si>
  <si>
    <t>+/-100</t>
  </si>
  <si>
    <t>+/-8</t>
  </si>
  <si>
    <t>+/-390</t>
  </si>
  <si>
    <t>47</t>
  </si>
  <si>
    <t>+/-214</t>
  </si>
  <si>
    <t>+/-5</t>
  </si>
  <si>
    <t>+/-198</t>
  </si>
  <si>
    <t>10</t>
  </si>
  <si>
    <t>+/-10</t>
  </si>
  <si>
    <t>386</t>
  </si>
  <si>
    <t>+/-13</t>
  </si>
  <si>
    <t>73</t>
  </si>
  <si>
    <t>427</t>
  </si>
  <si>
    <t>116</t>
  </si>
  <si>
    <t>+/-15</t>
  </si>
  <si>
    <t>+/-72</t>
  </si>
  <si>
    <t>+/-6</t>
  </si>
  <si>
    <t>+/-26</t>
  </si>
  <si>
    <t>+/-3</t>
  </si>
  <si>
    <t>+/-33</t>
  </si>
  <si>
    <t>+/-96</t>
  </si>
  <si>
    <t>+/-284</t>
  </si>
  <si>
    <t>179</t>
  </si>
  <si>
    <t>69</t>
  </si>
  <si>
    <t>+/-47</t>
  </si>
  <si>
    <t>454</t>
  </si>
  <si>
    <t>+/-121</t>
  </si>
  <si>
    <t>+/-221</t>
  </si>
  <si>
    <t>145</t>
  </si>
  <si>
    <t>+/-22</t>
  </si>
  <si>
    <t>+/-115</t>
  </si>
  <si>
    <t>+/-94</t>
  </si>
  <si>
    <t>+/-16</t>
  </si>
  <si>
    <t>+/-215</t>
  </si>
  <si>
    <t>+/-189</t>
  </si>
  <si>
    <t>177</t>
  </si>
  <si>
    <t>182</t>
  </si>
  <si>
    <t>137</t>
  </si>
  <si>
    <t>54</t>
  </si>
  <si>
    <t>+/-170</t>
  </si>
  <si>
    <t>+/-123</t>
  </si>
  <si>
    <t>1,589</t>
  </si>
  <si>
    <t>+/-27</t>
  </si>
  <si>
    <t>88</t>
  </si>
  <si>
    <t>+/-21</t>
  </si>
  <si>
    <t>7</t>
  </si>
  <si>
    <t>222</t>
  </si>
  <si>
    <t>94</t>
  </si>
  <si>
    <t>+/-134</t>
  </si>
  <si>
    <t>227</t>
  </si>
  <si>
    <t>+/-87</t>
  </si>
  <si>
    <t>+/-135</t>
  </si>
  <si>
    <t>132</t>
  </si>
  <si>
    <t>+/-147</t>
  </si>
  <si>
    <t>16</t>
  </si>
  <si>
    <t>+/-122</t>
  </si>
  <si>
    <t>68</t>
  </si>
  <si>
    <t>273</t>
  </si>
  <si>
    <t>+/-89</t>
  </si>
  <si>
    <t>+/-118</t>
  </si>
  <si>
    <t>260</t>
  </si>
  <si>
    <t>693</t>
  </si>
  <si>
    <t>194</t>
  </si>
  <si>
    <t>191</t>
  </si>
  <si>
    <t>1,025</t>
  </si>
  <si>
    <t>+/-195</t>
  </si>
  <si>
    <t>+/-64</t>
  </si>
  <si>
    <t>66</t>
  </si>
  <si>
    <t>572</t>
  </si>
  <si>
    <t>+/-78</t>
  </si>
  <si>
    <t>+/-4</t>
  </si>
  <si>
    <t>196</t>
  </si>
  <si>
    <t>124</t>
  </si>
  <si>
    <t>+/-166</t>
  </si>
  <si>
    <t>1,983</t>
  </si>
  <si>
    <t>167</t>
  </si>
  <si>
    <t>+/-67</t>
  </si>
  <si>
    <t>59</t>
  </si>
  <si>
    <t>775</t>
  </si>
  <si>
    <t>204</t>
  </si>
  <si>
    <t>89</t>
  </si>
  <si>
    <t>134</t>
  </si>
  <si>
    <t>+/-269</t>
  </si>
  <si>
    <t>+/-133</t>
  </si>
  <si>
    <t>+/-140</t>
  </si>
  <si>
    <t>+/-199</t>
  </si>
  <si>
    <t>1,054</t>
  </si>
  <si>
    <t>390</t>
  </si>
  <si>
    <t>2,001</t>
  </si>
  <si>
    <t>434</t>
  </si>
  <si>
    <t>+/-193</t>
  </si>
  <si>
    <t>16.9%</t>
  </si>
  <si>
    <t>+/-225</t>
  </si>
  <si>
    <t>206</t>
  </si>
  <si>
    <t>18.0%</t>
  </si>
  <si>
    <t>19.5%</t>
  </si>
  <si>
    <t>353</t>
  </si>
  <si>
    <t>+/-260</t>
  </si>
  <si>
    <t>17.2%</t>
  </si>
  <si>
    <t>+/-9.0</t>
  </si>
  <si>
    <t>17.0%</t>
  </si>
  <si>
    <t>+/-169</t>
  </si>
  <si>
    <t>15.2%</t>
  </si>
  <si>
    <t>+/-2.9</t>
  </si>
  <si>
    <t>+/-8.5</t>
  </si>
  <si>
    <t>+/-304</t>
  </si>
  <si>
    <t>973</t>
  </si>
  <si>
    <t>17.1%</t>
  </si>
  <si>
    <t>1,671</t>
  </si>
  <si>
    <t>+/-6.7</t>
  </si>
  <si>
    <t>13.7%</t>
  </si>
  <si>
    <t>+/-9.4</t>
  </si>
  <si>
    <t>+/-326</t>
  </si>
  <si>
    <t>+/-63</t>
  </si>
  <si>
    <t>23.6%</t>
  </si>
  <si>
    <t>+/-3.2</t>
  </si>
  <si>
    <t>+/-6.0</t>
  </si>
  <si>
    <t>14.1%</t>
  </si>
  <si>
    <t>20.1%</t>
  </si>
  <si>
    <t>349</t>
  </si>
  <si>
    <t>25.7%</t>
  </si>
  <si>
    <t>+/-6.8</t>
  </si>
  <si>
    <t>+/-415</t>
  </si>
  <si>
    <t>185</t>
  </si>
  <si>
    <t>+/-227</t>
  </si>
  <si>
    <t>277</t>
  </si>
  <si>
    <t>+/-7.0</t>
  </si>
  <si>
    <t>+/-152</t>
  </si>
  <si>
    <t>+/-69.9</t>
  </si>
  <si>
    <t>+/-203</t>
  </si>
  <si>
    <t>7.8%</t>
  </si>
  <si>
    <t>12.4%</t>
  </si>
  <si>
    <t>28.1%</t>
  </si>
  <si>
    <t>+/-9.1</t>
  </si>
  <si>
    <t>147</t>
  </si>
  <si>
    <t>+/-4.1</t>
  </si>
  <si>
    <t>382</t>
  </si>
  <si>
    <t>+/-23.3</t>
  </si>
  <si>
    <t>158</t>
  </si>
  <si>
    <t>+/-125</t>
  </si>
  <si>
    <t>9.3%</t>
  </si>
  <si>
    <t>+/-2.7</t>
  </si>
  <si>
    <t>+/-340</t>
  </si>
  <si>
    <t>81</t>
  </si>
  <si>
    <t>7.6%</t>
  </si>
  <si>
    <t>12.5%</t>
  </si>
  <si>
    <t>+/-277</t>
  </si>
  <si>
    <t>16.2%</t>
  </si>
  <si>
    <t>+/-7.6</t>
  </si>
  <si>
    <t>29.5%</t>
  </si>
  <si>
    <t>22.9%</t>
  </si>
  <si>
    <t>13.9%</t>
  </si>
  <si>
    <t>+/-427</t>
  </si>
  <si>
    <t>20.6%</t>
  </si>
  <si>
    <t>25.0%</t>
  </si>
  <si>
    <t>+/-254</t>
  </si>
  <si>
    <t>616</t>
  </si>
  <si>
    <t>183</t>
  </si>
  <si>
    <t>11.1%</t>
  </si>
  <si>
    <t>8.7%</t>
  </si>
  <si>
    <t>22.2%</t>
  </si>
  <si>
    <t>18.6%</t>
  </si>
  <si>
    <t>+/-19.4</t>
  </si>
  <si>
    <t>223</t>
  </si>
  <si>
    <t>+/-13.5</t>
  </si>
  <si>
    <t>18,978</t>
  </si>
  <si>
    <t>+/-168</t>
  </si>
  <si>
    <t>11.7%</t>
  </si>
  <si>
    <t>+/-8.2</t>
  </si>
  <si>
    <t>+/-220</t>
  </si>
  <si>
    <t>10.1%</t>
  </si>
  <si>
    <t>842</t>
  </si>
  <si>
    <t>7.3%</t>
  </si>
  <si>
    <t>+/-6.9</t>
  </si>
  <si>
    <t>+/-584</t>
  </si>
  <si>
    <t>253</t>
  </si>
  <si>
    <t>100</t>
  </si>
  <si>
    <t>+/-3.1</t>
  </si>
  <si>
    <t>+/-9.2</t>
  </si>
  <si>
    <t>+/-271</t>
  </si>
  <si>
    <t>+/-136</t>
  </si>
  <si>
    <t>20.9%</t>
  </si>
  <si>
    <t>+/-173</t>
  </si>
  <si>
    <t>348</t>
  </si>
  <si>
    <t>+/-116</t>
  </si>
  <si>
    <t>125</t>
  </si>
  <si>
    <t>+/-190</t>
  </si>
  <si>
    <t>+/-12.1</t>
  </si>
  <si>
    <t>52</t>
  </si>
  <si>
    <t>+/-18.6</t>
  </si>
  <si>
    <t>4.9%</t>
  </si>
  <si>
    <t>+/-0.3</t>
  </si>
  <si>
    <t>9.4%</t>
  </si>
  <si>
    <t>5.4%</t>
  </si>
  <si>
    <t>159</t>
  </si>
  <si>
    <t>0.4%</t>
  </si>
  <si>
    <t>+/-0.6</t>
  </si>
  <si>
    <t>+/-6.3</t>
  </si>
  <si>
    <t>3.0%</t>
  </si>
  <si>
    <t>493</t>
  </si>
  <si>
    <t>0.6%</t>
  </si>
  <si>
    <t>+/-1.6</t>
  </si>
  <si>
    <t>3.1%</t>
  </si>
  <si>
    <t>+/-4.2</t>
  </si>
  <si>
    <t>+/-108</t>
  </si>
  <si>
    <t>+/-268</t>
  </si>
  <si>
    <t>872</t>
  </si>
  <si>
    <t>22.4%</t>
  </si>
  <si>
    <t>+/-8.6</t>
  </si>
  <si>
    <t>+/-10.9</t>
  </si>
  <si>
    <t>+/-27.8</t>
  </si>
  <si>
    <t>5.1%</t>
  </si>
  <si>
    <t>0.5%</t>
  </si>
  <si>
    <t>0.7%</t>
  </si>
  <si>
    <t>317</t>
  </si>
  <si>
    <t>455</t>
  </si>
  <si>
    <t>+/-23.7</t>
  </si>
  <si>
    <t>3.8%</t>
  </si>
  <si>
    <t>9.1%</t>
  </si>
  <si>
    <t>216</t>
  </si>
  <si>
    <t>+/-11.1</t>
  </si>
  <si>
    <t>+/-251</t>
  </si>
  <si>
    <t>10.2%</t>
  </si>
  <si>
    <t>919</t>
  </si>
  <si>
    <t>+/-238</t>
  </si>
  <si>
    <t>+/-9.8</t>
  </si>
  <si>
    <t>11.8%</t>
  </si>
  <si>
    <t>104</t>
  </si>
  <si>
    <t>+/-4.6</t>
  </si>
  <si>
    <t>1,315</t>
  </si>
  <si>
    <t>+/-257</t>
  </si>
  <si>
    <t>5.0%</t>
  </si>
  <si>
    <t>+/-5.2</t>
  </si>
  <si>
    <t>5,225</t>
  </si>
  <si>
    <t>+/-7.3</t>
  </si>
  <si>
    <t>12.9%</t>
  </si>
  <si>
    <t>30.8%</t>
  </si>
  <si>
    <t>16.0%</t>
  </si>
  <si>
    <t>18.3%</t>
  </si>
  <si>
    <t>19.4%</t>
  </si>
  <si>
    <t>17.7%</t>
  </si>
  <si>
    <t>229</t>
  </si>
  <si>
    <t>27.6%</t>
  </si>
  <si>
    <t>+/-11.2</t>
  </si>
  <si>
    <t>+/-16.1</t>
  </si>
  <si>
    <t>+/-16.8</t>
  </si>
  <si>
    <t>+/-150</t>
  </si>
  <si>
    <t>805</t>
  </si>
  <si>
    <t>+/-202</t>
  </si>
  <si>
    <t>144</t>
  </si>
  <si>
    <t>+/-142</t>
  </si>
  <si>
    <t>192</t>
  </si>
  <si>
    <t>+/-14.8</t>
  </si>
  <si>
    <t>+/-167</t>
  </si>
  <si>
    <t>15.1%</t>
  </si>
  <si>
    <t>351</t>
  </si>
  <si>
    <t>17.9%</t>
  </si>
  <si>
    <t>13.5%</t>
  </si>
  <si>
    <t>+/-274</t>
  </si>
  <si>
    <t>+/-10.8</t>
  </si>
  <si>
    <t>+/-22.6</t>
  </si>
  <si>
    <t>20.5%</t>
  </si>
  <si>
    <t>30.0%</t>
  </si>
  <si>
    <t>261</t>
  </si>
  <si>
    <t>&gt;16</t>
  </si>
  <si>
    <t>LMSA</t>
  </si>
  <si>
    <t>515/8 NC</t>
  </si>
  <si>
    <t xml:space="preserve">207/223(f)          </t>
  </si>
  <si>
    <t>PRAC/202</t>
  </si>
  <si>
    <t>*affordability extended to 2062 with tax credit</t>
  </si>
  <si>
    <t>*affordability extended to 2066 with tax credit</t>
  </si>
  <si>
    <t>*affordability extended to 2067 with tax credit</t>
  </si>
  <si>
    <t>Employee Housing Facilities</t>
  </si>
  <si>
    <t>Facilities</t>
  </si>
  <si>
    <t xml:space="preserve">Permanent Facilities </t>
  </si>
  <si>
    <t xml:space="preserve"># of Permanent Employees </t>
  </si>
  <si>
    <t>Seasonal Facilities</t>
  </si>
  <si>
    <t># of Seasonal Employees</t>
  </si>
  <si>
    <t>Total Employees</t>
  </si>
  <si>
    <t>Source: www.hcd.ca.gov</t>
  </si>
  <si>
    <t>Mendocino County</t>
  </si>
  <si>
    <t>Date of Conversion</t>
  </si>
  <si>
    <t>HUD Match</t>
  </si>
  <si>
    <t>CA-2017-124</t>
  </si>
  <si>
    <t>Willow Terrace</t>
  </si>
  <si>
    <t>237 East Gobbi Street</t>
  </si>
  <si>
    <t>Ukiah</t>
  </si>
  <si>
    <t>Mendocino</t>
  </si>
  <si>
    <t xml:space="preserve">Low </t>
  </si>
  <si>
    <t>CA-1989-025</t>
  </si>
  <si>
    <t>Point Arena Village Apts.</t>
  </si>
  <si>
    <t xml:space="preserve">100 Port Street, Point Arena, CA 95468     </t>
  </si>
  <si>
    <t>Point Arena</t>
  </si>
  <si>
    <t>POINT ARENA VILLAGE C/O AWI MGMT</t>
  </si>
  <si>
    <t>*affordability extended to 2040 with USDA loan</t>
  </si>
  <si>
    <t>CA-2002-121</t>
  </si>
  <si>
    <t>Summercreek Village</t>
  </si>
  <si>
    <t xml:space="preserve">755 Village Circle, Ukiah, CA 95482     </t>
  </si>
  <si>
    <t>CA-2002-910</t>
  </si>
  <si>
    <t>Orchard Village</t>
  </si>
  <si>
    <t xml:space="preserve">548 Ford Street, Ukiah, CA 95482     </t>
  </si>
  <si>
    <t>CA-2002-914</t>
  </si>
  <si>
    <t>River Gardens Apartments</t>
  </si>
  <si>
    <t xml:space="preserve">421 South Street, Fort Bragg, CA 95437     </t>
  </si>
  <si>
    <t>Fort Bragg</t>
  </si>
  <si>
    <t>RIVER GARDENS APTS</t>
  </si>
  <si>
    <t>CA-2002-915</t>
  </si>
  <si>
    <t>Orchard Manor Apartments</t>
  </si>
  <si>
    <t xml:space="preserve">610 Orchard Avenue, Ukiah, CA 95482     </t>
  </si>
  <si>
    <t>ORCHARD MANOR APTS</t>
  </si>
  <si>
    <t>CA-2005-913</t>
  </si>
  <si>
    <t>Duncan Place Apartments</t>
  </si>
  <si>
    <t xml:space="preserve">301 Cypress Street, Fort Bragg, CA 95437     </t>
  </si>
  <si>
    <t>DUNCAN PLACE APTS</t>
  </si>
  <si>
    <t>CA-2007-824</t>
  </si>
  <si>
    <t xml:space="preserve">Ukiah Terrace I Apartments </t>
  </si>
  <si>
    <t xml:space="preserve">1164 Mulberry Street, Ukiah, CA 95482     </t>
  </si>
  <si>
    <t>UKIAH TERRACE APTS</t>
  </si>
  <si>
    <t>CA-2008-867</t>
  </si>
  <si>
    <t>Duane Hill Terrace</t>
  </si>
  <si>
    <t xml:space="preserve">600 N. Orchard Ave., Ukiah, CA 95482     </t>
  </si>
  <si>
    <t>CA-2011-041</t>
  </si>
  <si>
    <t>Oak Glenn &amp; Oakcreek Apartments (Site A)</t>
  </si>
  <si>
    <t xml:space="preserve">1299 Locust Street, Willits, CA 95490     </t>
  </si>
  <si>
    <t>Willits</t>
  </si>
  <si>
    <t>OAKGLENN CREEK FPI MGMT</t>
  </si>
  <si>
    <t>CA-2011-933</t>
  </si>
  <si>
    <t>McCarty Manor Apartments</t>
  </si>
  <si>
    <t xml:space="preserve">740 Waugh Lane, Ukiah, CA 95482     </t>
  </si>
  <si>
    <t>MCCARTY MANOR</t>
  </si>
  <si>
    <t>CA-2012-141</t>
  </si>
  <si>
    <t>Cottages at Cypress</t>
  </si>
  <si>
    <t>330 Cypress, Fort Bragg, CA 95437</t>
  </si>
  <si>
    <t>COTTAGE CYPRESS C/O AWI</t>
  </si>
  <si>
    <t>CA-2015-100</t>
  </si>
  <si>
    <t>Holly Heights I &amp; II Apartments (Site A)</t>
  </si>
  <si>
    <t>77 Holly Street, Willits, CA  95490</t>
  </si>
  <si>
    <t xml:space="preserve">HOLLY HEIGHTS I; HOLLY HEIGHTS II </t>
  </si>
  <si>
    <t>CA-2017-040</t>
  </si>
  <si>
    <t>Brush Meadow Apartments</t>
  </si>
  <si>
    <t>350 Brush Street, Ukiah, CA 95482</t>
  </si>
  <si>
    <t>CA-2017-066</t>
  </si>
  <si>
    <t>Coyote Valley Homes I</t>
  </si>
  <si>
    <t>Coyote Valley Reservation, Redwood Valley, CA 95470</t>
  </si>
  <si>
    <t>Redwood Valley</t>
  </si>
  <si>
    <t>CA-2015-136</t>
  </si>
  <si>
    <t xml:space="preserve">Sun House Senior Apartments </t>
  </si>
  <si>
    <t>517 South Main Street, Ukiah, CA  95482</t>
  </si>
  <si>
    <t xml:space="preserve">Ukiah </t>
  </si>
  <si>
    <t xml:space="preserve">Mendocino </t>
  </si>
  <si>
    <t>ORCHARD VILLAGE APAR</t>
  </si>
  <si>
    <t xml:space="preserve">548 FORD ST                                  
</t>
  </si>
  <si>
    <t>*affordability extended to 2057 with tax credit</t>
  </si>
  <si>
    <t>RIVER GARDEN APARTMENTS</t>
  </si>
  <si>
    <t xml:space="preserve">421 SOUTH ST                                 
</t>
  </si>
  <si>
    <t>ORCHARD MANOR APARTMENTS</t>
  </si>
  <si>
    <t xml:space="preserve">610 N ORCHARD AVE                            
</t>
  </si>
  <si>
    <t>McCarty Manor</t>
  </si>
  <si>
    <t xml:space="preserve">741 WAUGH LN                                 
</t>
  </si>
  <si>
    <t>Holly Heights</t>
  </si>
  <si>
    <t xml:space="preserve">77 Holly ST                                  
</t>
  </si>
  <si>
    <t>HOLLY HEIGHTS I</t>
  </si>
  <si>
    <t>*affordability extended to 2069 with tax credit</t>
  </si>
  <si>
    <t>Creekside Village</t>
  </si>
  <si>
    <t xml:space="preserve">751 WAUGH LANE                               
</t>
  </si>
  <si>
    <t>Fort Bragg Development</t>
  </si>
  <si>
    <t xml:space="preserve">520 CYPRESS ST                               
</t>
  </si>
  <si>
    <t>CYPRESS RIDGE</t>
  </si>
  <si>
    <t>HOLDEN STREET APARTMENTS</t>
  </si>
  <si>
    <t xml:space="preserve">490 S. Dora Street                           
</t>
  </si>
  <si>
    <t>Jack Simpson School View Apartments</t>
  </si>
  <si>
    <t xml:space="preserve">1051 N BUSH ST                               
</t>
  </si>
  <si>
    <t>Ukiah Autumn Leaves</t>
  </si>
  <si>
    <t xml:space="preserve">425 E GOBBI ST                               
</t>
  </si>
  <si>
    <t>Walnut Village</t>
  </si>
  <si>
    <t xml:space="preserve">1240 N PINE ST                               
</t>
  </si>
  <si>
    <t>Lenore Avenue</t>
  </si>
  <si>
    <t>251 SOUTH LENORE STREET</t>
  </si>
  <si>
    <t>N/A</t>
  </si>
  <si>
    <t xml:space="preserve">202 Capital Advance            </t>
  </si>
  <si>
    <t>*use restriction expires in 2041</t>
  </si>
  <si>
    <t>North Pine Street Senior Housing</t>
  </si>
  <si>
    <t xml:space="preserve">1240 N Pine St                               
</t>
  </si>
  <si>
    <t xml:space="preserve">202 Capital Advance </t>
  </si>
  <si>
    <t>*use restriction expires in 2042</t>
  </si>
  <si>
    <t>Gibson Court Apartments</t>
  </si>
  <si>
    <t xml:space="preserve">146 GIBSON STREET                            
</t>
  </si>
  <si>
    <t>PRAC/811</t>
  </si>
  <si>
    <t xml:space="preserve">811 Capital Advance                 </t>
  </si>
  <si>
    <t>UKIAH GREEN C/O PPMG</t>
  </si>
  <si>
    <t>1120 MULBERRY STREET</t>
  </si>
  <si>
    <t>UKIAH</t>
  </si>
  <si>
    <t>N</t>
  </si>
  <si>
    <t>*owner can apply to prepay at anytime, the use restriction on the property expired in 2003</t>
  </si>
  <si>
    <t>UKIAH GREEN SOUTH C/O PPMG</t>
  </si>
  <si>
    <t>1130 MULBERRY STREET</t>
  </si>
  <si>
    <t>High</t>
  </si>
  <si>
    <t>*owner can apply to prepay at anytime, the use restriction on the property expire in 2035</t>
  </si>
  <si>
    <t>100 PORT ROAD</t>
  </si>
  <si>
    <t>POINT ARENA</t>
  </si>
  <si>
    <t>421 SOUTH STREET</t>
  </si>
  <si>
    <t>FORT BRAGG</t>
  </si>
  <si>
    <t>610 N ORCHARD AVENUE</t>
  </si>
  <si>
    <t>301 CYPRESS STREET</t>
  </si>
  <si>
    <t>*affordability extended to 2060 with tax credit</t>
  </si>
  <si>
    <t>1164 MULBERRY STREET</t>
  </si>
  <si>
    <t>1299 LOCUST ST</t>
  </si>
  <si>
    <t>WILLITS</t>
  </si>
  <si>
    <t>741 WAUGH LANE</t>
  </si>
  <si>
    <t>330 CYPRESS STREET</t>
  </si>
  <si>
    <t>77 HOLLY STREET</t>
  </si>
  <si>
    <t xml:space="preserve">HOLLY HEIGHTS II </t>
  </si>
  <si>
    <t>520 CYPRESS</t>
  </si>
  <si>
    <t>FT. BRAGG</t>
  </si>
  <si>
    <t>*owner can apply to prepay at anytime, the use restriction on the property expired in 1999, but the HUD PBRA contract is through 2031</t>
  </si>
  <si>
    <t>ORCHARD VILLAGE</t>
  </si>
  <si>
    <t>548 FORD STREET</t>
  </si>
  <si>
    <t>MOURA SENIOR</t>
  </si>
  <si>
    <t>400 SOUTH STREET</t>
  </si>
  <si>
    <t xml:space="preserve">Fort Bragg          </t>
  </si>
  <si>
    <t xml:space="preserve">Point Arena         </t>
  </si>
  <si>
    <t xml:space="preserve">Ukiah               </t>
  </si>
  <si>
    <t xml:space="preserve">Willits             </t>
  </si>
  <si>
    <t>Mendocino County, California</t>
  </si>
  <si>
    <t>Fort Bragg, California</t>
  </si>
  <si>
    <t>Point Arena, California</t>
  </si>
  <si>
    <t>Ukiah, California</t>
  </si>
  <si>
    <t>Willits, California</t>
  </si>
  <si>
    <t>19.0%</t>
  </si>
  <si>
    <t>599</t>
  </si>
  <si>
    <t>757</t>
  </si>
  <si>
    <t>290</t>
  </si>
  <si>
    <t>7.9%</t>
  </si>
  <si>
    <t>393</t>
  </si>
  <si>
    <t>487</t>
  </si>
  <si>
    <t>16.4%</t>
  </si>
  <si>
    <t>13.4%</t>
  </si>
  <si>
    <t>34,594</t>
  </si>
  <si>
    <t>2,811</t>
  </si>
  <si>
    <t>6,134</t>
  </si>
  <si>
    <t>2,028</t>
  </si>
  <si>
    <t>19,764</t>
  </si>
  <si>
    <t>1,008</t>
  </si>
  <si>
    <t>2,642</t>
  </si>
  <si>
    <t>14,734</t>
  </si>
  <si>
    <t>1,920</t>
  </si>
  <si>
    <t>618</t>
  </si>
  <si>
    <t>4,296</t>
  </si>
  <si>
    <t>570</t>
  </si>
  <si>
    <t>553</t>
  </si>
  <si>
    <t>14,830</t>
  </si>
  <si>
    <t>1,803</t>
  </si>
  <si>
    <t>3,492</t>
  </si>
  <si>
    <t>1,156</t>
  </si>
  <si>
    <t>8,466</t>
  </si>
  <si>
    <t>2,050</t>
  </si>
  <si>
    <t>751</t>
  </si>
  <si>
    <t>5,318</t>
  </si>
  <si>
    <t>1,360</t>
  </si>
  <si>
    <t>765</t>
  </si>
  <si>
    <t>+/-713</t>
  </si>
  <si>
    <t>+/-301</t>
  </si>
  <si>
    <t>Mendocino Countywide Total</t>
  </si>
  <si>
    <t>+/-568</t>
  </si>
  <si>
    <t>+/-313</t>
  </si>
  <si>
    <t>+/-294</t>
  </si>
  <si>
    <t>251</t>
  </si>
  <si>
    <t>+/-314</t>
  </si>
  <si>
    <t>153</t>
  </si>
  <si>
    <t>+/-97</t>
  </si>
  <si>
    <t>+/-337</t>
  </si>
  <si>
    <t>+/-127</t>
  </si>
  <si>
    <t>+/-302</t>
  </si>
  <si>
    <t>+/-346</t>
  </si>
  <si>
    <t>+/-124</t>
  </si>
  <si>
    <t>627</t>
  </si>
  <si>
    <t>+/-175</t>
  </si>
  <si>
    <t>+/-249</t>
  </si>
  <si>
    <t>+/-184</t>
  </si>
  <si>
    <t>5,716</t>
  </si>
  <si>
    <t>+/-418</t>
  </si>
  <si>
    <t>360</t>
  </si>
  <si>
    <t>796</t>
  </si>
  <si>
    <t>255</t>
  </si>
  <si>
    <t>8,353</t>
  </si>
  <si>
    <t>+/-465</t>
  </si>
  <si>
    <t>848</t>
  </si>
  <si>
    <t>2,454</t>
  </si>
  <si>
    <t>+/-282</t>
  </si>
  <si>
    <t>+/-328</t>
  </si>
  <si>
    <t>136</t>
  </si>
  <si>
    <t>327</t>
  </si>
  <si>
    <t>394</t>
  </si>
  <si>
    <t>5,897</t>
  </si>
  <si>
    <t>+/-550</t>
  </si>
  <si>
    <t>696</t>
  </si>
  <si>
    <t>+/-178</t>
  </si>
  <si>
    <t>1,456</t>
  </si>
  <si>
    <t>+/-259</t>
  </si>
  <si>
    <t>537</t>
  </si>
  <si>
    <t>3,262</t>
  </si>
  <si>
    <t>+/-478</t>
  </si>
  <si>
    <t>403</t>
  </si>
  <si>
    <t>738</t>
  </si>
  <si>
    <t>2,116</t>
  </si>
  <si>
    <t>294</t>
  </si>
  <si>
    <t>514</t>
  </si>
  <si>
    <t>1,898</t>
  </si>
  <si>
    <t>+/-351</t>
  </si>
  <si>
    <t>466</t>
  </si>
  <si>
    <t>140</t>
  </si>
  <si>
    <t>1,093</t>
  </si>
  <si>
    <t>452</t>
  </si>
  <si>
    <t>+/-86</t>
  </si>
  <si>
    <t>20,233</t>
  </si>
  <si>
    <t>+/-766</t>
  </si>
  <si>
    <t>1,538</t>
  </si>
  <si>
    <t>3,382</t>
  </si>
  <si>
    <t>+/-234</t>
  </si>
  <si>
    <t>1,092</t>
  </si>
  <si>
    <t>2,981</t>
  </si>
  <si>
    <t>+/-450</t>
  </si>
  <si>
    <t>266</t>
  </si>
  <si>
    <t>676</t>
  </si>
  <si>
    <t>+/-191</t>
  </si>
  <si>
    <t>1,106</t>
  </si>
  <si>
    <t>357</t>
  </si>
  <si>
    <t>309</t>
  </si>
  <si>
    <t>+/-153</t>
  </si>
  <si>
    <t>1,875</t>
  </si>
  <si>
    <t>+/-343</t>
  </si>
  <si>
    <t>426</t>
  </si>
  <si>
    <t>246</t>
  </si>
  <si>
    <t>1,454</t>
  </si>
  <si>
    <t>948</t>
  </si>
  <si>
    <t>279</t>
  </si>
  <si>
    <t>17,252</t>
  </si>
  <si>
    <t>+/-688</t>
  </si>
  <si>
    <t>1,272</t>
  </si>
  <si>
    <t>2,706</t>
  </si>
  <si>
    <t>843</t>
  </si>
  <si>
    <t>13,280</t>
  </si>
  <si>
    <t>+/-572</t>
  </si>
  <si>
    <t>1,979</t>
  </si>
  <si>
    <t>526</t>
  </si>
  <si>
    <t>8,529</t>
  </si>
  <si>
    <t>+/-452</t>
  </si>
  <si>
    <t>409</t>
  </si>
  <si>
    <t>1,097</t>
  </si>
  <si>
    <t>337</t>
  </si>
  <si>
    <t>3,872</t>
  </si>
  <si>
    <t>400</t>
  </si>
  <si>
    <t>189</t>
  </si>
  <si>
    <t>3,972</t>
  </si>
  <si>
    <t>636</t>
  </si>
  <si>
    <t>760</t>
  </si>
  <si>
    <t>+/-200</t>
  </si>
  <si>
    <t>180</t>
  </si>
  <si>
    <t>2,383</t>
  </si>
  <si>
    <t>+/-305</t>
  </si>
  <si>
    <t>+/-158</t>
  </si>
  <si>
    <t>244</t>
  </si>
  <si>
    <t>1,049</t>
  </si>
  <si>
    <t>1,100</t>
  </si>
  <si>
    <t>+/-222</t>
  </si>
  <si>
    <t>198</t>
  </si>
  <si>
    <t>234</t>
  </si>
  <si>
    <t>+/-530</t>
  </si>
  <si>
    <t>+/-453</t>
  </si>
  <si>
    <t>+/-192</t>
  </si>
  <si>
    <t>+/-589</t>
  </si>
  <si>
    <t>+/-338</t>
  </si>
  <si>
    <t>+/-531</t>
  </si>
  <si>
    <t>+/-235</t>
  </si>
  <si>
    <t>51,393</t>
  </si>
  <si>
    <t>4,196</t>
  </si>
  <si>
    <t>252</t>
  </si>
  <si>
    <t>9,373</t>
  </si>
  <si>
    <t>+/-373</t>
  </si>
  <si>
    <t>3,009</t>
  </si>
  <si>
    <t>+/-280</t>
  </si>
  <si>
    <t>+/-740</t>
  </si>
  <si>
    <t>+/-366</t>
  </si>
  <si>
    <t>+/-735</t>
  </si>
  <si>
    <t>+/-312</t>
  </si>
  <si>
    <t>+/-261</t>
  </si>
  <si>
    <t>+/-335</t>
  </si>
  <si>
    <t>+/-717</t>
  </si>
  <si>
    <t>+/-310</t>
  </si>
  <si>
    <t>+/-240</t>
  </si>
  <si>
    <t>+/-535</t>
  </si>
  <si>
    <t>225</t>
  </si>
  <si>
    <t>128</t>
  </si>
  <si>
    <t>+/-481</t>
  </si>
  <si>
    <t>+/-730</t>
  </si>
  <si>
    <t>+/-368</t>
  </si>
  <si>
    <t>+/-359</t>
  </si>
  <si>
    <t>690</t>
  </si>
  <si>
    <t>+/-232</t>
  </si>
  <si>
    <t>86,630</t>
  </si>
  <si>
    <t>14,598</t>
  </si>
  <si>
    <t>+/-758</t>
  </si>
  <si>
    <t>7,147</t>
  </si>
  <si>
    <t>1,472</t>
  </si>
  <si>
    <t>+/-241</t>
  </si>
  <si>
    <t>+/-3.3</t>
  </si>
  <si>
    <t>15,598</t>
  </si>
  <si>
    <t>+/-131</t>
  </si>
  <si>
    <t>2,259</t>
  </si>
  <si>
    <t>+/-377</t>
  </si>
  <si>
    <t>14.5%</t>
  </si>
  <si>
    <t>4,784</t>
  </si>
  <si>
    <t>1,306</t>
  </si>
  <si>
    <t>27.3%</t>
  </si>
  <si>
    <t>43,015</t>
  </si>
  <si>
    <t>7,340</t>
  </si>
  <si>
    <t>3,663</t>
  </si>
  <si>
    <t>795</t>
  </si>
  <si>
    <t>21.7%</t>
  </si>
  <si>
    <t>7,472</t>
  </si>
  <si>
    <t>+/-388</t>
  </si>
  <si>
    <t>1,087</t>
  </si>
  <si>
    <t>+/-287</t>
  </si>
  <si>
    <t>2,062</t>
  </si>
  <si>
    <t>579</t>
  </si>
  <si>
    <t>43,615</t>
  </si>
  <si>
    <t>7,258</t>
  </si>
  <si>
    <t>+/-619</t>
  </si>
  <si>
    <t>3,484</t>
  </si>
  <si>
    <t>+/-236</t>
  </si>
  <si>
    <t>677</t>
  </si>
  <si>
    <t>178</t>
  </si>
  <si>
    <t>8,126</t>
  </si>
  <si>
    <t>1,172</t>
  </si>
  <si>
    <t>2,722</t>
  </si>
  <si>
    <t>26.7%</t>
  </si>
  <si>
    <t>+/-7.2</t>
  </si>
  <si>
    <t>71,860</t>
  </si>
  <si>
    <t>+/-1,207</t>
  </si>
  <si>
    <t>12,247</t>
  </si>
  <si>
    <t>5,838</t>
  </si>
  <si>
    <t>+/-439</t>
  </si>
  <si>
    <t>1,262</t>
  </si>
  <si>
    <t>21.6%</t>
  </si>
  <si>
    <t>12,686</t>
  </si>
  <si>
    <t>+/-696</t>
  </si>
  <si>
    <t>1,842</t>
  </si>
  <si>
    <t>+/-331</t>
  </si>
  <si>
    <t>3,915</t>
  </si>
  <si>
    <t>+/-283</t>
  </si>
  <si>
    <t>1,020</t>
  </si>
  <si>
    <t>26.1%</t>
  </si>
  <si>
    <t>465</t>
  </si>
  <si>
    <t>17.3%</t>
  </si>
  <si>
    <t>+/-28.5</t>
  </si>
  <si>
    <t>+/-25.4</t>
  </si>
  <si>
    <t>3,477</t>
  </si>
  <si>
    <t>+/-541</t>
  </si>
  <si>
    <t>17.8%</t>
  </si>
  <si>
    <t>+/-24.4</t>
  </si>
  <si>
    <t>+/-40.7</t>
  </si>
  <si>
    <t>41.0%</t>
  </si>
  <si>
    <t>+/-19.5</t>
  </si>
  <si>
    <t>1,536</t>
  </si>
  <si>
    <t>+/-36.0</t>
  </si>
  <si>
    <t>42.9%</t>
  </si>
  <si>
    <t>+/-35.0</t>
  </si>
  <si>
    <t>+/-15.8</t>
  </si>
  <si>
    <t>4,650</t>
  </si>
  <si>
    <t>+/-995</t>
  </si>
  <si>
    <t>672</t>
  </si>
  <si>
    <t>+/-98.9</t>
  </si>
  <si>
    <t>1,109</t>
  </si>
  <si>
    <t>+/-540</t>
  </si>
  <si>
    <t>334</t>
  </si>
  <si>
    <t>43.1%</t>
  </si>
  <si>
    <t>4,457</t>
  </si>
  <si>
    <t>800</t>
  </si>
  <si>
    <t>57,587</t>
  </si>
  <si>
    <t>11,229</t>
  </si>
  <si>
    <t>+/-669</t>
  </si>
  <si>
    <t>4,342</t>
  </si>
  <si>
    <t>+/-433</t>
  </si>
  <si>
    <t>1,114</t>
  </si>
  <si>
    <t>9,471</t>
  </si>
  <si>
    <t>+/-528</t>
  </si>
  <si>
    <t>1,631</t>
  </si>
  <si>
    <t>3,452</t>
  </si>
  <si>
    <t>20,757</t>
  </si>
  <si>
    <t>1,857</t>
  </si>
  <si>
    <t>+/-319</t>
  </si>
  <si>
    <t>2,444</t>
  </si>
  <si>
    <t>+/-444</t>
  </si>
  <si>
    <t>10.7%</t>
  </si>
  <si>
    <t>4,502</t>
  </si>
  <si>
    <t>887</t>
  </si>
  <si>
    <t>+/-420</t>
  </si>
  <si>
    <t>+/-10.0</t>
  </si>
  <si>
    <t>5,164</t>
  </si>
  <si>
    <t>0.2%</t>
  </si>
  <si>
    <t>1,096</t>
  </si>
  <si>
    <t>321</t>
  </si>
  <si>
    <t>+/-9.6</t>
  </si>
  <si>
    <t>13,814</t>
  </si>
  <si>
    <t>+/-197</t>
  </si>
  <si>
    <t>1,318</t>
  </si>
  <si>
    <t>2,896</t>
  </si>
  <si>
    <t>+/-303</t>
  </si>
  <si>
    <t>634</t>
  </si>
  <si>
    <t>16,683</t>
  </si>
  <si>
    <t>1,452</t>
  </si>
  <si>
    <t>1,377</t>
  </si>
  <si>
    <t>+/-262</t>
  </si>
  <si>
    <t>+/-40.0</t>
  </si>
  <si>
    <t>3,510</t>
  </si>
  <si>
    <t>+/-395</t>
  </si>
  <si>
    <t>312</t>
  </si>
  <si>
    <t>34,710</t>
  </si>
  <si>
    <t>5,980</t>
  </si>
  <si>
    <t>+/-501</t>
  </si>
  <si>
    <t>2,819</t>
  </si>
  <si>
    <t>5,863</t>
  </si>
  <si>
    <t>+/-431</t>
  </si>
  <si>
    <t>816</t>
  </si>
  <si>
    <t>1,955</t>
  </si>
  <si>
    <t>+/-321</t>
  </si>
  <si>
    <t>674</t>
  </si>
  <si>
    <t>34.5%</t>
  </si>
  <si>
    <t>10,214</t>
  </si>
  <si>
    <t>3,064</t>
  </si>
  <si>
    <t>319</t>
  </si>
  <si>
    <t>42.1%</t>
  </si>
  <si>
    <t>+/-24.1</t>
  </si>
  <si>
    <t>1,233</t>
  </si>
  <si>
    <t>32.0%</t>
  </si>
  <si>
    <t>422</t>
  </si>
  <si>
    <t>34.8%</t>
  </si>
  <si>
    <t>+/-20.2</t>
  </si>
  <si>
    <t>6,045</t>
  </si>
  <si>
    <t>3,258</t>
  </si>
  <si>
    <t>+/-279</t>
  </si>
  <si>
    <t>53.9%</t>
  </si>
  <si>
    <t>60.0%</t>
  </si>
  <si>
    <t>58.3%</t>
  </si>
  <si>
    <t>+/-22.3</t>
  </si>
  <si>
    <t>1,000</t>
  </si>
  <si>
    <t>606</t>
  </si>
  <si>
    <t>60.6%</t>
  </si>
  <si>
    <t>398</t>
  </si>
  <si>
    <t>269</t>
  </si>
  <si>
    <t>67.6%</t>
  </si>
  <si>
    <t>345</t>
  </si>
  <si>
    <t>600</t>
  </si>
  <si>
    <t>1,772</t>
  </si>
  <si>
    <t>0.1%</t>
  </si>
  <si>
    <t>3,992</t>
  </si>
  <si>
    <t>955</t>
  </si>
  <si>
    <t>1,349</t>
  </si>
  <si>
    <t>122</t>
  </si>
  <si>
    <t>1,225</t>
  </si>
  <si>
    <t>16,259</t>
  </si>
  <si>
    <t>2,997</t>
  </si>
  <si>
    <t>+/-297</t>
  </si>
  <si>
    <t>1,179</t>
  </si>
  <si>
    <t>224</t>
  </si>
  <si>
    <t>820</t>
  </si>
  <si>
    <t>+/-246</t>
  </si>
  <si>
    <t>+/-229</t>
  </si>
  <si>
    <t>+/-41.1</t>
  </si>
  <si>
    <t>+/-13.8</t>
  </si>
  <si>
    <t>1,764</t>
  </si>
  <si>
    <t>29.2%</t>
  </si>
  <si>
    <t>22.0%</t>
  </si>
  <si>
    <t>+/-13.4</t>
  </si>
  <si>
    <t>29.0%</t>
  </si>
  <si>
    <t>28.9%</t>
  </si>
  <si>
    <t>207</t>
  </si>
  <si>
    <t>+/-24.3</t>
  </si>
  <si>
    <t>+/-0.2</t>
  </si>
  <si>
    <t>162</t>
  </si>
  <si>
    <t>733</t>
  </si>
  <si>
    <t>+/-212</t>
  </si>
  <si>
    <t>+/-29.9</t>
  </si>
  <si>
    <t>416</t>
  </si>
  <si>
    <t>557</t>
  </si>
  <si>
    <t>+/-49.4</t>
  </si>
  <si>
    <t>+/-529</t>
  </si>
  <si>
    <t>581</t>
  </si>
  <si>
    <t>5.5%</t>
  </si>
  <si>
    <t>961</t>
  </si>
  <si>
    <t>+/-186</t>
  </si>
  <si>
    <t>6.6%</t>
  </si>
  <si>
    <t>584</t>
  </si>
  <si>
    <t>604</t>
  </si>
  <si>
    <t>2,973</t>
  </si>
  <si>
    <t>+/-394</t>
  </si>
  <si>
    <t>338</t>
  </si>
  <si>
    <t>262</t>
  </si>
  <si>
    <t>860</t>
  </si>
  <si>
    <t>2,113</t>
  </si>
  <si>
    <t>303</t>
  </si>
  <si>
    <t>315</t>
  </si>
  <si>
    <t>1,648</t>
  </si>
  <si>
    <t>138</t>
  </si>
  <si>
    <t>+/-12.2</t>
  </si>
  <si>
    <t>359</t>
  </si>
  <si>
    <t>16.1%</t>
  </si>
  <si>
    <t>694</t>
  </si>
  <si>
    <t>+/-19.3</t>
  </si>
  <si>
    <t>954</t>
  </si>
  <si>
    <t>+/-201</t>
  </si>
  <si>
    <t>15.8%</t>
  </si>
  <si>
    <t>30.6%</t>
  </si>
  <si>
    <t>+/-25.7</t>
  </si>
  <si>
    <t>+/-19.9</t>
  </si>
  <si>
    <t>7,618</t>
  </si>
  <si>
    <t>+/-602</t>
  </si>
  <si>
    <t>713</t>
  </si>
  <si>
    <t>+/-316</t>
  </si>
  <si>
    <t>818</t>
  </si>
  <si>
    <t>3,748</t>
  </si>
  <si>
    <t>+/-425</t>
  </si>
  <si>
    <t>365</t>
  </si>
  <si>
    <t>488</t>
  </si>
  <si>
    <t>3,429</t>
  </si>
  <si>
    <t>551</t>
  </si>
  <si>
    <t>3,728</t>
  </si>
  <si>
    <t>+/-370</t>
  </si>
  <si>
    <t>318</t>
  </si>
  <si>
    <t>38.8%</t>
  </si>
  <si>
    <t>1,727</t>
  </si>
  <si>
    <t>+/-293</t>
  </si>
  <si>
    <t>27.2%</t>
  </si>
  <si>
    <t>15.4%</t>
  </si>
  <si>
    <t>+/-20.7</t>
  </si>
  <si>
    <t>33.1%</t>
  </si>
  <si>
    <t>33.6%</t>
  </si>
  <si>
    <t>+/-17.3</t>
  </si>
  <si>
    <t>405</t>
  </si>
  <si>
    <t>40.5%</t>
  </si>
  <si>
    <t>47.2%</t>
  </si>
  <si>
    <t>+/-20.1</t>
  </si>
  <si>
    <t>2,854</t>
  </si>
  <si>
    <t>640</t>
  </si>
  <si>
    <t>1,352</t>
  </si>
  <si>
    <t>+/-218</t>
  </si>
  <si>
    <t>300</t>
  </si>
  <si>
    <t>1,155</t>
  </si>
  <si>
    <t>1,320</t>
  </si>
  <si>
    <t>156</t>
  </si>
  <si>
    <t>506</t>
  </si>
  <si>
    <t>78</t>
  </si>
  <si>
    <t>814</t>
  </si>
  <si>
    <t>8.3%</t>
  </si>
  <si>
    <t>33.7%</t>
  </si>
  <si>
    <t>+/-17.4</t>
  </si>
  <si>
    <t>5,598</t>
  </si>
  <si>
    <t>+/-502</t>
  </si>
  <si>
    <t>461</t>
  </si>
  <si>
    <t>1,012</t>
  </si>
  <si>
    <t>576</t>
  </si>
  <si>
    <t>15.0%</t>
  </si>
  <si>
    <t>2,976</t>
  </si>
  <si>
    <t>+/-397</t>
  </si>
  <si>
    <t>7.1%</t>
  </si>
  <si>
    <t>165</t>
  </si>
  <si>
    <t>2,286</t>
  </si>
  <si>
    <t>+/-361</t>
  </si>
  <si>
    <t>205</t>
  </si>
  <si>
    <t>407</t>
  </si>
  <si>
    <t>2,622</t>
  </si>
  <si>
    <t>+/-324</t>
  </si>
  <si>
    <t>+/-11.7</t>
  </si>
  <si>
    <t>440</t>
  </si>
  <si>
    <t>19.7%</t>
  </si>
  <si>
    <t>22.3%</t>
  </si>
  <si>
    <t>951</t>
  </si>
  <si>
    <t>+/-258</t>
  </si>
  <si>
    <t>33.3%</t>
  </si>
  <si>
    <t>+/-25.1</t>
  </si>
  <si>
    <t>37.2%</t>
  </si>
  <si>
    <t>+/-17.8</t>
  </si>
  <si>
    <t>Albion</t>
  </si>
  <si>
    <t>Boonville</t>
  </si>
  <si>
    <t>Caspar</t>
  </si>
  <si>
    <t>Comptche</t>
  </si>
  <si>
    <t>Covelo</t>
  </si>
  <si>
    <t>Elk</t>
  </si>
  <si>
    <t>Gualala</t>
  </si>
  <si>
    <t>Hopland</t>
  </si>
  <si>
    <t>Laytonville</t>
  </si>
  <si>
    <t>&gt;11</t>
  </si>
  <si>
    <t>Little River</t>
  </si>
  <si>
    <t>Manchester</t>
  </si>
  <si>
    <t>Navarro</t>
  </si>
  <si>
    <t>Philo</t>
  </si>
  <si>
    <t>Potter Valley</t>
  </si>
  <si>
    <t>Talmage</t>
  </si>
  <si>
    <t>Westport</t>
  </si>
  <si>
    <t>Yorkville</t>
  </si>
  <si>
    <t>Leggett</t>
  </si>
  <si>
    <t>&gt;169</t>
  </si>
  <si>
    <t>&gt;40</t>
  </si>
  <si>
    <t>&gt;442</t>
  </si>
  <si>
    <t>&gt;102</t>
  </si>
  <si>
    <t>*Note:  Numbers are provided for the Mendocino County Continuum of Care of which Mendocino County is a participating member.  Numbers represent homeless needs for the total Continuum of Care area. Please supplement with local data sources for each jurisdiction in county.</t>
  </si>
  <si>
    <t>*Note:  Numbers are provided for the Mendocino County Continuum of Care for which Mendocino County is a participating member.  Numbers represent homeless needs for the total Continuum of Care area. Please supplement with local data sources for each jurisdiction in county.</t>
  </si>
  <si>
    <t>Total households paying between 30%-50% Income</t>
  </si>
  <si>
    <t>Total households paying &gt; 50% Income</t>
  </si>
  <si>
    <t>Total Renter Households Paying between 30%-50% Income</t>
  </si>
  <si>
    <t>Total Renter Households Paying &gt;50% Income</t>
  </si>
  <si>
    <t>Total Owner Households Paying between 30%-50% Income</t>
  </si>
  <si>
    <t>Total Owner Households Paying &gt;50% Income</t>
  </si>
  <si>
    <t>Source: State of California, Department of Finance, E-4 Population Estimates for Cities, Counties, and the State, 2011-2018, with 2010 Census Benchmark. Sacramento, California, May 2013.</t>
  </si>
  <si>
    <t>Farmworkers – County-Wide (Mendocino County)*</t>
  </si>
  <si>
    <t>Farmworkers by Days Worked (Mendocino County)*</t>
  </si>
  <si>
    <t>Unincorporated Mendocino  County</t>
  </si>
  <si>
    <t>Source: California Housing Partnership</t>
  </si>
  <si>
    <t>Risk Level</t>
  </si>
  <si>
    <t>Definition</t>
  </si>
  <si>
    <t>5-Very High</t>
  </si>
  <si>
    <t>Section 8 Contract Expiring or Mortgage maturing in next year</t>
  </si>
  <si>
    <t>4-High.</t>
  </si>
  <si>
    <t>Section 8 Contract Expiring or Mortgage maturing in 1-5 years</t>
  </si>
  <si>
    <t>3-Moderate</t>
  </si>
  <si>
    <t>Section 8 Contract Expiring or Mortgage maturing in 5-10 years</t>
  </si>
  <si>
    <t>2-Low</t>
  </si>
  <si>
    <t>Section 8 Contract Expiring or Mortgage maturing in more than 10</t>
  </si>
  <si>
    <t>1-none</t>
  </si>
  <si>
    <t>no Section 8 contract or subsidized mortgage in place</t>
  </si>
  <si>
    <t>Index</t>
  </si>
  <si>
    <t>Population2</t>
  </si>
  <si>
    <t>Population3</t>
  </si>
  <si>
    <t>Population4</t>
  </si>
  <si>
    <t>Population5</t>
  </si>
  <si>
    <t>Population6</t>
  </si>
  <si>
    <t>Disability_SB812</t>
  </si>
  <si>
    <t>Employment</t>
  </si>
  <si>
    <t>Overcrowding</t>
  </si>
  <si>
    <t>Overpayment</t>
  </si>
  <si>
    <t>Households</t>
  </si>
  <si>
    <t>Disability</t>
  </si>
  <si>
    <t>Homeless</t>
  </si>
  <si>
    <t>This sheet contains index of workbook</t>
  </si>
  <si>
    <t>End Worksheet</t>
  </si>
  <si>
    <t>Average Annual Change2</t>
  </si>
  <si>
    <t>Mendocino County, California2</t>
  </si>
  <si>
    <t>Fort Bragg, California2</t>
  </si>
  <si>
    <t>Point Arena, California2</t>
  </si>
  <si>
    <t>Ukiah, California2</t>
  </si>
  <si>
    <t>Willits, California2</t>
  </si>
  <si>
    <t>Unincorporated Area2</t>
  </si>
  <si>
    <t>Mendocino County2</t>
  </si>
  <si>
    <t>Fort Bragg2</t>
  </si>
  <si>
    <t>Point Arena2</t>
  </si>
  <si>
    <t>Ukiah2</t>
  </si>
  <si>
    <t>Willits2</t>
  </si>
  <si>
    <t>Mendocino Countywide Total2</t>
  </si>
  <si>
    <t>Unincorporated County2</t>
  </si>
  <si>
    <t>Total2</t>
  </si>
  <si>
    <t>Total3</t>
  </si>
  <si>
    <t>Single Detached2</t>
  </si>
  <si>
    <t>Single Detached3</t>
  </si>
  <si>
    <t>Single Attached2</t>
  </si>
  <si>
    <t>Single Attached3</t>
  </si>
  <si>
    <t>Two to Four2</t>
  </si>
  <si>
    <t>Two to Four3</t>
  </si>
  <si>
    <t>Five Plus2</t>
  </si>
  <si>
    <t>Five Plus3</t>
  </si>
  <si>
    <t>Mobile Homes2</t>
  </si>
  <si>
    <t>Mobile Homes3</t>
  </si>
  <si>
    <t xml:space="preserve">This worksheet contains single table - table title is Table 11 and it starts from A3 to F16. </t>
  </si>
  <si>
    <t>This worksheet contains 2 tables - Table 15 and Table 16 - Table 15 starts from A3 to D8, Table 16 Starts from A17 to D29</t>
  </si>
  <si>
    <t>Individual 2</t>
  </si>
  <si>
    <t>empty column header</t>
  </si>
  <si>
    <t>% Change2</t>
  </si>
  <si>
    <t>This worksheet contains 2 tables - Table 17 and Table 18 - Table 17 starts from A3 to E10, Table 18 Starts from A16 to G24</t>
  </si>
  <si>
    <t>Persons in Families2</t>
  </si>
  <si>
    <t>empty column header2</t>
  </si>
  <si>
    <t xml:space="preserve">This worksheet contains 2 Tables - Table 13 and Table 14 - Table 13 starts from A6 to F30. Table 14 starts from A33 to J57. </t>
  </si>
  <si>
    <t>empty column header3</t>
  </si>
  <si>
    <t>Hired Farm Labor2</t>
  </si>
  <si>
    <t>Hired Farm Labor3</t>
  </si>
  <si>
    <t>Hired Farm Labor4</t>
  </si>
  <si>
    <t>Rental Vacancy Rate</t>
  </si>
  <si>
    <t>Housing Stock</t>
  </si>
  <si>
    <t>Farm Workers</t>
  </si>
  <si>
    <t xml:space="preserve"> Assisted Units</t>
  </si>
  <si>
    <t>Projected Needs</t>
  </si>
  <si>
    <t>No data</t>
  </si>
  <si>
    <t>no data</t>
  </si>
  <si>
    <t xml:space="preserve">This worksheet contains 2 Tables - Table 1 and Table 1.a. Table 1 starts from A5 to I14. Table 1.a starts from A20 to K31. </t>
  </si>
  <si>
    <t>s</t>
  </si>
  <si>
    <t>This worksheet contains single table - Table 2 . Table 2 is starts from A3 to M18.</t>
  </si>
  <si>
    <t>This worksheet contains single table -Table 3. Table 3  starts from A4 to I24</t>
  </si>
  <si>
    <t>This sheet contains one table Table 4 and 18 sub tables across A5 to K184.</t>
  </si>
  <si>
    <t>This worksheet contains total 4 tables - Table 5, Table 6, Table 7 and Table 8 - Table 5 starts from A3 to L6, Table 6 start from A12 to L34, Table 7 starts from A61 to N74, Table 8 starts from A81 to M88.</t>
  </si>
  <si>
    <t>This worksheet contains two tables - Table 9 and Table 10 -  Table 9 Starts from A4 to S11 and Table 10 Starts from A17 to N23</t>
  </si>
  <si>
    <t xml:space="preserve">This worksheet contains 2 Tables - Table 11 and Table 12 - Table 11 starts from A6 to M18. Table 12 starts from A25 to M41. </t>
  </si>
  <si>
    <t>Total Receives</t>
  </si>
  <si>
    <t>18+ yrs.</t>
  </si>
  <si>
    <t>00-17 yrs.</t>
  </si>
  <si>
    <t>This Sheet Contain three table ,LITHC Assisted ,  HUD Assisted and USDA Assisted.  LITHC Assisted table  starts from Cell A3 to M19.  HUD Assisted table starts from A23 to Q37. USDA Assisted table starts from A41 to N56.</t>
  </si>
  <si>
    <t>empty Column header 2</t>
  </si>
  <si>
    <t>empty Column header 3</t>
  </si>
  <si>
    <t>empty Column header4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</si>
</sst>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0.0%"/>
    <numFmt numFmtId="165" formatCode="_(* #,##0_);_(* \(#,##0\);_(* &quot;-&quot;??_);_(@_)"/>
    <numFmt numFmtId="166" formatCode="0.000"/>
    <numFmt numFmtId="167" formatCode="mm/dd/yyyy"/>
  </numFmts>
  <fonts count="112">
    <font>
      <sz val="11"/>
      <color theme="1"/>
      <name val="Calibri"/>
      <family val="2"/>
      <scheme val="minor"/>
    </font>
    <font>
      <b/>
      <sz val="12"/>
      <color rgb="FFFFFFFF"/>
      <name val="Calibri"/>
      <family val="2"/>
    </font>
    <font>
      <sz val="11"/>
      <color rgb="FF000000"/>
      <name val="Calibri"/>
      <family val="2"/>
    </font>
    <font>
      <u/>
      <sz val="11"/>
      <color theme="10"/>
      <name val="Calibri"/>
      <family val="2"/>
      <scheme val="minor"/>
    </font>
    <font>
      <sz val="12"/>
      <color theme="1"/>
      <name val="Times New Roman"/>
      <family val="1"/>
    </font>
    <font>
      <sz val="11"/>
      <color rgb="FFFFFFFF"/>
      <name val="Calibri"/>
      <family val="2"/>
    </font>
    <font>
      <i/>
      <sz val="9"/>
      <color theme="1"/>
      <name val="Calibri"/>
      <family val="2"/>
    </font>
    <font>
      <sz val="12"/>
      <color rgb="FF000000"/>
      <name val="Calibri"/>
      <family val="2"/>
    </font>
    <font>
      <sz val="11"/>
      <color theme="1"/>
      <name val="Calibri"/>
      <family val="2"/>
      <scheme val="minor"/>
    </font>
    <font>
      <sz val="11"/>
      <color rgb="FFFF0000"/>
      <name val="Calibri"/>
      <family val="2"/>
      <scheme val="minor"/>
    </font>
    <font>
      <sz val="10"/>
      <color theme="1"/>
      <name val="Arial"/>
      <family val="2"/>
    </font>
    <font>
      <sz val="10"/>
      <color indexed="8"/>
      <name val="Arial"/>
      <family val="2"/>
    </font>
    <font>
      <b/>
      <sz val="9"/>
      <color indexed="8"/>
      <name val="Arial"/>
      <family val="2"/>
    </font>
    <font>
      <sz val="9"/>
      <name val="Arial"/>
      <family val="2"/>
    </font>
    <font>
      <b/>
      <sz val="9"/>
      <name val="Arial"/>
      <family val="2"/>
    </font>
    <font>
      <sz val="10"/>
      <name val="MS Sans Serif"/>
      <family val="2"/>
    </font>
    <font>
      <sz val="8"/>
      <color indexed="8"/>
      <name val="Arial"/>
      <family val="2"/>
    </font>
    <font>
      <u/>
      <sz val="11"/>
      <color theme="10"/>
      <name val="Arial"/>
      <family val="2"/>
    </font>
    <font>
      <sz val="11"/>
      <color theme="1"/>
      <name val="Arial"/>
      <family val="2"/>
    </font>
    <font>
      <b/>
      <sz val="14"/>
      <color theme="1"/>
      <name val="Calibri"/>
      <family val="2"/>
      <scheme val="minor"/>
    </font>
    <font>
      <sz val="10"/>
      <color indexed="8"/>
      <name val="SansSerif"/>
    </font>
    <font>
      <b/>
      <sz val="11"/>
      <color theme="1"/>
      <name val="Calibri"/>
      <family val="2"/>
      <scheme val="minor"/>
    </font>
    <font>
      <i/>
      <sz val="11"/>
      <color theme="1"/>
      <name val="Calibri"/>
      <family val="2"/>
      <scheme val="minor"/>
    </font>
    <font>
      <b/>
      <sz val="10"/>
      <name val="Arial"/>
      <family val="2"/>
    </font>
    <font>
      <sz val="8"/>
      <name val="Arial"/>
      <family val="2"/>
    </font>
    <font>
      <u/>
      <sz val="10"/>
      <color indexed="12"/>
      <name val="MS Sans Serif"/>
      <family val="2"/>
    </font>
    <font>
      <b/>
      <sz val="8"/>
      <name val="Arial"/>
      <family val="2"/>
    </font>
    <font>
      <sz val="11"/>
      <color rgb="FF9C6500"/>
      <name val="Arial"/>
      <family val="2"/>
    </font>
    <font>
      <sz val="10"/>
      <name val="Calibri"/>
      <family val="2"/>
      <scheme val="minor"/>
    </font>
    <font>
      <sz val="10"/>
      <name val="Arial"/>
      <family val="2"/>
    </font>
    <font>
      <i/>
      <sz val="11"/>
      <color theme="1"/>
      <name val="Arial"/>
      <family val="2"/>
    </font>
    <font>
      <b/>
      <sz val="11"/>
      <name val="Calibri"/>
      <family val="2"/>
    </font>
    <font>
      <sz val="11"/>
      <name val="Calibri"/>
      <family val="2"/>
      <scheme val="minor"/>
    </font>
    <font>
      <i/>
      <sz val="11"/>
      <color rgb="FFFF0000"/>
      <name val="Calibri"/>
      <family val="2"/>
      <scheme val="minor"/>
    </font>
    <font>
      <b/>
      <sz val="12"/>
      <color theme="0"/>
      <name val="Calibri"/>
      <family val="2"/>
    </font>
    <font>
      <sz val="10"/>
      <name val="Arial"/>
      <family val="2"/>
    </font>
    <font>
      <sz val="11"/>
      <name val="Calibri"/>
      <family val="2"/>
    </font>
    <font>
      <sz val="9"/>
      <color rgb="FF000000"/>
      <name val="Arial"/>
      <family val="2"/>
    </font>
    <font>
      <b/>
      <sz val="11"/>
      <name val="Calibri"/>
      <family val="2"/>
      <scheme val="minor"/>
    </font>
    <font>
      <i/>
      <sz val="10"/>
      <color indexed="8"/>
      <name val="SansSerif"/>
    </font>
    <font>
      <sz val="14"/>
      <color theme="0"/>
      <name val="Calibri"/>
      <family val="2"/>
      <scheme val="minor"/>
    </font>
    <font>
      <b/>
      <sz val="12"/>
      <color theme="0"/>
      <name val="Calibri"/>
      <family val="2"/>
      <scheme val="minor"/>
    </font>
    <font>
      <b/>
      <sz val="8"/>
      <color rgb="FF222222"/>
      <name val="Arial"/>
      <family val="2"/>
    </font>
    <font>
      <sz val="8"/>
      <color rgb="FF222222"/>
      <name val="Arial"/>
      <family val="2"/>
    </font>
    <font>
      <b/>
      <sz val="8"/>
      <color rgb="FF000000"/>
      <name val="Arial"/>
      <family val="2"/>
    </font>
    <font>
      <sz val="8"/>
      <color rgb="FF000000"/>
      <name val="Arial"/>
      <family val="2"/>
    </font>
    <font>
      <u/>
      <sz val="7.5"/>
      <color indexed="12"/>
      <name val="Arial"/>
      <family val="2"/>
    </font>
    <font>
      <sz val="11"/>
      <color rgb="FF9C0006"/>
      <name val="Arial"/>
      <family val="2"/>
    </font>
    <font>
      <sz val="11"/>
      <color rgb="FF006100"/>
      <name val="Arial"/>
      <family val="2"/>
    </font>
    <font>
      <b/>
      <sz val="12"/>
      <color theme="1"/>
      <name val="Calibri"/>
      <family val="2"/>
      <scheme val="minor"/>
    </font>
    <font>
      <sz val="12"/>
      <color theme="0" tint="-4.9989318521683403E-2"/>
      <name val="Calibri"/>
      <family val="2"/>
      <scheme val="minor"/>
    </font>
    <font>
      <sz val="11"/>
      <color indexed="8"/>
      <name val="Calibri"/>
      <family val="2"/>
      <scheme val="minor"/>
    </font>
    <font>
      <sz val="12"/>
      <color theme="1"/>
      <name val="Calibri"/>
      <family val="2"/>
      <scheme val="minor"/>
    </font>
    <font>
      <sz val="10"/>
      <name val="Calibri"/>
      <family val="2"/>
    </font>
    <font>
      <b/>
      <sz val="12"/>
      <name val="Calibri"/>
      <family val="2"/>
    </font>
    <font>
      <sz val="12"/>
      <name val="Calibri"/>
      <family val="2"/>
    </font>
    <font>
      <sz val="12"/>
      <color indexed="8"/>
      <name val="Calibri"/>
      <family val="2"/>
      <scheme val="minor"/>
    </font>
    <font>
      <sz val="12"/>
      <color rgb="FFFF0000"/>
      <name val="Calibri"/>
      <family val="2"/>
      <scheme val="minor"/>
    </font>
    <font>
      <sz val="12"/>
      <color indexed="8"/>
      <name val="Times New Roman"/>
      <family val="1"/>
    </font>
    <font>
      <b/>
      <sz val="15"/>
      <color theme="3"/>
      <name val="Calibri"/>
      <family val="2"/>
      <scheme val="minor"/>
    </font>
    <font>
      <b/>
      <sz val="13"/>
      <color theme="3"/>
      <name val="Calibri"/>
      <family val="2"/>
      <scheme val="minor"/>
    </font>
    <font>
      <sz val="11"/>
      <color theme="0"/>
      <name val="Calibri"/>
      <family val="2"/>
      <scheme val="minor"/>
    </font>
    <font>
      <b/>
      <sz val="15"/>
      <name val="Calibri"/>
      <family val="2"/>
      <scheme val="minor"/>
    </font>
    <font>
      <b/>
      <sz val="12"/>
      <color rgb="FFFFFFFF"/>
      <name val="Calibri"/>
      <family val="2"/>
      <scheme val="minor"/>
    </font>
    <font>
      <sz val="12"/>
      <color rgb="FFFFFFFF"/>
      <name val="SansSerif"/>
    </font>
    <font>
      <b/>
      <sz val="9"/>
      <color indexed="8"/>
      <name val="SansSerif"/>
    </font>
    <font>
      <b/>
      <sz val="9"/>
      <name val="SansSerif"/>
    </font>
    <font>
      <sz val="9"/>
      <name val="SansSerif"/>
    </font>
    <font>
      <sz val="9"/>
      <color theme="1"/>
      <name val="SansSerif"/>
    </font>
    <font>
      <b/>
      <sz val="12"/>
      <color indexed="8"/>
      <name val="Calibri"/>
      <family val="2"/>
      <scheme val="minor"/>
    </font>
    <font>
      <b/>
      <sz val="13"/>
      <color theme="1"/>
      <name val="Calibri"/>
      <family val="2"/>
      <scheme val="minor"/>
    </font>
    <font>
      <b/>
      <sz val="13"/>
      <name val="Calibri"/>
      <family val="2"/>
      <scheme val="minor"/>
    </font>
    <font>
      <sz val="12"/>
      <color rgb="FFFFFFFF"/>
      <name val="Calibri"/>
      <family val="2"/>
    </font>
    <font>
      <sz val="12"/>
      <color indexed="8"/>
      <name val="Calibri"/>
      <family val="2"/>
    </font>
    <font>
      <sz val="12"/>
      <color theme="0"/>
      <name val="Calibri"/>
      <family val="2"/>
    </font>
    <font>
      <sz val="12"/>
      <color theme="1"/>
      <name val="Calibri"/>
      <family val="2"/>
    </font>
    <font>
      <b/>
      <sz val="11"/>
      <color rgb="FF943634"/>
      <name val="Calibri"/>
      <family val="2"/>
    </font>
    <font>
      <sz val="11"/>
      <color indexed="8"/>
      <name val="Calibri"/>
      <family val="2"/>
    </font>
    <font>
      <sz val="11"/>
      <color theme="1"/>
      <name val="Calibri"/>
      <family val="2"/>
    </font>
    <font>
      <b/>
      <sz val="11"/>
      <color indexed="8"/>
      <name val="Calibri"/>
      <family val="2"/>
    </font>
    <font>
      <u/>
      <sz val="11"/>
      <color theme="10"/>
      <name val="Calibri"/>
      <family val="2"/>
    </font>
    <font>
      <b/>
      <sz val="11"/>
      <color theme="1"/>
      <name val="Calibri"/>
      <family val="2"/>
    </font>
    <font>
      <i/>
      <sz val="11"/>
      <color rgb="FF000000"/>
      <name val="Calibri"/>
      <family val="2"/>
    </font>
    <font>
      <b/>
      <sz val="12"/>
      <name val="Calibri"/>
      <family val="2"/>
      <scheme val="minor"/>
    </font>
    <font>
      <b/>
      <sz val="11"/>
      <color theme="3"/>
      <name val="Calibri"/>
      <family val="2"/>
      <scheme val="minor"/>
    </font>
    <font>
      <sz val="12"/>
      <color theme="0"/>
      <name val="Calibri"/>
      <family val="2"/>
      <scheme val="minor"/>
    </font>
    <font>
      <b/>
      <sz val="12"/>
      <color theme="0" tint="-4.9989318521683403E-2"/>
      <name val="Calibri"/>
      <family val="2"/>
      <scheme val="minor"/>
    </font>
    <font>
      <sz val="11"/>
      <name val="Arial"/>
      <family val="2"/>
    </font>
    <font>
      <b/>
      <sz val="14"/>
      <color theme="0" tint="-4.9989318521683403E-2"/>
      <name val="Calibri"/>
      <family val="2"/>
      <scheme val="minor"/>
    </font>
    <font>
      <b/>
      <sz val="13"/>
      <color theme="0"/>
      <name val="Calibri"/>
      <family val="2"/>
      <scheme val="minor"/>
    </font>
    <font>
      <b/>
      <sz val="12"/>
      <color rgb="FF92D050"/>
      <name val="Calibri"/>
      <family val="2"/>
    </font>
    <font>
      <sz val="12"/>
      <color rgb="FF92D050"/>
      <name val="Calibri"/>
      <family val="2"/>
    </font>
    <font>
      <b/>
      <sz val="12"/>
      <color rgb="FF92D050"/>
      <name val="Calibri"/>
      <family val="2"/>
      <scheme val="minor"/>
    </font>
    <font>
      <b/>
      <sz val="12"/>
      <color rgb="FF00B050"/>
      <name val="Calibri"/>
      <family val="2"/>
      <scheme val="minor"/>
    </font>
    <font>
      <sz val="12"/>
      <color rgb="FF00B050"/>
      <name val="Calibri"/>
      <family val="2"/>
      <scheme val="minor"/>
    </font>
    <font>
      <sz val="12"/>
      <color rgb="FF92D050"/>
      <name val="Times New Roman"/>
      <family val="1"/>
    </font>
    <font>
      <sz val="11"/>
      <color theme="0"/>
      <name val="Calibri"/>
      <family val="2"/>
    </font>
    <font>
      <b/>
      <sz val="11"/>
      <color theme="0"/>
      <name val="Calibri"/>
      <family val="2"/>
      <scheme val="minor"/>
    </font>
    <font>
      <sz val="12"/>
      <color rgb="FF00B050"/>
      <name val="SansSerif"/>
    </font>
    <font>
      <sz val="12"/>
      <color rgb="FF92D050"/>
      <name val="SansSerif"/>
    </font>
    <font>
      <b/>
      <sz val="9"/>
      <color theme="0"/>
      <name val="SansSerif"/>
    </font>
    <font>
      <sz val="12"/>
      <name val="Calibri"/>
      <family val="2"/>
      <scheme val="minor"/>
    </font>
    <font>
      <b/>
      <sz val="11"/>
      <color theme="1" tint="4.9989318521683403E-2"/>
      <name val="Calibri"/>
      <family val="2"/>
      <scheme val="minor"/>
    </font>
    <font>
      <sz val="11"/>
      <color theme="1" tint="4.9989318521683403E-2"/>
      <name val="Calibri"/>
      <family val="2"/>
      <scheme val="minor"/>
    </font>
    <font>
      <sz val="14"/>
      <color theme="1"/>
      <name val="Calibri"/>
      <family val="2"/>
      <scheme val="minor"/>
    </font>
    <font>
      <b/>
      <sz val="13"/>
      <color theme="1" tint="4.9989318521683403E-2"/>
      <name val="Calibri"/>
      <family val="2"/>
      <scheme val="minor"/>
    </font>
    <font>
      <i/>
      <sz val="11"/>
      <color theme="0"/>
      <name val="Calibri"/>
      <family val="2"/>
    </font>
    <font>
      <i/>
      <sz val="12"/>
      <color theme="1"/>
      <name val="Calibri"/>
      <family val="2"/>
      <scheme val="minor"/>
    </font>
    <font>
      <b/>
      <sz val="12"/>
      <color rgb="FF080808"/>
      <name val="Calibri"/>
      <family val="2"/>
      <scheme val="minor"/>
    </font>
    <font>
      <b/>
      <sz val="11"/>
      <color theme="0"/>
      <name val="Calibri"/>
      <family val="2"/>
    </font>
    <font>
      <b/>
      <sz val="11"/>
      <name val="Calibri"/>
      <scheme val="minor"/>
    </font>
    <font>
      <sz val="11"/>
      <name val="Calibri"/>
      <scheme val="minor"/>
    </font>
  </fonts>
  <fills count="2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EB9C"/>
      </patternFill>
    </fill>
    <fill>
      <patternFill patternType="solid">
        <fgColor rgb="FFFFFF00"/>
        <bgColor indexed="64"/>
      </patternFill>
    </fill>
    <fill>
      <patternFill patternType="gray0625">
        <bgColor rgb="FFF2F2F2"/>
      </patternFill>
    </fill>
    <fill>
      <patternFill patternType="solid">
        <fgColor rgb="FFFFFFFF"/>
        <bgColor indexed="64"/>
      </patternFill>
    </fill>
    <fill>
      <patternFill patternType="solid">
        <fgColor rgb="FFBDD0E1"/>
        <bgColor indexed="64"/>
      </patternFill>
    </fill>
    <fill>
      <patternFill patternType="solid">
        <fgColor rgb="FFEAE8E6"/>
        <bgColor indexed="64"/>
      </patternFill>
    </fill>
    <fill>
      <patternFill patternType="solid">
        <fgColor rgb="FFC6EFCE"/>
      </patternFill>
    </fill>
    <fill>
      <patternFill patternType="solid">
        <fgColor rgb="FFFFC7CE"/>
      </patternFill>
    </fill>
    <fill>
      <patternFill patternType="solid">
        <fgColor theme="6" tint="0.7999816888943144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00B050"/>
        <bgColor indexed="64"/>
      </patternFill>
    </fill>
    <fill>
      <patternFill patternType="solid">
        <fgColor theme="4" tint="0.39997558519241921"/>
        <bgColor indexed="64"/>
      </patternFill>
    </fill>
    <fill>
      <patternFill patternType="solid">
        <fgColor theme="4" tint="0.79998168889431442"/>
        <bgColor indexed="64"/>
      </patternFill>
    </fill>
  </fills>
  <borders count="161">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style="thin">
        <color indexed="64"/>
      </right>
      <top style="medium">
        <color indexed="64"/>
      </top>
      <bottom style="thin">
        <color indexed="64"/>
      </bottom>
      <diagonal/>
    </border>
    <border>
      <left/>
      <right style="medium">
        <color indexed="64"/>
      </right>
      <top style="thick">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8"/>
      </bottom>
      <diagonal/>
    </border>
    <border>
      <left style="medium">
        <color rgb="FFAAAAAA"/>
      </left>
      <right/>
      <top style="medium">
        <color rgb="FFAAAAAA"/>
      </top>
      <bottom/>
      <diagonal/>
    </border>
    <border>
      <left style="medium">
        <color rgb="FFAAAAAA"/>
      </left>
      <right style="medium">
        <color rgb="FFAAAAAA"/>
      </right>
      <top style="medium">
        <color rgb="FFAAAAAA"/>
      </top>
      <bottom/>
      <diagonal/>
    </border>
    <border>
      <left style="medium">
        <color rgb="FFAAAAAA"/>
      </left>
      <right/>
      <top/>
      <bottom/>
      <diagonal/>
    </border>
    <border>
      <left style="medium">
        <color rgb="FFAAAAAA"/>
      </left>
      <right style="medium">
        <color rgb="FFAAAAAA"/>
      </right>
      <top/>
      <bottom/>
      <diagonal/>
    </border>
    <border>
      <left style="medium">
        <color rgb="FFAAAAAA"/>
      </left>
      <right/>
      <top/>
      <bottom style="medium">
        <color rgb="FFAAAAAA"/>
      </bottom>
      <diagonal/>
    </border>
    <border>
      <left style="medium">
        <color rgb="FFAAAAAA"/>
      </left>
      <right style="medium">
        <color rgb="FFAAAAAA"/>
      </right>
      <top/>
      <bottom style="medium">
        <color rgb="FFAAAAAA"/>
      </bottom>
      <diagonal/>
    </border>
    <border>
      <left style="medium">
        <color rgb="FFAAAAAA"/>
      </left>
      <right/>
      <top style="medium">
        <color rgb="FFAAAAAA"/>
      </top>
      <bottom style="medium">
        <color rgb="FFAAAAAA"/>
      </bottom>
      <diagonal/>
    </border>
    <border>
      <left/>
      <right/>
      <top style="medium">
        <color rgb="FFAAAAAA"/>
      </top>
      <bottom style="medium">
        <color rgb="FFAAAAAA"/>
      </bottom>
      <diagonal/>
    </border>
    <border>
      <left/>
      <right style="medium">
        <color rgb="FFAAAAAA"/>
      </right>
      <top style="medium">
        <color rgb="FFAAAAAA"/>
      </top>
      <bottom style="medium">
        <color rgb="FFAAAAAA"/>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style="thin">
        <color indexed="64"/>
      </right>
      <top/>
      <bottom style="thin">
        <color indexed="64"/>
      </bottom>
      <diagonal/>
    </border>
    <border>
      <left/>
      <right/>
      <top style="dotted">
        <color auto="1"/>
      </top>
      <bottom style="dotted">
        <color auto="1"/>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thin">
        <color indexed="64"/>
      </bottom>
      <diagonal/>
    </border>
    <border>
      <left/>
      <right/>
      <top style="medium">
        <color rgb="FFAAAAAA"/>
      </top>
      <bottom/>
      <diagonal/>
    </border>
    <border>
      <left/>
      <right style="thin">
        <color indexed="8"/>
      </right>
      <top style="thin">
        <color indexed="64"/>
      </top>
      <bottom style="thin">
        <color indexed="64"/>
      </bottom>
      <diagonal/>
    </border>
    <border>
      <left/>
      <right/>
      <top style="thin">
        <color indexed="8"/>
      </top>
      <bottom style="thin">
        <color indexed="8"/>
      </bottom>
      <diagonal/>
    </border>
    <border>
      <left style="medium">
        <color indexed="64"/>
      </left>
      <right style="thin">
        <color indexed="64"/>
      </right>
      <top style="thin">
        <color indexed="64"/>
      </top>
      <bottom/>
      <diagonal/>
    </border>
    <border>
      <left/>
      <right/>
      <top style="dashed">
        <color auto="1"/>
      </top>
      <bottom style="dashed">
        <color auto="1"/>
      </bottom>
      <diagonal/>
    </border>
    <border>
      <left style="thin">
        <color auto="1"/>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rgb="FFAAAAAA"/>
      </left>
      <right style="thin">
        <color indexed="64"/>
      </right>
      <top style="medium">
        <color rgb="FFAAAAAA"/>
      </top>
      <bottom style="medium">
        <color rgb="FFAAAAAA"/>
      </bottom>
      <diagonal/>
    </border>
    <border>
      <left style="medium">
        <color rgb="FFAAAAAA"/>
      </left>
      <right style="thin">
        <color indexed="64"/>
      </right>
      <top style="medium">
        <color rgb="FFAAAAAA"/>
      </top>
      <bottom/>
      <diagonal/>
    </border>
    <border>
      <left style="medium">
        <color rgb="FFAAAAAA"/>
      </left>
      <right style="thin">
        <color indexed="64"/>
      </right>
      <top/>
      <bottom/>
      <diagonal/>
    </border>
    <border>
      <left style="medium">
        <color rgb="FFAAAAAA"/>
      </left>
      <right style="thin">
        <color indexed="64"/>
      </right>
      <top/>
      <bottom style="medium">
        <color rgb="FFAAAAAA"/>
      </bottom>
      <diagonal/>
    </border>
    <border>
      <left/>
      <right/>
      <top/>
      <bottom style="thick">
        <color theme="4" tint="0.499984740745262"/>
      </bottom>
      <diagonal/>
    </border>
    <border>
      <left style="medium">
        <color indexed="64"/>
      </left>
      <right style="medium">
        <color indexed="64"/>
      </right>
      <top/>
      <bottom style="thin">
        <color indexed="64"/>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right/>
      <top style="thin">
        <color indexed="8"/>
      </top>
      <bottom style="thin">
        <color indexed="8"/>
      </bottom>
      <diagonal/>
    </border>
    <border>
      <left/>
      <right/>
      <top style="thin">
        <color indexed="8"/>
      </top>
      <bottom style="medium">
        <color indexed="64"/>
      </bottom>
      <diagonal/>
    </border>
    <border>
      <left/>
      <right style="thin">
        <color indexed="8"/>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theme="4" tint="0.3999755851924192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auto="1"/>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top/>
      <bottom style="thick">
        <color indexed="64"/>
      </bottom>
      <diagonal/>
    </border>
    <border>
      <left/>
      <right/>
      <top style="thick">
        <color indexed="64"/>
      </top>
      <bottom style="medium">
        <color indexed="64"/>
      </bottom>
      <diagonal/>
    </border>
    <border>
      <left/>
      <right style="thin">
        <color auto="1"/>
      </right>
      <top style="thin">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auto="1"/>
      </top>
      <bottom style="thin">
        <color indexed="64"/>
      </bottom>
      <diagonal/>
    </border>
  </borders>
  <cellStyleXfs count="45">
    <xf numFmtId="0" fontId="0" fillId="0" borderId="0"/>
    <xf numFmtId="0" fontId="3" fillId="0" borderId="0" applyNumberFormat="0" applyFill="0" applyBorder="0" applyAlignment="0" applyProtection="0"/>
    <xf numFmtId="9" fontId="8" fillId="0" borderId="0" applyFont="0" applyFill="0" applyBorder="0" applyAlignment="0" applyProtection="0"/>
    <xf numFmtId="0" fontId="10" fillId="0" borderId="0"/>
    <xf numFmtId="43" fontId="10" fillId="0" borderId="0" applyFont="0" applyFill="0" applyBorder="0" applyAlignment="0" applyProtection="0"/>
    <xf numFmtId="0" fontId="17" fillId="0" borderId="0" applyNumberFormat="0" applyFill="0" applyBorder="0" applyAlignment="0" applyProtection="0">
      <alignment vertical="top"/>
      <protection locked="0"/>
    </xf>
    <xf numFmtId="0" fontId="15" fillId="0" borderId="0"/>
    <xf numFmtId="0" fontId="15" fillId="0" borderId="0"/>
    <xf numFmtId="0" fontId="18" fillId="0" borderId="0"/>
    <xf numFmtId="0" fontId="11" fillId="0" borderId="0"/>
    <xf numFmtId="0" fontId="10" fillId="0" borderId="0"/>
    <xf numFmtId="0" fontId="18" fillId="0" borderId="0"/>
    <xf numFmtId="0" fontId="8" fillId="0" borderId="0"/>
    <xf numFmtId="0" fontId="11" fillId="0" borderId="0"/>
    <xf numFmtId="9" fontId="8" fillId="0" borderId="0" applyFont="0" applyFill="0" applyBorder="0" applyAlignment="0" applyProtection="0"/>
    <xf numFmtId="43" fontId="8" fillId="0" borderId="0" applyFont="0" applyFill="0" applyBorder="0" applyAlignment="0" applyProtection="0"/>
    <xf numFmtId="0" fontId="25" fillId="0" borderId="0" applyNumberFormat="0" applyFill="0" applyBorder="0" applyAlignment="0" applyProtection="0"/>
    <xf numFmtId="0" fontId="11" fillId="0" borderId="0"/>
    <xf numFmtId="43" fontId="18" fillId="0" borderId="0" applyFont="0" applyFill="0" applyBorder="0" applyAlignment="0" applyProtection="0"/>
    <xf numFmtId="0" fontId="27" fillId="7" borderId="0" applyNumberFormat="0" applyBorder="0" applyAlignment="0" applyProtection="0"/>
    <xf numFmtId="9" fontId="18"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44" fontId="29" fillId="0" borderId="0" applyFont="0" applyFill="0" applyBorder="0" applyAlignment="0" applyProtection="0"/>
    <xf numFmtId="0" fontId="35" fillId="0" borderId="0"/>
    <xf numFmtId="0" fontId="29" fillId="0" borderId="0"/>
    <xf numFmtId="0" fontId="10" fillId="0" borderId="0"/>
    <xf numFmtId="9" fontId="10" fillId="0" borderId="0" applyFont="0" applyFill="0" applyBorder="0" applyAlignment="0" applyProtection="0"/>
    <xf numFmtId="0" fontId="47" fillId="14" borderId="0" applyNumberFormat="0" applyBorder="0" applyAlignment="0" applyProtection="0"/>
    <xf numFmtId="0" fontId="48" fillId="13" borderId="0" applyNumberFormat="0" applyBorder="0" applyAlignment="0" applyProtection="0"/>
    <xf numFmtId="0" fontId="46" fillId="0" borderId="0" applyNumberFormat="0" applyFill="0" applyBorder="0" applyAlignment="0" applyProtection="0">
      <alignment vertical="top"/>
      <protection locked="0"/>
    </xf>
    <xf numFmtId="0" fontId="29" fillId="0" borderId="0"/>
    <xf numFmtId="0" fontId="18" fillId="0" borderId="0"/>
    <xf numFmtId="0" fontId="11" fillId="0" borderId="0"/>
    <xf numFmtId="0" fontId="11" fillId="0" borderId="0"/>
    <xf numFmtId="0" fontId="10" fillId="0" borderId="0"/>
    <xf numFmtId="0" fontId="8" fillId="0" borderId="0"/>
    <xf numFmtId="0" fontId="10" fillId="0" borderId="0"/>
    <xf numFmtId="9" fontId="18" fillId="0" borderId="0" applyFont="0" applyFill="0" applyBorder="0" applyAlignment="0" applyProtection="0"/>
    <xf numFmtId="9" fontId="10" fillId="0" borderId="0" applyFont="0" applyFill="0" applyBorder="0" applyAlignment="0" applyProtection="0"/>
    <xf numFmtId="0" fontId="11" fillId="0" borderId="0">
      <alignment vertical="top"/>
    </xf>
    <xf numFmtId="0" fontId="59" fillId="0" borderId="0" applyNumberFormat="0" applyFill="0" applyBorder="0" applyAlignment="0" applyProtection="0"/>
    <xf numFmtId="0" fontId="60" fillId="0" borderId="103" applyNumberFormat="0" applyFill="0" applyBorder="0" applyAlignment="0" applyProtection="0"/>
    <xf numFmtId="0" fontId="84" fillId="0" borderId="128" applyNumberFormat="0" applyFill="0" applyAlignment="0" applyProtection="0"/>
  </cellStyleXfs>
  <cellXfs count="928">
    <xf numFmtId="0" fontId="0" fillId="0" borderId="0" xfId="0"/>
    <xf numFmtId="0" fontId="10" fillId="0" borderId="0" xfId="10"/>
    <xf numFmtId="3" fontId="13" fillId="0" borderId="0" xfId="12" applyNumberFormat="1" applyFont="1" applyBorder="1" applyAlignment="1"/>
    <xf numFmtId="0" fontId="12" fillId="0" borderId="0" xfId="13" applyFont="1" applyFill="1" applyAlignment="1">
      <alignment horizontal="left"/>
    </xf>
    <xf numFmtId="0" fontId="16" fillId="0" borderId="0" xfId="13" applyFont="1" applyFill="1" applyAlignment="1">
      <alignment horizontal="left"/>
    </xf>
    <xf numFmtId="0" fontId="13" fillId="0" borderId="11" xfId="12" applyFont="1" applyBorder="1" applyAlignment="1"/>
    <xf numFmtId="0" fontId="14" fillId="0" borderId="11" xfId="12" applyFont="1" applyBorder="1" applyAlignment="1"/>
    <xf numFmtId="0" fontId="13" fillId="3" borderId="11" xfId="12" applyFont="1" applyFill="1" applyBorder="1" applyAlignment="1"/>
    <xf numFmtId="3" fontId="13" fillId="3" borderId="0" xfId="12" applyNumberFormat="1" applyFont="1" applyFill="1" applyBorder="1" applyAlignment="1"/>
    <xf numFmtId="0" fontId="13" fillId="3" borderId="2" xfId="12" applyFont="1" applyFill="1" applyBorder="1" applyAlignment="1"/>
    <xf numFmtId="3" fontId="13" fillId="3" borderId="3" xfId="12" applyNumberFormat="1" applyFont="1" applyFill="1" applyBorder="1" applyAlignment="1"/>
    <xf numFmtId="0" fontId="19" fillId="0" borderId="0" xfId="0" applyFont="1"/>
    <xf numFmtId="0" fontId="9" fillId="0" borderId="0" xfId="0" applyFont="1"/>
    <xf numFmtId="0" fontId="21" fillId="3" borderId="25" xfId="0" applyFont="1" applyFill="1" applyBorder="1" applyAlignment="1">
      <alignment horizontal="right"/>
    </xf>
    <xf numFmtId="0" fontId="22" fillId="0" borderId="0" xfId="0" applyFont="1"/>
    <xf numFmtId="0" fontId="20" fillId="4" borderId="23" xfId="0" applyFont="1" applyFill="1" applyBorder="1" applyAlignment="1">
      <alignment horizontal="left" vertical="top" wrapText="1"/>
    </xf>
    <xf numFmtId="0" fontId="20" fillId="4" borderId="24" xfId="0" applyFont="1" applyFill="1" applyBorder="1" applyAlignment="1">
      <alignment horizontal="left" vertical="top" wrapText="1"/>
    </xf>
    <xf numFmtId="0" fontId="21" fillId="0" borderId="0" xfId="0" applyFont="1"/>
    <xf numFmtId="165" fontId="0" fillId="0" borderId="25" xfId="15" applyNumberFormat="1" applyFont="1" applyBorder="1" applyAlignment="1">
      <alignment horizontal="right"/>
    </xf>
    <xf numFmtId="166" fontId="16" fillId="0" borderId="0" xfId="17" applyNumberFormat="1" applyFont="1" applyBorder="1"/>
    <xf numFmtId="0" fontId="0" fillId="0" borderId="0" xfId="0"/>
    <xf numFmtId="0" fontId="0" fillId="0" borderId="0" xfId="0"/>
    <xf numFmtId="166" fontId="24" fillId="0" borderId="0" xfId="0" applyNumberFormat="1" applyFont="1"/>
    <xf numFmtId="1" fontId="26" fillId="0" borderId="0" xfId="0" applyNumberFormat="1" applyFont="1" applyAlignment="1">
      <alignment horizontal="center"/>
    </xf>
    <xf numFmtId="1" fontId="21" fillId="0" borderId="0" xfId="0" applyNumberFormat="1" applyFont="1" applyAlignment="1">
      <alignment horizontal="center"/>
    </xf>
    <xf numFmtId="0" fontId="3" fillId="0" borderId="0" xfId="1"/>
    <xf numFmtId="1" fontId="14" fillId="8" borderId="0" xfId="0" applyNumberFormat="1" applyFont="1" applyFill="1" applyBorder="1" applyAlignment="1">
      <alignment horizontal="center"/>
    </xf>
    <xf numFmtId="0" fontId="0" fillId="0" borderId="0" xfId="0"/>
    <xf numFmtId="3" fontId="23" fillId="6" borderId="43" xfId="0" applyNumberFormat="1" applyFont="1" applyFill="1" applyBorder="1" applyAlignment="1">
      <alignment horizontal="center" wrapText="1"/>
    </xf>
    <xf numFmtId="3" fontId="23" fillId="6" borderId="44" xfId="0" applyNumberFormat="1" applyFont="1" applyFill="1" applyBorder="1" applyAlignment="1">
      <alignment horizontal="center" wrapText="1"/>
    </xf>
    <xf numFmtId="3" fontId="23" fillId="6" borderId="42" xfId="0" applyNumberFormat="1" applyFont="1" applyFill="1" applyBorder="1" applyAlignment="1">
      <alignment horizontal="center" wrapText="1"/>
    </xf>
    <xf numFmtId="3" fontId="23" fillId="6" borderId="37" xfId="0" applyNumberFormat="1" applyFont="1" applyFill="1" applyBorder="1" applyAlignment="1">
      <alignment horizontal="center" wrapText="1"/>
    </xf>
    <xf numFmtId="3" fontId="23" fillId="6" borderId="40" xfId="0" applyNumberFormat="1" applyFont="1" applyFill="1" applyBorder="1" applyAlignment="1">
      <alignment horizontal="center"/>
    </xf>
    <xf numFmtId="0" fontId="23" fillId="6" borderId="45" xfId="0" applyFont="1" applyFill="1" applyBorder="1"/>
    <xf numFmtId="0" fontId="23" fillId="6" borderId="41" xfId="0" applyFont="1" applyFill="1" applyBorder="1"/>
    <xf numFmtId="164" fontId="0" fillId="6" borderId="46" xfId="0" applyNumberFormat="1" applyFill="1" applyBorder="1" applyAlignment="1">
      <alignment horizontal="center"/>
    </xf>
    <xf numFmtId="164" fontId="23" fillId="6" borderId="44" xfId="0" applyNumberFormat="1" applyFont="1" applyFill="1" applyBorder="1" applyAlignment="1">
      <alignment horizontal="center" wrapText="1"/>
    </xf>
    <xf numFmtId="2" fontId="0" fillId="6" borderId="17" xfId="0" applyNumberFormat="1" applyFill="1" applyBorder="1"/>
    <xf numFmtId="2" fontId="23" fillId="6" borderId="36" xfId="0" applyNumberFormat="1" applyFont="1" applyFill="1" applyBorder="1" applyAlignment="1">
      <alignment horizontal="center" wrapText="1"/>
    </xf>
    <xf numFmtId="3" fontId="13" fillId="0" borderId="43" xfId="0" applyNumberFormat="1" applyFont="1" applyBorder="1" applyAlignment="1"/>
    <xf numFmtId="3" fontId="13" fillId="0" borderId="0" xfId="0" applyNumberFormat="1" applyFont="1" applyBorder="1" applyAlignment="1"/>
    <xf numFmtId="166" fontId="24" fillId="0" borderId="0" xfId="0" applyNumberFormat="1" applyFont="1"/>
    <xf numFmtId="0" fontId="14" fillId="0" borderId="11" xfId="0" applyFont="1" applyBorder="1" applyAlignment="1">
      <alignment horizontal="left"/>
    </xf>
    <xf numFmtId="0" fontId="13" fillId="0" borderId="11" xfId="0" applyFont="1" applyBorder="1" applyAlignment="1">
      <alignment horizontal="left" indent="4"/>
    </xf>
    <xf numFmtId="0" fontId="13" fillId="0" borderId="41" xfId="0" applyFont="1" applyBorder="1" applyAlignment="1">
      <alignment horizontal="left" indent="4"/>
    </xf>
    <xf numFmtId="164" fontId="13" fillId="0" borderId="0" xfId="0" applyNumberFormat="1" applyFont="1" applyBorder="1" applyAlignment="1"/>
    <xf numFmtId="164" fontId="13" fillId="0" borderId="0" xfId="2" applyNumberFormat="1" applyFont="1" applyBorder="1" applyAlignment="1"/>
    <xf numFmtId="164" fontId="13" fillId="0" borderId="43" xfId="2" applyNumberFormat="1" applyFont="1" applyBorder="1" applyAlignment="1"/>
    <xf numFmtId="164" fontId="13" fillId="0" borderId="43" xfId="0" applyNumberFormat="1" applyFont="1" applyBorder="1" applyAlignment="1"/>
    <xf numFmtId="2" fontId="13" fillId="0" borderId="0" xfId="0" applyNumberFormat="1" applyFont="1" applyBorder="1" applyAlignment="1"/>
    <xf numFmtId="2" fontId="13" fillId="0" borderId="43" xfId="0" applyNumberFormat="1" applyFont="1" applyBorder="1" applyAlignment="1"/>
    <xf numFmtId="3" fontId="13" fillId="0" borderId="0" xfId="0" applyNumberFormat="1" applyFont="1" applyBorder="1"/>
    <xf numFmtId="0" fontId="0" fillId="0" borderId="0" xfId="0"/>
    <xf numFmtId="3" fontId="13" fillId="0" borderId="43" xfId="0" applyNumberFormat="1" applyFont="1" applyBorder="1" applyAlignment="1"/>
    <xf numFmtId="3" fontId="13" fillId="0" borderId="0" xfId="0" applyNumberFormat="1" applyFont="1" applyBorder="1" applyAlignment="1"/>
    <xf numFmtId="10" fontId="24" fillId="0" borderId="0" xfId="0" applyNumberFormat="1" applyFont="1"/>
    <xf numFmtId="0" fontId="14" fillId="0" borderId="11" xfId="0" applyFont="1" applyBorder="1" applyAlignment="1">
      <alignment horizontal="left"/>
    </xf>
    <xf numFmtId="0" fontId="13" fillId="0" borderId="11" xfId="0" applyFont="1" applyBorder="1" applyAlignment="1">
      <alignment horizontal="left" indent="4"/>
    </xf>
    <xf numFmtId="0" fontId="13" fillId="0" borderId="41" xfId="0" applyFont="1" applyBorder="1" applyAlignment="1">
      <alignment horizontal="left" indent="4"/>
    </xf>
    <xf numFmtId="164" fontId="13" fillId="0" borderId="0" xfId="0" applyNumberFormat="1" applyFont="1" applyBorder="1" applyAlignment="1"/>
    <xf numFmtId="164" fontId="13" fillId="0" borderId="0" xfId="2" applyNumberFormat="1" applyFont="1" applyBorder="1" applyAlignment="1"/>
    <xf numFmtId="164" fontId="13" fillId="0" borderId="43" xfId="2" applyNumberFormat="1" applyFont="1" applyBorder="1" applyAlignment="1"/>
    <xf numFmtId="164" fontId="13" fillId="0" borderId="43" xfId="0" applyNumberFormat="1" applyFont="1" applyBorder="1" applyAlignment="1"/>
    <xf numFmtId="2" fontId="13" fillId="0" borderId="0" xfId="0" applyNumberFormat="1" applyFont="1" applyBorder="1" applyAlignment="1"/>
    <xf numFmtId="2" fontId="13" fillId="0" borderId="43" xfId="0" applyNumberFormat="1" applyFont="1" applyBorder="1" applyAlignment="1"/>
    <xf numFmtId="2" fontId="13" fillId="0" borderId="0" xfId="0" applyNumberFormat="1" applyFont="1"/>
    <xf numFmtId="0" fontId="0" fillId="0" borderId="0" xfId="0" applyAlignment="1">
      <alignment wrapText="1"/>
    </xf>
    <xf numFmtId="0" fontId="18" fillId="0" borderId="0" xfId="8"/>
    <xf numFmtId="0" fontId="28" fillId="0" borderId="0" xfId="8" applyFont="1"/>
    <xf numFmtId="0" fontId="30" fillId="0" borderId="0" xfId="0" applyFont="1"/>
    <xf numFmtId="0" fontId="33" fillId="0" borderId="0" xfId="0" applyFont="1"/>
    <xf numFmtId="0" fontId="13" fillId="3" borderId="0" xfId="12" applyFont="1" applyFill="1" applyBorder="1" applyAlignment="1"/>
    <xf numFmtId="0" fontId="13" fillId="0" borderId="0" xfId="12" applyFont="1" applyBorder="1" applyAlignment="1"/>
    <xf numFmtId="0" fontId="14" fillId="0" borderId="0" xfId="12" applyFont="1" applyBorder="1" applyAlignment="1"/>
    <xf numFmtId="0" fontId="13" fillId="3" borderId="3" xfId="12" applyFont="1" applyFill="1" applyBorder="1" applyAlignment="1"/>
    <xf numFmtId="0" fontId="20" fillId="4" borderId="21" xfId="0" applyFont="1" applyFill="1" applyBorder="1" applyAlignment="1">
      <alignment horizontal="left" vertical="top" wrapText="1"/>
    </xf>
    <xf numFmtId="164" fontId="13" fillId="3" borderId="0" xfId="2" applyNumberFormat="1" applyFont="1" applyFill="1" applyBorder="1" applyAlignment="1"/>
    <xf numFmtId="0" fontId="0" fillId="0" borderId="0" xfId="0" applyBorder="1"/>
    <xf numFmtId="164" fontId="0" fillId="0" borderId="0" xfId="0" applyNumberFormat="1"/>
    <xf numFmtId="0" fontId="20" fillId="4" borderId="21" xfId="25" applyFont="1" applyFill="1" applyBorder="1" applyAlignment="1">
      <alignment horizontal="left" vertical="top" wrapText="1"/>
    </xf>
    <xf numFmtId="0" fontId="0" fillId="0" borderId="0" xfId="0" applyAlignment="1">
      <alignment horizontal="center" vertical="center"/>
    </xf>
    <xf numFmtId="0" fontId="21" fillId="3" borderId="17" xfId="0" applyFont="1" applyFill="1" applyBorder="1" applyAlignment="1">
      <alignment horizontal="right" vertical="center"/>
    </xf>
    <xf numFmtId="10" fontId="4" fillId="0" borderId="12" xfId="0" applyNumberFormat="1" applyFont="1" applyBorder="1" applyAlignment="1">
      <alignment horizontal="right" vertical="center" wrapText="1"/>
    </xf>
    <xf numFmtId="10" fontId="4" fillId="0" borderId="16" xfId="0" applyNumberFormat="1" applyFont="1" applyBorder="1" applyAlignment="1">
      <alignment horizontal="right" vertical="center" wrapText="1"/>
    </xf>
    <xf numFmtId="10" fontId="4" fillId="0" borderId="9" xfId="0" applyNumberFormat="1" applyFont="1" applyBorder="1" applyAlignment="1">
      <alignment horizontal="right" vertical="center" wrapText="1"/>
    </xf>
    <xf numFmtId="10" fontId="4" fillId="0" borderId="5" xfId="0" applyNumberFormat="1" applyFont="1" applyBorder="1" applyAlignment="1">
      <alignment horizontal="right" vertical="center" wrapText="1"/>
    </xf>
    <xf numFmtId="10" fontId="4" fillId="0" borderId="4" xfId="0" applyNumberFormat="1" applyFont="1" applyBorder="1" applyAlignment="1">
      <alignment horizontal="right" vertical="center" wrapText="1"/>
    </xf>
    <xf numFmtId="0" fontId="20" fillId="4" borderId="34" xfId="25" applyFont="1" applyFill="1" applyBorder="1" applyAlignment="1">
      <alignment horizontal="left" vertical="top" wrapText="1"/>
    </xf>
    <xf numFmtId="0" fontId="0" fillId="0" borderId="0" xfId="0" applyNumberFormat="1"/>
    <xf numFmtId="3" fontId="13" fillId="0" borderId="0" xfId="0" applyNumberFormat="1" applyFont="1" applyBorder="1" applyAlignment="1">
      <alignment horizontal="center" vertical="center"/>
    </xf>
    <xf numFmtId="0" fontId="37" fillId="0" borderId="0" xfId="0" applyFont="1" applyBorder="1" applyAlignment="1">
      <alignment horizontal="center" vertical="center"/>
    </xf>
    <xf numFmtId="3" fontId="37" fillId="0" borderId="0" xfId="0" applyNumberFormat="1" applyFont="1" applyBorder="1" applyAlignment="1">
      <alignment horizontal="center" vertical="center"/>
    </xf>
    <xf numFmtId="0" fontId="0" fillId="2" borderId="0" xfId="0" applyFill="1" applyAlignment="1">
      <alignment wrapText="1"/>
    </xf>
    <xf numFmtId="0" fontId="42" fillId="10" borderId="69" xfId="0" applyFont="1" applyFill="1" applyBorder="1" applyAlignment="1">
      <alignment horizontal="left" vertical="center" wrapText="1" indent="3"/>
    </xf>
    <xf numFmtId="3" fontId="43" fillId="10" borderId="69" xfId="0" applyNumberFormat="1" applyFont="1" applyFill="1" applyBorder="1" applyAlignment="1">
      <alignment horizontal="right" vertical="center"/>
    </xf>
    <xf numFmtId="0" fontId="43" fillId="10" borderId="70" xfId="0" applyFont="1" applyFill="1" applyBorder="1" applyAlignment="1">
      <alignment horizontal="right" vertical="center"/>
    </xf>
    <xf numFmtId="0" fontId="42" fillId="12" borderId="69" xfId="0" applyFont="1" applyFill="1" applyBorder="1" applyAlignment="1">
      <alignment horizontal="left" vertical="center" wrapText="1" indent="5"/>
    </xf>
    <xf numFmtId="3" fontId="43" fillId="12" borderId="69" xfId="0" applyNumberFormat="1" applyFont="1" applyFill="1" applyBorder="1" applyAlignment="1">
      <alignment horizontal="right" vertical="center"/>
    </xf>
    <xf numFmtId="0" fontId="43" fillId="12" borderId="70" xfId="0" applyFont="1" applyFill="1" applyBorder="1" applyAlignment="1">
      <alignment horizontal="right" vertical="center"/>
    </xf>
    <xf numFmtId="0" fontId="42" fillId="10" borderId="69" xfId="0" applyFont="1" applyFill="1" applyBorder="1" applyAlignment="1">
      <alignment horizontal="left" vertical="center" wrapText="1" indent="5"/>
    </xf>
    <xf numFmtId="0" fontId="42" fillId="12" borderId="69" xfId="0" applyFont="1" applyFill="1" applyBorder="1" applyAlignment="1">
      <alignment horizontal="left" vertical="center" wrapText="1" indent="3"/>
    </xf>
    <xf numFmtId="0" fontId="42" fillId="10" borderId="69" xfId="0" applyFont="1" applyFill="1" applyBorder="1" applyAlignment="1">
      <alignment horizontal="left" vertical="center" wrapText="1" indent="4"/>
    </xf>
    <xf numFmtId="0" fontId="42" fillId="12" borderId="69" xfId="0" applyFont="1" applyFill="1" applyBorder="1" applyAlignment="1">
      <alignment horizontal="left" vertical="center" wrapText="1" indent="4"/>
    </xf>
    <xf numFmtId="0" fontId="42" fillId="10" borderId="69" xfId="0" applyFont="1" applyFill="1" applyBorder="1" applyAlignment="1">
      <alignment horizontal="left" vertical="center" wrapText="1" indent="1"/>
    </xf>
    <xf numFmtId="0" fontId="42" fillId="10" borderId="71" xfId="0" applyFont="1" applyFill="1" applyBorder="1" applyAlignment="1">
      <alignment horizontal="left" vertical="center" wrapText="1" indent="5"/>
    </xf>
    <xf numFmtId="0" fontId="43" fillId="10" borderId="72" xfId="0" applyFont="1" applyFill="1" applyBorder="1" applyAlignment="1">
      <alignment horizontal="right" vertical="center"/>
    </xf>
    <xf numFmtId="0" fontId="44" fillId="11" borderId="67" xfId="0" applyFont="1" applyFill="1" applyBorder="1" applyAlignment="1">
      <alignment horizontal="left" vertical="center" wrapText="1"/>
    </xf>
    <xf numFmtId="3" fontId="45" fillId="11" borderId="67" xfId="0" applyNumberFormat="1" applyFont="1" applyFill="1" applyBorder="1" applyAlignment="1">
      <alignment horizontal="right" vertical="center"/>
    </xf>
    <xf numFmtId="0" fontId="45" fillId="11" borderId="68" xfId="0" applyFont="1" applyFill="1" applyBorder="1" applyAlignment="1">
      <alignment horizontal="right" vertical="center"/>
    </xf>
    <xf numFmtId="0" fontId="42" fillId="12" borderId="69" xfId="0" applyFont="1" applyFill="1" applyBorder="1" applyAlignment="1">
      <alignment horizontal="left" vertical="center" wrapText="1" indent="1"/>
    </xf>
    <xf numFmtId="0" fontId="43" fillId="12" borderId="69" xfId="0" applyFont="1" applyFill="1" applyBorder="1" applyAlignment="1">
      <alignment horizontal="right" vertical="center"/>
    </xf>
    <xf numFmtId="0" fontId="43" fillId="10" borderId="69" xfId="0" applyFont="1" applyFill="1" applyBorder="1" applyAlignment="1">
      <alignment horizontal="right" vertical="center"/>
    </xf>
    <xf numFmtId="0" fontId="43" fillId="10" borderId="71" xfId="0" applyFont="1" applyFill="1" applyBorder="1" applyAlignment="1">
      <alignment horizontal="right" vertical="center"/>
    </xf>
    <xf numFmtId="0" fontId="3" fillId="0" borderId="0" xfId="1" applyBorder="1" applyAlignment="1">
      <alignment horizontal="left" vertical="center" wrapText="1"/>
    </xf>
    <xf numFmtId="0" fontId="42" fillId="10" borderId="67" xfId="0" applyFont="1" applyFill="1" applyBorder="1" applyAlignment="1">
      <alignment horizontal="left" vertical="center" wrapText="1"/>
    </xf>
    <xf numFmtId="3" fontId="43" fillId="10" borderId="67" xfId="0" applyNumberFormat="1" applyFont="1" applyFill="1" applyBorder="1" applyAlignment="1">
      <alignment horizontal="right" vertical="center"/>
    </xf>
    <xf numFmtId="0" fontId="43" fillId="10" borderId="68" xfId="0" applyFont="1" applyFill="1" applyBorder="1" applyAlignment="1">
      <alignment horizontal="right" vertical="center"/>
    </xf>
    <xf numFmtId="0" fontId="42" fillId="10" borderId="71" xfId="0" applyFont="1" applyFill="1" applyBorder="1" applyAlignment="1">
      <alignment horizontal="left" vertical="center" wrapText="1" indent="3"/>
    </xf>
    <xf numFmtId="0" fontId="42" fillId="10" borderId="69" xfId="0" applyFont="1" applyFill="1" applyBorder="1" applyAlignment="1">
      <alignment horizontal="left" vertical="center" wrapText="1"/>
    </xf>
    <xf numFmtId="0" fontId="42" fillId="10" borderId="71" xfId="0" applyFont="1" applyFill="1" applyBorder="1" applyAlignment="1">
      <alignment horizontal="left" vertical="center" wrapText="1" indent="4"/>
    </xf>
    <xf numFmtId="0" fontId="42" fillId="12" borderId="69" xfId="0" applyFont="1" applyFill="1" applyBorder="1" applyAlignment="1">
      <alignment horizontal="left" vertical="center" wrapText="1"/>
    </xf>
    <xf numFmtId="0" fontId="42" fillId="12" borderId="67" xfId="0" applyFont="1" applyFill="1" applyBorder="1" applyAlignment="1">
      <alignment horizontal="center" wrapText="1"/>
    </xf>
    <xf numFmtId="0" fontId="42" fillId="12" borderId="68" xfId="0" applyFont="1" applyFill="1" applyBorder="1" applyAlignment="1">
      <alignment horizontal="center" wrapText="1"/>
    </xf>
    <xf numFmtId="0" fontId="0" fillId="0" borderId="0" xfId="0"/>
    <xf numFmtId="3" fontId="0" fillId="16" borderId="0" xfId="0" applyNumberFormat="1" applyFill="1" applyBorder="1"/>
    <xf numFmtId="3" fontId="0" fillId="16" borderId="27" xfId="0" applyNumberFormat="1" applyFill="1" applyBorder="1"/>
    <xf numFmtId="3" fontId="0" fillId="16" borderId="17" xfId="0" applyNumberFormat="1" applyFill="1" applyBorder="1"/>
    <xf numFmtId="3" fontId="0" fillId="16" borderId="47" xfId="0" applyNumberFormat="1" applyFill="1" applyBorder="1"/>
    <xf numFmtId="3" fontId="32" fillId="16" borderId="0" xfId="0" applyNumberFormat="1" applyFont="1" applyFill="1" applyBorder="1"/>
    <xf numFmtId="3" fontId="0" fillId="16" borderId="36" xfId="0" applyNumberFormat="1" applyFill="1" applyBorder="1"/>
    <xf numFmtId="164" fontId="0" fillId="0" borderId="0" xfId="2" applyNumberFormat="1" applyFont="1" applyBorder="1"/>
    <xf numFmtId="3" fontId="0" fillId="16" borderId="76" xfId="0" applyNumberFormat="1" applyFill="1" applyBorder="1"/>
    <xf numFmtId="3" fontId="0" fillId="16" borderId="77" xfId="0" applyNumberFormat="1" applyFill="1" applyBorder="1"/>
    <xf numFmtId="3" fontId="0" fillId="0" borderId="0" xfId="0" applyNumberFormat="1"/>
    <xf numFmtId="3" fontId="0" fillId="0" borderId="0" xfId="2" applyNumberFormat="1" applyFont="1" applyBorder="1"/>
    <xf numFmtId="3" fontId="0" fillId="0" borderId="0" xfId="0" applyNumberFormat="1" applyFill="1" applyBorder="1"/>
    <xf numFmtId="164" fontId="0" fillId="0" borderId="0" xfId="2" applyNumberFormat="1" applyFont="1"/>
    <xf numFmtId="3" fontId="32" fillId="16" borderId="50" xfId="0" applyNumberFormat="1" applyFont="1" applyFill="1" applyBorder="1"/>
    <xf numFmtId="3" fontId="32" fillId="16" borderId="17" xfId="0" applyNumberFormat="1" applyFont="1" applyFill="1" applyBorder="1"/>
    <xf numFmtId="3" fontId="32" fillId="16" borderId="78" xfId="0" applyNumberFormat="1" applyFont="1" applyFill="1" applyBorder="1"/>
    <xf numFmtId="3" fontId="32" fillId="16" borderId="47" xfId="0" applyNumberFormat="1" applyFont="1" applyFill="1" applyBorder="1"/>
    <xf numFmtId="3" fontId="32" fillId="16" borderId="76" xfId="0" applyNumberFormat="1" applyFont="1" applyFill="1" applyBorder="1"/>
    <xf numFmtId="3" fontId="32" fillId="16" borderId="36" xfId="0" applyNumberFormat="1" applyFont="1" applyFill="1" applyBorder="1"/>
    <xf numFmtId="0" fontId="5" fillId="16" borderId="5" xfId="0" applyFont="1" applyFill="1" applyBorder="1" applyAlignment="1">
      <alignment horizontal="center" vertical="center" wrapText="1"/>
    </xf>
    <xf numFmtId="0" fontId="41" fillId="16" borderId="0" xfId="0" applyFont="1" applyFill="1" applyAlignment="1"/>
    <xf numFmtId="0" fontId="40" fillId="16" borderId="0" xfId="0" applyFont="1" applyFill="1" applyAlignment="1"/>
    <xf numFmtId="0" fontId="0" fillId="0" borderId="0" xfId="0" applyFill="1" applyBorder="1"/>
    <xf numFmtId="0" fontId="0" fillId="0" borderId="0" xfId="0"/>
    <xf numFmtId="0" fontId="0" fillId="0" borderId="0" xfId="0"/>
    <xf numFmtId="0" fontId="20" fillId="4" borderId="21" xfId="0" applyFont="1" applyFill="1" applyBorder="1" applyAlignment="1" applyProtection="1">
      <alignment horizontal="left" vertical="top" wrapText="1"/>
    </xf>
    <xf numFmtId="0" fontId="50" fillId="0" borderId="0" xfId="0" applyFont="1" applyFill="1"/>
    <xf numFmtId="0" fontId="0" fillId="0" borderId="0" xfId="0" applyFill="1"/>
    <xf numFmtId="0" fontId="52" fillId="0" borderId="0" xfId="6" applyFont="1" applyFill="1" applyBorder="1" applyAlignment="1">
      <alignment horizontal="left" wrapText="1"/>
    </xf>
    <xf numFmtId="3" fontId="0" fillId="16" borderId="50" xfId="0" applyNumberFormat="1" applyFill="1" applyBorder="1"/>
    <xf numFmtId="3" fontId="0" fillId="16" borderId="78" xfId="0" applyNumberFormat="1" applyFill="1" applyBorder="1"/>
    <xf numFmtId="0" fontId="21" fillId="0" borderId="0" xfId="0" applyFont="1" applyAlignment="1">
      <alignment horizontal="center" wrapText="1"/>
    </xf>
    <xf numFmtId="0" fontId="0" fillId="0" borderId="83" xfId="0" applyBorder="1" applyAlignment="1">
      <alignment horizontal="center"/>
    </xf>
    <xf numFmtId="0" fontId="0" fillId="0" borderId="0" xfId="0"/>
    <xf numFmtId="0" fontId="44" fillId="11" borderId="69" xfId="0" applyFont="1" applyFill="1" applyBorder="1" applyAlignment="1">
      <alignment horizontal="left" vertical="center" wrapText="1" indent="3"/>
    </xf>
    <xf numFmtId="3" fontId="45" fillId="11" borderId="69" xfId="0" applyNumberFormat="1" applyFont="1" applyFill="1" applyBorder="1" applyAlignment="1">
      <alignment horizontal="right" vertical="center"/>
    </xf>
    <xf numFmtId="0" fontId="45" fillId="11" borderId="70" xfId="0" applyFont="1" applyFill="1" applyBorder="1" applyAlignment="1">
      <alignment horizontal="right" vertical="center"/>
    </xf>
    <xf numFmtId="0" fontId="1" fillId="0" borderId="0" xfId="0" applyFont="1" applyFill="1" applyBorder="1" applyAlignment="1">
      <alignment horizontal="center" vertical="center" wrapText="1"/>
    </xf>
    <xf numFmtId="2" fontId="20" fillId="4" borderId="21" xfId="0" applyNumberFormat="1" applyFont="1" applyFill="1" applyBorder="1" applyAlignment="1" applyProtection="1">
      <alignment vertical="top" wrapText="1"/>
    </xf>
    <xf numFmtId="2" fontId="20" fillId="4" borderId="21" xfId="0" applyNumberFormat="1" applyFont="1" applyFill="1" applyBorder="1" applyAlignment="1" applyProtection="1">
      <alignment horizontal="left" vertical="top" wrapText="1"/>
    </xf>
    <xf numFmtId="0" fontId="5" fillId="16" borderId="8" xfId="0" applyFont="1" applyFill="1" applyBorder="1" applyAlignment="1">
      <alignment horizontal="center" vertical="center" wrapText="1"/>
    </xf>
    <xf numFmtId="0" fontId="0" fillId="0" borderId="0" xfId="0"/>
    <xf numFmtId="0" fontId="22" fillId="0" borderId="0" xfId="0" applyFont="1" applyBorder="1"/>
    <xf numFmtId="0" fontId="0" fillId="16" borderId="0" xfId="0" applyFill="1" applyAlignment="1"/>
    <xf numFmtId="0" fontId="3" fillId="0" borderId="0" xfId="1" applyAlignment="1">
      <alignment horizontal="left" vertical="top"/>
    </xf>
    <xf numFmtId="0" fontId="36" fillId="2" borderId="36" xfId="0" applyFont="1" applyFill="1" applyBorder="1" applyAlignment="1">
      <alignment horizontal="center" vertical="center" wrapText="1"/>
    </xf>
    <xf numFmtId="3" fontId="36" fillId="2" borderId="82" xfId="0" applyNumberFormat="1" applyFont="1" applyFill="1" applyBorder="1" applyAlignment="1">
      <alignment horizontal="center" vertical="center"/>
    </xf>
    <xf numFmtId="0" fontId="36" fillId="2" borderId="36" xfId="0" quotePrefix="1" applyFont="1" applyFill="1" applyBorder="1" applyAlignment="1">
      <alignment horizontal="center" vertical="center" wrapText="1"/>
    </xf>
    <xf numFmtId="3" fontId="36" fillId="2" borderId="36" xfId="0" applyNumberFormat="1" applyFont="1" applyFill="1" applyBorder="1" applyAlignment="1">
      <alignment horizontal="center" vertical="center" wrapText="1"/>
    </xf>
    <xf numFmtId="0" fontId="20" fillId="2" borderId="25" xfId="0" applyFont="1" applyFill="1" applyBorder="1" applyAlignment="1">
      <alignment horizontal="left" vertical="top" wrapText="1"/>
    </xf>
    <xf numFmtId="0" fontId="20" fillId="4" borderId="21" xfId="25" applyFont="1" applyFill="1" applyBorder="1" applyAlignment="1">
      <alignment horizontal="left" vertical="top" wrapText="1"/>
    </xf>
    <xf numFmtId="0" fontId="42" fillId="12" borderId="68" xfId="0" applyFont="1" applyFill="1" applyBorder="1" applyAlignment="1">
      <alignment horizontal="center" wrapText="1"/>
    </xf>
    <xf numFmtId="0" fontId="0" fillId="0" borderId="0" xfId="0"/>
    <xf numFmtId="0" fontId="0" fillId="0" borderId="0" xfId="0"/>
    <xf numFmtId="0" fontId="52" fillId="0" borderId="0" xfId="0" applyFont="1" applyFill="1"/>
    <xf numFmtId="0" fontId="0" fillId="0" borderId="0" xfId="0" applyFont="1" applyFill="1" applyBorder="1"/>
    <xf numFmtId="0" fontId="0" fillId="0" borderId="0" xfId="0" applyNumberFormat="1" applyFont="1" applyFill="1" applyBorder="1" applyAlignment="1">
      <alignment vertical="top"/>
    </xf>
    <xf numFmtId="0" fontId="0" fillId="0" borderId="0" xfId="0"/>
    <xf numFmtId="0" fontId="10" fillId="0" borderId="0" xfId="10" applyFill="1"/>
    <xf numFmtId="3" fontId="13" fillId="0" borderId="0" xfId="0" applyNumberFormat="1" applyFont="1" applyFill="1" applyBorder="1" applyAlignment="1">
      <alignment horizontal="center" vertical="center"/>
    </xf>
    <xf numFmtId="166" fontId="24" fillId="0" borderId="0" xfId="0" applyNumberFormat="1" applyFont="1" applyFill="1"/>
    <xf numFmtId="0" fontId="0" fillId="0" borderId="0" xfId="0"/>
    <xf numFmtId="0" fontId="0" fillId="0" borderId="0" xfId="0"/>
    <xf numFmtId="9" fontId="0" fillId="0" borderId="0" xfId="0" applyNumberFormat="1" applyFill="1"/>
    <xf numFmtId="167" fontId="0" fillId="0" borderId="0" xfId="0" applyNumberFormat="1" applyFont="1" applyFill="1" applyBorder="1" applyAlignment="1">
      <alignment vertical="top"/>
    </xf>
    <xf numFmtId="0" fontId="57" fillId="0" borderId="0" xfId="0" applyFont="1"/>
    <xf numFmtId="0" fontId="0" fillId="0" borderId="0" xfId="0"/>
    <xf numFmtId="0" fontId="0" fillId="0" borderId="0" xfId="0"/>
    <xf numFmtId="3" fontId="32" fillId="16" borderId="94" xfId="0" applyNumberFormat="1" applyFont="1" applyFill="1" applyBorder="1"/>
    <xf numFmtId="0" fontId="0" fillId="0" borderId="0" xfId="0"/>
    <xf numFmtId="1" fontId="4" fillId="0" borderId="12" xfId="0" applyNumberFormat="1" applyFont="1" applyBorder="1" applyAlignment="1">
      <alignment horizontal="right" vertical="center" wrapText="1"/>
    </xf>
    <xf numFmtId="1" fontId="4" fillId="0" borderId="16" xfId="0" applyNumberFormat="1" applyFont="1" applyBorder="1" applyAlignment="1">
      <alignment horizontal="right" vertical="center" wrapText="1"/>
    </xf>
    <xf numFmtId="1" fontId="4" fillId="0" borderId="4" xfId="0" applyNumberFormat="1" applyFont="1" applyBorder="1" applyAlignment="1">
      <alignment horizontal="right" vertical="center" wrapText="1"/>
    </xf>
    <xf numFmtId="1" fontId="4" fillId="0" borderId="5" xfId="0" applyNumberFormat="1" applyFont="1" applyBorder="1" applyAlignment="1">
      <alignment horizontal="right" vertical="center" wrapText="1"/>
    </xf>
    <xf numFmtId="1" fontId="58" fillId="4" borderId="61" xfId="0" applyNumberFormat="1" applyFont="1" applyFill="1" applyBorder="1" applyAlignment="1">
      <alignment horizontal="right" vertical="center" wrapText="1"/>
    </xf>
    <xf numFmtId="1" fontId="58" fillId="4" borderId="9" xfId="0" applyNumberFormat="1" applyFont="1" applyFill="1" applyBorder="1" applyAlignment="1">
      <alignment horizontal="right" vertical="center" wrapText="1"/>
    </xf>
    <xf numFmtId="1" fontId="58" fillId="4" borderId="16" xfId="0" applyNumberFormat="1" applyFont="1" applyFill="1" applyBorder="1" applyAlignment="1">
      <alignment horizontal="right" vertical="center" wrapText="1"/>
    </xf>
    <xf numFmtId="1" fontId="58" fillId="4" borderId="4" xfId="0" applyNumberFormat="1" applyFont="1" applyFill="1" applyBorder="1" applyAlignment="1">
      <alignment horizontal="right" vertical="center" wrapText="1"/>
    </xf>
    <xf numFmtId="1" fontId="58" fillId="4" borderId="84" xfId="0" applyNumberFormat="1" applyFont="1" applyFill="1" applyBorder="1" applyAlignment="1">
      <alignment horizontal="right" vertical="center" wrapText="1"/>
    </xf>
    <xf numFmtId="0" fontId="42" fillId="12" borderId="99" xfId="0" applyFont="1" applyFill="1" applyBorder="1" applyAlignment="1">
      <alignment horizontal="center" vertical="center" wrapText="1"/>
    </xf>
    <xf numFmtId="0" fontId="42" fillId="12" borderId="100" xfId="0" applyFont="1" applyFill="1" applyBorder="1" applyAlignment="1">
      <alignment horizontal="center" wrapText="1"/>
    </xf>
    <xf numFmtId="3" fontId="43" fillId="10" borderId="100" xfId="0" applyNumberFormat="1" applyFont="1" applyFill="1" applyBorder="1" applyAlignment="1">
      <alignment horizontal="right" vertical="center"/>
    </xf>
    <xf numFmtId="3" fontId="43" fillId="12" borderId="101" xfId="0" applyNumberFormat="1" applyFont="1" applyFill="1" applyBorder="1" applyAlignment="1">
      <alignment horizontal="right" vertical="center"/>
    </xf>
    <xf numFmtId="3" fontId="45" fillId="11" borderId="101" xfId="0" applyNumberFormat="1" applyFont="1" applyFill="1" applyBorder="1" applyAlignment="1">
      <alignment horizontal="right" vertical="center"/>
    </xf>
    <xf numFmtId="0" fontId="43" fillId="10" borderId="101" xfId="0" applyFont="1" applyFill="1" applyBorder="1" applyAlignment="1">
      <alignment horizontal="right" vertical="center"/>
    </xf>
    <xf numFmtId="0" fontId="43" fillId="12" borderId="101" xfId="0" applyFont="1" applyFill="1" applyBorder="1" applyAlignment="1">
      <alignment horizontal="right" vertical="center"/>
    </xf>
    <xf numFmtId="3" fontId="43" fillId="10" borderId="101" xfId="0" applyNumberFormat="1" applyFont="1" applyFill="1" applyBorder="1" applyAlignment="1">
      <alignment horizontal="right" vertical="center"/>
    </xf>
    <xf numFmtId="0" fontId="43" fillId="10" borderId="102" xfId="0" applyFont="1" applyFill="1" applyBorder="1" applyAlignment="1">
      <alignment horizontal="right" vertical="center"/>
    </xf>
    <xf numFmtId="0" fontId="0" fillId="0" borderId="0" xfId="0"/>
    <xf numFmtId="49" fontId="0" fillId="0" borderId="47" xfId="0" applyNumberFormat="1" applyFont="1" applyFill="1" applyBorder="1" applyAlignment="1">
      <alignment vertical="top"/>
    </xf>
    <xf numFmtId="49" fontId="0" fillId="0" borderId="0" xfId="0" applyNumberFormat="1" applyFont="1" applyAlignment="1">
      <alignment vertical="top"/>
    </xf>
    <xf numFmtId="0" fontId="0" fillId="0" borderId="0" xfId="0"/>
    <xf numFmtId="0" fontId="1" fillId="19" borderId="2" xfId="0" applyFont="1" applyFill="1" applyBorder="1" applyAlignment="1">
      <alignment horizontal="center" vertical="center"/>
    </xf>
    <xf numFmtId="0" fontId="1" fillId="19" borderId="5" xfId="0" applyFont="1" applyFill="1" applyBorder="1" applyAlignment="1">
      <alignment horizontal="center" vertical="center"/>
    </xf>
    <xf numFmtId="0" fontId="21" fillId="3" borderId="33" xfId="0" applyFont="1" applyFill="1" applyBorder="1" applyAlignment="1"/>
    <xf numFmtId="0" fontId="1" fillId="19" borderId="2" xfId="0" applyFont="1" applyFill="1" applyBorder="1" applyAlignment="1">
      <alignment horizontal="center" vertical="center" wrapText="1"/>
    </xf>
    <xf numFmtId="0" fontId="3" fillId="0" borderId="0" xfId="1" quotePrefix="1"/>
    <xf numFmtId="0" fontId="62" fillId="0" borderId="0" xfId="42" applyFont="1"/>
    <xf numFmtId="0" fontId="61" fillId="0" borderId="0" xfId="0" applyFont="1" applyAlignment="1">
      <alignment wrapText="1"/>
    </xf>
    <xf numFmtId="0" fontId="0" fillId="0" borderId="0" xfId="0" applyFont="1"/>
    <xf numFmtId="0" fontId="0" fillId="0" borderId="27" xfId="0" applyFont="1" applyBorder="1" applyAlignment="1">
      <alignment horizontal="right"/>
    </xf>
    <xf numFmtId="0" fontId="0" fillId="0" borderId="27" xfId="0" applyFont="1" applyBorder="1" applyAlignment="1">
      <alignment horizontal="right" vertical="center"/>
    </xf>
    <xf numFmtId="0" fontId="0" fillId="0" borderId="25" xfId="0" applyFont="1" applyBorder="1" applyAlignment="1">
      <alignment horizontal="right"/>
    </xf>
    <xf numFmtId="0" fontId="0" fillId="0" borderId="25" xfId="0" applyFont="1" applyBorder="1" applyAlignment="1">
      <alignment horizontal="right" vertical="center"/>
    </xf>
    <xf numFmtId="0" fontId="64" fillId="19" borderId="13" xfId="0" applyFont="1" applyFill="1" applyBorder="1" applyAlignment="1">
      <alignment horizontal="center" vertical="center"/>
    </xf>
    <xf numFmtId="0" fontId="64" fillId="19" borderId="11" xfId="0" applyFont="1" applyFill="1" applyBorder="1" applyAlignment="1">
      <alignment horizontal="center" vertical="center"/>
    </xf>
    <xf numFmtId="0" fontId="64" fillId="19" borderId="12" xfId="0" applyFont="1" applyFill="1" applyBorder="1" applyAlignment="1">
      <alignment horizontal="center" vertical="center"/>
    </xf>
    <xf numFmtId="0" fontId="64" fillId="19" borderId="2" xfId="0" applyFont="1" applyFill="1" applyBorder="1" applyAlignment="1">
      <alignment horizontal="center" vertical="center" wrapText="1"/>
    </xf>
    <xf numFmtId="0" fontId="64" fillId="19" borderId="5" xfId="0" applyFont="1" applyFill="1" applyBorder="1" applyAlignment="1">
      <alignment horizontal="center" vertical="center" wrapText="1"/>
    </xf>
    <xf numFmtId="0" fontId="61" fillId="0" borderId="0" xfId="0" applyFont="1"/>
    <xf numFmtId="0" fontId="63" fillId="19" borderId="11" xfId="0" applyFont="1" applyFill="1" applyBorder="1" applyAlignment="1">
      <alignment horizontal="center" vertical="center"/>
    </xf>
    <xf numFmtId="0" fontId="51" fillId="4" borderId="18" xfId="0" applyFont="1" applyFill="1" applyBorder="1" applyAlignment="1">
      <alignment horizontal="left" vertical="top" wrapText="1"/>
    </xf>
    <xf numFmtId="3" fontId="51" fillId="3" borderId="21" xfId="0" applyNumberFormat="1" applyFont="1" applyFill="1" applyBorder="1" applyAlignment="1">
      <alignment horizontal="left" vertical="top" wrapText="1"/>
    </xf>
    <xf numFmtId="3" fontId="51" fillId="4" borderId="21" xfId="0" applyNumberFormat="1" applyFont="1" applyFill="1" applyBorder="1" applyAlignment="1">
      <alignment horizontal="left" vertical="top" wrapText="1"/>
    </xf>
    <xf numFmtId="0" fontId="51" fillId="4" borderId="56" xfId="0" applyNumberFormat="1" applyFont="1" applyFill="1" applyBorder="1" applyAlignment="1">
      <alignment horizontal="left" vertical="top" wrapText="1"/>
    </xf>
    <xf numFmtId="3" fontId="51" fillId="4" borderId="56" xfId="0" applyNumberFormat="1" applyFont="1" applyFill="1" applyBorder="1" applyAlignment="1">
      <alignment horizontal="left" vertical="top" wrapText="1"/>
    </xf>
    <xf numFmtId="3" fontId="51" fillId="3" borderId="19" xfId="0" applyNumberFormat="1" applyFont="1" applyFill="1" applyBorder="1" applyAlignment="1">
      <alignment horizontal="left" vertical="top" wrapText="1"/>
    </xf>
    <xf numFmtId="3" fontId="51" fillId="3" borderId="105" xfId="0" applyNumberFormat="1" applyFont="1" applyFill="1" applyBorder="1" applyAlignment="1">
      <alignment horizontal="left" vertical="top" wrapText="1"/>
    </xf>
    <xf numFmtId="10" fontId="51" fillId="3" borderId="21" xfId="21" applyNumberFormat="1" applyFont="1" applyFill="1" applyBorder="1" applyAlignment="1">
      <alignment horizontal="left" vertical="top" wrapText="1"/>
    </xf>
    <xf numFmtId="0" fontId="51" fillId="4" borderId="21" xfId="0" applyNumberFormat="1" applyFont="1" applyFill="1" applyBorder="1" applyAlignment="1">
      <alignment horizontal="left" vertical="top" wrapText="1"/>
    </xf>
    <xf numFmtId="10" fontId="51" fillId="4" borderId="21" xfId="0" applyNumberFormat="1" applyFont="1" applyFill="1" applyBorder="1" applyAlignment="1">
      <alignment horizontal="left" vertical="top" wrapText="1"/>
    </xf>
    <xf numFmtId="10" fontId="51" fillId="4" borderId="56" xfId="0" applyNumberFormat="1" applyFont="1" applyFill="1" applyBorder="1" applyAlignment="1">
      <alignment horizontal="left" vertical="top" wrapText="1"/>
    </xf>
    <xf numFmtId="164" fontId="51" fillId="3" borderId="105" xfId="2" applyNumberFormat="1" applyFont="1" applyFill="1" applyBorder="1" applyAlignment="1">
      <alignment horizontal="left" vertical="top" wrapText="1"/>
    </xf>
    <xf numFmtId="0" fontId="51" fillId="3" borderId="21" xfId="0" applyNumberFormat="1" applyFont="1" applyFill="1" applyBorder="1" applyAlignment="1">
      <alignment horizontal="left" vertical="top" wrapText="1"/>
    </xf>
    <xf numFmtId="0" fontId="51" fillId="4" borderId="108" xfId="0" applyFont="1" applyFill="1" applyBorder="1" applyAlignment="1">
      <alignment horizontal="left" vertical="top" wrapText="1"/>
    </xf>
    <xf numFmtId="3" fontId="51" fillId="3" borderId="109" xfId="0" applyNumberFormat="1" applyFont="1" applyFill="1" applyBorder="1" applyAlignment="1">
      <alignment horizontal="left" vertical="top" wrapText="1"/>
    </xf>
    <xf numFmtId="10" fontId="51" fillId="3" borderId="109" xfId="21" applyNumberFormat="1" applyFont="1" applyFill="1" applyBorder="1" applyAlignment="1">
      <alignment horizontal="left" vertical="top" wrapText="1"/>
    </xf>
    <xf numFmtId="0" fontId="51" fillId="4" borderId="109" xfId="0" applyNumberFormat="1" applyFont="1" applyFill="1" applyBorder="1" applyAlignment="1">
      <alignment horizontal="left" vertical="top" wrapText="1"/>
    </xf>
    <xf numFmtId="10" fontId="51" fillId="4" borderId="109" xfId="0" applyNumberFormat="1" applyFont="1" applyFill="1" applyBorder="1" applyAlignment="1">
      <alignment horizontal="left" vertical="top" wrapText="1"/>
    </xf>
    <xf numFmtId="0" fontId="51" fillId="4" borderId="110" xfId="0" applyNumberFormat="1" applyFont="1" applyFill="1" applyBorder="1" applyAlignment="1">
      <alignment horizontal="left" vertical="top" wrapText="1"/>
    </xf>
    <xf numFmtId="10" fontId="51" fillId="4" borderId="110" xfId="0" applyNumberFormat="1" applyFont="1" applyFill="1" applyBorder="1" applyAlignment="1">
      <alignment horizontal="left" vertical="top" wrapText="1"/>
    </xf>
    <xf numFmtId="3" fontId="51" fillId="3" borderId="111" xfId="0" applyNumberFormat="1" applyFont="1" applyFill="1" applyBorder="1" applyAlignment="1">
      <alignment horizontal="left" vertical="top" wrapText="1"/>
    </xf>
    <xf numFmtId="164" fontId="51" fillId="3" borderId="108" xfId="2" applyNumberFormat="1" applyFont="1" applyFill="1" applyBorder="1" applyAlignment="1">
      <alignment horizontal="left" vertical="top" wrapText="1"/>
    </xf>
    <xf numFmtId="0" fontId="56" fillId="16" borderId="86" xfId="0" applyFont="1" applyFill="1" applyBorder="1" applyAlignment="1">
      <alignment horizontal="center" vertical="top" wrapText="1"/>
    </xf>
    <xf numFmtId="0" fontId="56" fillId="16" borderId="87" xfId="0" applyFont="1" applyFill="1" applyBorder="1" applyAlignment="1">
      <alignment horizontal="center" vertical="top" wrapText="1"/>
    </xf>
    <xf numFmtId="0" fontId="56" fillId="16" borderId="66" xfId="0" applyFont="1" applyFill="1" applyBorder="1" applyAlignment="1">
      <alignment horizontal="center" vertical="top" wrapText="1"/>
    </xf>
    <xf numFmtId="0" fontId="56" fillId="16" borderId="106" xfId="0" applyFont="1" applyFill="1" applyBorder="1" applyAlignment="1">
      <alignment horizontal="center" vertical="top" wrapText="1"/>
    </xf>
    <xf numFmtId="0" fontId="56" fillId="16" borderId="107" xfId="0" applyFont="1" applyFill="1" applyBorder="1" applyAlignment="1">
      <alignment horizontal="center" vertical="top" wrapText="1"/>
    </xf>
    <xf numFmtId="0" fontId="56" fillId="16" borderId="23" xfId="0" applyFont="1" applyFill="1" applyBorder="1" applyAlignment="1">
      <alignment horizontal="center" vertical="top" wrapText="1"/>
    </xf>
    <xf numFmtId="0" fontId="52" fillId="0" borderId="0" xfId="0" applyFont="1"/>
    <xf numFmtId="0" fontId="56" fillId="16" borderId="19" xfId="0" applyFont="1" applyFill="1" applyBorder="1" applyAlignment="1">
      <alignment horizontal="left" vertical="top" wrapText="1"/>
    </xf>
    <xf numFmtId="0" fontId="56" fillId="16" borderId="20" xfId="0" applyFont="1" applyFill="1" applyBorder="1" applyAlignment="1">
      <alignment horizontal="left" vertical="top" wrapText="1"/>
    </xf>
    <xf numFmtId="0" fontId="56" fillId="16" borderId="105" xfId="0" applyFont="1" applyFill="1" applyBorder="1" applyAlignment="1">
      <alignment horizontal="left" vertical="top" wrapText="1"/>
    </xf>
    <xf numFmtId="0" fontId="0" fillId="0" borderId="0" xfId="0" applyFont="1" applyFill="1"/>
    <xf numFmtId="0" fontId="56" fillId="16" borderId="86" xfId="0" applyFont="1" applyFill="1" applyBorder="1" applyAlignment="1">
      <alignment horizontal="center" vertical="center" wrapText="1"/>
    </xf>
    <xf numFmtId="0" fontId="69" fillId="16" borderId="21" xfId="0" applyFont="1" applyFill="1" applyBorder="1" applyAlignment="1">
      <alignment horizontal="center" vertical="center" wrapText="1"/>
    </xf>
    <xf numFmtId="0" fontId="69" fillId="16" borderId="18" xfId="0" applyFont="1" applyFill="1" applyBorder="1" applyAlignment="1">
      <alignment horizontal="center" vertical="center" wrapText="1"/>
    </xf>
    <xf numFmtId="3" fontId="51" fillId="4" borderId="21" xfId="0" applyNumberFormat="1" applyFont="1" applyFill="1" applyBorder="1" applyAlignment="1">
      <alignment horizontal="right" vertical="center" wrapText="1"/>
    </xf>
    <xf numFmtId="3" fontId="51" fillId="4" borderId="18" xfId="0" applyNumberFormat="1" applyFont="1" applyFill="1" applyBorder="1" applyAlignment="1">
      <alignment horizontal="right" vertical="center" wrapText="1"/>
    </xf>
    <xf numFmtId="0" fontId="51" fillId="4" borderId="112" xfId="0" applyFont="1" applyFill="1" applyBorder="1" applyAlignment="1">
      <alignment horizontal="left" vertical="top" wrapText="1"/>
    </xf>
    <xf numFmtId="0" fontId="51" fillId="4" borderId="113" xfId="0" applyFont="1" applyFill="1" applyBorder="1" applyAlignment="1">
      <alignment horizontal="left" vertical="top" wrapText="1"/>
    </xf>
    <xf numFmtId="0" fontId="0" fillId="0" borderId="60" xfId="0" applyFont="1" applyBorder="1"/>
    <xf numFmtId="0" fontId="0" fillId="0" borderId="38" xfId="0" applyFont="1" applyBorder="1"/>
    <xf numFmtId="0" fontId="21" fillId="3" borderId="115" xfId="0" applyFont="1" applyFill="1" applyBorder="1" applyAlignment="1"/>
    <xf numFmtId="0" fontId="56" fillId="16" borderId="66" xfId="0" applyFont="1" applyFill="1" applyBorder="1" applyAlignment="1">
      <alignment horizontal="center" vertical="center" wrapText="1"/>
    </xf>
    <xf numFmtId="0" fontId="49" fillId="16" borderId="40" xfId="0" applyFont="1" applyFill="1" applyBorder="1" applyAlignment="1">
      <alignment horizontal="center" vertical="center"/>
    </xf>
    <xf numFmtId="3" fontId="0" fillId="0" borderId="40" xfId="0" applyNumberFormat="1" applyFont="1" applyBorder="1" applyAlignment="1">
      <alignment horizontal="right" vertical="center"/>
    </xf>
    <xf numFmtId="0" fontId="0" fillId="0" borderId="78" xfId="0" applyFont="1" applyBorder="1" applyAlignment="1">
      <alignment horizontal="right" vertical="center"/>
    </xf>
    <xf numFmtId="0" fontId="0" fillId="0" borderId="40" xfId="0" applyFont="1" applyBorder="1" applyAlignment="1">
      <alignment horizontal="right" vertical="center"/>
    </xf>
    <xf numFmtId="0" fontId="21" fillId="3" borderId="49" xfId="0" applyFont="1" applyFill="1" applyBorder="1" applyAlignment="1">
      <alignment horizontal="right" vertical="center"/>
    </xf>
    <xf numFmtId="0" fontId="21" fillId="3" borderId="50" xfId="0" applyFont="1" applyFill="1" applyBorder="1" applyAlignment="1"/>
    <xf numFmtId="0" fontId="21" fillId="3" borderId="46" xfId="0" applyFont="1" applyFill="1" applyBorder="1" applyAlignment="1"/>
    <xf numFmtId="0" fontId="21" fillId="3" borderId="17" xfId="0" applyFont="1" applyFill="1" applyBorder="1" applyAlignment="1">
      <alignment horizontal="right"/>
    </xf>
    <xf numFmtId="0" fontId="51" fillId="4" borderId="18" xfId="0" applyNumberFormat="1" applyFont="1" applyFill="1" applyBorder="1" applyAlignment="1">
      <alignment horizontal="right" vertical="center" wrapText="1"/>
    </xf>
    <xf numFmtId="0" fontId="51" fillId="4" borderId="25" xfId="0" applyNumberFormat="1" applyFont="1" applyFill="1" applyBorder="1" applyAlignment="1">
      <alignment horizontal="right" vertical="center" wrapText="1"/>
    </xf>
    <xf numFmtId="3" fontId="51" fillId="4" borderId="25" xfId="0" applyNumberFormat="1" applyFont="1" applyFill="1" applyBorder="1" applyAlignment="1">
      <alignment horizontal="right" vertical="center" wrapText="1"/>
    </xf>
    <xf numFmtId="3" fontId="51" fillId="4" borderId="18" xfId="15" applyNumberFormat="1" applyFont="1" applyFill="1" applyBorder="1" applyAlignment="1">
      <alignment horizontal="right" vertical="center" wrapText="1"/>
    </xf>
    <xf numFmtId="0" fontId="0" fillId="2" borderId="0" xfId="0" applyFill="1"/>
    <xf numFmtId="0" fontId="0" fillId="2" borderId="60" xfId="0" applyFont="1" applyFill="1" applyBorder="1"/>
    <xf numFmtId="0" fontId="0" fillId="2" borderId="27" xfId="0" applyFont="1" applyFill="1" applyBorder="1" applyAlignment="1">
      <alignment horizontal="right"/>
    </xf>
    <xf numFmtId="0" fontId="0" fillId="2" borderId="27" xfId="0" applyFont="1" applyFill="1" applyBorder="1" applyAlignment="1">
      <alignment horizontal="right" vertical="center"/>
    </xf>
    <xf numFmtId="0" fontId="0" fillId="2" borderId="78" xfId="0" applyFont="1" applyFill="1" applyBorder="1" applyAlignment="1">
      <alignment horizontal="right" vertical="center"/>
    </xf>
    <xf numFmtId="0" fontId="0" fillId="2" borderId="38" xfId="0" applyFont="1" applyFill="1" applyBorder="1"/>
    <xf numFmtId="0" fontId="0" fillId="2" borderId="25" xfId="0" applyFont="1" applyFill="1" applyBorder="1" applyAlignment="1">
      <alignment horizontal="right"/>
    </xf>
    <xf numFmtId="0" fontId="0" fillId="2" borderId="25" xfId="0" applyFont="1" applyFill="1" applyBorder="1" applyAlignment="1">
      <alignment horizontal="right" vertical="center"/>
    </xf>
    <xf numFmtId="0" fontId="0" fillId="2" borderId="40" xfId="0" applyFont="1" applyFill="1" applyBorder="1" applyAlignment="1">
      <alignment horizontal="right" vertical="center"/>
    </xf>
    <xf numFmtId="3" fontId="0" fillId="2" borderId="40" xfId="0" applyNumberFormat="1" applyFont="1" applyFill="1" applyBorder="1" applyAlignment="1">
      <alignment horizontal="right" vertical="center"/>
    </xf>
    <xf numFmtId="0" fontId="71" fillId="0" borderId="0" xfId="43" applyFont="1" applyBorder="1"/>
    <xf numFmtId="0" fontId="71" fillId="0" borderId="103" xfId="43" applyFont="1"/>
    <xf numFmtId="0" fontId="36" fillId="2" borderId="117" xfId="0" quotePrefix="1" applyFont="1" applyFill="1" applyBorder="1" applyAlignment="1">
      <alignment horizontal="center" vertical="center" wrapText="1"/>
    </xf>
    <xf numFmtId="3" fontId="36" fillId="2" borderId="47" xfId="0" applyNumberFormat="1" applyFont="1" applyFill="1" applyBorder="1" applyAlignment="1">
      <alignment horizontal="center" vertical="center" wrapText="1"/>
    </xf>
    <xf numFmtId="0" fontId="72" fillId="16" borderId="7" xfId="0" applyFont="1" applyFill="1" applyBorder="1" applyAlignment="1">
      <alignment horizontal="center" vertical="center" wrapText="1"/>
    </xf>
    <xf numFmtId="0" fontId="72" fillId="16" borderId="16" xfId="0" applyFont="1" applyFill="1" applyBorder="1" applyAlignment="1">
      <alignment horizontal="center" vertical="center" wrapText="1"/>
    </xf>
    <xf numFmtId="0" fontId="72" fillId="16" borderId="9" xfId="0" applyFont="1" applyFill="1" applyBorder="1" applyAlignment="1">
      <alignment horizontal="center" vertical="center" wrapText="1"/>
    </xf>
    <xf numFmtId="0" fontId="73" fillId="4" borderId="34" xfId="0" applyFont="1" applyFill="1" applyBorder="1" applyAlignment="1">
      <alignment horizontal="left" vertical="top" wrapText="1"/>
    </xf>
    <xf numFmtId="0" fontId="73" fillId="4" borderId="85" xfId="0" applyFont="1" applyFill="1" applyBorder="1" applyAlignment="1">
      <alignment horizontal="left" vertical="top" wrapText="1"/>
    </xf>
    <xf numFmtId="0" fontId="74" fillId="16" borderId="119" xfId="0" applyFont="1" applyFill="1" applyBorder="1" applyAlignment="1">
      <alignment horizontal="center" vertical="top" wrapText="1"/>
    </xf>
    <xf numFmtId="0" fontId="74" fillId="16" borderId="120" xfId="0" applyFont="1" applyFill="1" applyBorder="1" applyAlignment="1">
      <alignment horizontal="center" vertical="top" wrapText="1"/>
    </xf>
    <xf numFmtId="0" fontId="74" fillId="16" borderId="2" xfId="0" applyFont="1" applyFill="1" applyBorder="1" applyAlignment="1">
      <alignment horizontal="center" vertical="top" wrapText="1"/>
    </xf>
    <xf numFmtId="0" fontId="74" fillId="16" borderId="5" xfId="0" applyFont="1" applyFill="1" applyBorder="1" applyAlignment="1">
      <alignment horizontal="center" vertical="top" wrapText="1"/>
    </xf>
    <xf numFmtId="0" fontId="74" fillId="16" borderId="4" xfId="0" applyFont="1" applyFill="1" applyBorder="1" applyAlignment="1">
      <alignment horizontal="center" vertical="top" wrapText="1"/>
    </xf>
    <xf numFmtId="0" fontId="76" fillId="2" borderId="88" xfId="0" applyFont="1" applyFill="1" applyBorder="1" applyAlignment="1">
      <alignment horizontal="left" vertical="center" wrapText="1"/>
    </xf>
    <xf numFmtId="0" fontId="77" fillId="4" borderId="21" xfId="0" quotePrefix="1" applyFont="1" applyFill="1" applyBorder="1" applyAlignment="1">
      <alignment horizontal="right" vertical="top" wrapText="1"/>
    </xf>
    <xf numFmtId="0" fontId="77" fillId="4" borderId="18" xfId="0" quotePrefix="1" applyFont="1" applyFill="1" applyBorder="1" applyAlignment="1">
      <alignment horizontal="right" vertical="top" wrapText="1"/>
    </xf>
    <xf numFmtId="0" fontId="77" fillId="4" borderId="25" xfId="0" quotePrefix="1" applyFont="1" applyFill="1" applyBorder="1" applyAlignment="1">
      <alignment horizontal="right" vertical="top" wrapText="1"/>
    </xf>
    <xf numFmtId="165" fontId="78" fillId="0" borderId="36" xfId="0" applyNumberFormat="1" applyFont="1" applyBorder="1" applyAlignment="1">
      <alignment horizontal="right"/>
    </xf>
    <xf numFmtId="0" fontId="78" fillId="0" borderId="0" xfId="0" applyFont="1"/>
    <xf numFmtId="0" fontId="79" fillId="5" borderId="34" xfId="0" applyFont="1" applyFill="1" applyBorder="1" applyAlignment="1">
      <alignment horizontal="left" vertical="top" wrapText="1"/>
    </xf>
    <xf numFmtId="0" fontId="77" fillId="5" borderId="21" xfId="0" quotePrefix="1" applyFont="1" applyFill="1" applyBorder="1" applyAlignment="1">
      <alignment horizontal="right" vertical="top" wrapText="1"/>
    </xf>
    <xf numFmtId="0" fontId="77" fillId="5" borderId="18" xfId="0" applyFont="1" applyFill="1" applyBorder="1" applyAlignment="1">
      <alignment horizontal="right" vertical="top" wrapText="1"/>
    </xf>
    <xf numFmtId="0" fontId="77" fillId="5" borderId="25" xfId="0" applyFont="1" applyFill="1" applyBorder="1" applyAlignment="1">
      <alignment horizontal="right" vertical="top" wrapText="1"/>
    </xf>
    <xf numFmtId="0" fontId="77" fillId="4" borderId="21" xfId="0" applyFont="1" applyFill="1" applyBorder="1" applyAlignment="1">
      <alignment horizontal="left" vertical="top" wrapText="1"/>
    </xf>
    <xf numFmtId="0" fontId="77" fillId="5" borderId="21" xfId="0" applyFont="1" applyFill="1" applyBorder="1" applyAlignment="1">
      <alignment horizontal="left" vertical="top" wrapText="1"/>
    </xf>
    <xf numFmtId="0" fontId="77" fillId="5" borderId="18" xfId="0" quotePrefix="1" applyFont="1" applyFill="1" applyBorder="1" applyAlignment="1">
      <alignment horizontal="right" vertical="top" wrapText="1"/>
    </xf>
    <xf numFmtId="0" fontId="77" fillId="5" borderId="25" xfId="0" quotePrefix="1" applyFont="1" applyFill="1" applyBorder="1" applyAlignment="1">
      <alignment horizontal="right" vertical="top" wrapText="1"/>
    </xf>
    <xf numFmtId="0" fontId="77" fillId="4" borderId="22" xfId="0" applyFont="1" applyFill="1" applyBorder="1" applyAlignment="1">
      <alignment horizontal="left" vertical="top" wrapText="1"/>
    </xf>
    <xf numFmtId="0" fontId="77" fillId="4" borderId="22" xfId="0" quotePrefix="1" applyFont="1" applyFill="1" applyBorder="1" applyAlignment="1">
      <alignment horizontal="right" vertical="top" wrapText="1"/>
    </xf>
    <xf numFmtId="0" fontId="77" fillId="4" borderId="91" xfId="0" quotePrefix="1" applyFont="1" applyFill="1" applyBorder="1" applyAlignment="1">
      <alignment horizontal="right" vertical="top" wrapText="1"/>
    </xf>
    <xf numFmtId="0" fontId="78" fillId="2" borderId="0" xfId="0" applyFont="1" applyFill="1"/>
    <xf numFmtId="0" fontId="77" fillId="4" borderId="18" xfId="15" applyNumberFormat="1" applyFont="1" applyFill="1" applyBorder="1" applyAlignment="1">
      <alignment horizontal="right" vertical="top" wrapText="1"/>
    </xf>
    <xf numFmtId="3" fontId="77" fillId="4" borderId="18" xfId="15" applyNumberFormat="1" applyFont="1" applyFill="1" applyBorder="1" applyAlignment="1">
      <alignment horizontal="right" vertical="top" wrapText="1"/>
    </xf>
    <xf numFmtId="3" fontId="77" fillId="5" borderId="18" xfId="15" applyNumberFormat="1" applyFont="1" applyFill="1" applyBorder="1" applyAlignment="1">
      <alignment horizontal="right" vertical="top" wrapText="1"/>
    </xf>
    <xf numFmtId="0" fontId="77" fillId="4" borderId="26" xfId="15" applyNumberFormat="1" applyFont="1" applyFill="1" applyBorder="1" applyAlignment="1">
      <alignment horizontal="right" vertical="top" wrapText="1"/>
    </xf>
    <xf numFmtId="0" fontId="77" fillId="4" borderId="25" xfId="15" applyNumberFormat="1" applyFont="1" applyFill="1" applyBorder="1" applyAlignment="1">
      <alignment horizontal="right" vertical="top" wrapText="1"/>
    </xf>
    <xf numFmtId="0" fontId="77" fillId="4" borderId="21" xfId="15" applyNumberFormat="1" applyFont="1" applyFill="1" applyBorder="1" applyAlignment="1">
      <alignment horizontal="right" vertical="top" wrapText="1"/>
    </xf>
    <xf numFmtId="3" fontId="77" fillId="4" borderId="21" xfId="15" applyNumberFormat="1" applyFont="1" applyFill="1" applyBorder="1" applyAlignment="1">
      <alignment horizontal="right" vertical="top" wrapText="1"/>
    </xf>
    <xf numFmtId="3" fontId="77" fillId="5" borderId="21" xfId="15" applyNumberFormat="1" applyFont="1" applyFill="1" applyBorder="1" applyAlignment="1">
      <alignment horizontal="right" vertical="top" wrapText="1"/>
    </xf>
    <xf numFmtId="0" fontId="77" fillId="4" borderId="22" xfId="15" applyNumberFormat="1" applyFont="1" applyFill="1" applyBorder="1" applyAlignment="1">
      <alignment horizontal="right" vertical="top" wrapText="1"/>
    </xf>
    <xf numFmtId="0" fontId="77" fillId="4" borderId="25" xfId="0" quotePrefix="1" applyNumberFormat="1" applyFont="1" applyFill="1" applyBorder="1" applyAlignment="1">
      <alignment horizontal="right" vertical="top" wrapText="1"/>
    </xf>
    <xf numFmtId="0" fontId="77" fillId="5" borderId="25" xfId="0" applyNumberFormat="1" applyFont="1" applyFill="1" applyBorder="1" applyAlignment="1">
      <alignment horizontal="right" vertical="top" wrapText="1"/>
    </xf>
    <xf numFmtId="0" fontId="77" fillId="5" borderId="25" xfId="0" quotePrefix="1" applyNumberFormat="1" applyFont="1" applyFill="1" applyBorder="1" applyAlignment="1">
      <alignment horizontal="right" vertical="top" wrapText="1"/>
    </xf>
    <xf numFmtId="3" fontId="77" fillId="4" borderId="25" xfId="0" quotePrefix="1" applyNumberFormat="1" applyFont="1" applyFill="1" applyBorder="1" applyAlignment="1">
      <alignment horizontal="right" vertical="top" wrapText="1"/>
    </xf>
    <xf numFmtId="3" fontId="77" fillId="5" borderId="25" xfId="0" applyNumberFormat="1" applyFont="1" applyFill="1" applyBorder="1" applyAlignment="1">
      <alignment horizontal="right" vertical="top" wrapText="1"/>
    </xf>
    <xf numFmtId="3" fontId="77" fillId="5" borderId="25" xfId="0" quotePrefix="1" applyNumberFormat="1" applyFont="1" applyFill="1" applyBorder="1" applyAlignment="1">
      <alignment horizontal="right" vertical="top" wrapText="1"/>
    </xf>
    <xf numFmtId="0" fontId="75" fillId="2" borderId="36" xfId="0" applyFont="1" applyFill="1" applyBorder="1" applyAlignment="1">
      <alignment vertical="top"/>
    </xf>
    <xf numFmtId="165" fontId="78" fillId="2" borderId="36" xfId="0" applyNumberFormat="1" applyFont="1" applyFill="1" applyBorder="1" applyAlignment="1">
      <alignment horizontal="right"/>
    </xf>
    <xf numFmtId="0" fontId="36" fillId="2" borderId="36" xfId="0" applyNumberFormat="1" applyFont="1" applyFill="1" applyBorder="1" applyAlignment="1">
      <alignment horizontal="center" vertical="center" wrapText="1"/>
    </xf>
    <xf numFmtId="0" fontId="21" fillId="0" borderId="122" xfId="0" applyFont="1" applyBorder="1" applyAlignment="1"/>
    <xf numFmtId="0" fontId="34" fillId="16" borderId="42" xfId="0" applyFont="1" applyFill="1" applyBorder="1" applyAlignment="1">
      <alignment horizontal="center" vertical="top" wrapText="1"/>
    </xf>
    <xf numFmtId="0" fontId="34" fillId="16" borderId="124" xfId="0" applyFont="1" applyFill="1" applyBorder="1" applyAlignment="1">
      <alignment horizontal="center" vertical="top" wrapText="1"/>
    </xf>
    <xf numFmtId="0" fontId="34" fillId="16" borderId="125" xfId="25" applyFont="1" applyFill="1" applyBorder="1" applyAlignment="1">
      <alignment horizontal="left" vertical="top" wrapText="1"/>
    </xf>
    <xf numFmtId="0" fontId="34" fillId="16" borderId="124" xfId="25" applyFont="1" applyFill="1" applyBorder="1" applyAlignment="1">
      <alignment horizontal="left" vertical="top" wrapText="1"/>
    </xf>
    <xf numFmtId="0" fontId="34" fillId="16" borderId="82" xfId="25" applyFont="1" applyFill="1" applyBorder="1" applyAlignment="1">
      <alignment horizontal="left" vertical="top" wrapText="1"/>
    </xf>
    <xf numFmtId="0" fontId="34" fillId="16" borderId="42" xfId="0" applyFont="1" applyFill="1" applyBorder="1" applyAlignment="1">
      <alignment horizontal="left" vertical="top" wrapText="1"/>
    </xf>
    <xf numFmtId="0" fontId="34" fillId="16" borderId="96" xfId="0" applyFont="1" applyFill="1" applyBorder="1" applyAlignment="1">
      <alignment horizontal="left" vertical="top" wrapText="1"/>
    </xf>
    <xf numFmtId="0" fontId="34" fillId="16" borderId="30" xfId="0" applyFont="1" applyFill="1" applyBorder="1" applyAlignment="1">
      <alignment horizontal="center" vertical="top" wrapText="1"/>
    </xf>
    <xf numFmtId="0" fontId="34" fillId="16" borderId="31" xfId="0" applyFont="1" applyFill="1" applyBorder="1" applyAlignment="1">
      <alignment horizontal="center" vertical="top" wrapText="1"/>
    </xf>
    <xf numFmtId="0" fontId="72" fillId="16" borderId="5" xfId="0" applyFont="1" applyFill="1" applyBorder="1" applyAlignment="1">
      <alignment horizontal="center" vertical="center" wrapText="1"/>
    </xf>
    <xf numFmtId="3" fontId="78" fillId="0" borderId="5" xfId="0" applyNumberFormat="1" applyFont="1" applyBorder="1" applyAlignment="1">
      <alignment horizontal="right" wrapText="1"/>
    </xf>
    <xf numFmtId="3" fontId="78" fillId="0" borderId="12" xfId="0" applyNumberFormat="1" applyFont="1" applyBorder="1" applyAlignment="1">
      <alignment horizontal="right" wrapText="1"/>
    </xf>
    <xf numFmtId="164" fontId="78" fillId="0" borderId="12" xfId="0" applyNumberFormat="1" applyFont="1" applyBorder="1" applyAlignment="1">
      <alignment horizontal="right" wrapText="1"/>
    </xf>
    <xf numFmtId="3" fontId="78" fillId="0" borderId="16" xfId="0" applyNumberFormat="1" applyFont="1" applyBorder="1" applyAlignment="1">
      <alignment horizontal="right" wrapText="1"/>
    </xf>
    <xf numFmtId="9" fontId="78" fillId="0" borderId="16" xfId="2" applyFont="1" applyBorder="1" applyAlignment="1">
      <alignment horizontal="right" wrapText="1"/>
    </xf>
    <xf numFmtId="0" fontId="72" fillId="16" borderId="39" xfId="0" applyFont="1" applyFill="1" applyBorder="1" applyAlignment="1">
      <alignment horizontal="center" vertical="center" wrapText="1"/>
    </xf>
    <xf numFmtId="0" fontId="72" fillId="16" borderId="48" xfId="0" applyFont="1" applyFill="1" applyBorder="1" applyAlignment="1">
      <alignment horizontal="center" vertical="center" wrapText="1"/>
    </xf>
    <xf numFmtId="0" fontId="72" fillId="16" borderId="12" xfId="0" applyFont="1" applyFill="1" applyBorder="1" applyAlignment="1">
      <alignment horizontal="center" vertical="center" wrapText="1"/>
    </xf>
    <xf numFmtId="0" fontId="82" fillId="0" borderId="12" xfId="0" applyFont="1" applyBorder="1" applyAlignment="1">
      <alignment vertical="center" wrapText="1"/>
    </xf>
    <xf numFmtId="0" fontId="2" fillId="0" borderId="9" xfId="0" applyFont="1" applyBorder="1" applyAlignment="1">
      <alignment vertical="center" wrapText="1"/>
    </xf>
    <xf numFmtId="0" fontId="72" fillId="16" borderId="122" xfId="0" applyFont="1" applyFill="1" applyBorder="1" applyAlignment="1">
      <alignment horizontal="center" vertical="center" wrapText="1"/>
    </xf>
    <xf numFmtId="0" fontId="72" fillId="16" borderId="3" xfId="0" applyFont="1" applyFill="1" applyBorder="1" applyAlignment="1">
      <alignment horizontal="center" vertical="center" wrapText="1"/>
    </xf>
    <xf numFmtId="164" fontId="78" fillId="0" borderId="0" xfId="0" applyNumberFormat="1" applyFont="1" applyBorder="1" applyAlignment="1">
      <alignment horizontal="right" wrapText="1"/>
    </xf>
    <xf numFmtId="9" fontId="78" fillId="0" borderId="7" xfId="2" applyFont="1" applyBorder="1" applyAlignment="1">
      <alignment horizontal="right" wrapText="1"/>
    </xf>
    <xf numFmtId="0" fontId="76" fillId="2" borderId="80" xfId="0" applyFont="1" applyFill="1" applyBorder="1" applyAlignment="1">
      <alignment vertical="center" wrapText="1"/>
    </xf>
    <xf numFmtId="0" fontId="82" fillId="2" borderId="5" xfId="0" applyFont="1" applyFill="1" applyBorder="1" applyAlignment="1">
      <alignment vertical="center" wrapText="1"/>
    </xf>
    <xf numFmtId="3" fontId="78" fillId="2" borderId="5" xfId="0" applyNumberFormat="1" applyFont="1" applyFill="1" applyBorder="1" applyAlignment="1">
      <alignment horizontal="right" wrapText="1"/>
    </xf>
    <xf numFmtId="10" fontId="78" fillId="2" borderId="5" xfId="0" applyNumberFormat="1" applyFont="1" applyFill="1" applyBorder="1" applyAlignment="1">
      <alignment horizontal="right" wrapText="1"/>
    </xf>
    <xf numFmtId="10" fontId="78" fillId="2" borderId="3" xfId="0" applyNumberFormat="1" applyFont="1" applyFill="1" applyBorder="1" applyAlignment="1">
      <alignment horizontal="right" wrapText="1"/>
    </xf>
    <xf numFmtId="3" fontId="78" fillId="2" borderId="16" xfId="0" applyNumberFormat="1" applyFont="1" applyFill="1" applyBorder="1" applyAlignment="1">
      <alignment horizontal="right" wrapText="1"/>
    </xf>
    <xf numFmtId="9" fontId="78" fillId="2" borderId="16" xfId="0" applyNumberFormat="1" applyFont="1" applyFill="1" applyBorder="1" applyAlignment="1">
      <alignment horizontal="right" wrapText="1"/>
    </xf>
    <xf numFmtId="9" fontId="78" fillId="2" borderId="7" xfId="0" applyNumberFormat="1" applyFont="1" applyFill="1" applyBorder="1" applyAlignment="1">
      <alignment horizontal="right" wrapText="1"/>
    </xf>
    <xf numFmtId="0" fontId="2" fillId="2" borderId="81" xfId="0" applyFont="1" applyFill="1" applyBorder="1" applyAlignment="1">
      <alignment vertical="center" wrapText="1"/>
    </xf>
    <xf numFmtId="3" fontId="78" fillId="2" borderId="81" xfId="0" applyNumberFormat="1" applyFont="1" applyFill="1" applyBorder="1" applyAlignment="1">
      <alignment horizontal="right" wrapText="1"/>
    </xf>
    <xf numFmtId="9" fontId="78" fillId="2" borderId="81" xfId="0" applyNumberFormat="1" applyFont="1" applyFill="1" applyBorder="1" applyAlignment="1">
      <alignment horizontal="right" wrapText="1"/>
    </xf>
    <xf numFmtId="3" fontId="78" fillId="2" borderId="12" xfId="0" applyNumberFormat="1" applyFont="1" applyFill="1" applyBorder="1" applyAlignment="1">
      <alignment horizontal="right" wrapText="1"/>
    </xf>
    <xf numFmtId="9" fontId="78" fillId="2" borderId="12" xfId="0" applyNumberFormat="1" applyFont="1" applyFill="1" applyBorder="1" applyAlignment="1">
      <alignment horizontal="right" wrapText="1"/>
    </xf>
    <xf numFmtId="9" fontId="78" fillId="2" borderId="0" xfId="0" applyNumberFormat="1" applyFont="1" applyFill="1" applyBorder="1" applyAlignment="1">
      <alignment horizontal="right" wrapText="1"/>
    </xf>
    <xf numFmtId="1" fontId="83" fillId="3" borderId="11" xfId="0" applyNumberFormat="1" applyFont="1" applyFill="1" applyBorder="1" applyAlignment="1">
      <alignment horizontal="center"/>
    </xf>
    <xf numFmtId="1" fontId="83" fillId="3" borderId="13" xfId="0" applyNumberFormat="1" applyFont="1" applyFill="1" applyBorder="1" applyAlignment="1">
      <alignment horizontal="center"/>
    </xf>
    <xf numFmtId="1" fontId="83" fillId="3" borderId="0" xfId="0" applyNumberFormat="1" applyFont="1" applyFill="1" applyBorder="1" applyAlignment="1">
      <alignment horizontal="center"/>
    </xf>
    <xf numFmtId="0" fontId="32" fillId="0" borderId="29" xfId="0" applyFont="1" applyBorder="1" applyAlignment="1">
      <alignment horizontal="left" indent="4"/>
    </xf>
    <xf numFmtId="3" fontId="32" fillId="0" borderId="38" xfId="0" applyNumberFormat="1" applyFont="1" applyBorder="1" applyAlignment="1">
      <alignment horizontal="right"/>
    </xf>
    <xf numFmtId="3" fontId="32" fillId="0" borderId="25" xfId="0" applyNumberFormat="1" applyFont="1" applyBorder="1" applyAlignment="1">
      <alignment horizontal="right"/>
    </xf>
    <xf numFmtId="164" fontId="32" fillId="0" borderId="29" xfId="2" applyNumberFormat="1" applyFont="1" applyBorder="1" applyAlignment="1">
      <alignment horizontal="right"/>
    </xf>
    <xf numFmtId="3" fontId="32" fillId="0" borderId="28" xfId="0" applyNumberFormat="1" applyFont="1" applyBorder="1" applyAlignment="1">
      <alignment horizontal="right"/>
    </xf>
    <xf numFmtId="164" fontId="32" fillId="0" borderId="116" xfId="2" applyNumberFormat="1" applyFont="1" applyBorder="1" applyAlignment="1">
      <alignment horizontal="right"/>
    </xf>
    <xf numFmtId="3" fontId="32" fillId="2" borderId="16" xfId="0" applyNumberFormat="1" applyFont="1" applyFill="1" applyBorder="1"/>
    <xf numFmtId="3" fontId="32" fillId="2" borderId="8" xfId="0" applyNumberFormat="1" applyFont="1" applyFill="1" applyBorder="1"/>
    <xf numFmtId="164" fontId="32" fillId="2" borderId="16" xfId="20" applyNumberFormat="1" applyFont="1" applyFill="1" applyBorder="1"/>
    <xf numFmtId="164" fontId="32" fillId="2" borderId="9" xfId="20" applyNumberFormat="1" applyFont="1" applyFill="1" applyBorder="1"/>
    <xf numFmtId="0" fontId="32" fillId="2" borderId="16" xfId="0" applyNumberFormat="1" applyFont="1" applyFill="1" applyBorder="1"/>
    <xf numFmtId="164" fontId="32" fillId="2" borderId="16" xfId="2" applyNumberFormat="1" applyFont="1" applyFill="1" applyBorder="1"/>
    <xf numFmtId="3" fontId="32" fillId="2" borderId="16" xfId="0" applyNumberFormat="1" applyFont="1" applyFill="1" applyBorder="1" applyAlignment="1"/>
    <xf numFmtId="3" fontId="32" fillId="2" borderId="16" xfId="0" applyNumberFormat="1" applyFont="1" applyFill="1" applyBorder="1" applyAlignment="1">
      <alignment horizontal="left"/>
    </xf>
    <xf numFmtId="0" fontId="38" fillId="2" borderId="8" xfId="0" applyFont="1" applyFill="1" applyBorder="1"/>
    <xf numFmtId="164" fontId="32" fillId="2" borderId="8" xfId="20" applyNumberFormat="1" applyFont="1" applyFill="1" applyBorder="1"/>
    <xf numFmtId="0" fontId="41" fillId="16" borderId="0" xfId="8" applyFont="1" applyFill="1" applyBorder="1" applyAlignment="1">
      <alignment horizontal="center" vertical="center"/>
    </xf>
    <xf numFmtId="0" fontId="41" fillId="16" borderId="13" xfId="8" applyFont="1" applyFill="1" applyBorder="1" applyAlignment="1">
      <alignment horizontal="center" vertical="center" wrapText="1"/>
    </xf>
    <xf numFmtId="0" fontId="41" fillId="16" borderId="0" xfId="8" applyFont="1" applyFill="1" applyBorder="1" applyAlignment="1">
      <alignment horizontal="center" vertical="center" wrapText="1"/>
    </xf>
    <xf numFmtId="0" fontId="41" fillId="16" borderId="4" xfId="8" applyFont="1" applyFill="1" applyBorder="1" applyAlignment="1">
      <alignment horizontal="center" vertical="center" wrapText="1"/>
    </xf>
    <xf numFmtId="0" fontId="41" fillId="16" borderId="12" xfId="8" applyFont="1" applyFill="1" applyBorder="1" applyAlignment="1">
      <alignment horizontal="center" vertical="center" wrapText="1"/>
    </xf>
    <xf numFmtId="0" fontId="38" fillId="2" borderId="80" xfId="0" applyFont="1" applyFill="1" applyBorder="1"/>
    <xf numFmtId="3" fontId="32" fillId="2" borderId="6" xfId="0" applyNumberFormat="1" applyFont="1" applyFill="1" applyBorder="1"/>
    <xf numFmtId="164" fontId="32" fillId="2" borderId="6" xfId="20" applyNumberFormat="1" applyFont="1" applyFill="1" applyBorder="1"/>
    <xf numFmtId="164" fontId="32" fillId="2" borderId="6" xfId="2" applyNumberFormat="1" applyFont="1" applyFill="1" applyBorder="1"/>
    <xf numFmtId="164" fontId="32" fillId="2" borderId="80" xfId="20" applyNumberFormat="1" applyFont="1" applyFill="1" applyBorder="1"/>
    <xf numFmtId="0" fontId="70" fillId="0" borderId="0" xfId="43" applyFont="1" applyBorder="1"/>
    <xf numFmtId="3" fontId="78" fillId="0" borderId="5" xfId="0" applyNumberFormat="1" applyFont="1" applyBorder="1" applyAlignment="1">
      <alignment horizontal="center" vertical="center" wrapText="1"/>
    </xf>
    <xf numFmtId="10" fontId="78" fillId="0" borderId="5" xfId="0" applyNumberFormat="1" applyFont="1" applyBorder="1" applyAlignment="1">
      <alignment horizontal="center" vertical="center" wrapText="1"/>
    </xf>
    <xf numFmtId="3" fontId="78" fillId="0" borderId="16" xfId="0"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72" fillId="16" borderId="8" xfId="0" applyFont="1" applyFill="1" applyBorder="1" applyAlignment="1">
      <alignment horizontal="center" vertical="center" wrapText="1"/>
    </xf>
    <xf numFmtId="9" fontId="78" fillId="0" borderId="8" xfId="2" applyFont="1" applyBorder="1" applyAlignment="1">
      <alignment horizontal="center" vertical="center"/>
    </xf>
    <xf numFmtId="0" fontId="2" fillId="0" borderId="12" xfId="0" applyFont="1" applyBorder="1" applyAlignment="1">
      <alignment horizontal="left" vertical="center" wrapText="1"/>
    </xf>
    <xf numFmtId="3" fontId="78" fillId="0" borderId="12" xfId="0" applyNumberFormat="1" applyFont="1" applyBorder="1" applyAlignment="1">
      <alignment horizontal="center" vertical="center" wrapText="1"/>
    </xf>
    <xf numFmtId="10" fontId="78" fillId="0" borderId="12" xfId="0" applyNumberFormat="1" applyFont="1" applyBorder="1" applyAlignment="1">
      <alignment horizontal="center" vertical="center" wrapText="1"/>
    </xf>
    <xf numFmtId="3" fontId="78" fillId="0" borderId="6" xfId="0" applyNumberFormat="1" applyFont="1" applyBorder="1" applyAlignment="1">
      <alignment horizontal="center" vertical="center"/>
    </xf>
    <xf numFmtId="9" fontId="78" fillId="0" borderId="80" xfId="2" applyFont="1" applyBorder="1" applyAlignment="1">
      <alignment horizontal="center" vertical="center"/>
    </xf>
    <xf numFmtId="0" fontId="2" fillId="2" borderId="5" xfId="0" applyFont="1" applyFill="1" applyBorder="1" applyAlignment="1">
      <alignment horizontal="center" vertical="center" wrapText="1"/>
    </xf>
    <xf numFmtId="3" fontId="78" fillId="2" borderId="5" xfId="0" applyNumberFormat="1" applyFont="1" applyFill="1" applyBorder="1" applyAlignment="1">
      <alignment horizontal="center" vertical="center" wrapText="1"/>
    </xf>
    <xf numFmtId="10" fontId="78" fillId="2" borderId="5" xfId="0" applyNumberFormat="1" applyFont="1" applyFill="1" applyBorder="1" applyAlignment="1">
      <alignment horizontal="center" vertical="center" wrapText="1"/>
    </xf>
    <xf numFmtId="3" fontId="78" fillId="2" borderId="16" xfId="0" applyNumberFormat="1" applyFont="1" applyFill="1" applyBorder="1" applyAlignment="1">
      <alignment horizontal="center" vertical="center"/>
    </xf>
    <xf numFmtId="9" fontId="78" fillId="2" borderId="8" xfId="2" applyFont="1" applyFill="1" applyBorder="1" applyAlignment="1">
      <alignment horizontal="center" vertical="center"/>
    </xf>
    <xf numFmtId="0" fontId="2" fillId="2" borderId="5" xfId="0" applyFont="1" applyFill="1" applyBorder="1" applyAlignment="1">
      <alignment horizontal="left" vertical="center" wrapText="1"/>
    </xf>
    <xf numFmtId="0" fontId="78" fillId="0" borderId="5" xfId="0" applyNumberFormat="1" applyFont="1" applyBorder="1" applyAlignment="1">
      <alignment horizontal="center" vertical="center" wrapText="1"/>
    </xf>
    <xf numFmtId="0" fontId="78" fillId="2" borderId="5" xfId="0" applyNumberFormat="1" applyFont="1" applyFill="1" applyBorder="1" applyAlignment="1">
      <alignment horizontal="center" vertical="center" wrapText="1"/>
    </xf>
    <xf numFmtId="0" fontId="78" fillId="0" borderId="12" xfId="0" applyNumberFormat="1" applyFont="1" applyBorder="1" applyAlignment="1">
      <alignment horizontal="center" vertical="center" wrapText="1"/>
    </xf>
    <xf numFmtId="0" fontId="5" fillId="16" borderId="7" xfId="0" applyFont="1" applyFill="1" applyBorder="1" applyAlignment="1">
      <alignment horizontal="center" vertical="center" wrapText="1"/>
    </xf>
    <xf numFmtId="0" fontId="5" fillId="16" borderId="9" xfId="0" applyFont="1" applyFill="1" applyBorder="1" applyAlignment="1">
      <alignment horizontal="center" vertical="center" wrapText="1"/>
    </xf>
    <xf numFmtId="0" fontId="0" fillId="0" borderId="0" xfId="0"/>
    <xf numFmtId="0" fontId="1" fillId="16" borderId="3" xfId="0" applyFont="1" applyFill="1" applyBorder="1" applyAlignment="1">
      <alignment vertical="center" wrapText="1"/>
    </xf>
    <xf numFmtId="0" fontId="1" fillId="16" borderId="0" xfId="0" applyFont="1" applyFill="1" applyBorder="1" applyAlignment="1">
      <alignment horizontal="center" vertical="center" wrapText="1"/>
    </xf>
    <xf numFmtId="0" fontId="41" fillId="19" borderId="80" xfId="6" applyFont="1" applyFill="1" applyBorder="1" applyAlignment="1">
      <alignment horizontal="center"/>
    </xf>
    <xf numFmtId="0" fontId="41" fillId="19" borderId="14" xfId="6" applyFont="1" applyFill="1" applyBorder="1" applyAlignment="1">
      <alignment horizontal="center"/>
    </xf>
    <xf numFmtId="0" fontId="41" fillId="16" borderId="36" xfId="6" applyFont="1" applyFill="1" applyBorder="1"/>
    <xf numFmtId="3" fontId="41" fillId="16" borderId="36" xfId="6" applyNumberFormat="1" applyFont="1" applyFill="1" applyBorder="1" applyAlignment="1">
      <alignment horizontal="center" wrapText="1"/>
    </xf>
    <xf numFmtId="0" fontId="21" fillId="0" borderId="16" xfId="0" applyFont="1" applyBorder="1" applyAlignment="1">
      <alignment horizontal="center" vertical="center" wrapText="1"/>
    </xf>
    <xf numFmtId="10" fontId="22" fillId="9" borderId="5" xfId="0" applyNumberFormat="1" applyFont="1" applyFill="1" applyBorder="1" applyAlignment="1">
      <alignment horizontal="center" vertical="center" wrapText="1"/>
    </xf>
    <xf numFmtId="0" fontId="21" fillId="0" borderId="7" xfId="0" applyFont="1" applyBorder="1" applyAlignment="1">
      <alignment horizontal="center" vertical="center" wrapText="1"/>
    </xf>
    <xf numFmtId="10" fontId="22" fillId="9" borderId="16" xfId="0" applyNumberFormat="1" applyFont="1" applyFill="1" applyBorder="1" applyAlignment="1">
      <alignment horizontal="center" vertical="center" wrapText="1"/>
    </xf>
    <xf numFmtId="9" fontId="22" fillId="9" borderId="7" xfId="0" applyNumberFormat="1" applyFont="1" applyFill="1" applyBorder="1" applyAlignment="1">
      <alignment horizontal="center" vertical="center" wrapText="1"/>
    </xf>
    <xf numFmtId="0" fontId="21" fillId="0" borderId="8" xfId="0" applyFont="1" applyBorder="1" applyAlignment="1">
      <alignment horizontal="center" vertical="center" wrapText="1"/>
    </xf>
    <xf numFmtId="0" fontId="22" fillId="9" borderId="5" xfId="0" applyFont="1" applyFill="1" applyBorder="1" applyAlignment="1">
      <alignment horizontal="center" vertical="center" wrapText="1"/>
    </xf>
    <xf numFmtId="10" fontId="22" fillId="9" borderId="6" xfId="0" applyNumberFormat="1"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83" fillId="16" borderId="12" xfId="0" applyFont="1" applyFill="1" applyBorder="1" applyAlignment="1">
      <alignment horizontal="center" vertical="center" wrapText="1"/>
    </xf>
    <xf numFmtId="0" fontId="83" fillId="16" borderId="13" xfId="0" applyFont="1" applyFill="1" applyBorder="1" applyAlignment="1">
      <alignment horizontal="center" vertical="center" wrapText="1"/>
    </xf>
    <xf numFmtId="0" fontId="83" fillId="16" borderId="11" xfId="0" applyFont="1" applyFill="1" applyBorder="1" applyAlignment="1">
      <alignment horizontal="center" vertical="center" wrapText="1"/>
    </xf>
    <xf numFmtId="0" fontId="87" fillId="0" borderId="11" xfId="12" applyFont="1" applyBorder="1" applyAlignment="1"/>
    <xf numFmtId="0" fontId="52" fillId="2" borderId="0" xfId="0" applyFont="1" applyFill="1"/>
    <xf numFmtId="0" fontId="0" fillId="2" borderId="0" xfId="0" applyFill="1" applyBorder="1"/>
    <xf numFmtId="0" fontId="0" fillId="0" borderId="5" xfId="0" applyFont="1" applyBorder="1" applyAlignment="1">
      <alignment vertical="center" wrapText="1"/>
    </xf>
    <xf numFmtId="0" fontId="0" fillId="0" borderId="16" xfId="0" applyFont="1" applyBorder="1" applyAlignment="1">
      <alignment vertical="center" wrapText="1"/>
    </xf>
    <xf numFmtId="164" fontId="0" fillId="0" borderId="5" xfId="2" applyNumberFormat="1" applyFont="1" applyBorder="1" applyAlignment="1">
      <alignment vertical="center" wrapText="1"/>
    </xf>
    <xf numFmtId="0" fontId="72" fillId="16" borderId="2" xfId="0" applyFont="1" applyFill="1" applyBorder="1" applyAlignment="1">
      <alignment horizontal="center" vertical="center" wrapText="1"/>
    </xf>
    <xf numFmtId="0" fontId="72" fillId="16" borderId="6" xfId="0" applyFont="1" applyFill="1" applyBorder="1" applyAlignment="1">
      <alignment horizontal="center" vertical="center" wrapText="1"/>
    </xf>
    <xf numFmtId="0" fontId="72" fillId="16" borderId="1" xfId="0" applyFont="1" applyFill="1" applyBorder="1" applyAlignment="1">
      <alignment horizontal="center" vertical="center" wrapText="1"/>
    </xf>
    <xf numFmtId="164" fontId="0" fillId="0" borderId="3" xfId="2" applyNumberFormat="1" applyFont="1" applyBorder="1" applyAlignment="1">
      <alignment vertical="center" wrapText="1"/>
    </xf>
    <xf numFmtId="0" fontId="91" fillId="16" borderId="12" xfId="0" applyFont="1" applyFill="1" applyBorder="1" applyAlignment="1">
      <alignment horizontal="center" vertical="center" wrapText="1"/>
    </xf>
    <xf numFmtId="0" fontId="91" fillId="16" borderId="5" xfId="0" applyFont="1" applyFill="1" applyBorder="1" applyAlignment="1">
      <alignment horizontal="center" vertical="center" wrapText="1"/>
    </xf>
    <xf numFmtId="0" fontId="91" fillId="16" borderId="3" xfId="0" applyFont="1" applyFill="1" applyBorder="1" applyAlignment="1">
      <alignment horizontal="center" vertical="center" wrapText="1"/>
    </xf>
    <xf numFmtId="0" fontId="91" fillId="16" borderId="95" xfId="0" applyFont="1" applyFill="1" applyBorder="1" applyAlignment="1">
      <alignment horizontal="center" vertical="center" wrapText="1"/>
    </xf>
    <xf numFmtId="0" fontId="74" fillId="4" borderId="23" xfId="0" applyFont="1" applyFill="1" applyBorder="1" applyAlignment="1">
      <alignment horizontal="left" vertical="top" wrapText="1"/>
    </xf>
    <xf numFmtId="0" fontId="90" fillId="16" borderId="43" xfId="0" applyFont="1" applyFill="1" applyBorder="1" applyAlignment="1">
      <alignment horizontal="center" vertical="center" wrapText="1"/>
    </xf>
    <xf numFmtId="0" fontId="90" fillId="16" borderId="115" xfId="0" applyFont="1" applyFill="1" applyBorder="1" applyAlignment="1">
      <alignment horizontal="center"/>
    </xf>
    <xf numFmtId="0" fontId="90" fillId="16" borderId="82" xfId="0" applyFont="1" applyFill="1" applyBorder="1" applyAlignment="1">
      <alignment horizontal="center" vertical="center" wrapText="1"/>
    </xf>
    <xf numFmtId="0" fontId="90" fillId="16" borderId="33" xfId="0" applyFont="1" applyFill="1" applyBorder="1" applyAlignment="1">
      <alignment horizontal="center"/>
    </xf>
    <xf numFmtId="0" fontId="21" fillId="16" borderId="95" xfId="0" applyFont="1" applyFill="1" applyBorder="1" applyAlignment="1">
      <alignment horizontal="center" wrapText="1"/>
    </xf>
    <xf numFmtId="0" fontId="21" fillId="16" borderId="76" xfId="0" applyFont="1" applyFill="1" applyBorder="1" applyAlignment="1">
      <alignment horizontal="center" wrapText="1"/>
    </xf>
    <xf numFmtId="0" fontId="21" fillId="16" borderId="98" xfId="0" applyFont="1" applyFill="1" applyBorder="1" applyAlignment="1">
      <alignment horizontal="center" wrapText="1"/>
    </xf>
    <xf numFmtId="0" fontId="0" fillId="2" borderId="132" xfId="0" applyFill="1" applyBorder="1"/>
    <xf numFmtId="0" fontId="0" fillId="2" borderId="133" xfId="0" applyFill="1" applyBorder="1"/>
    <xf numFmtId="0" fontId="0" fillId="2" borderId="60" xfId="0" applyFill="1" applyBorder="1"/>
    <xf numFmtId="0" fontId="0" fillId="2" borderId="3" xfId="0" applyFill="1" applyBorder="1"/>
    <xf numFmtId="164" fontId="0" fillId="2" borderId="135" xfId="2" applyNumberFormat="1" applyFont="1" applyFill="1" applyBorder="1"/>
    <xf numFmtId="164" fontId="0" fillId="2" borderId="136" xfId="2" applyNumberFormat="1" applyFont="1" applyFill="1" applyBorder="1"/>
    <xf numFmtId="164" fontId="0" fillId="2" borderId="78" xfId="2" applyNumberFormat="1" applyFont="1" applyFill="1" applyBorder="1"/>
    <xf numFmtId="164" fontId="0" fillId="2" borderId="131" xfId="2" applyNumberFormat="1" applyFont="1" applyFill="1" applyBorder="1"/>
    <xf numFmtId="164" fontId="0" fillId="2" borderId="137" xfId="2" applyNumberFormat="1" applyFont="1" applyFill="1" applyBorder="1"/>
    <xf numFmtId="3" fontId="0" fillId="0" borderId="0" xfId="0" applyNumberFormat="1" applyBorder="1" applyAlignment="1">
      <alignment horizontal="left"/>
    </xf>
    <xf numFmtId="164" fontId="0" fillId="0" borderId="0" xfId="0" applyNumberFormat="1" applyBorder="1"/>
    <xf numFmtId="0" fontId="92" fillId="16" borderId="114" xfId="0" applyFont="1" applyFill="1" applyBorder="1" applyAlignment="1">
      <alignment vertical="center" wrapText="1"/>
    </xf>
    <xf numFmtId="0" fontId="92" fillId="16" borderId="85" xfId="0" applyFont="1" applyFill="1" applyBorder="1" applyAlignment="1">
      <alignment vertical="center" wrapText="1"/>
    </xf>
    <xf numFmtId="0" fontId="92" fillId="16" borderId="24" xfId="0" applyFont="1" applyFill="1" applyBorder="1" applyAlignment="1">
      <alignment horizontal="center" vertical="top" wrapText="1"/>
    </xf>
    <xf numFmtId="0" fontId="41" fillId="16" borderId="82" xfId="6" applyFont="1" applyFill="1" applyBorder="1"/>
    <xf numFmtId="0" fontId="41" fillId="16" borderId="134" xfId="6" quotePrefix="1" applyNumberFormat="1" applyFont="1" applyFill="1" applyBorder="1" applyAlignment="1">
      <alignment horizontal="center"/>
    </xf>
    <xf numFmtId="3" fontId="41" fillId="16" borderId="42" xfId="6" applyNumberFormat="1" applyFont="1" applyFill="1" applyBorder="1" applyAlignment="1">
      <alignment horizontal="center" wrapText="1"/>
    </xf>
    <xf numFmtId="0" fontId="41" fillId="19" borderId="0" xfId="6" applyFont="1" applyFill="1" applyBorder="1" applyAlignment="1">
      <alignment horizontal="center"/>
    </xf>
    <xf numFmtId="0" fontId="41" fillId="19" borderId="12" xfId="6" applyFont="1" applyFill="1" applyBorder="1" applyAlignment="1">
      <alignment horizontal="center"/>
    </xf>
    <xf numFmtId="0" fontId="32" fillId="2" borderId="132" xfId="6" quotePrefix="1" applyNumberFormat="1" applyFont="1" applyFill="1" applyBorder="1" applyAlignment="1"/>
    <xf numFmtId="14" fontId="51" fillId="2" borderId="25" xfId="17" applyNumberFormat="1" applyFont="1" applyFill="1" applyBorder="1" applyAlignment="1">
      <alignment horizontal="right" wrapText="1"/>
    </xf>
    <xf numFmtId="3" fontId="51" fillId="2" borderId="25" xfId="17" applyNumberFormat="1" applyFont="1" applyFill="1" applyBorder="1" applyAlignment="1">
      <alignment horizontal="right" wrapText="1"/>
    </xf>
    <xf numFmtId="10" fontId="51" fillId="2" borderId="25" xfId="2" applyNumberFormat="1" applyFont="1" applyFill="1" applyBorder="1" applyAlignment="1">
      <alignment horizontal="right" wrapText="1"/>
    </xf>
    <xf numFmtId="2" fontId="51" fillId="2" borderId="135" xfId="17" applyNumberFormat="1" applyFont="1" applyFill="1" applyBorder="1" applyAlignment="1">
      <alignment horizontal="right" wrapText="1"/>
    </xf>
    <xf numFmtId="0" fontId="32" fillId="2" borderId="132" xfId="6" quotePrefix="1" applyNumberFormat="1" applyFont="1" applyFill="1" applyBorder="1"/>
    <xf numFmtId="3" fontId="51" fillId="2" borderId="25" xfId="17" applyNumberFormat="1" applyFont="1" applyFill="1" applyBorder="1"/>
    <xf numFmtId="1" fontId="8" fillId="2" borderId="25" xfId="0" applyNumberFormat="1" applyFont="1" applyFill="1" applyBorder="1"/>
    <xf numFmtId="3" fontId="32" fillId="2" borderId="0" xfId="0" applyNumberFormat="1" applyFont="1" applyFill="1" applyBorder="1" applyAlignment="1"/>
    <xf numFmtId="14" fontId="51" fillId="2" borderId="138" xfId="17" applyNumberFormat="1" applyFont="1" applyFill="1" applyBorder="1" applyAlignment="1">
      <alignment horizontal="right" wrapText="1"/>
    </xf>
    <xf numFmtId="3" fontId="51" fillId="2" borderId="138" xfId="17" applyNumberFormat="1" applyFont="1" applyFill="1" applyBorder="1" applyAlignment="1">
      <alignment horizontal="right" wrapText="1"/>
    </xf>
    <xf numFmtId="10" fontId="51" fillId="2" borderId="138" xfId="2" applyNumberFormat="1" applyFont="1" applyFill="1" applyBorder="1" applyAlignment="1">
      <alignment horizontal="right" wrapText="1"/>
    </xf>
    <xf numFmtId="2" fontId="51" fillId="2" borderId="136" xfId="17" applyNumberFormat="1" applyFont="1" applyFill="1" applyBorder="1" applyAlignment="1">
      <alignment horizontal="right" wrapText="1"/>
    </xf>
    <xf numFmtId="0" fontId="41" fillId="19" borderId="11" xfId="6" applyFont="1" applyFill="1" applyBorder="1" applyAlignment="1">
      <alignment wrapText="1"/>
    </xf>
    <xf numFmtId="0" fontId="41" fillId="19" borderId="0" xfId="6" applyFont="1" applyFill="1" applyBorder="1" applyAlignment="1">
      <alignment wrapText="1"/>
    </xf>
    <xf numFmtId="0" fontId="93" fillId="19" borderId="10" xfId="0" applyFont="1" applyFill="1" applyBorder="1" applyAlignment="1">
      <alignment horizontal="center" vertical="center"/>
    </xf>
    <xf numFmtId="0" fontId="93" fillId="19" borderId="1" xfId="0" applyFont="1" applyFill="1" applyBorder="1"/>
    <xf numFmtId="0" fontId="94" fillId="19" borderId="7" xfId="0" applyFont="1" applyFill="1" applyBorder="1" applyAlignment="1">
      <alignment horizontal="left" indent="4"/>
    </xf>
    <xf numFmtId="0" fontId="95" fillId="16" borderId="5" xfId="0" applyFont="1" applyFill="1" applyBorder="1" applyAlignment="1">
      <alignment vertical="center" wrapText="1"/>
    </xf>
    <xf numFmtId="0" fontId="54" fillId="0" borderId="15" xfId="0" applyFont="1" applyBorder="1" applyAlignment="1">
      <alignment horizontal="center" vertical="center" wrapText="1"/>
    </xf>
    <xf numFmtId="0" fontId="55" fillId="0" borderId="5" xfId="0" applyFont="1" applyBorder="1" applyAlignment="1">
      <alignment horizontal="center" vertical="center" wrapText="1"/>
    </xf>
    <xf numFmtId="0" fontId="54" fillId="0" borderId="6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5" fillId="16" borderId="3" xfId="0" applyFont="1" applyFill="1" applyBorder="1" applyAlignment="1">
      <alignment horizontal="center" vertical="center" wrapText="1"/>
    </xf>
    <xf numFmtId="10" fontId="4" fillId="0" borderId="0" xfId="0" applyNumberFormat="1" applyFont="1" applyBorder="1" applyAlignment="1">
      <alignment horizontal="right" vertical="center" wrapText="1"/>
    </xf>
    <xf numFmtId="10" fontId="4" fillId="0" borderId="7" xfId="0" applyNumberFormat="1" applyFont="1" applyBorder="1" applyAlignment="1">
      <alignment horizontal="right" vertical="center" wrapText="1"/>
    </xf>
    <xf numFmtId="10" fontId="4" fillId="0" borderId="8" xfId="0" applyNumberFormat="1" applyFont="1" applyBorder="1" applyAlignment="1">
      <alignment horizontal="right" vertical="center" wrapText="1"/>
    </xf>
    <xf numFmtId="10" fontId="4" fillId="0" borderId="140" xfId="0" applyNumberFormat="1" applyFont="1" applyBorder="1" applyAlignment="1">
      <alignment horizontal="right" vertical="center" wrapText="1"/>
    </xf>
    <xf numFmtId="10" fontId="4" fillId="0" borderId="3" xfId="0" applyNumberFormat="1" applyFont="1" applyBorder="1" applyAlignment="1">
      <alignment horizontal="right" vertical="center" wrapText="1"/>
    </xf>
    <xf numFmtId="0" fontId="7" fillId="2" borderId="5" xfId="0" applyFont="1" applyFill="1" applyBorder="1" applyAlignment="1">
      <alignment horizontal="center" vertical="center" wrapText="1"/>
    </xf>
    <xf numFmtId="1" fontId="58" fillId="2" borderId="4" xfId="0" applyNumberFormat="1" applyFont="1" applyFill="1" applyBorder="1" applyAlignment="1">
      <alignment horizontal="right" vertical="center" wrapText="1"/>
    </xf>
    <xf numFmtId="10" fontId="4" fillId="2" borderId="9" xfId="0" applyNumberFormat="1" applyFont="1" applyFill="1" applyBorder="1" applyAlignment="1">
      <alignment horizontal="right" vertical="center" wrapText="1"/>
    </xf>
    <xf numFmtId="10" fontId="4" fillId="2" borderId="5" xfId="0" applyNumberFormat="1" applyFont="1" applyFill="1" applyBorder="1" applyAlignment="1">
      <alignment horizontal="right" vertical="center" wrapText="1"/>
    </xf>
    <xf numFmtId="1" fontId="58" fillId="2" borderId="84" xfId="0" applyNumberFormat="1" applyFont="1" applyFill="1" applyBorder="1" applyAlignment="1">
      <alignment horizontal="right" vertical="center" wrapText="1"/>
    </xf>
    <xf numFmtId="10" fontId="4" fillId="2" borderId="3" xfId="0" applyNumberFormat="1" applyFont="1" applyFill="1" applyBorder="1" applyAlignment="1">
      <alignment horizontal="right" vertical="center" wrapText="1"/>
    </xf>
    <xf numFmtId="1" fontId="58" fillId="2" borderId="16" xfId="0" applyNumberFormat="1" applyFont="1" applyFill="1" applyBorder="1" applyAlignment="1">
      <alignment horizontal="right" vertical="center" wrapText="1"/>
    </xf>
    <xf numFmtId="10" fontId="4" fillId="2" borderId="16" xfId="0" applyNumberFormat="1" applyFont="1" applyFill="1" applyBorder="1" applyAlignment="1">
      <alignment horizontal="right" vertical="center" wrapText="1"/>
    </xf>
    <xf numFmtId="10" fontId="4" fillId="2" borderId="8" xfId="0" applyNumberFormat="1" applyFont="1" applyFill="1" applyBorder="1" applyAlignment="1">
      <alignment horizontal="right" vertical="center" wrapText="1"/>
    </xf>
    <xf numFmtId="1" fontId="58" fillId="2" borderId="9" xfId="0" applyNumberFormat="1" applyFont="1" applyFill="1" applyBorder="1" applyAlignment="1">
      <alignment horizontal="right" vertical="center" wrapText="1"/>
    </xf>
    <xf numFmtId="0" fontId="55" fillId="2" borderId="15" xfId="0" applyFont="1" applyFill="1" applyBorder="1" applyAlignment="1">
      <alignment horizontal="center" vertical="center" wrapText="1"/>
    </xf>
    <xf numFmtId="1" fontId="4" fillId="2" borderId="58" xfId="0" applyNumberFormat="1" applyFont="1" applyFill="1" applyBorder="1" applyAlignment="1">
      <alignment horizontal="right" vertical="center" wrapText="1"/>
    </xf>
    <xf numFmtId="10" fontId="4" fillId="2" borderId="58" xfId="0" applyNumberFormat="1" applyFont="1" applyFill="1" applyBorder="1" applyAlignment="1">
      <alignment horizontal="right" vertical="center" wrapText="1"/>
    </xf>
    <xf numFmtId="10" fontId="4" fillId="2" borderId="59" xfId="0" applyNumberFormat="1" applyFont="1" applyFill="1" applyBorder="1" applyAlignment="1">
      <alignment horizontal="right" vertical="center" wrapText="1"/>
    </xf>
    <xf numFmtId="10" fontId="4" fillId="2" borderId="139" xfId="0" applyNumberFormat="1" applyFont="1" applyFill="1" applyBorder="1" applyAlignment="1">
      <alignment horizontal="right" vertical="center" wrapText="1"/>
    </xf>
    <xf numFmtId="0" fontId="55" fillId="2" borderId="5" xfId="0" applyFont="1" applyFill="1" applyBorder="1" applyAlignment="1">
      <alignment horizontal="center" vertical="center" wrapText="1"/>
    </xf>
    <xf numFmtId="1" fontId="4" fillId="2" borderId="5" xfId="0" applyNumberFormat="1" applyFont="1" applyFill="1" applyBorder="1" applyAlignment="1">
      <alignment horizontal="right" vertical="center" wrapText="1"/>
    </xf>
    <xf numFmtId="10" fontId="4" fillId="2" borderId="0" xfId="0" applyNumberFormat="1" applyFont="1" applyFill="1" applyBorder="1" applyAlignment="1">
      <alignment horizontal="right" vertical="center" wrapText="1"/>
    </xf>
    <xf numFmtId="1" fontId="4" fillId="2" borderId="12" xfId="0" applyNumberFormat="1" applyFont="1" applyFill="1" applyBorder="1" applyAlignment="1">
      <alignment horizontal="right" vertical="center" wrapText="1"/>
    </xf>
    <xf numFmtId="10" fontId="4" fillId="2" borderId="12" xfId="0" applyNumberFormat="1" applyFont="1" applyFill="1" applyBorder="1" applyAlignment="1">
      <alignment horizontal="right" vertical="center" wrapText="1"/>
    </xf>
    <xf numFmtId="10" fontId="4" fillId="2" borderId="7" xfId="0" applyNumberFormat="1" applyFont="1" applyFill="1" applyBorder="1" applyAlignment="1">
      <alignment horizontal="right" vertical="center" wrapText="1"/>
    </xf>
    <xf numFmtId="0" fontId="54" fillId="2" borderId="5" xfId="0" applyFont="1" applyFill="1" applyBorder="1" applyAlignment="1">
      <alignment horizontal="center" vertical="center" wrapText="1"/>
    </xf>
    <xf numFmtId="1" fontId="4" fillId="2" borderId="16" xfId="0" applyNumberFormat="1" applyFont="1" applyFill="1" applyBorder="1" applyAlignment="1">
      <alignment horizontal="right" vertical="center" wrapText="1"/>
    </xf>
    <xf numFmtId="10" fontId="4" fillId="2" borderId="6" xfId="0" applyNumberFormat="1" applyFont="1" applyFill="1" applyBorder="1" applyAlignment="1">
      <alignment horizontal="right" vertical="center" wrapText="1"/>
    </xf>
    <xf numFmtId="0" fontId="38" fillId="0" borderId="128" xfId="44" applyFont="1"/>
    <xf numFmtId="0" fontId="21" fillId="16" borderId="95" xfId="0" applyFont="1" applyFill="1" applyBorder="1" applyAlignment="1">
      <alignment wrapText="1"/>
    </xf>
    <xf numFmtId="0" fontId="21" fillId="16" borderId="76" xfId="0" applyFont="1" applyFill="1" applyBorder="1" applyAlignment="1">
      <alignment wrapText="1"/>
    </xf>
    <xf numFmtId="0" fontId="0" fillId="2" borderId="36" xfId="0" applyFill="1" applyBorder="1" applyAlignment="1">
      <alignment horizontal="center"/>
    </xf>
    <xf numFmtId="0" fontId="0" fillId="2" borderId="36" xfId="0" applyNumberFormat="1" applyFill="1" applyBorder="1" applyAlignment="1">
      <alignment horizontal="center"/>
    </xf>
    <xf numFmtId="0" fontId="31" fillId="2" borderId="13" xfId="0"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0" xfId="0" applyNumberFormat="1" applyFont="1" applyFill="1" applyBorder="1" applyAlignment="1">
      <alignment horizontal="center" vertical="center" wrapText="1"/>
    </xf>
    <xf numFmtId="0" fontId="96" fillId="0" borderId="0" xfId="0" applyFont="1"/>
    <xf numFmtId="0" fontId="36" fillId="0" borderId="0" xfId="0" applyFont="1"/>
    <xf numFmtId="0" fontId="78" fillId="0" borderId="0" xfId="0" applyFont="1" applyFill="1"/>
    <xf numFmtId="0" fontId="80" fillId="0" borderId="0" xfId="1" applyFont="1"/>
    <xf numFmtId="0" fontId="34" fillId="16" borderId="82" xfId="0" applyFont="1" applyFill="1" applyBorder="1" applyAlignment="1">
      <alignment wrapText="1"/>
    </xf>
    <xf numFmtId="0" fontId="34" fillId="16" borderId="36" xfId="0" applyFont="1" applyFill="1" applyBorder="1" applyAlignment="1">
      <alignment wrapText="1"/>
    </xf>
    <xf numFmtId="0" fontId="34" fillId="16" borderId="42" xfId="0" applyFont="1" applyFill="1" applyBorder="1" applyAlignment="1">
      <alignment wrapText="1"/>
    </xf>
    <xf numFmtId="0" fontId="96" fillId="2" borderId="5" xfId="0" applyFont="1" applyFill="1" applyBorder="1" applyAlignment="1">
      <alignment vertical="center" wrapText="1"/>
    </xf>
    <xf numFmtId="0" fontId="2" fillId="2" borderId="7" xfId="0" applyFont="1" applyFill="1" applyBorder="1" applyAlignment="1">
      <alignment vertical="center" wrapText="1"/>
    </xf>
    <xf numFmtId="0" fontId="78" fillId="2" borderId="3" xfId="0" applyFont="1" applyFill="1" applyBorder="1" applyAlignment="1">
      <alignment vertical="center" wrapText="1"/>
    </xf>
    <xf numFmtId="0" fontId="2" fillId="0" borderId="7" xfId="0" applyFont="1" applyBorder="1" applyAlignment="1">
      <alignment vertical="center" wrapText="1"/>
    </xf>
    <xf numFmtId="0" fontId="78" fillId="0" borderId="3" xfId="0" applyFont="1" applyBorder="1" applyAlignment="1">
      <alignment vertical="center" wrapText="1"/>
    </xf>
    <xf numFmtId="0" fontId="82" fillId="2" borderId="7" xfId="0" applyFont="1" applyFill="1" applyBorder="1" applyAlignment="1">
      <alignment vertical="center" wrapText="1"/>
    </xf>
    <xf numFmtId="0" fontId="78" fillId="0" borderId="7" xfId="0" applyFont="1" applyBorder="1" applyAlignment="1">
      <alignment horizontal="left" vertical="center" wrapText="1"/>
    </xf>
    <xf numFmtId="0" fontId="2" fillId="2" borderId="1" xfId="0" applyFont="1" applyFill="1" applyBorder="1" applyAlignment="1">
      <alignment vertical="center" wrapText="1"/>
    </xf>
    <xf numFmtId="0" fontId="78" fillId="2" borderId="0" xfId="0" applyFont="1" applyFill="1" applyBorder="1" applyAlignment="1">
      <alignment vertical="center" wrapText="1"/>
    </xf>
    <xf numFmtId="0" fontId="36" fillId="0" borderId="11" xfId="12" applyFont="1" applyBorder="1" applyAlignment="1"/>
    <xf numFmtId="0" fontId="0" fillId="0" borderId="141" xfId="0" applyNumberFormat="1" applyFont="1" applyFill="1" applyBorder="1" applyAlignment="1">
      <alignment vertical="top"/>
    </xf>
    <xf numFmtId="0" fontId="83" fillId="21" borderId="82" xfId="0" applyNumberFormat="1" applyFont="1" applyFill="1" applyBorder="1" applyAlignment="1">
      <alignment horizontal="center" vertical="center" wrapText="1"/>
    </xf>
    <xf numFmtId="0" fontId="83" fillId="21" borderId="36" xfId="0" applyNumberFormat="1" applyFont="1" applyFill="1" applyBorder="1" applyAlignment="1">
      <alignment horizontal="center" vertical="center" wrapText="1"/>
    </xf>
    <xf numFmtId="0" fontId="83" fillId="21" borderId="42" xfId="0" applyNumberFormat="1" applyFont="1" applyFill="1" applyBorder="1" applyAlignment="1">
      <alignment horizontal="center" vertical="center" wrapText="1"/>
    </xf>
    <xf numFmtId="0" fontId="0" fillId="0" borderId="3" xfId="0" applyBorder="1"/>
    <xf numFmtId="0" fontId="98" fillId="19" borderId="104" xfId="0" applyFont="1" applyFill="1" applyBorder="1" applyAlignment="1">
      <alignment horizontal="center" vertical="center"/>
    </xf>
    <xf numFmtId="0" fontId="66" fillId="2" borderId="147" xfId="12" applyFont="1" applyFill="1" applyBorder="1" applyAlignment="1"/>
    <xf numFmtId="3" fontId="67" fillId="2" borderId="147" xfId="12" applyNumberFormat="1" applyFont="1" applyFill="1" applyBorder="1" applyAlignment="1"/>
    <xf numFmtId="164" fontId="67" fillId="2" borderId="147" xfId="2" applyNumberFormat="1" applyFont="1" applyFill="1" applyBorder="1" applyAlignment="1"/>
    <xf numFmtId="0" fontId="67" fillId="2" borderId="147" xfId="12" applyFont="1" applyFill="1" applyBorder="1" applyAlignment="1"/>
    <xf numFmtId="3" fontId="67" fillId="2" borderId="147" xfId="0" applyNumberFormat="1" applyFont="1" applyFill="1" applyBorder="1" applyAlignment="1"/>
    <xf numFmtId="3" fontId="68" fillId="2" borderId="147" xfId="0" applyNumberFormat="1" applyFont="1" applyFill="1" applyBorder="1"/>
    <xf numFmtId="0" fontId="67" fillId="3" borderId="147" xfId="12" applyFont="1" applyFill="1" applyBorder="1" applyAlignment="1"/>
    <xf numFmtId="3" fontId="67" fillId="3" borderId="147" xfId="12" applyNumberFormat="1" applyFont="1" applyFill="1" applyBorder="1" applyAlignment="1"/>
    <xf numFmtId="164" fontId="67" fillId="3" borderId="147" xfId="2" applyNumberFormat="1" applyFont="1" applyFill="1" applyBorder="1" applyAlignment="1"/>
    <xf numFmtId="0" fontId="99" fillId="16" borderId="13" xfId="0" applyFont="1" applyFill="1" applyBorder="1" applyAlignment="1">
      <alignment horizontal="center" vertical="center"/>
    </xf>
    <xf numFmtId="14" fontId="65" fillId="16" borderId="148" xfId="3" applyNumberFormat="1" applyFont="1" applyFill="1" applyBorder="1" applyAlignment="1">
      <alignment horizontal="right"/>
    </xf>
    <xf numFmtId="0" fontId="100" fillId="2" borderId="147" xfId="12" applyFont="1" applyFill="1" applyBorder="1" applyAlignment="1"/>
    <xf numFmtId="0" fontId="92" fillId="16" borderId="127" xfId="6" quotePrefix="1" applyNumberFormat="1" applyFont="1" applyFill="1" applyBorder="1" applyAlignment="1">
      <alignment horizontal="center"/>
    </xf>
    <xf numFmtId="0" fontId="61" fillId="2" borderId="132" xfId="6" quotePrefix="1" applyNumberFormat="1" applyFont="1" applyFill="1" applyBorder="1"/>
    <xf numFmtId="0" fontId="101" fillId="16" borderId="87" xfId="0" applyFont="1" applyFill="1" applyBorder="1" applyAlignment="1">
      <alignment horizontal="center" vertical="center"/>
    </xf>
    <xf numFmtId="0" fontId="101" fillId="16" borderId="12" xfId="0" applyFont="1" applyFill="1" applyBorder="1" applyAlignment="1">
      <alignment horizontal="center" vertical="center"/>
    </xf>
    <xf numFmtId="0" fontId="61" fillId="4" borderId="112" xfId="0" applyFont="1" applyFill="1" applyBorder="1" applyAlignment="1">
      <alignment horizontal="left" vertical="top" wrapText="1"/>
    </xf>
    <xf numFmtId="0" fontId="32" fillId="15" borderId="146" xfId="0" applyFont="1" applyFill="1" applyBorder="1"/>
    <xf numFmtId="0" fontId="0" fillId="0" borderId="150" xfId="0" applyBorder="1" applyAlignment="1">
      <alignment horizontal="right"/>
    </xf>
    <xf numFmtId="0" fontId="0" fillId="0" borderId="151" xfId="0" applyBorder="1" applyAlignment="1">
      <alignment horizontal="right"/>
    </xf>
    <xf numFmtId="0" fontId="0" fillId="17" borderId="82" xfId="0" applyFill="1" applyBorder="1"/>
    <xf numFmtId="0" fontId="0" fillId="17" borderId="0" xfId="0" applyFill="1" applyBorder="1" applyAlignment="1">
      <alignment horizontal="right"/>
    </xf>
    <xf numFmtId="0" fontId="0" fillId="17" borderId="43" xfId="0" applyFill="1" applyBorder="1" applyAlignment="1">
      <alignment horizontal="right"/>
    </xf>
    <xf numFmtId="0" fontId="0" fillId="15" borderId="60" xfId="0" applyFill="1" applyBorder="1"/>
    <xf numFmtId="0" fontId="0" fillId="15" borderId="0" xfId="0" applyFill="1" applyBorder="1" applyAlignment="1">
      <alignment horizontal="right"/>
    </xf>
    <xf numFmtId="0" fontId="0" fillId="15" borderId="82" xfId="0" applyFill="1" applyBorder="1" applyAlignment="1">
      <alignment horizontal="right"/>
    </xf>
    <xf numFmtId="0" fontId="0" fillId="18" borderId="82" xfId="0" applyFill="1" applyBorder="1"/>
    <xf numFmtId="0" fontId="0" fillId="18" borderId="146" xfId="0" applyFill="1" applyBorder="1" applyAlignment="1">
      <alignment horizontal="right"/>
    </xf>
    <xf numFmtId="164" fontId="32" fillId="15" borderId="152" xfId="2" applyNumberFormat="1" applyFont="1" applyFill="1" applyBorder="1"/>
    <xf numFmtId="164" fontId="0" fillId="0" borderId="149" xfId="2" applyNumberFormat="1" applyFont="1" applyBorder="1" applyAlignment="1">
      <alignment horizontal="right"/>
    </xf>
    <xf numFmtId="164" fontId="0" fillId="0" borderId="153" xfId="2" applyNumberFormat="1" applyFont="1" applyBorder="1" applyAlignment="1">
      <alignment horizontal="right"/>
    </xf>
    <xf numFmtId="164" fontId="0" fillId="0" borderId="3" xfId="2" applyNumberFormat="1" applyFont="1" applyBorder="1" applyAlignment="1">
      <alignment horizontal="right"/>
    </xf>
    <xf numFmtId="164" fontId="0" fillId="17" borderId="43" xfId="2" applyNumberFormat="1" applyFont="1" applyFill="1" applyBorder="1"/>
    <xf numFmtId="164" fontId="0" fillId="17" borderId="0" xfId="2" applyNumberFormat="1" applyFont="1" applyFill="1" applyBorder="1" applyAlignment="1">
      <alignment horizontal="right"/>
    </xf>
    <xf numFmtId="164" fontId="0" fillId="17" borderId="43" xfId="2" applyNumberFormat="1" applyFont="1" applyFill="1" applyBorder="1" applyAlignment="1">
      <alignment horizontal="right"/>
    </xf>
    <xf numFmtId="164" fontId="0" fillId="0" borderId="3" xfId="2" applyNumberFormat="1" applyFont="1" applyBorder="1"/>
    <xf numFmtId="164" fontId="0" fillId="15" borderId="122" xfId="2" applyNumberFormat="1" applyFont="1" applyFill="1" applyBorder="1"/>
    <xf numFmtId="164" fontId="0" fillId="15" borderId="0" xfId="2" applyNumberFormat="1" applyFont="1" applyFill="1" applyBorder="1" applyAlignment="1">
      <alignment horizontal="right"/>
    </xf>
    <xf numFmtId="164" fontId="0" fillId="15" borderId="43" xfId="2" applyNumberFormat="1" applyFont="1" applyFill="1" applyBorder="1" applyAlignment="1">
      <alignment horizontal="right"/>
    </xf>
    <xf numFmtId="164" fontId="0" fillId="18" borderId="43" xfId="2" applyNumberFormat="1" applyFont="1" applyFill="1" applyBorder="1"/>
    <xf numFmtId="164" fontId="0" fillId="18" borderId="152" xfId="2" applyNumberFormat="1" applyFont="1" applyFill="1" applyBorder="1" applyAlignment="1">
      <alignment horizontal="right"/>
    </xf>
    <xf numFmtId="0" fontId="0" fillId="18" borderId="150" xfId="0" applyFill="1" applyBorder="1" applyAlignment="1">
      <alignment horizontal="right"/>
    </xf>
    <xf numFmtId="164" fontId="0" fillId="18" borderId="149" xfId="2" applyNumberFormat="1" applyFont="1" applyFill="1" applyBorder="1" applyAlignment="1">
      <alignment horizontal="right"/>
    </xf>
    <xf numFmtId="0" fontId="0" fillId="2" borderId="33" xfId="0" applyFill="1" applyBorder="1" applyAlignment="1">
      <alignment horizontal="right"/>
    </xf>
    <xf numFmtId="0" fontId="0" fillId="2" borderId="144" xfId="0" applyFill="1" applyBorder="1" applyAlignment="1">
      <alignment horizontal="right"/>
    </xf>
    <xf numFmtId="164" fontId="0" fillId="2" borderId="153" xfId="2" applyNumberFormat="1" applyFont="1" applyFill="1" applyBorder="1" applyAlignment="1">
      <alignment horizontal="right"/>
    </xf>
    <xf numFmtId="164" fontId="0" fillId="2" borderId="0" xfId="2" applyNumberFormat="1" applyFont="1" applyFill="1" applyBorder="1" applyAlignment="1">
      <alignment horizontal="right"/>
    </xf>
    <xf numFmtId="0" fontId="0" fillId="2" borderId="0" xfId="0" applyFill="1" applyBorder="1" applyAlignment="1">
      <alignment horizontal="right"/>
    </xf>
    <xf numFmtId="164" fontId="0" fillId="2" borderId="0" xfId="2" applyNumberFormat="1" applyFont="1" applyFill="1" applyBorder="1"/>
    <xf numFmtId="0" fontId="102" fillId="3" borderId="82" xfId="0" applyFont="1" applyFill="1" applyBorder="1" applyAlignment="1">
      <alignment horizontal="center"/>
    </xf>
    <xf numFmtId="0" fontId="102" fillId="3" borderId="36" xfId="0" applyFont="1" applyFill="1" applyBorder="1" applyAlignment="1">
      <alignment horizontal="center"/>
    </xf>
    <xf numFmtId="0" fontId="102" fillId="3" borderId="42" xfId="0" applyFont="1" applyFill="1" applyBorder="1" applyAlignment="1">
      <alignment horizontal="center"/>
    </xf>
    <xf numFmtId="0" fontId="103" fillId="0" borderId="0" xfId="0" applyFont="1"/>
    <xf numFmtId="164" fontId="0" fillId="2" borderId="154" xfId="2" applyNumberFormat="1" applyFont="1" applyFill="1" applyBorder="1"/>
    <xf numFmtId="164" fontId="0" fillId="2" borderId="155" xfId="2" applyNumberFormat="1" applyFont="1" applyFill="1" applyBorder="1"/>
    <xf numFmtId="3" fontId="0" fillId="2" borderId="134" xfId="0" applyNumberFormat="1" applyFill="1" applyBorder="1" applyAlignment="1">
      <alignment horizontal="left"/>
    </xf>
    <xf numFmtId="164" fontId="0" fillId="2" borderId="134" xfId="0" applyNumberFormat="1" applyFill="1" applyBorder="1"/>
    <xf numFmtId="0" fontId="0" fillId="2" borderId="146" xfId="0" applyFill="1" applyBorder="1"/>
    <xf numFmtId="0" fontId="0" fillId="2" borderId="150" xfId="0" applyFill="1" applyBorder="1"/>
    <xf numFmtId="164" fontId="102" fillId="3" borderId="42" xfId="0" applyNumberFormat="1" applyFont="1" applyFill="1" applyBorder="1" applyAlignment="1">
      <alignment horizontal="center"/>
    </xf>
    <xf numFmtId="3" fontId="0" fillId="2" borderId="149" xfId="0" applyNumberFormat="1" applyFill="1" applyBorder="1" applyAlignment="1">
      <alignment horizontal="left"/>
    </xf>
    <xf numFmtId="3" fontId="0" fillId="2" borderId="0" xfId="0" applyNumberFormat="1" applyFill="1" applyBorder="1" applyAlignment="1">
      <alignment horizontal="left"/>
    </xf>
    <xf numFmtId="164" fontId="0" fillId="2" borderId="149" xfId="2" applyNumberFormat="1" applyFont="1" applyFill="1" applyBorder="1"/>
    <xf numFmtId="0" fontId="0" fillId="2" borderId="151" xfId="0" applyFill="1" applyBorder="1" applyAlignment="1">
      <alignment horizontal="right"/>
    </xf>
    <xf numFmtId="164" fontId="0" fillId="2" borderId="3" xfId="2" applyNumberFormat="1" applyFont="1" applyFill="1" applyBorder="1"/>
    <xf numFmtId="164" fontId="0" fillId="2" borderId="149" xfId="0" applyNumberFormat="1" applyFill="1" applyBorder="1"/>
    <xf numFmtId="0" fontId="104" fillId="0" borderId="0" xfId="0" applyFont="1"/>
    <xf numFmtId="0" fontId="105" fillId="0" borderId="0" xfId="43" applyFont="1" applyBorder="1"/>
    <xf numFmtId="0" fontId="2" fillId="2" borderId="117" xfId="0" applyFont="1" applyFill="1" applyBorder="1" applyAlignment="1">
      <alignment horizontal="center" vertical="center"/>
    </xf>
    <xf numFmtId="3" fontId="36" fillId="2" borderId="118" xfId="0" applyNumberFormat="1" applyFont="1" applyFill="1" applyBorder="1" applyAlignment="1">
      <alignment horizontal="center" vertical="center"/>
    </xf>
    <xf numFmtId="0" fontId="36" fillId="2" borderId="117" xfId="0" quotePrefix="1" applyFont="1" applyFill="1" applyBorder="1" applyAlignment="1">
      <alignment horizontal="center" vertical="center"/>
    </xf>
    <xf numFmtId="3" fontId="36" fillId="2" borderId="117" xfId="0" applyNumberFormat="1" applyFont="1" applyFill="1" applyBorder="1" applyAlignment="1">
      <alignment horizontal="center" vertical="center"/>
    </xf>
    <xf numFmtId="0" fontId="36" fillId="2" borderId="117" xfId="0" applyNumberFormat="1" applyFont="1" applyFill="1" applyBorder="1" applyAlignment="1">
      <alignment horizontal="center" vertical="center"/>
    </xf>
    <xf numFmtId="0" fontId="77" fillId="4" borderId="148" xfId="0" applyFont="1" applyFill="1" applyBorder="1" applyAlignment="1">
      <alignment horizontal="left" vertical="top" wrapText="1"/>
    </xf>
    <xf numFmtId="0" fontId="0" fillId="2" borderId="123" xfId="0" applyFont="1" applyFill="1" applyBorder="1" applyAlignment="1">
      <alignment horizontal="right"/>
    </xf>
    <xf numFmtId="0" fontId="51" fillId="2" borderId="21" xfId="0" applyFont="1" applyFill="1" applyBorder="1" applyAlignment="1">
      <alignment horizontal="right" vertical="top" wrapText="1"/>
    </xf>
    <xf numFmtId="164" fontId="0" fillId="2" borderId="25" xfId="2" applyNumberFormat="1" applyFont="1" applyFill="1" applyBorder="1"/>
    <xf numFmtId="164" fontId="0" fillId="2" borderId="25" xfId="2" applyNumberFormat="1" applyFont="1" applyFill="1" applyBorder="1" applyAlignment="1">
      <alignment horizontal="right"/>
    </xf>
    <xf numFmtId="0" fontId="51" fillId="2" borderId="56" xfId="0" applyFont="1" applyFill="1" applyBorder="1" applyAlignment="1">
      <alignment horizontal="right" vertical="top" wrapText="1"/>
    </xf>
    <xf numFmtId="164" fontId="32" fillId="2" borderId="25" xfId="2" applyNumberFormat="1" applyFont="1" applyFill="1" applyBorder="1"/>
    <xf numFmtId="165" fontId="0" fillId="2" borderId="25" xfId="15" applyNumberFormat="1" applyFont="1" applyFill="1" applyBorder="1" applyAlignment="1">
      <alignment horizontal="right"/>
    </xf>
    <xf numFmtId="165" fontId="0" fillId="2" borderId="38" xfId="15" applyNumberFormat="1" applyFont="1" applyFill="1" applyBorder="1" applyAlignment="1">
      <alignment horizontal="right"/>
    </xf>
    <xf numFmtId="0" fontId="21" fillId="2" borderId="123" xfId="0" applyFont="1" applyFill="1" applyBorder="1" applyAlignment="1"/>
    <xf numFmtId="0" fontId="0" fillId="2" borderId="38" xfId="0" applyFont="1" applyFill="1" applyBorder="1" applyAlignment="1">
      <alignment horizontal="right"/>
    </xf>
    <xf numFmtId="165" fontId="0" fillId="2" borderId="25" xfId="0" applyNumberFormat="1" applyFont="1" applyFill="1" applyBorder="1" applyAlignment="1">
      <alignment horizontal="right"/>
    </xf>
    <xf numFmtId="0" fontId="0" fillId="2" borderId="25" xfId="0" applyFont="1" applyFill="1" applyBorder="1"/>
    <xf numFmtId="165" fontId="0" fillId="2" borderId="38" xfId="0" applyNumberFormat="1" applyFont="1" applyFill="1" applyBorder="1" applyAlignment="1">
      <alignment horizontal="right"/>
    </xf>
    <xf numFmtId="0" fontId="0" fillId="2" borderId="121" xfId="0" applyFont="1" applyFill="1" applyBorder="1" applyAlignment="1">
      <alignment horizontal="right"/>
    </xf>
    <xf numFmtId="165" fontId="0" fillId="2" borderId="117" xfId="0" applyNumberFormat="1" applyFont="1" applyFill="1" applyBorder="1" applyAlignment="1">
      <alignment horizontal="right"/>
    </xf>
    <xf numFmtId="164" fontId="0" fillId="2" borderId="117" xfId="2" applyNumberFormat="1" applyFont="1" applyFill="1" applyBorder="1"/>
    <xf numFmtId="0" fontId="0" fillId="2" borderId="117" xfId="0" applyFont="1" applyFill="1" applyBorder="1"/>
    <xf numFmtId="165" fontId="0" fillId="2" borderId="118" xfId="0" applyNumberFormat="1" applyFont="1" applyFill="1" applyBorder="1" applyAlignment="1">
      <alignment horizontal="right"/>
    </xf>
    <xf numFmtId="0" fontId="0" fillId="2" borderId="146" xfId="0" applyFont="1" applyFill="1" applyBorder="1" applyAlignment="1">
      <alignment horizontal="right"/>
    </xf>
    <xf numFmtId="0" fontId="0" fillId="2" borderId="147" xfId="0" applyFont="1" applyFill="1" applyBorder="1"/>
    <xf numFmtId="0" fontId="51" fillId="2" borderId="145" xfId="0" applyFont="1" applyFill="1" applyBorder="1" applyAlignment="1">
      <alignment horizontal="right" vertical="top" wrapText="1"/>
    </xf>
    <xf numFmtId="165" fontId="0" fillId="2" borderId="146" xfId="15" applyNumberFormat="1" applyFont="1" applyFill="1" applyBorder="1" applyAlignment="1">
      <alignment horizontal="right"/>
    </xf>
    <xf numFmtId="165" fontId="0" fillId="2" borderId="146" xfId="0" applyNumberFormat="1" applyFont="1" applyFill="1" applyBorder="1" applyAlignment="1">
      <alignment horizontal="right"/>
    </xf>
    <xf numFmtId="165" fontId="0" fillId="2" borderId="150" xfId="0" applyNumberFormat="1" applyFont="1" applyFill="1" applyBorder="1" applyAlignment="1">
      <alignment horizontal="right"/>
    </xf>
    <xf numFmtId="0" fontId="97" fillId="0" borderId="147" xfId="0" applyFont="1" applyBorder="1" applyAlignment="1"/>
    <xf numFmtId="0" fontId="97" fillId="2" borderId="147" xfId="0" applyFont="1" applyFill="1" applyBorder="1" applyAlignment="1"/>
    <xf numFmtId="0" fontId="97" fillId="0" borderId="36" xfId="0" applyFont="1" applyBorder="1" applyAlignment="1"/>
    <xf numFmtId="0" fontId="91" fillId="16" borderId="97" xfId="0" applyFont="1" applyFill="1" applyBorder="1" applyAlignment="1">
      <alignment horizontal="center" vertical="center" wrapText="1"/>
    </xf>
    <xf numFmtId="0" fontId="81" fillId="0" borderId="3" xfId="0" applyFont="1" applyBorder="1" applyAlignment="1">
      <alignment vertical="center" wrapText="1"/>
    </xf>
    <xf numFmtId="0" fontId="72" fillId="16" borderId="0" xfId="0" applyFont="1" applyFill="1" applyBorder="1" applyAlignment="1">
      <alignment horizontal="center" vertical="center" wrapText="1"/>
    </xf>
    <xf numFmtId="0" fontId="106" fillId="0" borderId="64" xfId="0" applyFont="1" applyBorder="1" applyAlignment="1">
      <alignment horizontal="center" vertical="center" wrapText="1"/>
    </xf>
    <xf numFmtId="0" fontId="106" fillId="0" borderId="65" xfId="0" applyFont="1" applyBorder="1" applyAlignment="1">
      <alignment horizontal="center" vertical="center" wrapText="1"/>
    </xf>
    <xf numFmtId="0" fontId="106" fillId="0" borderId="63" xfId="0" applyFont="1" applyBorder="1" applyAlignment="1">
      <alignment horizontal="center" vertical="center" wrapText="1"/>
    </xf>
    <xf numFmtId="0" fontId="106" fillId="0" borderId="16" xfId="0" applyFont="1" applyBorder="1" applyAlignment="1">
      <alignment horizontal="center" vertical="center" wrapText="1"/>
    </xf>
    <xf numFmtId="3" fontId="4" fillId="0" borderId="16" xfId="0" applyNumberFormat="1" applyFont="1" applyBorder="1" applyAlignment="1">
      <alignment horizontal="right" wrapText="1"/>
    </xf>
    <xf numFmtId="3" fontId="32" fillId="2" borderId="38" xfId="0" applyNumberFormat="1" applyFont="1" applyFill="1" applyBorder="1" applyAlignment="1">
      <alignment horizontal="right"/>
    </xf>
    <xf numFmtId="164" fontId="32" fillId="2" borderId="29" xfId="2" applyNumberFormat="1" applyFont="1" applyFill="1" applyBorder="1" applyAlignment="1">
      <alignment horizontal="right"/>
    </xf>
    <xf numFmtId="164" fontId="32" fillId="2" borderId="116" xfId="2" applyNumberFormat="1" applyFont="1" applyFill="1" applyBorder="1" applyAlignment="1">
      <alignment horizontal="right"/>
    </xf>
    <xf numFmtId="0" fontId="32" fillId="2" borderId="51" xfId="0" applyFont="1" applyFill="1" applyBorder="1" applyAlignment="1">
      <alignment horizontal="left" indent="4"/>
    </xf>
    <xf numFmtId="3" fontId="32" fillId="2" borderId="46" xfId="0" applyNumberFormat="1" applyFont="1" applyFill="1" applyBorder="1" applyAlignment="1">
      <alignment horizontal="right"/>
    </xf>
    <xf numFmtId="3" fontId="32" fillId="2" borderId="17" xfId="0" applyNumberFormat="1" applyFont="1" applyFill="1" applyBorder="1" applyAlignment="1">
      <alignment horizontal="right"/>
    </xf>
    <xf numFmtId="3" fontId="32" fillId="2" borderId="92" xfId="0" applyNumberFormat="1" applyFont="1" applyFill="1" applyBorder="1" applyAlignment="1">
      <alignment horizontal="right"/>
    </xf>
    <xf numFmtId="0" fontId="32" fillId="2" borderId="62" xfId="0" applyFont="1" applyFill="1" applyBorder="1" applyAlignment="1">
      <alignment horizontal="left" indent="4"/>
    </xf>
    <xf numFmtId="164" fontId="32" fillId="2" borderId="32" xfId="2" applyNumberFormat="1" applyFont="1" applyFill="1" applyBorder="1" applyAlignment="1">
      <alignment horizontal="right"/>
    </xf>
    <xf numFmtId="3" fontId="32" fillId="2" borderId="35" xfId="0" applyNumberFormat="1" applyFont="1" applyFill="1" applyBorder="1" applyAlignment="1">
      <alignment horizontal="right"/>
    </xf>
    <xf numFmtId="3" fontId="32" fillId="2" borderId="30" xfId="0" applyNumberFormat="1" applyFont="1" applyFill="1" applyBorder="1" applyAlignment="1">
      <alignment horizontal="right"/>
    </xf>
    <xf numFmtId="164" fontId="32" fillId="2" borderId="31" xfId="2" applyNumberFormat="1" applyFont="1" applyFill="1" applyBorder="1" applyAlignment="1">
      <alignment horizontal="right"/>
    </xf>
    <xf numFmtId="3" fontId="32" fillId="2" borderId="46" xfId="0" applyNumberFormat="1" applyFont="1" applyFill="1" applyBorder="1" applyAlignment="1"/>
    <xf numFmtId="164" fontId="32" fillId="2" borderId="126" xfId="2" applyNumberFormat="1" applyFont="1" applyFill="1" applyBorder="1" applyAlignment="1">
      <alignment horizontal="right"/>
    </xf>
    <xf numFmtId="0" fontId="71" fillId="0" borderId="3" xfId="43" applyFont="1" applyBorder="1" applyAlignment="1"/>
    <xf numFmtId="0" fontId="41" fillId="19" borderId="147" xfId="0" applyFont="1" applyFill="1" applyBorder="1"/>
    <xf numFmtId="3" fontId="41" fillId="16" borderId="147" xfId="0" applyNumberFormat="1" applyFont="1" applyFill="1" applyBorder="1" applyAlignment="1">
      <alignment horizontal="center" wrapText="1"/>
    </xf>
    <xf numFmtId="0" fontId="32" fillId="2" borderId="6" xfId="0" applyFont="1" applyFill="1" applyBorder="1" applyAlignment="1">
      <alignment horizontal="left" indent="4"/>
    </xf>
    <xf numFmtId="3" fontId="32" fillId="2" borderId="143" xfId="0" applyNumberFormat="1" applyFont="1" applyFill="1" applyBorder="1" applyAlignment="1">
      <alignment horizontal="right"/>
    </xf>
    <xf numFmtId="3" fontId="32" fillId="2" borderId="77" xfId="0" applyNumberFormat="1" applyFont="1" applyFill="1" applyBorder="1" applyAlignment="1">
      <alignment horizontal="right"/>
    </xf>
    <xf numFmtId="164" fontId="32" fillId="2" borderId="156" xfId="2" applyNumberFormat="1" applyFont="1" applyFill="1" applyBorder="1" applyAlignment="1">
      <alignment horizontal="right"/>
    </xf>
    <xf numFmtId="3" fontId="32" fillId="2" borderId="1" xfId="0" applyNumberFormat="1" applyFont="1" applyFill="1" applyBorder="1" applyAlignment="1">
      <alignment horizontal="right"/>
    </xf>
    <xf numFmtId="164" fontId="32" fillId="2" borderId="142" xfId="2" applyNumberFormat="1" applyFont="1" applyFill="1" applyBorder="1" applyAlignment="1">
      <alignment horizontal="right"/>
    </xf>
    <xf numFmtId="0" fontId="3" fillId="0" borderId="11" xfId="1" applyFont="1" applyFill="1" applyBorder="1" applyAlignment="1"/>
    <xf numFmtId="0" fontId="3" fillId="0" borderId="0" xfId="1" applyFont="1" applyFill="1" applyBorder="1" applyAlignment="1"/>
    <xf numFmtId="0" fontId="18" fillId="0" borderId="0" xfId="8" applyBorder="1"/>
    <xf numFmtId="0" fontId="28" fillId="0" borderId="0" xfId="8" applyFont="1" applyBorder="1"/>
    <xf numFmtId="166" fontId="24" fillId="0" borderId="0" xfId="0" applyNumberFormat="1" applyFont="1" applyBorder="1"/>
    <xf numFmtId="0" fontId="94" fillId="19" borderId="8" xfId="0" applyFont="1" applyFill="1" applyBorder="1"/>
    <xf numFmtId="0" fontId="0" fillId="2" borderId="147" xfId="0" applyNumberFormat="1" applyFont="1" applyFill="1" applyBorder="1" applyAlignment="1">
      <alignment vertical="top"/>
    </xf>
    <xf numFmtId="167" fontId="0" fillId="2" borderId="147" xfId="0" applyNumberFormat="1" applyFont="1" applyFill="1" applyBorder="1" applyAlignment="1">
      <alignment vertical="top"/>
    </xf>
    <xf numFmtId="0" fontId="3" fillId="0" borderId="16" xfId="1" applyBorder="1"/>
    <xf numFmtId="0" fontId="61" fillId="0" borderId="0" xfId="0" applyFont="1" applyAlignment="1">
      <alignment horizontal="left" wrapText="1"/>
    </xf>
    <xf numFmtId="0" fontId="0" fillId="0" borderId="148" xfId="0" applyBorder="1" applyAlignment="1">
      <alignment horizontal="center"/>
    </xf>
    <xf numFmtId="0" fontId="0" fillId="0" borderId="148" xfId="0" applyNumberFormat="1" applyBorder="1" applyAlignment="1">
      <alignment horizontal="center"/>
    </xf>
    <xf numFmtId="0" fontId="0" fillId="2" borderId="147" xfId="0" applyFill="1" applyBorder="1" applyAlignment="1">
      <alignment horizontal="center"/>
    </xf>
    <xf numFmtId="0" fontId="0" fillId="2" borderId="147" xfId="0" applyNumberFormat="1" applyFill="1" applyBorder="1" applyAlignment="1">
      <alignment horizontal="center"/>
    </xf>
    <xf numFmtId="0" fontId="0" fillId="0" borderId="147" xfId="0" applyBorder="1" applyAlignment="1">
      <alignment horizontal="center"/>
    </xf>
    <xf numFmtId="0" fontId="0" fillId="0" borderId="147" xfId="0" applyNumberFormat="1" applyBorder="1" applyAlignment="1">
      <alignment horizontal="center"/>
    </xf>
    <xf numFmtId="0" fontId="78" fillId="2" borderId="155" xfId="0" applyFont="1" applyFill="1" applyBorder="1"/>
    <xf numFmtId="0" fontId="78" fillId="2" borderId="148" xfId="0" applyFont="1" applyFill="1" applyBorder="1"/>
    <xf numFmtId="0" fontId="78" fillId="2" borderId="141" xfId="0" applyFont="1" applyFill="1" applyBorder="1"/>
    <xf numFmtId="0" fontId="0" fillId="0" borderId="148" xfId="0" applyFill="1" applyBorder="1"/>
    <xf numFmtId="0" fontId="15" fillId="0" borderId="148" xfId="6" applyFill="1" applyBorder="1"/>
    <xf numFmtId="0" fontId="0" fillId="0" borderId="141" xfId="0" applyFill="1" applyBorder="1"/>
    <xf numFmtId="0" fontId="0" fillId="0" borderId="147" xfId="0" applyFill="1" applyBorder="1"/>
    <xf numFmtId="1" fontId="0" fillId="0" borderId="147" xfId="0" applyNumberFormat="1" applyFill="1" applyBorder="1"/>
    <xf numFmtId="0" fontId="15" fillId="0" borderId="147" xfId="6" applyFill="1" applyBorder="1"/>
    <xf numFmtId="0" fontId="0" fillId="0" borderId="146" xfId="0" applyFill="1" applyBorder="1"/>
    <xf numFmtId="0" fontId="107" fillId="0" borderId="154" xfId="0" applyFont="1" applyFill="1" applyBorder="1" applyAlignment="1">
      <alignment wrapText="1"/>
    </xf>
    <xf numFmtId="1" fontId="0" fillId="0" borderId="147" xfId="0" applyNumberFormat="1" applyFont="1" applyFill="1" applyBorder="1" applyAlignment="1">
      <alignment vertical="top"/>
    </xf>
    <xf numFmtId="0" fontId="51" fillId="0" borderId="147" xfId="41" applyFont="1" applyFill="1" applyBorder="1" applyAlignment="1">
      <alignment horizontal="left" vertical="top" readingOrder="1"/>
    </xf>
    <xf numFmtId="0" fontId="0" fillId="0" borderId="147" xfId="0" applyNumberFormat="1" applyFont="1" applyFill="1" applyBorder="1" applyAlignment="1">
      <alignment vertical="top"/>
    </xf>
    <xf numFmtId="0" fontId="51" fillId="0" borderId="147" xfId="41" applyFont="1" applyFill="1" applyBorder="1" applyAlignment="1">
      <alignment horizontal="left" vertical="top"/>
    </xf>
    <xf numFmtId="0" fontId="49" fillId="21" borderId="157" xfId="0" applyNumberFormat="1" applyFont="1" applyFill="1" applyBorder="1" applyAlignment="1">
      <alignment horizontal="center" vertical="center" wrapText="1"/>
    </xf>
    <xf numFmtId="0" fontId="49" fillId="21" borderId="158" xfId="0" applyFont="1" applyFill="1" applyBorder="1" applyAlignment="1">
      <alignment horizontal="center" vertical="center" wrapText="1"/>
    </xf>
    <xf numFmtId="0" fontId="49" fillId="21" borderId="158" xfId="0" applyNumberFormat="1" applyFont="1" applyFill="1" applyBorder="1" applyAlignment="1">
      <alignment horizontal="center" vertical="center" wrapText="1"/>
    </xf>
    <xf numFmtId="1" fontId="49" fillId="21" borderId="158" xfId="0" applyNumberFormat="1" applyFont="1" applyFill="1" applyBorder="1" applyAlignment="1">
      <alignment horizontal="center" vertical="center" wrapText="1"/>
    </xf>
    <xf numFmtId="0" fontId="21" fillId="21" borderId="158" xfId="0" applyFont="1" applyFill="1" applyBorder="1" applyAlignment="1">
      <alignment horizontal="center" vertical="center" wrapText="1"/>
    </xf>
    <xf numFmtId="0" fontId="49" fillId="21" borderId="159" xfId="0" applyNumberFormat="1" applyFont="1" applyFill="1" applyBorder="1" applyAlignment="1">
      <alignment horizontal="center" vertical="center" wrapText="1"/>
    </xf>
    <xf numFmtId="0" fontId="107" fillId="0" borderId="0" xfId="0" applyNumberFormat="1" applyFont="1" applyFill="1" applyBorder="1" applyAlignment="1">
      <alignment vertical="top"/>
    </xf>
    <xf numFmtId="0" fontId="107" fillId="0" borderId="155" xfId="0" applyNumberFormat="1" applyFont="1" applyFill="1" applyBorder="1" applyAlignment="1">
      <alignment vertical="top"/>
    </xf>
    <xf numFmtId="0" fontId="0" fillId="0" borderId="148" xfId="0" applyNumberFormat="1" applyFont="1" applyFill="1" applyBorder="1" applyAlignment="1">
      <alignment vertical="top"/>
    </xf>
    <xf numFmtId="167" fontId="0" fillId="0" borderId="148" xfId="0" applyNumberFormat="1" applyFont="1" applyFill="1" applyBorder="1" applyAlignment="1">
      <alignment vertical="top"/>
    </xf>
    <xf numFmtId="0" fontId="107" fillId="2" borderId="154" xfId="0" applyNumberFormat="1" applyFont="1" applyFill="1" applyBorder="1" applyAlignment="1">
      <alignment vertical="top"/>
    </xf>
    <xf numFmtId="0" fontId="0" fillId="2" borderId="146" xfId="0" applyNumberFormat="1" applyFont="1" applyFill="1" applyBorder="1" applyAlignment="1">
      <alignment vertical="top"/>
    </xf>
    <xf numFmtId="0" fontId="107" fillId="0" borderId="154" xfId="0" applyNumberFormat="1" applyFont="1" applyFill="1" applyBorder="1" applyAlignment="1">
      <alignment vertical="top"/>
    </xf>
    <xf numFmtId="167" fontId="0" fillId="0" borderId="147" xfId="0" applyNumberFormat="1" applyFont="1" applyFill="1" applyBorder="1" applyAlignment="1">
      <alignment vertical="top"/>
    </xf>
    <xf numFmtId="0" fontId="0" fillId="0" borderId="146" xfId="0" applyNumberFormat="1" applyFont="1" applyFill="1" applyBorder="1" applyAlignment="1">
      <alignment vertical="top"/>
    </xf>
    <xf numFmtId="0" fontId="107" fillId="2" borderId="154" xfId="0" applyFont="1" applyFill="1" applyBorder="1"/>
    <xf numFmtId="0" fontId="107" fillId="0" borderId="154" xfId="0" applyFont="1" applyFill="1" applyBorder="1"/>
    <xf numFmtId="0" fontId="108" fillId="21" borderId="147" xfId="0" applyFont="1" applyFill="1" applyBorder="1" applyAlignment="1">
      <alignment horizontal="center" vertical="top" wrapText="1"/>
    </xf>
    <xf numFmtId="0" fontId="108" fillId="21" borderId="147" xfId="0" applyNumberFormat="1" applyFont="1" applyFill="1" applyBorder="1" applyAlignment="1">
      <alignment horizontal="center" vertical="top" wrapText="1"/>
    </xf>
    <xf numFmtId="0" fontId="67" fillId="0" borderId="131" xfId="12" applyFont="1" applyFill="1" applyBorder="1" applyAlignment="1"/>
    <xf numFmtId="3" fontId="67" fillId="0" borderId="0" xfId="12" applyNumberFormat="1" applyFont="1" applyFill="1" applyAlignment="1"/>
    <xf numFmtId="3" fontId="67" fillId="0" borderId="149" xfId="1" applyNumberFormat="1" applyFont="1" applyBorder="1" applyAlignment="1"/>
    <xf numFmtId="3" fontId="68" fillId="0" borderId="149" xfId="1" applyNumberFormat="1" applyFont="1" applyBorder="1" applyAlignment="1"/>
    <xf numFmtId="164" fontId="67" fillId="0" borderId="12" xfId="2" applyNumberFormat="1" applyFont="1" applyBorder="1" applyAlignment="1"/>
    <xf numFmtId="0" fontId="61" fillId="0" borderId="0" xfId="0" applyFont="1" applyAlignment="1">
      <alignment horizontal="center" wrapText="1"/>
    </xf>
    <xf numFmtId="49" fontId="0" fillId="2" borderId="147" xfId="0" applyNumberFormat="1" applyFont="1" applyFill="1" applyBorder="1" applyAlignment="1">
      <alignment vertical="top"/>
    </xf>
    <xf numFmtId="0" fontId="56" fillId="2" borderId="147" xfId="41" applyFont="1" applyFill="1" applyBorder="1" applyAlignment="1">
      <alignment horizontal="left" vertical="top"/>
    </xf>
    <xf numFmtId="0" fontId="56" fillId="2" borderId="147" xfId="41" applyNumberFormat="1" applyFont="1" applyFill="1" applyBorder="1" applyAlignment="1">
      <alignment horizontal="left" vertical="top"/>
    </xf>
    <xf numFmtId="0" fontId="107" fillId="2" borderId="147" xfId="0" applyFont="1" applyFill="1" applyBorder="1" applyAlignment="1">
      <alignment wrapText="1"/>
    </xf>
    <xf numFmtId="0" fontId="56" fillId="2" borderId="147" xfId="41" applyFont="1" applyFill="1" applyBorder="1" applyAlignment="1">
      <alignment horizontal="left" vertical="top" readingOrder="1"/>
    </xf>
    <xf numFmtId="0" fontId="56" fillId="2" borderId="147" xfId="41" applyNumberFormat="1" applyFont="1" applyFill="1" applyBorder="1">
      <alignment vertical="top"/>
    </xf>
    <xf numFmtId="49" fontId="0" fillId="2" borderId="148" xfId="0" applyNumberFormat="1" applyFont="1" applyFill="1" applyBorder="1" applyAlignment="1">
      <alignment vertical="top"/>
    </xf>
    <xf numFmtId="0" fontId="56" fillId="2" borderId="148" xfId="41" applyNumberFormat="1" applyFont="1" applyFill="1" applyBorder="1" applyAlignment="1">
      <alignment horizontal="left" vertical="top"/>
    </xf>
    <xf numFmtId="0" fontId="56" fillId="2" borderId="148" xfId="41" applyFont="1" applyFill="1" applyBorder="1" applyAlignment="1">
      <alignment horizontal="left" vertical="top" readingOrder="1"/>
    </xf>
    <xf numFmtId="0" fontId="0" fillId="2" borderId="148" xfId="0" applyNumberFormat="1" applyFont="1" applyFill="1" applyBorder="1" applyAlignment="1">
      <alignment vertical="top"/>
    </xf>
    <xf numFmtId="0" fontId="0" fillId="2" borderId="160" xfId="0" applyFill="1" applyBorder="1" applyAlignment="1">
      <alignment horizontal="left"/>
    </xf>
    <xf numFmtId="0" fontId="61" fillId="2" borderId="147" xfId="0" applyFont="1" applyFill="1" applyBorder="1"/>
    <xf numFmtId="0" fontId="22" fillId="9" borderId="6" xfId="0" applyFont="1" applyFill="1" applyBorder="1" applyAlignment="1">
      <alignment horizontal="center" vertical="center" wrapText="1"/>
    </xf>
    <xf numFmtId="9" fontId="22" fillId="9" borderId="81" xfId="0" applyNumberFormat="1" applyFont="1" applyFill="1" applyBorder="1" applyAlignment="1">
      <alignment horizontal="center" vertical="center" wrapText="1"/>
    </xf>
    <xf numFmtId="0" fontId="0" fillId="2" borderId="5" xfId="0" applyFont="1" applyFill="1" applyBorder="1" applyAlignment="1">
      <alignment vertical="center" wrapText="1"/>
    </xf>
    <xf numFmtId="0" fontId="0" fillId="2" borderId="3" xfId="0" applyFont="1" applyFill="1" applyBorder="1" applyAlignment="1">
      <alignment vertical="center" wrapText="1"/>
    </xf>
    <xf numFmtId="0" fontId="0" fillId="2" borderId="12" xfId="0" applyFont="1" applyFill="1" applyBorder="1" applyAlignment="1">
      <alignment vertical="center" wrapText="1"/>
    </xf>
    <xf numFmtId="0" fontId="0" fillId="2" borderId="0" xfId="0" applyFont="1" applyFill="1" applyBorder="1" applyAlignment="1">
      <alignment vertical="center" wrapText="1"/>
    </xf>
    <xf numFmtId="0" fontId="0" fillId="2" borderId="16" xfId="0" applyFont="1" applyFill="1" applyBorder="1" applyAlignment="1">
      <alignment vertical="center" wrapText="1"/>
    </xf>
    <xf numFmtId="164" fontId="0" fillId="2" borderId="5" xfId="2" applyNumberFormat="1" applyFont="1" applyFill="1" applyBorder="1" applyAlignment="1">
      <alignment vertical="center" wrapText="1"/>
    </xf>
    <xf numFmtId="164" fontId="0" fillId="2" borderId="3" xfId="2" applyNumberFormat="1" applyFont="1" applyFill="1" applyBorder="1" applyAlignment="1">
      <alignment vertical="center" wrapText="1"/>
    </xf>
    <xf numFmtId="0" fontId="0" fillId="2" borderId="8" xfId="0" applyFont="1" applyFill="1" applyBorder="1" applyAlignment="1">
      <alignment horizontal="left" vertical="center" wrapText="1"/>
    </xf>
    <xf numFmtId="0" fontId="0" fillId="2" borderId="8" xfId="0" applyFont="1" applyFill="1" applyBorder="1" applyAlignment="1">
      <alignment vertical="center" wrapText="1"/>
    </xf>
    <xf numFmtId="0" fontId="0" fillId="2" borderId="80" xfId="0" applyFont="1" applyFill="1" applyBorder="1" applyAlignment="1">
      <alignment horizontal="left" vertical="center" wrapText="1"/>
    </xf>
    <xf numFmtId="0" fontId="0" fillId="2" borderId="6" xfId="0" applyFont="1" applyFill="1" applyBorder="1" applyAlignment="1">
      <alignment vertical="center" wrapText="1"/>
    </xf>
    <xf numFmtId="164" fontId="0" fillId="2" borderId="12" xfId="2" applyNumberFormat="1" applyFont="1" applyFill="1" applyBorder="1" applyAlignment="1">
      <alignment vertical="center" wrapText="1"/>
    </xf>
    <xf numFmtId="164" fontId="0" fillId="2" borderId="0" xfId="2" applyNumberFormat="1" applyFont="1" applyFill="1" applyBorder="1" applyAlignment="1">
      <alignment vertical="center" wrapText="1"/>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109" fillId="2" borderId="4" xfId="0" applyFont="1" applyFill="1" applyBorder="1" applyAlignment="1">
      <alignment horizontal="center" vertical="center" wrapText="1"/>
    </xf>
    <xf numFmtId="0" fontId="90" fillId="16" borderId="3" xfId="0" applyFont="1" applyFill="1" applyBorder="1" applyAlignment="1">
      <alignment vertical="center" wrapText="1"/>
    </xf>
    <xf numFmtId="0" fontId="38" fillId="2" borderId="80" xfId="1" applyFont="1" applyFill="1" applyBorder="1" applyAlignment="1"/>
    <xf numFmtId="3" fontId="32" fillId="2" borderId="6" xfId="1" applyNumberFormat="1" applyFont="1" applyFill="1" applyBorder="1" applyAlignment="1"/>
    <xf numFmtId="3" fontId="32" fillId="2" borderId="6" xfId="1" applyNumberFormat="1" applyFont="1" applyFill="1" applyBorder="1" applyAlignment="1">
      <alignment horizontal="left"/>
    </xf>
    <xf numFmtId="0" fontId="0" fillId="2" borderId="93" xfId="0" applyFill="1" applyBorder="1" applyAlignment="1">
      <alignment horizontal="center"/>
    </xf>
    <xf numFmtId="0" fontId="0" fillId="2" borderId="83" xfId="0" applyFill="1" applyBorder="1" applyAlignment="1">
      <alignment horizontal="center"/>
    </xf>
    <xf numFmtId="0" fontId="0" fillId="2" borderId="93" xfId="0" applyNumberFormat="1" applyFill="1" applyBorder="1" applyAlignment="1">
      <alignment horizontal="center"/>
    </xf>
    <xf numFmtId="0" fontId="41" fillId="19" borderId="1" xfId="6" applyFont="1" applyFill="1" applyBorder="1" applyAlignment="1">
      <alignment horizontal="center"/>
    </xf>
    <xf numFmtId="0" fontId="41" fillId="19" borderId="80" xfId="6" applyFont="1" applyFill="1" applyBorder="1" applyAlignment="1">
      <alignment horizontal="center"/>
    </xf>
    <xf numFmtId="0" fontId="1" fillId="19" borderId="1" xfId="0" applyFont="1" applyFill="1" applyBorder="1" applyAlignment="1">
      <alignment horizontal="center" vertical="center"/>
    </xf>
    <xf numFmtId="0" fontId="1" fillId="19" borderId="80" xfId="0" applyFont="1" applyFill="1" applyBorder="1" applyAlignment="1">
      <alignment horizontal="center" vertical="center"/>
    </xf>
    <xf numFmtId="0" fontId="1" fillId="19" borderId="81" xfId="0" applyFont="1" applyFill="1" applyBorder="1" applyAlignment="1">
      <alignment horizontal="center" vertical="center"/>
    </xf>
    <xf numFmtId="0" fontId="1" fillId="19" borderId="2" xfId="0" applyFont="1" applyFill="1" applyBorder="1" applyAlignment="1">
      <alignment horizontal="center" vertical="center"/>
    </xf>
    <xf numFmtId="0" fontId="1" fillId="19" borderId="3" xfId="0" applyFont="1" applyFill="1" applyBorder="1" applyAlignment="1">
      <alignment horizontal="center" vertical="center"/>
    </xf>
    <xf numFmtId="0" fontId="1" fillId="19" borderId="5" xfId="0" applyFont="1" applyFill="1" applyBorder="1" applyAlignment="1">
      <alignment horizontal="center" vertical="center"/>
    </xf>
    <xf numFmtId="0" fontId="3" fillId="2" borderId="7" xfId="1" applyFont="1" applyFill="1" applyBorder="1" applyAlignment="1">
      <alignment horizontal="left"/>
    </xf>
    <xf numFmtId="0" fontId="3" fillId="2" borderId="8" xfId="1" applyFont="1" applyFill="1" applyBorder="1" applyAlignment="1">
      <alignment horizontal="left"/>
    </xf>
    <xf numFmtId="0" fontId="3" fillId="2" borderId="9" xfId="1" applyFont="1" applyFill="1" applyBorder="1" applyAlignment="1">
      <alignment horizontal="left"/>
    </xf>
    <xf numFmtId="0" fontId="63" fillId="19" borderId="1" xfId="0" applyFont="1" applyFill="1" applyBorder="1" applyAlignment="1">
      <alignment horizontal="center" vertical="center" wrapText="1"/>
    </xf>
    <xf numFmtId="0" fontId="63" fillId="19" borderId="80" xfId="0" applyFont="1" applyFill="1" applyBorder="1" applyAlignment="1">
      <alignment horizontal="center" vertical="center" wrapText="1"/>
    </xf>
    <xf numFmtId="0" fontId="63" fillId="19" borderId="81"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 fillId="19" borderId="80" xfId="0" applyFont="1" applyFill="1" applyBorder="1" applyAlignment="1">
      <alignment horizontal="center" vertical="center" wrapText="1"/>
    </xf>
    <xf numFmtId="0" fontId="1" fillId="19" borderId="81" xfId="0"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0" xfId="0" applyFont="1" applyFill="1" applyBorder="1" applyAlignment="1">
      <alignment horizontal="center" vertical="center" wrapText="1"/>
    </xf>
    <xf numFmtId="0" fontId="1" fillId="19" borderId="12" xfId="0" applyFont="1" applyFill="1" applyBorder="1" applyAlignment="1">
      <alignment horizontal="center" vertical="center" wrapText="1"/>
    </xf>
    <xf numFmtId="0" fontId="20" fillId="4" borderId="54" xfId="0" applyFont="1" applyFill="1" applyBorder="1" applyAlignment="1">
      <alignment horizontal="left" vertical="top" wrapText="1"/>
    </xf>
    <xf numFmtId="0" fontId="20" fillId="4" borderId="55" xfId="0" applyFont="1" applyFill="1" applyBorder="1" applyAlignment="1">
      <alignment horizontal="left" vertical="top" wrapText="1"/>
    </xf>
    <xf numFmtId="0" fontId="20" fillId="4" borderId="18" xfId="0" applyFont="1" applyFill="1" applyBorder="1" applyAlignment="1">
      <alignment horizontal="left" vertical="top" wrapText="1"/>
    </xf>
    <xf numFmtId="0" fontId="20" fillId="4" borderId="56" xfId="0" applyFont="1" applyFill="1" applyBorder="1" applyAlignment="1">
      <alignment horizontal="left" vertical="top" wrapText="1"/>
    </xf>
    <xf numFmtId="0" fontId="20" fillId="4" borderId="40" xfId="0" applyFont="1" applyFill="1" applyBorder="1" applyAlignment="1">
      <alignment horizontal="left" vertical="top" wrapText="1"/>
    </xf>
    <xf numFmtId="0" fontId="20" fillId="4" borderId="90" xfId="0" applyFont="1" applyFill="1" applyBorder="1" applyAlignment="1">
      <alignment horizontal="left" vertical="top" wrapText="1"/>
    </xf>
    <xf numFmtId="0" fontId="1" fillId="19" borderId="7" xfId="0" applyFont="1" applyFill="1" applyBorder="1" applyAlignment="1">
      <alignment horizontal="center" vertical="center" wrapText="1"/>
    </xf>
    <xf numFmtId="0" fontId="1" fillId="19" borderId="8"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20" fillId="4" borderId="21" xfId="25" applyFont="1" applyFill="1" applyBorder="1" applyAlignment="1">
      <alignment horizontal="left" vertical="top" wrapText="1"/>
    </xf>
    <xf numFmtId="0" fontId="20" fillId="4" borderId="18" xfId="25" applyFont="1" applyFill="1" applyBorder="1" applyAlignment="1">
      <alignment horizontal="left" vertical="top" wrapText="1"/>
    </xf>
    <xf numFmtId="0" fontId="20" fillId="2" borderId="52" xfId="0" applyFont="1" applyFill="1" applyBorder="1" applyAlignment="1">
      <alignment horizontal="left" vertical="top" wrapText="1"/>
    </xf>
    <xf numFmtId="0" fontId="20" fillId="2" borderId="53" xfId="0" applyFont="1" applyFill="1" applyBorder="1" applyAlignment="1">
      <alignment horizontal="left" vertical="top" wrapText="1"/>
    </xf>
    <xf numFmtId="0" fontId="39" fillId="3" borderId="26" xfId="0" applyFont="1" applyFill="1" applyBorder="1" applyAlignment="1">
      <alignment horizontal="center" vertical="center" wrapText="1"/>
    </xf>
    <xf numFmtId="0" fontId="39" fillId="3" borderId="57" xfId="0" applyFont="1" applyFill="1" applyBorder="1" applyAlignment="1">
      <alignment horizontal="center" vertical="center" wrapText="1"/>
    </xf>
    <xf numFmtId="0" fontId="33" fillId="0" borderId="24" xfId="0" applyFont="1" applyBorder="1" applyAlignment="1">
      <alignment horizontal="left"/>
    </xf>
    <xf numFmtId="0" fontId="41" fillId="19" borderId="1" xfId="0" applyFont="1" applyFill="1" applyBorder="1" applyAlignment="1">
      <alignment horizontal="center" vertical="center"/>
    </xf>
    <xf numFmtId="0" fontId="41" fillId="19" borderId="80" xfId="0" applyFont="1" applyFill="1" applyBorder="1" applyAlignment="1">
      <alignment horizontal="center" vertical="center"/>
    </xf>
    <xf numFmtId="0" fontId="41" fillId="19" borderId="81" xfId="0" applyFont="1" applyFill="1" applyBorder="1" applyAlignment="1">
      <alignment horizontal="center" vertical="center"/>
    </xf>
    <xf numFmtId="0" fontId="3" fillId="0" borderId="67" xfId="1" applyFill="1" applyBorder="1" applyAlignment="1">
      <alignment horizontal="left" vertical="top" wrapText="1"/>
    </xf>
    <xf numFmtId="0" fontId="3" fillId="0" borderId="89" xfId="1" applyFill="1" applyBorder="1" applyAlignment="1">
      <alignment horizontal="left" vertical="top" wrapText="1"/>
    </xf>
    <xf numFmtId="0" fontId="42" fillId="12" borderId="68" xfId="0" applyFont="1" applyFill="1" applyBorder="1" applyAlignment="1">
      <alignment horizontal="center" wrapText="1"/>
    </xf>
    <xf numFmtId="0" fontId="42" fillId="12" borderId="72" xfId="0" applyFont="1" applyFill="1" applyBorder="1" applyAlignment="1">
      <alignment horizontal="center" wrapText="1"/>
    </xf>
    <xf numFmtId="0" fontId="42" fillId="12" borderId="73" xfId="0" applyFont="1" applyFill="1" applyBorder="1" applyAlignment="1">
      <alignment horizontal="center" vertical="center" wrapText="1"/>
    </xf>
    <xf numFmtId="0" fontId="42" fillId="12" borderId="75" xfId="0" applyFont="1" applyFill="1" applyBorder="1" applyAlignment="1">
      <alignment horizontal="center" vertical="center" wrapText="1"/>
    </xf>
    <xf numFmtId="0" fontId="52" fillId="19" borderId="7" xfId="0" applyFont="1" applyFill="1" applyBorder="1" applyAlignment="1">
      <alignment horizontal="center"/>
    </xf>
    <xf numFmtId="0" fontId="52" fillId="19" borderId="8" xfId="0" applyFont="1" applyFill="1" applyBorder="1" applyAlignment="1">
      <alignment horizontal="center"/>
    </xf>
    <xf numFmtId="0" fontId="52" fillId="19" borderId="9" xfId="0" applyFont="1" applyFill="1" applyBorder="1" applyAlignment="1">
      <alignment horizontal="center"/>
    </xf>
    <xf numFmtId="0" fontId="41" fillId="19" borderId="7" xfId="0" applyFont="1" applyFill="1" applyBorder="1" applyAlignment="1">
      <alignment horizontal="center"/>
    </xf>
    <xf numFmtId="0" fontId="41" fillId="19" borderId="8" xfId="0" applyFont="1" applyFill="1" applyBorder="1" applyAlignment="1">
      <alignment horizontal="center"/>
    </xf>
    <xf numFmtId="0" fontId="41" fillId="19" borderId="9" xfId="0" applyFont="1" applyFill="1"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34" fillId="19" borderId="11" xfId="0" applyFont="1" applyFill="1" applyBorder="1" applyAlignment="1">
      <alignment horizontal="center" vertical="center" wrapText="1"/>
    </xf>
    <xf numFmtId="0" fontId="34" fillId="19" borderId="0" xfId="0" applyFont="1" applyFill="1" applyBorder="1" applyAlignment="1">
      <alignment horizontal="center" vertical="center" wrapText="1"/>
    </xf>
    <xf numFmtId="0" fontId="42" fillId="12" borderId="73" xfId="0" applyFont="1" applyFill="1" applyBorder="1" applyAlignment="1">
      <alignment horizontal="center" wrapText="1"/>
    </xf>
    <xf numFmtId="0" fontId="42" fillId="12" borderId="75" xfId="0" applyFont="1" applyFill="1" applyBorder="1" applyAlignment="1">
      <alignment horizontal="center" wrapText="1"/>
    </xf>
    <xf numFmtId="0" fontId="44" fillId="12" borderId="73" xfId="0" applyFont="1" applyFill="1" applyBorder="1" applyAlignment="1">
      <alignment horizontal="center" wrapText="1"/>
    </xf>
    <xf numFmtId="0" fontId="44" fillId="12" borderId="74" xfId="0" applyFont="1" applyFill="1" applyBorder="1" applyAlignment="1">
      <alignment horizontal="center" wrapText="1"/>
    </xf>
    <xf numFmtId="0" fontId="44" fillId="12" borderId="75" xfId="0" applyFont="1" applyFill="1" applyBorder="1" applyAlignment="1">
      <alignment horizontal="center" wrapText="1"/>
    </xf>
    <xf numFmtId="0" fontId="80" fillId="0" borderId="7" xfId="1" applyFont="1" applyBorder="1" applyAlignment="1">
      <alignment horizontal="left" vertical="center" wrapText="1"/>
    </xf>
    <xf numFmtId="0" fontId="80" fillId="0" borderId="8" xfId="1" applyFont="1" applyBorder="1" applyAlignment="1">
      <alignment horizontal="left" vertical="center" wrapText="1"/>
    </xf>
    <xf numFmtId="0" fontId="80" fillId="0" borderId="9" xfId="1" applyFont="1" applyBorder="1" applyAlignment="1">
      <alignment horizontal="left" vertical="center" wrapText="1"/>
    </xf>
    <xf numFmtId="0" fontId="44" fillId="12" borderId="68" xfId="0" applyFont="1" applyFill="1" applyBorder="1" applyAlignment="1">
      <alignment horizontal="center" wrapText="1"/>
    </xf>
    <xf numFmtId="0" fontId="44" fillId="12" borderId="70" xfId="0" applyFont="1" applyFill="1" applyBorder="1" applyAlignment="1">
      <alignment horizontal="center" wrapText="1"/>
    </xf>
    <xf numFmtId="0" fontId="44" fillId="12" borderId="72" xfId="0" applyFont="1" applyFill="1" applyBorder="1" applyAlignment="1">
      <alignment horizontal="center" wrapText="1"/>
    </xf>
    <xf numFmtId="0" fontId="89" fillId="19" borderId="0" xfId="43" applyFont="1" applyFill="1" applyBorder="1" applyAlignment="1"/>
    <xf numFmtId="0" fontId="36" fillId="0" borderId="1" xfId="0" applyFont="1" applyFill="1" applyBorder="1" applyAlignment="1">
      <alignment horizontal="left" vertical="center" wrapText="1"/>
    </xf>
    <xf numFmtId="0" fontId="36" fillId="0" borderId="80" xfId="0" applyFont="1" applyFill="1" applyBorder="1" applyAlignment="1">
      <alignment horizontal="lef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34" fillId="19" borderId="43" xfId="0" applyFont="1" applyFill="1" applyBorder="1" applyAlignment="1">
      <alignment horizontal="center"/>
    </xf>
    <xf numFmtId="0" fontId="53" fillId="0" borderId="11"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1" fillId="19" borderId="2" xfId="0" applyFont="1" applyFill="1" applyBorder="1" applyAlignment="1">
      <alignment horizontal="center" vertical="center" wrapText="1"/>
    </xf>
    <xf numFmtId="0" fontId="1" fillId="19" borderId="3"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3" fillId="0" borderId="80" xfId="1" applyFont="1" applyBorder="1" applyAlignment="1">
      <alignment horizontal="left"/>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80" xfId="1" applyFont="1" applyBorder="1" applyAlignment="1">
      <alignment horizontal="left" vertical="center" wrapText="1"/>
    </xf>
    <xf numFmtId="0" fontId="88" fillId="20" borderId="0" xfId="0" applyFont="1" applyFill="1" applyBorder="1" applyAlignment="1">
      <alignment horizontal="left"/>
    </xf>
    <xf numFmtId="0" fontId="88" fillId="20" borderId="79" xfId="0" applyFont="1" applyFill="1" applyBorder="1" applyAlignment="1">
      <alignment horizontal="left"/>
    </xf>
    <xf numFmtId="0" fontId="86" fillId="20" borderId="129" xfId="0" applyFont="1" applyFill="1" applyBorder="1" applyAlignment="1">
      <alignment horizontal="left"/>
    </xf>
    <xf numFmtId="0" fontId="86" fillId="20" borderId="130" xfId="0" applyFont="1" applyFill="1" applyBorder="1" applyAlignment="1">
      <alignment horizontal="left"/>
    </xf>
    <xf numFmtId="0" fontId="41" fillId="19" borderId="7" xfId="0" applyFont="1" applyFill="1" applyBorder="1" applyAlignment="1">
      <alignment horizontal="center" vertical="center"/>
    </xf>
    <xf numFmtId="0" fontId="85" fillId="19" borderId="8" xfId="0" applyFont="1" applyFill="1" applyBorder="1" applyAlignment="1">
      <alignment horizontal="center" vertical="center"/>
    </xf>
    <xf numFmtId="0" fontId="85" fillId="19" borderId="8" xfId="0" applyFont="1" applyFill="1" applyBorder="1" applyAlignment="1">
      <alignment vertical="center"/>
    </xf>
    <xf numFmtId="0" fontId="22" fillId="0" borderId="11" xfId="0" applyFont="1" applyBorder="1" applyAlignment="1">
      <alignment vertical="center" wrapText="1"/>
    </xf>
    <xf numFmtId="0" fontId="22" fillId="0" borderId="0" xfId="0" applyFont="1" applyBorder="1" applyAlignment="1">
      <alignment vertical="center" wrapText="1"/>
    </xf>
    <xf numFmtId="0" fontId="0" fillId="0" borderId="0" xfId="0" applyFont="1" applyAlignment="1"/>
    <xf numFmtId="3" fontId="23" fillId="6" borderId="40" xfId="0" applyNumberFormat="1" applyFont="1" applyFill="1" applyBorder="1" applyAlignment="1">
      <alignment horizontal="center"/>
    </xf>
    <xf numFmtId="0" fontId="0" fillId="6" borderId="37" xfId="0" applyFont="1" applyFill="1" applyBorder="1" applyAlignment="1">
      <alignment horizontal="center"/>
    </xf>
    <xf numFmtId="0" fontId="23" fillId="6" borderId="40" xfId="0" applyFont="1" applyFill="1" applyBorder="1" applyAlignment="1">
      <alignment horizontal="center"/>
    </xf>
    <xf numFmtId="0" fontId="0" fillId="6" borderId="37" xfId="0" applyFill="1" applyBorder="1" applyAlignment="1">
      <alignment horizontal="center"/>
    </xf>
    <xf numFmtId="0" fontId="0" fillId="0" borderId="38" xfId="0" applyBorder="1" applyAlignment="1">
      <alignment horizontal="center"/>
    </xf>
    <xf numFmtId="0" fontId="110" fillId="2" borderId="80" xfId="1" applyFont="1" applyFill="1" applyBorder="1" applyAlignment="1"/>
    <xf numFmtId="3" fontId="111" fillId="2" borderId="6" xfId="1" applyNumberFormat="1" applyFont="1" applyFill="1" applyBorder="1" applyAlignment="1"/>
    <xf numFmtId="3" fontId="111" fillId="2" borderId="6" xfId="0" applyNumberFormat="1" applyFont="1" applyFill="1" applyBorder="1"/>
    <xf numFmtId="3" fontId="111" fillId="2" borderId="6" xfId="8" applyNumberFormat="1" applyFont="1" applyFill="1" applyBorder="1"/>
    <xf numFmtId="164" fontId="111" fillId="2" borderId="6" xfId="20" applyNumberFormat="1" applyFont="1" applyFill="1" applyBorder="1"/>
    <xf numFmtId="164" fontId="111" fillId="2" borderId="6" xfId="2" applyNumberFormat="1" applyFont="1" applyFill="1" applyBorder="1"/>
    <xf numFmtId="164" fontId="111" fillId="2" borderId="80" xfId="20" applyNumberFormat="1" applyFont="1" applyFill="1" applyBorder="1"/>
  </cellXfs>
  <cellStyles count="45">
    <cellStyle name="Bad 2" xfId="29" xr:uid="{00000000-0005-0000-0000-000000000000}"/>
    <cellStyle name="Comma" xfId="15" builtinId="3"/>
    <cellStyle name="Comma 2" xfId="4" xr:uid="{00000000-0005-0000-0000-000002000000}"/>
    <cellStyle name="Comma 3" xfId="18" xr:uid="{00000000-0005-0000-0000-000003000000}"/>
    <cellStyle name="Comma 4" xfId="22" xr:uid="{00000000-0005-0000-0000-000004000000}"/>
    <cellStyle name="Currency 2" xfId="24" xr:uid="{00000000-0005-0000-0000-000005000000}"/>
    <cellStyle name="Good 2" xfId="30" xr:uid="{00000000-0005-0000-0000-000006000000}"/>
    <cellStyle name="Heading 1" xfId="42" builtinId="16" customBuiltin="1"/>
    <cellStyle name="Heading 2" xfId="43" builtinId="17" customBuiltin="1"/>
    <cellStyle name="Heading 3" xfId="44" builtinId="18"/>
    <cellStyle name="Hyperlink" xfId="1" builtinId="8"/>
    <cellStyle name="Hyperlink 2" xfId="5" xr:uid="{00000000-0005-0000-0000-00000B000000}"/>
    <cellStyle name="Hyperlink 2 2" xfId="31" xr:uid="{00000000-0005-0000-0000-00000C000000}"/>
    <cellStyle name="Hyperlink 3" xfId="16" xr:uid="{00000000-0005-0000-0000-00000D000000}"/>
    <cellStyle name="Neutral 2" xfId="19" xr:uid="{00000000-0005-0000-0000-00000E000000}"/>
    <cellStyle name="Normal" xfId="0" builtinId="0"/>
    <cellStyle name="Normal 2" xfId="6" xr:uid="{00000000-0005-0000-0000-000010000000}"/>
    <cellStyle name="Normal 2 2" xfId="7" xr:uid="{00000000-0005-0000-0000-000011000000}"/>
    <cellStyle name="Normal 2 2 2" xfId="32" xr:uid="{00000000-0005-0000-0000-000012000000}"/>
    <cellStyle name="Normal 2 3" xfId="27" xr:uid="{00000000-0005-0000-0000-000013000000}"/>
    <cellStyle name="Normal 2 3 2" xfId="33" xr:uid="{00000000-0005-0000-0000-000014000000}"/>
    <cellStyle name="Normal 2 4" xfId="34" xr:uid="{00000000-0005-0000-0000-000015000000}"/>
    <cellStyle name="Normal 2 4 2" xfId="41" xr:uid="{00000000-0005-0000-0000-000016000000}"/>
    <cellStyle name="Normal 2 5" xfId="35" xr:uid="{00000000-0005-0000-0000-000017000000}"/>
    <cellStyle name="Normal 2 6" xfId="36" xr:uid="{00000000-0005-0000-0000-000018000000}"/>
    <cellStyle name="Normal 3" xfId="8" xr:uid="{00000000-0005-0000-0000-000019000000}"/>
    <cellStyle name="Normal 3 2" xfId="9" xr:uid="{00000000-0005-0000-0000-00001A000000}"/>
    <cellStyle name="Normal 3 3" xfId="26" xr:uid="{00000000-0005-0000-0000-00001B000000}"/>
    <cellStyle name="Normal 4" xfId="10" xr:uid="{00000000-0005-0000-0000-00001C000000}"/>
    <cellStyle name="Normal 4 2" xfId="37" xr:uid="{00000000-0005-0000-0000-00001D000000}"/>
    <cellStyle name="Normal 5" xfId="11" xr:uid="{00000000-0005-0000-0000-00001E000000}"/>
    <cellStyle name="Normal 5 2" xfId="38" xr:uid="{00000000-0005-0000-0000-00001F000000}"/>
    <cellStyle name="Normal 6" xfId="12" xr:uid="{00000000-0005-0000-0000-000020000000}"/>
    <cellStyle name="Normal 7" xfId="3" xr:uid="{00000000-0005-0000-0000-000021000000}"/>
    <cellStyle name="Normal 8" xfId="21" xr:uid="{00000000-0005-0000-0000-000022000000}"/>
    <cellStyle name="Normal 9" xfId="25" xr:uid="{00000000-0005-0000-0000-000023000000}"/>
    <cellStyle name="Normal_rptE4Cityunround_calc" xfId="13" xr:uid="{00000000-0005-0000-0000-000024000000}"/>
    <cellStyle name="Normal_Sheet1_1" xfId="17" xr:uid="{00000000-0005-0000-0000-000025000000}"/>
    <cellStyle name="Percent" xfId="2" builtinId="5"/>
    <cellStyle name="Percent 2" xfId="14" xr:uid="{00000000-0005-0000-0000-000027000000}"/>
    <cellStyle name="Percent 2 2" xfId="28" xr:uid="{00000000-0005-0000-0000-000028000000}"/>
    <cellStyle name="Percent 2 2 2" xfId="39" xr:uid="{00000000-0005-0000-0000-000029000000}"/>
    <cellStyle name="Percent 2 3" xfId="40" xr:uid="{00000000-0005-0000-0000-00002A000000}"/>
    <cellStyle name="Percent 3" xfId="20" xr:uid="{00000000-0005-0000-0000-00002B000000}"/>
    <cellStyle name="Percent 4" xfId="23" xr:uid="{00000000-0005-0000-0000-00002C000000}"/>
  </cellStyles>
  <dxfs count="407">
    <dxf>
      <font>
        <b val="0"/>
        <i/>
        <strike val="0"/>
        <condense val="0"/>
        <extend val="0"/>
        <outline val="0"/>
        <shadow val="0"/>
        <u val="none"/>
        <vertAlign val="baseline"/>
        <sz val="11"/>
        <color theme="1"/>
        <name val="Calibri"/>
        <scheme val="minor"/>
      </font>
      <numFmt numFmtId="13" formatCode="0%"/>
      <fill>
        <patternFill patternType="gray0625">
          <fgColor indexed="64"/>
          <bgColor rgb="FFF2F2F2"/>
        </patternFill>
      </fill>
      <alignment horizontal="center" vertical="center" textRotation="0" wrapText="1" indent="0" justifyLastLine="0" shrinkToFit="0" readingOrder="0"/>
      <border diagonalUp="0" diagonalDown="0">
        <left/>
        <right/>
        <top style="medium">
          <color indexed="64"/>
        </top>
        <bottom style="medium">
          <color indexed="64"/>
        </bottom>
        <vertical/>
        <horizontal/>
      </border>
    </dxf>
    <dxf>
      <font>
        <b val="0"/>
        <i/>
        <strike val="0"/>
        <condense val="0"/>
        <extend val="0"/>
        <outline val="0"/>
        <shadow val="0"/>
        <u val="none"/>
        <vertAlign val="baseline"/>
        <sz val="11"/>
        <color theme="1"/>
        <name val="Calibri"/>
        <scheme val="minor"/>
      </font>
      <numFmt numFmtId="14" formatCode="0.00%"/>
      <fill>
        <patternFill patternType="gray0625">
          <fgColor indexed="64"/>
          <bgColor rgb="FFF2F2F2"/>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strike val="0"/>
        <condense val="0"/>
        <extend val="0"/>
        <outline val="0"/>
        <shadow val="0"/>
        <u val="none"/>
        <vertAlign val="baseline"/>
        <sz val="11"/>
        <color theme="1"/>
        <name val="Calibri"/>
        <scheme val="minor"/>
      </font>
      <numFmt numFmtId="14" formatCode="0.00%"/>
      <fill>
        <patternFill patternType="gray0625">
          <fgColor indexed="64"/>
          <bgColor rgb="FFF2F2F2"/>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strike val="0"/>
        <condense val="0"/>
        <extend val="0"/>
        <outline val="0"/>
        <shadow val="0"/>
        <u val="none"/>
        <vertAlign val="baseline"/>
        <sz val="11"/>
        <color theme="1"/>
        <name val="Calibri"/>
        <scheme val="minor"/>
      </font>
      <numFmt numFmtId="14" formatCode="0.00%"/>
      <fill>
        <patternFill patternType="gray0625">
          <fgColor indexed="64"/>
          <bgColor rgb="FFF2F2F2"/>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strike val="0"/>
        <condense val="0"/>
        <extend val="0"/>
        <outline val="0"/>
        <shadow val="0"/>
        <u val="none"/>
        <vertAlign val="baseline"/>
        <sz val="11"/>
        <color theme="1"/>
        <name val="Calibri"/>
        <scheme val="minor"/>
      </font>
      <numFmt numFmtId="14" formatCode="0.00%"/>
      <fill>
        <patternFill patternType="gray0625">
          <fgColor indexed="64"/>
          <bgColor rgb="FFF2F2F2"/>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strike val="0"/>
        <condense val="0"/>
        <extend val="0"/>
        <outline val="0"/>
        <shadow val="0"/>
        <u val="none"/>
        <vertAlign val="baseline"/>
        <sz val="11"/>
        <color theme="1"/>
        <name val="Calibri"/>
        <scheme val="minor"/>
      </font>
      <fill>
        <patternFill patternType="gray0625">
          <fgColor indexed="64"/>
          <bgColor rgb="FFF2F2F2"/>
        </patternFill>
      </fill>
      <alignment horizontal="center"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auto="1"/>
        </top>
        <bottom style="medium">
          <color indexed="64"/>
        </bottom>
      </border>
    </dxf>
    <dxf>
      <font>
        <b val="0"/>
        <i/>
        <strike val="0"/>
        <condense val="0"/>
        <extend val="0"/>
        <outline val="0"/>
        <shadow val="0"/>
        <u val="none"/>
        <vertAlign val="baseline"/>
        <sz val="11"/>
        <color theme="1"/>
        <name val="Calibri"/>
        <scheme val="minor"/>
      </font>
      <fill>
        <patternFill patternType="gray0625">
          <fgColor indexed="64"/>
          <bgColor rgb="FFF2F2F2"/>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general" vertical="top" textRotation="0" wrapText="0" indent="0" justifyLastLine="0" shrinkToFit="0" readingOrder="0"/>
    </dxf>
    <dxf>
      <font>
        <b/>
        <i val="0"/>
        <strike val="0"/>
        <condense val="0"/>
        <extend val="0"/>
        <outline val="0"/>
        <shadow val="0"/>
        <u val="none"/>
        <vertAlign val="baseline"/>
        <sz val="11"/>
        <color theme="1"/>
        <name val="Calibri"/>
        <scheme val="minor"/>
      </font>
    </dxf>
    <dxf>
      <font>
        <b val="0"/>
        <i/>
        <strike val="0"/>
        <condense val="0"/>
        <extend val="0"/>
        <outline val="0"/>
        <shadow val="0"/>
        <u val="none"/>
        <vertAlign val="baseline"/>
        <sz val="12"/>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numFmt numFmtId="1" formatCode="0"/>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ill>
        <patternFill patternType="none">
          <fgColor indexed="64"/>
          <bgColor indexed="65"/>
        </patternFill>
      </fill>
    </dxf>
    <dxf>
      <border outline="0">
        <bottom style="thin">
          <color auto="1"/>
        </bottom>
      </border>
    </dxf>
    <dxf>
      <font>
        <b/>
        <i val="0"/>
        <strike val="0"/>
        <condense val="0"/>
        <extend val="0"/>
        <outline val="0"/>
        <shadow val="0"/>
        <u val="none"/>
        <vertAlign val="baseline"/>
        <sz val="12"/>
        <color theme="1"/>
        <name val="Calibri"/>
        <scheme val="minor"/>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167" formatCode="mm/dd/yyyy"/>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Calibri"/>
        <scheme val="minor"/>
      </font>
      <fill>
        <patternFill patternType="solid">
          <fgColor indexed="64"/>
          <bgColor theme="0"/>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solid">
          <fgColor indexed="64"/>
          <bgColor theme="0"/>
        </patternFill>
      </fill>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i val="0"/>
        <strike val="0"/>
        <condense val="0"/>
        <extend val="0"/>
        <outline val="0"/>
        <shadow val="0"/>
        <u val="none"/>
        <vertAlign val="baseline"/>
        <sz val="12"/>
        <color rgb="FF080808"/>
        <name val="Calibri"/>
        <scheme val="minor"/>
      </font>
      <fill>
        <patternFill patternType="solid">
          <fgColor indexed="64"/>
          <bgColor theme="4" tint="0.39997558519241921"/>
        </patternFill>
      </fill>
    </dxf>
    <dxf>
      <font>
        <b val="0"/>
        <i val="0"/>
        <strike val="0"/>
        <condense val="0"/>
        <extend val="0"/>
        <outline val="0"/>
        <shadow val="0"/>
        <u val="none"/>
        <vertAlign val="baseline"/>
        <sz val="11"/>
        <color theme="1"/>
        <name val="Calibri"/>
        <scheme val="minor"/>
      </font>
      <numFmt numFmtId="164" formatCode="0.0%"/>
      <alignment horizontal="general" vertical="center" textRotation="0" wrapText="1"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Calibri"/>
        <scheme val="minor"/>
      </font>
      <numFmt numFmtId="164" formatCode="0.0%"/>
      <alignment horizontal="general"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2"/>
        <color rgb="FFFFFFFF"/>
        <name val="Calibri"/>
        <scheme val="none"/>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rgb="FFFFFFFF"/>
        <name val="Calibri"/>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Calibri"/>
        <scheme val="none"/>
      </font>
      <alignment horizontal="general" vertical="center" textRotation="0" wrapText="1" indent="0" justifyLastLine="0" shrinkToFit="0" readingOrder="0"/>
      <border diagonalUp="0" diagonalDown="0" outline="0">
        <left/>
        <right/>
        <top/>
        <bottom style="medium">
          <color indexed="64"/>
        </bottom>
      </border>
    </dxf>
    <dxf>
      <font>
        <strike val="0"/>
        <outline val="0"/>
        <shadow val="0"/>
        <vertAlign val="baseline"/>
        <name val="Calibri"/>
        <scheme val="none"/>
      </font>
    </dxf>
    <dxf>
      <font>
        <strike val="0"/>
        <outline val="0"/>
        <shadow val="0"/>
        <vertAlign val="baseline"/>
        <name val="Calibri"/>
        <scheme val="none"/>
      </font>
    </dxf>
    <dxf>
      <font>
        <b val="0"/>
        <i val="0"/>
        <strike val="0"/>
        <condense val="0"/>
        <extend val="0"/>
        <outline val="0"/>
        <shadow val="0"/>
        <u val="none"/>
        <vertAlign val="baseline"/>
        <sz val="12"/>
        <color theme="1"/>
        <name val="Calibri"/>
        <scheme val="none"/>
      </font>
      <alignment horizontal="general" vertical="center" textRotation="0" wrapText="1"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vertAlign val="baseline"/>
        <name val="Calibri"/>
        <scheme val="none"/>
      </font>
    </dxf>
    <dxf>
      <border outline="0">
        <bottom style="medium">
          <color indexed="64"/>
        </bottom>
      </border>
    </dxf>
    <dxf>
      <font>
        <b/>
        <i val="0"/>
        <strike val="0"/>
        <condense val="0"/>
        <extend val="0"/>
        <outline val="0"/>
        <shadow val="0"/>
        <u val="none"/>
        <vertAlign val="baseline"/>
        <sz val="12"/>
        <color rgb="FFFFFFFF"/>
        <name val="Calibri"/>
        <scheme val="none"/>
      </font>
      <fill>
        <patternFill patternType="solid">
          <fgColor indexed="64"/>
          <bgColor rgb="FF92D05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solid">
          <fgColor indexed="64"/>
          <bgColor theme="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none"/>
      </font>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none"/>
      </font>
      <fill>
        <patternFill patternType="solid">
          <fgColor indexed="64"/>
          <bgColor theme="0"/>
        </patternFill>
      </fill>
      <border diagonalUp="0" diagonalDown="0" outline="0">
        <left/>
        <right style="thin">
          <color indexed="64"/>
        </right>
        <top style="thin">
          <color indexed="64"/>
        </top>
        <bottom/>
      </border>
    </dxf>
    <dxf>
      <border outline="0">
        <top style="thin">
          <color indexed="64"/>
        </top>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0"/>
        <name val="Calibri"/>
        <scheme val="none"/>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name val="Calibri"/>
        <scheme val="none"/>
      </font>
    </dxf>
    <dxf>
      <font>
        <strike val="0"/>
        <outline val="0"/>
        <shadow val="0"/>
        <vertAlign val="baseline"/>
        <name val="Calibri"/>
        <scheme val="none"/>
      </font>
    </dxf>
    <dxf>
      <font>
        <strike val="0"/>
        <outline val="0"/>
        <shadow val="0"/>
        <vertAlign val="baseline"/>
        <name val="Calibri"/>
        <scheme val="none"/>
      </font>
    </dxf>
    <dxf>
      <font>
        <strike val="0"/>
        <outline val="0"/>
        <shadow val="0"/>
        <vertAlign val="baseline"/>
        <name val="Calibri"/>
        <scheme val="none"/>
      </font>
    </dxf>
    <dxf>
      <border outline="0">
        <right style="medium">
          <color indexed="64"/>
        </right>
        <bottom style="medium">
          <color indexed="64"/>
        </bottom>
      </border>
    </dxf>
    <dxf>
      <font>
        <strike val="0"/>
        <outline val="0"/>
        <shadow val="0"/>
        <vertAlign val="baseline"/>
        <name val="Calibri"/>
        <scheme val="none"/>
      </font>
    </dxf>
    <dxf>
      <font>
        <b/>
        <i val="0"/>
        <strike val="0"/>
        <condense val="0"/>
        <extend val="0"/>
        <outline val="0"/>
        <shadow val="0"/>
        <u val="none"/>
        <vertAlign val="baseline"/>
        <sz val="12"/>
        <color rgb="FFFFFFFF"/>
        <name val="Calibri"/>
        <scheme val="none"/>
      </font>
      <fill>
        <patternFill patternType="solid">
          <fgColor indexed="64"/>
          <bgColor rgb="FF92D050"/>
        </patternFill>
      </fill>
      <alignment horizontal="center" vertical="center" textRotation="0" wrapText="1"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medium">
          <color indexed="64"/>
        </top>
        <bottom style="thin">
          <color indexed="64"/>
        </bottom>
      </border>
    </dxf>
    <dxf>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scheme val="minor"/>
      </font>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outline="0">
        <left/>
        <right/>
        <top style="dashed">
          <color auto="1"/>
        </top>
        <bottom style="dashed">
          <color auto="1"/>
        </bottom>
      </border>
    </dxf>
    <dxf>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style="dashed">
          <color auto="1"/>
        </top>
        <bottom style="dashed">
          <color auto="1"/>
        </bottom>
      </border>
    </dxf>
    <dxf>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style="dashed">
          <color auto="1"/>
        </top>
        <bottom style="dashed">
          <color auto="1"/>
        </bottom>
      </border>
    </dxf>
    <dxf>
      <fill>
        <patternFill patternType="solid">
          <fgColor indexed="64"/>
          <bgColor theme="0"/>
        </patternFill>
      </fill>
      <alignment horizontal="center" vertical="bottom" textRotation="0" wrapText="0" indent="0" justifyLastLine="0" shrinkToFit="0" readingOrder="0"/>
      <border diagonalUp="0" diagonalDown="0" outline="0">
        <left/>
        <right/>
        <top style="dotted">
          <color auto="1"/>
        </top>
        <bottom style="dotted">
          <color auto="1"/>
        </bottom>
      </border>
    </dxf>
    <dxf>
      <fill>
        <patternFill patternType="solid">
          <fgColor indexed="64"/>
          <bgColor theme="0"/>
        </patternFill>
      </fill>
      <alignment horizontal="center" vertical="bottom" textRotation="0" wrapText="0" indent="0" justifyLastLine="0" shrinkToFit="0" readingOrder="0"/>
      <border diagonalUp="0" diagonalDown="0" outline="0">
        <left/>
        <right/>
        <top style="dotted">
          <color auto="1"/>
        </top>
        <bottom style="dotted">
          <color auto="1"/>
        </bottom>
      </border>
    </dxf>
    <dxf>
      <fill>
        <patternFill patternType="solid">
          <fgColor indexed="64"/>
          <bgColor theme="0"/>
        </patternFill>
      </fill>
      <alignment horizontal="center" vertical="bottom" textRotation="0" wrapText="0" indent="0" justifyLastLine="0" shrinkToFit="0" readingOrder="0"/>
      <border diagonalUp="0" diagonalDown="0" outline="0">
        <left/>
        <right/>
        <top style="dashed">
          <color auto="1"/>
        </top>
        <bottom style="dashed">
          <color auto="1"/>
        </bottom>
      </border>
    </dxf>
    <dxf>
      <border outline="0">
        <top style="medium">
          <color indexed="64"/>
        </top>
      </border>
    </dxf>
    <dxf>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theme="1"/>
        <name val="Calibri"/>
        <scheme val="minor"/>
      </font>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numFmt numFmtId="14" formatCode="0.00%"/>
      <alignment horizontal="right" vertical="center" textRotation="0" wrapText="1"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2"/>
        <color indexed="8"/>
        <name val="Times New Roman"/>
        <scheme val="none"/>
      </font>
      <numFmt numFmtId="1" formatCode="0"/>
      <fill>
        <patternFill patternType="solid">
          <fgColor indexed="64"/>
          <bgColor indexed="9"/>
        </patternFill>
      </fill>
      <alignment horizontal="right" vertical="center" textRotation="0" wrapText="1" indent="0" justifyLastLine="0" shrinkToFit="0" readingOrder="0"/>
      <border diagonalUp="0" diagonalDown="0">
        <left style="thin">
          <color indexed="8"/>
        </left>
        <right style="thin">
          <color indexed="8"/>
        </right>
        <top style="medium">
          <color indexed="64"/>
        </top>
        <bottom style="medium">
          <color indexed="64"/>
        </bottom>
        <vertical/>
        <horizontal/>
      </border>
    </dxf>
    <dxf>
      <font>
        <b val="0"/>
        <i val="0"/>
        <strike val="0"/>
        <condense val="0"/>
        <extend val="0"/>
        <outline val="0"/>
        <shadow val="0"/>
        <u val="none"/>
        <vertAlign val="baseline"/>
        <sz val="12"/>
        <color theme="1"/>
        <name val="Times New Roman"/>
        <scheme val="none"/>
      </font>
      <numFmt numFmtId="14" formatCode="0.00%"/>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2"/>
        <color theme="1"/>
        <name val="Times New Roman"/>
        <scheme val="none"/>
      </font>
      <numFmt numFmtId="14" formatCode="0.00%"/>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2"/>
        <color theme="1"/>
        <name val="Times New Roman"/>
        <scheme val="none"/>
      </font>
      <numFmt numFmtId="14" formatCode="0.00%"/>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2"/>
        <color theme="1"/>
        <name val="Times New Roman"/>
        <scheme val="none"/>
      </font>
      <numFmt numFmtId="14" formatCode="0.00%"/>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2"/>
        <color theme="1"/>
        <name val="Times New Roman"/>
        <scheme val="none"/>
      </font>
      <numFmt numFmtId="14" formatCode="0.00%"/>
      <alignment horizontal="right"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rgb="FF000000"/>
        <name val="Calibri"/>
        <scheme val="none"/>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rder>
    </dxf>
    <dxf>
      <border outline="0">
        <bottom style="medium">
          <color indexed="64"/>
        </bottom>
      </border>
    </dxf>
    <dxf>
      <font>
        <b val="0"/>
        <i val="0"/>
        <strike val="0"/>
        <condense val="0"/>
        <extend val="0"/>
        <outline val="0"/>
        <shadow val="0"/>
        <u val="none"/>
        <vertAlign val="baseline"/>
        <sz val="11"/>
        <color rgb="FFFFFFFF"/>
        <name val="Calibri"/>
        <scheme val="none"/>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left/>
        <right/>
        <top style="medium">
          <color indexed="64"/>
        </top>
        <bottom style="medium">
          <color indexed="64"/>
        </bottom>
        <vertical/>
        <horizontal/>
      </border>
    </dxf>
    <dxf>
      <font>
        <b val="0"/>
        <i val="0"/>
        <strike val="0"/>
        <condense val="0"/>
        <extend val="0"/>
        <outline val="0"/>
        <shadow val="0"/>
        <u val="none"/>
        <vertAlign val="baseline"/>
        <sz val="11"/>
        <color theme="1"/>
        <name val="Calibri"/>
        <scheme val="none"/>
      </font>
      <numFmt numFmtId="3" formatCode="#,##0"/>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Calibri"/>
        <scheme val="none"/>
      </font>
      <numFmt numFmtId="14" formatCode="0.0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14" formatCode="0.0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14" formatCode="0.0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14" formatCode="0.0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14" formatCode="0.0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14" formatCode="0.0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14" formatCode="0.0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14" formatCode="0.0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14" formatCode="0.0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3" formatCode="#,##0"/>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rgb="FFFFFFFF"/>
        <name val="Calibri"/>
        <scheme val="none"/>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right/>
        <top style="medium">
          <color indexed="64"/>
        </top>
        <bottom style="medium">
          <color indexed="64"/>
        </bottom>
        <vertical/>
        <horizontal/>
      </border>
    </dxf>
    <dxf>
      <border outline="0">
        <left style="medium">
          <color indexed="64"/>
        </left>
        <right style="medium">
          <color indexed="64"/>
        </right>
        <top style="medium">
          <color auto="1"/>
        </top>
        <bottom style="medium">
          <color indexed="64"/>
        </bottom>
      </border>
    </dxf>
    <dxf>
      <font>
        <b/>
        <i val="0"/>
        <strike val="0"/>
        <condense val="0"/>
        <extend val="0"/>
        <outline val="0"/>
        <shadow val="0"/>
        <u val="none"/>
        <vertAlign val="baseline"/>
        <sz val="12"/>
        <color theme="0"/>
        <name val="Calibri"/>
        <scheme val="minor"/>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164" formatCode="0.0%"/>
      <alignment horizontal="right" vertical="bottom" textRotation="0" wrapText="0"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164" formatCode="0.0%"/>
      <alignment horizontal="right" vertical="bottom" textRotation="0" wrapText="0"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164" formatCode="0.0%"/>
      <alignment horizontal="right" vertical="bottom" textRotation="0" wrapText="0"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
      <alignment horizontal="right" vertical="bottom" textRotation="0" wrapText="0" indent="0" justifyLastLine="0" shrinkToFit="0" readingOrder="0"/>
      <border diagonalUp="0" diagonalDown="0">
        <left style="thin">
          <color indexed="64"/>
        </left>
        <right style="medium">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style="medium">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scheme val="minor"/>
      </font>
      <numFmt numFmtId="164" formatCode="0.0%"/>
      <alignment horizontal="right" vertical="bottom" textRotation="0" wrapText="0"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3" formatCode="#,##0"/>
      <alignment horizontal="right" vertical="bottom" textRotation="0" wrapText="0"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alignment horizontal="left" vertical="bottom" textRotation="0" wrapText="0" indent="4" justifyLastLine="0" shrinkToFit="0" readingOrder="0"/>
      <border diagonalUp="0" diagonalDown="0">
        <left style="medium">
          <color indexed="64"/>
        </left>
        <right style="medium">
          <color indexed="64"/>
        </right>
        <top style="thin">
          <color indexed="64"/>
        </top>
        <bottom/>
        <vertical/>
        <horizontal/>
      </border>
    </dxf>
    <dxf>
      <border outline="0">
        <right style="medium">
          <color indexed="64"/>
        </right>
      </border>
    </dxf>
    <dxf>
      <border>
        <bottom style="thin">
          <color indexed="64"/>
        </bottom>
      </border>
    </dxf>
    <dxf>
      <font>
        <b/>
        <i val="0"/>
        <strike val="0"/>
        <condense val="0"/>
        <extend val="0"/>
        <outline val="0"/>
        <shadow val="0"/>
        <u val="none"/>
        <vertAlign val="baseline"/>
        <sz val="12"/>
        <color theme="0"/>
        <name val="Calibri"/>
        <scheme val="minor"/>
      </font>
      <numFmt numFmtId="3" formatCode="#,##0"/>
      <fill>
        <patternFill patternType="solid">
          <fgColor indexed="64"/>
          <bgColor rgb="FF92D050"/>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none"/>
      </font>
      <numFmt numFmtId="3" formatCode="#,##0"/>
      <alignment horizontal="right" vertical="bottom"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theme="1"/>
        <name val="Calibri"/>
        <scheme val="none"/>
      </font>
      <numFmt numFmtId="3" formatCode="#,##0"/>
      <alignment horizontal="right" vertical="bottom"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Calibri"/>
        <scheme val="none"/>
      </font>
      <numFmt numFmtId="3" formatCode="#,##0"/>
      <alignment horizontal="right" vertical="bottom"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Calibri"/>
        <scheme val="none"/>
      </font>
      <numFmt numFmtId="3" formatCode="#,##0"/>
      <alignment horizontal="right" vertical="bottom"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Calibri"/>
        <scheme val="none"/>
      </font>
      <numFmt numFmtId="3" formatCode="#,##0"/>
      <alignment horizontal="right" vertical="bottom"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rgb="FFFFFFFF"/>
        <name val="Calibri"/>
        <scheme val="none"/>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right style="thin">
          <color indexed="64"/>
        </right>
        <top/>
        <bottom/>
      </border>
    </dxf>
    <dxf>
      <numFmt numFmtId="165" formatCode="_(* #,##0_);_(* \(#,##0\);_(* &quot;-&quot;??_);_(@_)"/>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bottom/>
      </border>
    </dxf>
    <dxf>
      <numFmt numFmtId="165" formatCode="_(* #,##0_);_(* \(#,##0\);_(*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bottom/>
      </border>
    </dxf>
    <dxf>
      <numFmt numFmtId="165" formatCode="_(* #,##0_);_(* \(#,##0\);_(* &quot;-&quot;??_);_(@_)"/>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right style="thin">
          <color indexed="64"/>
        </right>
        <top/>
        <bottom/>
      </border>
    </dxf>
    <dxf>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right/>
        <top/>
        <bottom/>
      </border>
    </dxf>
    <dxf>
      <alignment horizontal="right" vertical="bottom" textRotation="0" wrapText="0" indent="0" justifyLastLine="0" shrinkToFit="0" readingOrder="0"/>
      <border diagonalUp="0" diagonalDown="0">
        <left/>
        <right/>
        <top style="thin">
          <color indexed="64"/>
        </top>
        <bottom style="thin">
          <color indexed="64"/>
        </bottom>
        <vertical/>
        <horizontal/>
      </border>
    </dxf>
    <dxf>
      <border outline="0">
        <left style="medium">
          <color indexed="64"/>
        </left>
        <top style="medium">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SansSerif"/>
        <scheme val="none"/>
      </font>
      <fill>
        <patternFill patternType="solid">
          <fgColor indexed="64"/>
          <bgColor rgb="FF92D050"/>
        </patternFill>
      </fill>
      <alignment horizontal="left" vertical="top" textRotation="0" wrapText="1" indent="0" justifyLastLine="0" shrinkToFit="0" readingOrder="0"/>
    </dxf>
    <dxf>
      <numFmt numFmtId="165" formatCode="_(* #,##0_);_(* \(#,##0\);_(* &quot;-&quot;??_);_(@_)"/>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indexed="8"/>
        <name val="SansSerif"/>
        <scheme val="none"/>
      </font>
      <numFmt numFmtId="165" formatCode="_(* #,##0_);_(* \(#,##0\);_(* &quot;-&quot;??_);_(@_)"/>
      <fill>
        <patternFill patternType="solid">
          <fgColor indexed="64"/>
          <bgColor indexed="9"/>
        </patternFill>
      </fill>
      <alignment horizontal="right" vertical="top" textRotation="0" wrapText="1" indent="0" justifyLastLine="0" shrinkToFit="0" readingOrder="0"/>
      <border diagonalUp="0" diagonalDown="0">
        <left style="thin">
          <color indexed="8"/>
        </left>
        <right style="thin">
          <color indexed="8"/>
        </right>
        <top style="thin">
          <color indexed="8"/>
        </top>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border diagonalUp="0" diagonalDown="0">
        <left style="thin">
          <color indexed="8"/>
        </left>
        <right style="thin">
          <color indexed="8"/>
        </right>
        <top style="thin">
          <color indexed="8"/>
        </top>
        <bottom/>
        <vertical/>
        <horizontal/>
      </border>
    </dxf>
    <dxf>
      <font>
        <b val="0"/>
        <i val="0"/>
        <strike val="0"/>
        <condense val="0"/>
        <extend val="0"/>
        <outline val="0"/>
        <shadow val="0"/>
        <u val="none"/>
        <vertAlign val="baseline"/>
        <sz val="10"/>
        <color indexed="8"/>
        <name val="SansSerif"/>
        <scheme val="none"/>
      </font>
      <numFmt numFmtId="165" formatCode="_(* #,##0_);_(* \(#,##0\);_(* &quot;-&quot;??_);_(@_)"/>
      <fill>
        <patternFill patternType="solid">
          <fgColor indexed="64"/>
          <bgColor indexed="9"/>
        </patternFill>
      </fill>
      <alignment horizontal="right" vertical="top" textRotation="0" wrapText="1" indent="0" justifyLastLine="0" shrinkToFit="0" readingOrder="0"/>
      <border diagonalUp="0" diagonalDown="0">
        <left style="thin">
          <color indexed="8"/>
        </left>
        <right/>
        <top style="thin">
          <color indexed="8"/>
        </top>
        <bottom/>
        <vertical/>
        <horizontal/>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left" vertical="top" textRotation="0" wrapText="1" indent="0" justifyLastLine="0" shrinkToFit="0" readingOrder="0"/>
      <border diagonalUp="0" diagonalDown="0">
        <left style="thin">
          <color indexed="8"/>
        </left>
        <right style="thin">
          <color indexed="8"/>
        </right>
        <top style="thin">
          <color indexed="8"/>
        </top>
        <bottom/>
        <vertical/>
        <horizontal/>
      </border>
    </dxf>
    <dxf>
      <border outline="0">
        <top style="medium">
          <color indexed="64"/>
        </top>
      </border>
    </dxf>
    <dxf>
      <font>
        <b val="0"/>
        <i val="0"/>
        <strike val="0"/>
        <condense val="0"/>
        <extend val="0"/>
        <outline val="0"/>
        <shadow val="0"/>
        <u val="none"/>
        <vertAlign val="baseline"/>
        <sz val="10"/>
        <color indexed="8"/>
        <name val="SansSerif"/>
        <scheme val="none"/>
      </font>
      <fill>
        <patternFill patternType="solid">
          <fgColor indexed="64"/>
          <bgColor indexed="9"/>
        </patternFill>
      </fill>
      <alignment horizontal="right" vertical="top"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theme="0"/>
        <name val="Calibri"/>
        <scheme val="none"/>
      </font>
      <fill>
        <patternFill patternType="solid">
          <fgColor indexed="64"/>
          <bgColor rgb="FF92D050"/>
        </patternFill>
      </fill>
      <alignment horizontal="center" vertical="top" textRotation="0" wrapText="1" indent="0" justifyLastLine="0" shrinkToFit="0" readingOrder="0"/>
    </dxf>
    <dxf>
      <border outline="0">
        <top style="medium">
          <color indexed="64"/>
        </top>
        <bottom style="thin">
          <color indexed="64"/>
        </bottom>
      </border>
    </dxf>
    <dxf>
      <border outline="0">
        <bottom style="medium">
          <color indexed="64"/>
        </bottom>
      </border>
    </dxf>
    <dxf>
      <font>
        <strike val="0"/>
        <outline val="0"/>
        <shadow val="0"/>
        <u val="none"/>
        <vertAlign val="baseline"/>
        <sz val="12"/>
        <color rgb="FFFFFFFF"/>
        <name val="Calibri"/>
        <scheme val="none"/>
      </font>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outline="0">
        <left style="thin">
          <color auto="1"/>
        </left>
        <right/>
        <top/>
        <bottom/>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strike val="0"/>
        <outline val="0"/>
        <shadow val="0"/>
        <u val="none"/>
        <vertAlign val="baseline"/>
        <sz val="11"/>
        <color theme="1" tint="4.9989318521683403E-2"/>
        <name val="Calibri"/>
        <scheme val="minor"/>
      </font>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left style="thin">
          <color auto="1"/>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6" tint="-0.249977111117893"/>
        </patternFill>
      </fill>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6" tint="-0.249977111117893"/>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border diagonalUp="0" diagonalDown="0">
        <left style="thin">
          <color auto="1"/>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strike val="0"/>
        <outline val="0"/>
        <shadow val="0"/>
        <u val="none"/>
        <vertAlign val="baseline"/>
        <sz val="11"/>
        <color theme="1" tint="4.9989318521683403E-2"/>
        <name val="Calibri"/>
        <scheme val="minor"/>
      </font>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left style="thin">
          <color auto="1"/>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6" tint="-0.249977111117893"/>
        </patternFill>
      </fill>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6" tint="-0.249977111117893"/>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outline="0">
        <left style="thin">
          <color auto="1"/>
        </left>
        <right/>
        <top/>
        <bottom/>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strike val="0"/>
        <outline val="0"/>
        <shadow val="0"/>
        <u val="none"/>
        <vertAlign val="baseline"/>
        <sz val="11"/>
        <color theme="1" tint="4.9989318521683403E-2"/>
        <name val="Calibri"/>
        <scheme val="minor"/>
      </font>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left style="thin">
          <color auto="1"/>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6" tint="-0.249977111117893"/>
        </patternFill>
      </fill>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6" tint="-0.249977111117893"/>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outline="0">
        <left style="thin">
          <color auto="1"/>
        </left>
        <right/>
        <top/>
        <bottom/>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strike val="0"/>
        <outline val="0"/>
        <shadow val="0"/>
        <u val="none"/>
        <vertAlign val="baseline"/>
        <sz val="11"/>
        <color theme="1" tint="4.9989318521683403E-2"/>
        <name val="Calibri"/>
        <scheme val="minor"/>
      </font>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left style="thin">
          <color auto="1"/>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6" tint="-0.249977111117893"/>
        </patternFill>
      </fill>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6" tint="-0.249977111117893"/>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outline="0">
        <left style="thin">
          <color auto="1"/>
        </left>
        <right/>
        <top/>
        <bottom/>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strike val="0"/>
        <outline val="0"/>
        <shadow val="0"/>
        <u val="none"/>
        <vertAlign val="baseline"/>
        <sz val="11"/>
        <color theme="1" tint="4.9989318521683403E-2"/>
        <name val="Calibri"/>
        <scheme val="minor"/>
      </font>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left style="thin">
          <color auto="1"/>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6" tint="-0.249977111117893"/>
        </patternFill>
      </fill>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6" tint="-0.249977111117893"/>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outline="0">
        <left style="thin">
          <color auto="1"/>
        </left>
        <right/>
        <top/>
        <bottom/>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6" tint="-0.249977111117893"/>
        </patternFill>
      </fill>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6" tint="-0.249977111117893"/>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fill>
        <patternFill patternType="solid">
          <fgColor indexed="64"/>
          <bgColor theme="0"/>
        </patternFill>
      </fill>
      <border diagonalUp="0" diagonalDown="0">
        <left style="thin">
          <color auto="1"/>
        </left>
        <right/>
        <top/>
        <bottom/>
        <vertical/>
        <horizontal/>
      </border>
    </dxf>
    <dxf>
      <numFmt numFmtId="3" formatCode="#,##0"/>
      <fill>
        <patternFill patternType="solid">
          <fgColor indexed="64"/>
          <bgColor rgb="FF92D050"/>
        </patternFill>
      </fill>
      <border diagonalUp="0" diagonalDown="0">
        <left style="thin">
          <color indexed="64"/>
        </left>
        <right style="thin">
          <color indexed="64"/>
        </right>
        <top/>
        <bottom/>
        <vertical/>
        <horizontal/>
      </border>
    </dxf>
    <dxf>
      <fill>
        <patternFill patternType="solid">
          <fgColor indexed="64"/>
          <bgColor theme="0"/>
        </patternFill>
      </fill>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indexed="8"/>
        <name val="Calibri"/>
        <scheme val="minor"/>
      </font>
      <numFmt numFmtId="164" formatCode="0.0%"/>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8"/>
        </left>
        <right/>
        <top style="thin">
          <color indexed="8"/>
        </top>
        <bottom style="thin">
          <color indexed="8"/>
        </bottom>
      </border>
    </dxf>
    <dxf>
      <font>
        <b val="0"/>
        <i val="0"/>
        <strike val="0"/>
        <condense val="0"/>
        <extend val="0"/>
        <outline val="0"/>
        <shadow val="0"/>
        <u val="none"/>
        <vertAlign val="baseline"/>
        <sz val="10"/>
        <color indexed="8"/>
        <name val="Calibri"/>
        <scheme val="minor"/>
      </font>
      <numFmt numFmtId="3" formatCode="#,##0"/>
      <fill>
        <patternFill patternType="solid">
          <fgColor indexed="64"/>
          <bgColor theme="0" tint="-0.14999847407452621"/>
        </patternFill>
      </fill>
      <alignment horizontal="left" vertical="top" textRotation="0" wrapText="1" indent="0" justifyLastLine="0" shrinkToFit="0" readingOrder="0"/>
      <border diagonalUp="0" diagonalDown="0" outline="0">
        <left style="medium">
          <color indexed="64"/>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outline="0">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outline="0">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outline="0">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outline="0">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outline="0">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outline="0">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numFmt numFmtId="3" formatCode="#,##0"/>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top style="thin">
          <color indexed="8"/>
        </top>
        <bottom style="thin">
          <color indexed="8"/>
        </bottom>
      </border>
    </dxf>
    <dxf>
      <border outline="0">
        <right style="medium">
          <color indexed="64"/>
        </right>
        <top style="medium">
          <color indexed="64"/>
        </top>
        <bottom style="thin">
          <color indexed="8"/>
        </bottom>
      </border>
    </dxf>
    <dxf>
      <font>
        <b val="0"/>
        <i val="0"/>
        <strike val="0"/>
        <condense val="0"/>
        <extend val="0"/>
        <outline val="0"/>
        <shadow val="0"/>
        <u val="none"/>
        <vertAlign val="baseline"/>
        <sz val="10"/>
        <color indexed="8"/>
        <name val="Calibri"/>
        <scheme val="minor"/>
      </font>
      <fill>
        <patternFill patternType="solid">
          <fgColor indexed="64"/>
          <bgColor indexed="9"/>
        </patternFill>
      </fill>
      <alignment horizontal="left" vertical="top" textRotation="0" wrapText="1" indent="0" justifyLastLine="0" shrinkToFit="0" readingOrder="0"/>
    </dxf>
    <dxf>
      <font>
        <strike val="0"/>
        <outline val="0"/>
        <shadow val="0"/>
        <vertAlign val="baseline"/>
        <name val="Calibri"/>
        <scheme val="minor"/>
      </font>
    </dxf>
    <dxf>
      <font>
        <b val="0"/>
        <i val="0"/>
        <strike val="0"/>
        <condense val="0"/>
        <extend val="0"/>
        <outline val="0"/>
        <shadow val="0"/>
        <u val="none"/>
        <vertAlign val="baseline"/>
        <sz val="11"/>
        <color indexed="8"/>
        <name val="Calibri"/>
        <scheme val="minor"/>
      </font>
      <numFmt numFmtId="2" formatCode="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minor"/>
      </font>
      <numFmt numFmtId="14" formatCode="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minor"/>
      </font>
      <numFmt numFmtId="168" formatCode="dd/mm/yyyy"/>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0" formatCode="Genera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medium">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Calibri"/>
        <scheme val="minor"/>
      </font>
      <numFmt numFmtId="3" formatCode="#,##0"/>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auto="1"/>
        <name val="SansSerif"/>
        <scheme val="none"/>
      </font>
      <numFmt numFmtId="164" formatCode="0.0%"/>
      <alignment horizontal="general"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SansSerif"/>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theme="1"/>
        <name val="SansSerif"/>
        <scheme val="none"/>
      </font>
      <numFmt numFmtId="3" formatCode="#,##0"/>
    </dxf>
    <dxf>
      <font>
        <b val="0"/>
        <i val="0"/>
        <strike val="0"/>
        <condense val="0"/>
        <extend val="0"/>
        <outline val="0"/>
        <shadow val="0"/>
        <u val="none"/>
        <vertAlign val="baseline"/>
        <sz val="9"/>
        <color auto="1"/>
        <name val="SansSerif"/>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auto="1"/>
        <name val="SansSerif"/>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auto="1"/>
        <name val="SansSerif"/>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auto="1"/>
        <name val="SansSerif"/>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auto="1"/>
        <name val="SansSerif"/>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auto="1"/>
        <name val="SansSerif"/>
        <scheme val="none"/>
      </font>
      <alignment horizontal="general" vertical="bottom" textRotation="0" wrapText="0" indent="0" justifyLastLine="0" shrinkToFit="0" readingOrder="0"/>
      <border diagonalUp="0" diagonalDown="0" outline="0">
        <left style="thin">
          <color indexed="64"/>
        </left>
        <right/>
        <top/>
        <bottom/>
      </border>
    </dxf>
    <dxf>
      <border outline="0">
        <top style="medium">
          <color auto="1"/>
        </top>
        <bottom style="medium">
          <color indexed="64"/>
        </bottom>
      </border>
    </dxf>
    <dxf>
      <font>
        <strike val="0"/>
        <outline val="0"/>
        <shadow val="0"/>
        <u val="none"/>
        <vertAlign val="baseline"/>
        <name val="SansSerif"/>
        <scheme val="none"/>
      </font>
    </dxf>
    <dxf>
      <font>
        <b val="0"/>
        <i val="0"/>
        <strike val="0"/>
        <condense val="0"/>
        <extend val="0"/>
        <outline val="0"/>
        <shadow val="0"/>
        <u val="none"/>
        <vertAlign val="baseline"/>
        <sz val="12"/>
        <color rgb="FFFFFFFF"/>
        <name val="SansSerif"/>
        <scheme val="none"/>
      </font>
      <fill>
        <patternFill patternType="solid">
          <fgColor indexed="64"/>
          <bgColor rgb="FF00B050"/>
        </patternFill>
      </fill>
      <alignment horizontal="center" vertical="center" textRotation="0" wrapText="0" indent="0" justifyLastLine="0" shrinkToFit="0" readingOrder="0"/>
    </dxf>
  </dxfs>
  <tableStyles count="1" defaultTableStyle="TableStyleMedium2" defaultPivotStyle="PivotStyleMedium9">
    <tableStyle name="Table Style 1" pivot="0" count="0" xr9:uid="{00000000-0011-0000-FFFF-FFFF00000000}"/>
  </tableStyles>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266700</xdr:colOff>
      <xdr:row>3</xdr:row>
      <xdr:rowOff>57150</xdr:rowOff>
    </xdr:from>
    <xdr:to>
      <xdr:col>14</xdr:col>
      <xdr:colOff>533401</xdr:colOff>
      <xdr:row>10</xdr:row>
      <xdr:rowOff>276225</xdr:rowOff>
    </xdr:to>
    <xdr:sp macro="" textlink="">
      <xdr:nvSpPr>
        <xdr:cNvPr id="2" name="TextBox 1" descr="Note: 2017 USDA Agricultural Census data available February 2019&#10;&#10;https://www.nass.usda.gov/AgCensus/&#10;&#10;Also: Estimates from Employment tab &quot;Agriculture, forestry, fishing and hunting, and mining&quot; can inform farmworker counts ">
          <a:extLst>
            <a:ext uri="{FF2B5EF4-FFF2-40B4-BE49-F238E27FC236}">
              <a16:creationId xmlns:a16="http://schemas.microsoft.com/office/drawing/2014/main" id="{00000000-0008-0000-0800-000002000000}"/>
            </a:ext>
          </a:extLst>
        </xdr:cNvPr>
        <xdr:cNvSpPr txBox="1"/>
      </xdr:nvSpPr>
      <xdr:spPr>
        <a:xfrm>
          <a:off x="4914900" y="628650"/>
          <a:ext cx="3752851" cy="14668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r>
            <a:rPr lang="en-US" sz="1100" baseline="0"/>
            <a:t> 2017 USDA Agricultural Census data available February 2019</a:t>
          </a:r>
        </a:p>
        <a:p>
          <a:endParaRPr lang="en-US" sz="1100" baseline="0"/>
        </a:p>
        <a:p>
          <a:r>
            <a:rPr lang="en-US" sz="1100"/>
            <a:t>https://www.nass.usda.gov/AgCensus/</a:t>
          </a:r>
        </a:p>
        <a:p>
          <a:endParaRPr lang="en-US" sz="1100"/>
        </a:p>
        <a:p>
          <a:r>
            <a:rPr lang="en-US" sz="1100"/>
            <a:t>Also: Estimates from Employment</a:t>
          </a:r>
          <a:r>
            <a:rPr lang="en-US" sz="1100" baseline="0"/>
            <a:t> tab "Agriculture, forestry, fishing and hunting, and mining" can inform farmworker counts</a:t>
          </a:r>
          <a:r>
            <a:rPr lang="en-US" sz="1100" b="0" i="0" u="none" strike="noStrike">
              <a:solidFill>
                <a:schemeClr val="dk1"/>
              </a:solidFill>
              <a:effectLst/>
              <a:latin typeface="+mn-lt"/>
              <a:ea typeface="+mn-ea"/>
              <a:cs typeface="+mn-cs"/>
            </a:rPr>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3</xdr:row>
      <xdr:rowOff>76200</xdr:rowOff>
    </xdr:from>
    <xdr:to>
      <xdr:col>3</xdr:col>
      <xdr:colOff>114300</xdr:colOff>
      <xdr:row>7</xdr:row>
      <xdr:rowOff>76200</xdr:rowOff>
    </xdr:to>
    <xdr:cxnSp macro="">
      <xdr:nvCxnSpPr>
        <xdr:cNvPr id="3" name="Straight Arrow Connector 2">
          <a:extLst>
            <a:ext uri="{FF2B5EF4-FFF2-40B4-BE49-F238E27FC236}">
              <a16:creationId xmlns:a16="http://schemas.microsoft.com/office/drawing/2014/main" id="{00000000-0008-0000-0C00-000003000000}"/>
            </a:ext>
          </a:extLst>
        </xdr:cNvPr>
        <xdr:cNvCxnSpPr/>
      </xdr:nvCxnSpPr>
      <xdr:spPr>
        <a:xfrm flipH="1">
          <a:off x="1962150" y="647700"/>
          <a:ext cx="1790700" cy="1038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647700</xdr:colOff>
      <xdr:row>3</xdr:row>
      <xdr:rowOff>85725</xdr:rowOff>
    </xdr:from>
    <xdr:to>
      <xdr:col>3</xdr:col>
      <xdr:colOff>171450</xdr:colOff>
      <xdr:row>18</xdr:row>
      <xdr:rowOff>76200</xdr:rowOff>
    </xdr:to>
    <xdr:cxnSp macro="">
      <xdr:nvCxnSpPr>
        <xdr:cNvPr id="6" name="Straight Arrow Connector 5">
          <a:extLst>
            <a:ext uri="{FF2B5EF4-FFF2-40B4-BE49-F238E27FC236}">
              <a16:creationId xmlns:a16="http://schemas.microsoft.com/office/drawing/2014/main" id="{00000000-0008-0000-0C00-000006000000}"/>
            </a:ext>
          </a:extLst>
        </xdr:cNvPr>
        <xdr:cNvCxnSpPr/>
      </xdr:nvCxnSpPr>
      <xdr:spPr>
        <a:xfrm flipH="1">
          <a:off x="2362200" y="657225"/>
          <a:ext cx="1447800" cy="3124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_Popilation_growth_trends_2014_2018_with_2010_benchmark" displayName="Table1_Popilation_growth_trends_2014_2018_with_2010_benchmark" ref="A5:I15" totalsRowShown="0" headerRowDxfId="406" dataDxfId="405" tableBorderDxfId="404">
  <tableColumns count="9">
    <tableColumn id="1" xr3:uid="{00000000-0010-0000-0000-000001000000}" name="COUNTY/CITY" dataDxfId="403" dataCellStyle="Normal 6"/>
    <tableColumn id="2" xr3:uid="{00000000-0010-0000-0000-000002000000}" name="Population" dataDxfId="402" dataCellStyle="Normal 6"/>
    <tableColumn id="3" xr3:uid="{00000000-0010-0000-0000-000003000000}" name="Population2" dataDxfId="401" dataCellStyle="Normal 6"/>
    <tableColumn id="4" xr3:uid="{00000000-0010-0000-0000-000004000000}" name="Population3" dataDxfId="400" dataCellStyle="Normal 6"/>
    <tableColumn id="5" xr3:uid="{00000000-0010-0000-0000-000005000000}" name="Population4" dataDxfId="399" dataCellStyle="Normal 6"/>
    <tableColumn id="6" xr3:uid="{00000000-0010-0000-0000-000006000000}" name="Population5" dataDxfId="398"/>
    <tableColumn id="7" xr3:uid="{00000000-0010-0000-0000-000007000000}" name="Population6" dataDxfId="397"/>
    <tableColumn id="8" xr3:uid="{00000000-0010-0000-0000-000008000000}" name="Average Annual Change" dataDxfId="396" dataCellStyle="Normal 6"/>
    <tableColumn id="9" xr3:uid="{00000000-0010-0000-0000-000009000000}" name="Average Annual Change2" dataDxfId="395" dataCellStyle="Percent">
      <calculatedColumnFormula>H6/C6</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Population Growth Trends  2014 -2018, with 2010 Benchmark" altTextSummary="Table of Population Growth Trends  2014 -2018, with 2010 Benchmark with 9 columns and 10 row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e_owner_households_overpaying_for_housing" displayName="Table_owner_households_overpaying_for_housing" ref="I37:K53" totalsRowShown="0" headerRowDxfId="334" headerRowBorderDxfId="333" tableBorderDxfId="332">
  <tableColumns count="3">
    <tableColumn id="1" xr3:uid="{00000000-0010-0000-0900-000001000000}" name="Owner Households Characteristics" dataDxfId="331"/>
    <tableColumn id="2" xr3:uid="{00000000-0010-0000-0900-000002000000}" name="Number" dataDxfId="330"/>
    <tableColumn id="3" xr3:uid="{00000000-0010-0000-0900-000003000000}" name="Percent of Total Households" dataDxfId="329" dataCellStyle="Percent"/>
  </tableColumns>
  <tableStyleInfo name="TableStyleMedium1" showFirstColumn="0" showLastColumn="0" showRowStripes="1" showColumnStripes="0"/>
  <extLst>
    <ext xmlns:x14="http://schemas.microsoft.com/office/spreadsheetml/2009/9/main" uri="{504A1905-F514-4f6f-8877-14C23A59335A}">
      <x14:table altText="Table Owner households overpaying for housing " altTextSummary="Table of Owner households overpaying for housing  with 3 columns and 17 row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A000000}" name="Table_Point_Arena" displayName="Table_Point_Arena" ref="A67:C94" totalsRowShown="0" headerRowDxfId="328" headerRowBorderDxfId="327" tableBorderDxfId="326">
  <tableColumns count="3">
    <tableColumn id="1" xr3:uid="{00000000-0010-0000-0A00-000001000000}" name="Total Households Characteristics" dataDxfId="325"/>
    <tableColumn id="2" xr3:uid="{00000000-0010-0000-0A00-000002000000}" name="Number" dataDxfId="324"/>
    <tableColumn id="3" xr3:uid="{00000000-0010-0000-0A00-000003000000}" name="Percent of Total Households" dataDxfId="323" dataCellStyle="Percent"/>
  </tableColumns>
  <tableStyleInfo name="TableStyleMedium1" showFirstColumn="0" showLastColumn="0" showRowStripes="1" showColumnStripes="0"/>
  <extLst>
    <ext xmlns:x14="http://schemas.microsoft.com/office/spreadsheetml/2009/9/main" uri="{504A1905-F514-4f6f-8877-14C23A59335A}">
      <x14:table altText="table Point Arena" altTextSummary="Table Point Arena with 3 columns and 28 row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B000000}" name="Table_point_arena_renter_households_overpaying_for_housing" displayName="Table_point_arena_renter_households_overpaying_for_housing" ref="E67:G83" totalsRowShown="0" headerRowDxfId="322" headerRowBorderDxfId="321" tableBorderDxfId="320">
  <tableColumns count="3">
    <tableColumn id="1" xr3:uid="{00000000-0010-0000-0B00-000001000000}" name="Renter Households Characteristics" dataDxfId="319"/>
    <tableColumn id="2" xr3:uid="{00000000-0010-0000-0B00-000002000000}" name="Number" dataDxfId="318"/>
    <tableColumn id="3" xr3:uid="{00000000-0010-0000-0B00-000003000000}" name="Percent of Total Households" dataDxfId="317" dataCellStyle="Percent"/>
  </tableColumns>
  <tableStyleInfo name="TableStyleMedium1" showFirstColumn="0" showLastColumn="0" showRowStripes="1" showColumnStripes="0"/>
  <extLst>
    <ext xmlns:x14="http://schemas.microsoft.com/office/spreadsheetml/2009/9/main" uri="{504A1905-F514-4f6f-8877-14C23A59335A}">
      <x14:table altText="table Renter households overpaying for housing " altTextSummary="Table Renter households overpaying for housing with 3 columns and 17 row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C000000}" name="Table_point_arena_owner_households_overpaying_for_housing" displayName="Table_point_arena_owner_households_overpaying_for_housing" ref="I67:K83" totalsRowShown="0" headerRowDxfId="316" headerRowBorderDxfId="315" tableBorderDxfId="314">
  <tableColumns count="3">
    <tableColumn id="1" xr3:uid="{00000000-0010-0000-0C00-000001000000}" name="Owner Households Characteristics" dataDxfId="313"/>
    <tableColumn id="2" xr3:uid="{00000000-0010-0000-0C00-000002000000}" name="Number" dataDxfId="312"/>
    <tableColumn id="3" xr3:uid="{00000000-0010-0000-0C00-000003000000}" name="Percent of Total Households" dataDxfId="311" dataCellStyle="Percent"/>
  </tableColumns>
  <tableStyleInfo name="TableStyleMedium1" showFirstColumn="0" showLastColumn="0" showRowStripes="1" showColumnStripes="0"/>
  <extLst>
    <ext xmlns:x14="http://schemas.microsoft.com/office/spreadsheetml/2009/9/main" uri="{504A1905-F514-4f6f-8877-14C23A59335A}">
      <x14:table altText="table Owner households overpaying for housing " altTextSummary="Table of Owner households overpaying for housing  with 3 columns and 17 row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D000000}" name="Table_Ukiah" displayName="Table_Ukiah" ref="A97:C124" totalsRowShown="0" headerRowDxfId="310" headerRowBorderDxfId="309" tableBorderDxfId="308">
  <tableColumns count="3">
    <tableColumn id="1" xr3:uid="{00000000-0010-0000-0D00-000001000000}" name="Total Households Characteristics" dataDxfId="307"/>
    <tableColumn id="2" xr3:uid="{00000000-0010-0000-0D00-000002000000}" name="Number" dataDxfId="306"/>
    <tableColumn id="3" xr3:uid="{00000000-0010-0000-0D00-000003000000}" name="Percent of Total Households" dataDxfId="305" dataCellStyle="Percent"/>
  </tableColumns>
  <tableStyleInfo name="TableStyleMedium1" showFirstColumn="0" showLastColumn="0" showRowStripes="1" showColumnStripes="0"/>
  <extLst>
    <ext xmlns:x14="http://schemas.microsoft.com/office/spreadsheetml/2009/9/main" uri="{504A1905-F514-4f6f-8877-14C23A59335A}">
      <x14:table altText="Table Ukiah " altTextSummary="Table of Ukiah with 3 columns and 28 row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E000000}" name="Table_Ukiah_renter_households_overpaying_for_housing" displayName="Table_Ukiah_renter_households_overpaying_for_housing" ref="E97:G113" totalsRowShown="0" headerRowDxfId="304" headerRowBorderDxfId="303" tableBorderDxfId="302">
  <tableColumns count="3">
    <tableColumn id="1" xr3:uid="{00000000-0010-0000-0E00-000001000000}" name="Renter Households Characteristics" dataDxfId="301"/>
    <tableColumn id="2" xr3:uid="{00000000-0010-0000-0E00-000002000000}" name="Number" dataDxfId="300"/>
    <tableColumn id="3" xr3:uid="{00000000-0010-0000-0E00-000003000000}" name="Percent of Total Households" dataDxfId="299" dataCellStyle="Percent"/>
  </tableColumns>
  <tableStyleInfo name="TableStyleMedium1" showFirstColumn="0" showLastColumn="0" showRowStripes="1" showColumnStripes="0"/>
  <extLst>
    <ext xmlns:x14="http://schemas.microsoft.com/office/spreadsheetml/2009/9/main" uri="{504A1905-F514-4f6f-8877-14C23A59335A}">
      <x14:table altText="table Renter households overpaying for housing" altTextSummary="Table of Renter households overpaying for housing with 3 columns and 17 row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F000000}" name="Table_Ukiah_owner_households_overpaying_for_housing" displayName="Table_Ukiah_owner_households_overpaying_for_housing" ref="I97:K113" totalsRowShown="0" headerRowDxfId="298" headerRowBorderDxfId="297" tableBorderDxfId="296">
  <tableColumns count="3">
    <tableColumn id="1" xr3:uid="{00000000-0010-0000-0F00-000001000000}" name="Owner Households Characteristics" dataDxfId="295"/>
    <tableColumn id="2" xr3:uid="{00000000-0010-0000-0F00-000002000000}" name="Number" dataDxfId="294"/>
    <tableColumn id="3" xr3:uid="{00000000-0010-0000-0F00-000003000000}" name="Percent of Total Households" dataDxfId="293" dataCellStyle="Percent"/>
  </tableColumns>
  <tableStyleInfo name="TableStyleMedium1" showFirstColumn="0" showLastColumn="0" showRowStripes="1" showColumnStripes="0"/>
  <extLst>
    <ext xmlns:x14="http://schemas.microsoft.com/office/spreadsheetml/2009/9/main" uri="{504A1905-F514-4f6f-8877-14C23A59335A}">
      <x14:table altText="table Owner households overpaying for housing " altTextSummary="Table of Owner households overpaying for housing  with 3 columns and 17 row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0000000}" name="Table_Willits" displayName="Table_Willits" ref="A127:C154" totalsRowShown="0" headerRowDxfId="292" headerRowBorderDxfId="291" tableBorderDxfId="290">
  <tableColumns count="3">
    <tableColumn id="1" xr3:uid="{00000000-0010-0000-1000-000001000000}" name="Total Households Characteristics" dataDxfId="289"/>
    <tableColumn id="2" xr3:uid="{00000000-0010-0000-1000-000002000000}" name="Number" dataDxfId="288"/>
    <tableColumn id="3" xr3:uid="{00000000-0010-0000-1000-000003000000}" name="Percent of Total Households" dataDxfId="287" dataCellStyle="Percent"/>
  </tableColumns>
  <tableStyleInfo name="TableStyleMedium1" showFirstColumn="0" showLastColumn="0" showRowStripes="1" showColumnStripes="0"/>
  <extLst>
    <ext xmlns:x14="http://schemas.microsoft.com/office/spreadsheetml/2009/9/main" uri="{504A1905-F514-4f6f-8877-14C23A59335A}">
      <x14:table altText="Table Willits" altTextSummary="Table of Willits with 3 columns and 28 row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1000000}" name="Table_Willits_Renter_households_overpaying_housing" displayName="Table_Willits_Renter_households_overpaying_housing" ref="E127:G143" totalsRowShown="0" headerRowDxfId="286" headerRowBorderDxfId="285" tableBorderDxfId="284">
  <tableColumns count="3">
    <tableColumn id="1" xr3:uid="{00000000-0010-0000-1100-000001000000}" name="Renter Households Characteristics" dataDxfId="283"/>
    <tableColumn id="2" xr3:uid="{00000000-0010-0000-1100-000002000000}" name="Number" dataDxfId="282"/>
    <tableColumn id="3" xr3:uid="{00000000-0010-0000-1100-000003000000}" name="Percent of Total Households" dataDxfId="281" dataCellStyle="Percent"/>
  </tableColumns>
  <tableStyleInfo name="TableStyleMedium1" showFirstColumn="0" showLastColumn="0" showRowStripes="1" showColumnStripes="0"/>
  <extLst>
    <ext xmlns:x14="http://schemas.microsoft.com/office/spreadsheetml/2009/9/main" uri="{504A1905-F514-4f6f-8877-14C23A59335A}">
      <x14:table altText="tabel Renter households overpaying for housing" altTextSummary="Table of Renter households overpaying for housing with 3 columns and 17 row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2000000}" name="Table_Willits_owner_households_overpaying_for_housing" displayName="Table_Willits_owner_households_overpaying_for_housing" ref="I127:K143" totalsRowShown="0" headerRowDxfId="280" headerRowBorderDxfId="279" tableBorderDxfId="278">
  <tableColumns count="3">
    <tableColumn id="1" xr3:uid="{00000000-0010-0000-1200-000001000000}" name="Owner Households Characteristics"/>
    <tableColumn id="2" xr3:uid="{00000000-0010-0000-1200-000002000000}" name="Number" dataDxfId="277"/>
    <tableColumn id="3" xr3:uid="{00000000-0010-0000-1200-000003000000}" name="Percent of Total Households" dataDxfId="276" dataCellStyle="Percent"/>
  </tableColumns>
  <tableStyleInfo name="TableStyleMedium1" showFirstColumn="0" showLastColumn="0" showRowStripes="1" showColumnStripes="0"/>
  <extLst>
    <ext xmlns:x14="http://schemas.microsoft.com/office/spreadsheetml/2009/9/main" uri="{504A1905-F514-4f6f-8877-14C23A59335A}">
      <x14:table altText="table Owner households overpaying for housing " altTextSummary="Table of Owner households overpaying for housing  with 3 columns and 17 row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1000000}" name="Table1a_e_5_city_county_state_population_and_housing_estimates_2010_and_2018" displayName="Table1a_e_5_city_county_state_population_and_housing_estimates_2010_and_2018" ref="A20:K31" totalsRowShown="0" headerRowDxfId="394" headerRowBorderDxfId="393" tableBorderDxfId="392" headerRowCellStyle="Normal 2">
  <tableColumns count="11">
    <tableColumn id="1" xr3:uid="{00000000-0010-0000-0100-000001000000}" name="County / City" dataDxfId="391" dataCellStyle="Normal 2"/>
    <tableColumn id="2" xr3:uid="{00000000-0010-0000-0100-000002000000}" name="Date" dataDxfId="390" dataCellStyle="Normal_Sheet1_1"/>
    <tableColumn id="3" xr3:uid="{00000000-0010-0000-0100-000003000000}" name="Total" dataDxfId="389" dataCellStyle="Normal_Sheet1_1"/>
    <tableColumn id="4" xr3:uid="{00000000-0010-0000-0100-000004000000}" name="Single Detached" dataDxfId="388" dataCellStyle="Normal_Sheet1_1"/>
    <tableColumn id="5" xr3:uid="{00000000-0010-0000-0100-000005000000}" name="Single Attached" dataDxfId="387" dataCellStyle="Normal_Sheet1_1"/>
    <tableColumn id="6" xr3:uid="{00000000-0010-0000-0100-000006000000}" name="Two to Four" dataDxfId="386" dataCellStyle="Normal_Sheet1_1"/>
    <tableColumn id="7" xr3:uid="{00000000-0010-0000-0100-000007000000}" name="Five Plus" dataDxfId="385" dataCellStyle="Normal_Sheet1_1"/>
    <tableColumn id="8" xr3:uid="{00000000-0010-0000-0100-000008000000}" name="Mobile Homes" dataDxfId="384" dataCellStyle="Normal_Sheet1_1"/>
    <tableColumn id="9" xr3:uid="{00000000-0010-0000-0100-000009000000}" name="Occupied" dataDxfId="383"/>
    <tableColumn id="10" xr3:uid="{00000000-0010-0000-0100-00000A000000}" name="Vacancy Rate" dataDxfId="382" dataCellStyle="Percent"/>
    <tableColumn id="11" xr3:uid="{00000000-0010-0000-0100-00000B000000}" name="Persons per Household" dataDxfId="381" dataCellStyle="Normal_Sheet1_1"/>
  </tableColumns>
  <tableStyleInfo name="TableStyleMedium1" showFirstColumn="0" showLastColumn="0" showRowStripes="1" showColumnStripes="0"/>
  <extLst>
    <ext xmlns:x14="http://schemas.microsoft.com/office/spreadsheetml/2009/9/main" uri="{504A1905-F514-4f6f-8877-14C23A59335A}">
      <x14:table altText="table E-5 City/County/State Population and Housing Estimates, 2010 and 2018" altTextSummary="Table of E-5 City/County/State Population and Housing Estimates, 2010 and 2018 with11 columns and 12 row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3000000}" name="Table_Unincorporated_Mendocino_County" displayName="Table_Unincorporated_Mendocino_County" ref="A157:C184" totalsRowShown="0" headerRowDxfId="275" headerRowBorderDxfId="274" tableBorderDxfId="273">
  <tableColumns count="3">
    <tableColumn id="1" xr3:uid="{00000000-0010-0000-1300-000001000000}" name="Total Households Characteristics" dataDxfId="272"/>
    <tableColumn id="2" xr3:uid="{00000000-0010-0000-1300-000002000000}" name="Number" dataDxfId="271">
      <calculatedColumnFormula>B6-B38-B68-B98-B128</calculatedColumnFormula>
    </tableColumn>
    <tableColumn id="3" xr3:uid="{00000000-0010-0000-1300-000003000000}" name="Percent of Total Households" dataDxfId="270" dataCellStyle="Percent">
      <calculatedColumnFormula>B158/$B$158</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Unincorporated Mendocino  County " altTextSummary="Table of Unincorporated Mendocino  County with 3 columns and 28 row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4000000}" name="Table_unincorporated_mendocino_county_renter_households_characteristics" displayName="Table_unincorporated_mendocino_county_renter_households_characteristics" ref="E157:G173" totalsRowShown="0" headerRowDxfId="269" headerRowBorderDxfId="268" tableBorderDxfId="267">
  <tableColumns count="3">
    <tableColumn id="1" xr3:uid="{00000000-0010-0000-1400-000001000000}" name="Renter Households Characteristics" dataDxfId="266"/>
    <tableColumn id="2" xr3:uid="{00000000-0010-0000-1400-000002000000}" name="Number" dataDxfId="265">
      <calculatedColumnFormula>F6-F38-F68-F98-F128</calculatedColumnFormula>
    </tableColumn>
    <tableColumn id="3" xr3:uid="{00000000-0010-0000-1400-000003000000}" name="Percent of Total Households" dataDxfId="264" dataCellStyle="Percent">
      <calculatedColumnFormula>F158/$F$158</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Unincorporated Mendocino  County -Renter households characteristics" altTextSummary="table Unincorporated Mendocino  County -Renter households characteristics with 3 columns and 17 row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5000000}" name="Table_Unincorporated_Mendocino_County_owner_households_characteristics" displayName="Table_Unincorporated_Mendocino_County_owner_households_characteristics" ref="I157:K173" totalsRowShown="0" headerRowDxfId="263" headerRowBorderDxfId="262" tableBorderDxfId="261">
  <tableColumns count="3">
    <tableColumn id="1" xr3:uid="{00000000-0010-0000-1500-000001000000}" name="Owner Households Characteristics" dataDxfId="260"/>
    <tableColumn id="2" xr3:uid="{00000000-0010-0000-1500-000002000000}" name="Number" dataDxfId="259">
      <calculatedColumnFormula>J6-J38-J68-J98-J128</calculatedColumnFormula>
    </tableColumn>
    <tableColumn id="3" xr3:uid="{00000000-0010-0000-1500-000003000000}" name="Percent of Total Households" dataDxfId="258" dataCellStyle="Percent">
      <calculatedColumnFormula>J158/$J$158</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el Unincorporated Mendocino  County - owner households characteristics" altTextSummary="tabel Unincorporated Mendocino  County - owner households characteristics with 3 columns and 17 row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6000000}" name="Households_Table_5" displayName="Households_Table_5" ref="A3:L6" totalsRowShown="0" headerRowDxfId="257" headerRowBorderDxfId="256" tableBorderDxfId="255">
  <tableColumns count="12">
    <tableColumn id="1" xr3:uid="{00000000-0010-0000-1600-000001000000}" name="Existing Households"/>
    <tableColumn id="2" xr3:uid="{00000000-0010-0000-1600-000002000000}" name="Mendocino County"/>
    <tableColumn id="3" xr3:uid="{00000000-0010-0000-1600-000003000000}" name="Mendocino County2"/>
    <tableColumn id="4" xr3:uid="{00000000-0010-0000-1600-000004000000}" name="Fort Bragg"/>
    <tableColumn id="5" xr3:uid="{00000000-0010-0000-1600-000005000000}" name="Fort Bragg2"/>
    <tableColumn id="6" xr3:uid="{00000000-0010-0000-1600-000006000000}" name="Point Arena"/>
    <tableColumn id="7" xr3:uid="{00000000-0010-0000-1600-000007000000}" name="Point Arena2"/>
    <tableColumn id="8" xr3:uid="{00000000-0010-0000-1600-000008000000}" name="Ukiah"/>
    <tableColumn id="9" xr3:uid="{00000000-0010-0000-1600-000009000000}" name="Ukiah2"/>
    <tableColumn id="10" xr3:uid="{00000000-0010-0000-1600-00000A000000}" name="Willits"/>
    <tableColumn id="11" xr3:uid="{00000000-0010-0000-1600-00000B000000}" name="Willits2"/>
    <tableColumn id="12" xr3:uid="{00000000-0010-0000-1600-00000C000000}" name="Unincorporated Area">
      <calculatedColumnFormula>B4-D4-F4-H4-J4</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Households " altTextSummary="Table Households  with 12 columns and 4 row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7000000}" name="Households_by_tenure_and_age_Table_6" displayName="Households_by_tenure_and_age_Table_6" ref="A12:L34" totalsRowShown="0" headerRowDxfId="254" dataDxfId="252" headerRowBorderDxfId="253" tableBorderDxfId="251">
  <tableColumns count="12">
    <tableColumn id="1" xr3:uid="{00000000-0010-0000-1700-000001000000}" name="empty column header" dataDxfId="250"/>
    <tableColumn id="3" xr3:uid="{00000000-0010-0000-1700-000003000000}" name="Mendocino Countywide Total" dataDxfId="249" dataCellStyle="Comma"/>
    <tableColumn id="4" xr3:uid="{00000000-0010-0000-1700-000004000000}" name="Mendocino Countywide Total2" dataDxfId="248"/>
    <tableColumn id="5" xr3:uid="{00000000-0010-0000-1700-000005000000}" name="Fort Bragg" dataDxfId="247" dataCellStyle="Comma"/>
    <tableColumn id="6" xr3:uid="{00000000-0010-0000-1700-000006000000}" name="Fort Bragg2" dataDxfId="246"/>
    <tableColumn id="7" xr3:uid="{00000000-0010-0000-1700-000007000000}" name="Point Arena" dataDxfId="245"/>
    <tableColumn id="8" xr3:uid="{00000000-0010-0000-1700-000008000000}" name="Point Arena2" dataDxfId="244"/>
    <tableColumn id="9" xr3:uid="{00000000-0010-0000-1700-000009000000}" name="Ukiah" dataDxfId="243"/>
    <tableColumn id="10" xr3:uid="{00000000-0010-0000-1700-00000A000000}" name="Ukiah2" dataDxfId="242"/>
    <tableColumn id="11" xr3:uid="{00000000-0010-0000-1700-00000B000000}" name="Willits" dataDxfId="241"/>
    <tableColumn id="12" xr3:uid="{00000000-0010-0000-1700-00000C000000}" name="Willits2" dataDxfId="240"/>
    <tableColumn id="13" xr3:uid="{00000000-0010-0000-1700-00000D000000}" name="Unincorporated Area" dataDxfId="239"/>
  </tableColumns>
  <tableStyleInfo name="TableStyleMedium1" showFirstColumn="0" showLastColumn="0" showRowStripes="1" showColumnStripes="0"/>
  <extLst>
    <ext xmlns:x14="http://schemas.microsoft.com/office/spreadsheetml/2009/9/main" uri="{504A1905-F514-4f6f-8877-14C23A59335A}">
      <x14:table altText="table Households by Tenure and Age (2012-2016)" altTextSummary="Table Households by Tenure and Age (2012-2016) with 12 columns and 23 row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8000000}" name="Households_size_by_tenure_Table_7" displayName="Households_size_by_tenure_Table_7" ref="A61:N74" headerRowDxfId="238" headerRowBorderDxfId="237" tableBorderDxfId="236" headerRowCellStyle="Normal 9">
  <tableColumns count="14">
    <tableColumn id="1" xr3:uid="{00000000-0010-0000-1800-000001000000}" name="empty column header" totalsRowLabel="Total" dataDxfId="235" totalsRowDxfId="234"/>
    <tableColumn id="2" xr3:uid="{00000000-0010-0000-1800-000002000000}" name="empty column header2" dataDxfId="233" totalsRowDxfId="232"/>
    <tableColumn id="3" xr3:uid="{00000000-0010-0000-1800-000003000000}" name="Mendocino County" dataDxfId="231" totalsRowDxfId="230"/>
    <tableColumn id="4" xr3:uid="{00000000-0010-0000-1800-000004000000}" name="Mendocino County2" dataDxfId="229" totalsRowDxfId="228" dataCellStyle="Percent"/>
    <tableColumn id="5" xr3:uid="{00000000-0010-0000-1800-000005000000}" name="Fort Bragg" dataDxfId="227" totalsRowDxfId="226"/>
    <tableColumn id="6" xr3:uid="{00000000-0010-0000-1800-000006000000}" name="Fort Bragg2" dataDxfId="225" totalsRowDxfId="224" dataCellStyle="Percent"/>
    <tableColumn id="7" xr3:uid="{00000000-0010-0000-1800-000007000000}" name="Point Arena" dataDxfId="223" totalsRowDxfId="222"/>
    <tableColumn id="8" xr3:uid="{00000000-0010-0000-1800-000008000000}" name="Point Arena2" dataDxfId="221" totalsRowDxfId="220" dataCellStyle="Percent"/>
    <tableColumn id="9" xr3:uid="{00000000-0010-0000-1800-000009000000}" name="Ukiah" dataDxfId="219" totalsRowDxfId="218"/>
    <tableColumn id="10" xr3:uid="{00000000-0010-0000-1800-00000A000000}" name="Ukiah2" dataDxfId="217" totalsRowDxfId="216" dataCellStyle="Percent"/>
    <tableColumn id="11" xr3:uid="{00000000-0010-0000-1800-00000B000000}" name="Willits" dataDxfId="215" totalsRowDxfId="214"/>
    <tableColumn id="12" xr3:uid="{00000000-0010-0000-1800-00000C000000}" name="Willits2" dataDxfId="213" totalsRowDxfId="212" dataCellStyle="Percent"/>
    <tableColumn id="13" xr3:uid="{00000000-0010-0000-1800-00000D000000}" name="Unincorporated Area" dataDxfId="211" totalsRowDxfId="210"/>
    <tableColumn id="14" xr3:uid="{00000000-0010-0000-1800-00000E000000}" name="Unincorporated Area2" totalsRowFunction="count" dataDxfId="209" totalsRowDxfId="208" dataCellStyle="Percent"/>
  </tableColumns>
  <tableStyleInfo name="TableStyleMedium1" showFirstColumn="0" showLastColumn="0" showRowStripes="1" showColumnStripes="0"/>
  <extLst>
    <ext xmlns:x14="http://schemas.microsoft.com/office/spreadsheetml/2009/9/main" uri="{504A1905-F514-4f6f-8877-14C23A59335A}">
      <x14:table altText="table Household Size by Tenure (Including Large Households) (2012-2016)" altTextSummary="Table of Household Size by Tenure (Including Large Households) (2012-2016) with 14 columns and 12 row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9000000}" name="Female_Headed_Households_2016" displayName="Female_Headed_Households_2016" ref="A81:M88" totalsRowShown="0" headerRowDxfId="207" tableBorderDxfId="206">
  <tableColumns count="13">
    <tableColumn id="1" xr3:uid="{00000000-0010-0000-1900-000001000000}" name="Householder Type"/>
    <tableColumn id="2" xr3:uid="{00000000-0010-0000-1900-000002000000}" name="Mendocino County"/>
    <tableColumn id="3" xr3:uid="{00000000-0010-0000-1900-000003000000}" name="Mendocino County2"/>
    <tableColumn id="4" xr3:uid="{00000000-0010-0000-1900-000004000000}" name="Fort Bragg" dataDxfId="205"/>
    <tableColumn id="5" xr3:uid="{00000000-0010-0000-1900-000005000000}" name="Fort Bragg2"/>
    <tableColumn id="6" xr3:uid="{00000000-0010-0000-1900-000006000000}" name="Point Arena" dataDxfId="204"/>
    <tableColumn id="7" xr3:uid="{00000000-0010-0000-1900-000007000000}" name="Point Arena2"/>
    <tableColumn id="8" xr3:uid="{00000000-0010-0000-1900-000008000000}" name="Ukiah" dataDxfId="203"/>
    <tableColumn id="9" xr3:uid="{00000000-0010-0000-1900-000009000000}" name="Ukiah2"/>
    <tableColumn id="10" xr3:uid="{00000000-0010-0000-1900-00000A000000}" name="Willits" dataDxfId="202"/>
    <tableColumn id="11" xr3:uid="{00000000-0010-0000-1900-00000B000000}" name="Willits2"/>
    <tableColumn id="12" xr3:uid="{00000000-0010-0000-1900-00000C000000}" name="Unincorporated County" dataDxfId="201">
      <calculatedColumnFormula>B82-D82-F82-H82-J82</calculatedColumnFormula>
    </tableColumn>
    <tableColumn id="13" xr3:uid="{00000000-0010-0000-1900-00000D000000}" name="Unincorporated County2"/>
  </tableColumns>
  <tableStyleInfo name="TableStyleMedium1" showFirstColumn="0" showLastColumn="0" showRowStripes="1" showColumnStripes="0"/>
  <extLst>
    <ext xmlns:x14="http://schemas.microsoft.com/office/spreadsheetml/2009/9/main" uri="{504A1905-F514-4f6f-8877-14C23A59335A}">
      <x14:table altText="table Female Headed Households (2016)" altTextSummary="Table of Female Headed Households (2016) with 13 columns and 8 row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A000000}" name="Table9_Housing_units_by_type" displayName="Table9_Housing_units_by_type" ref="A4:S11" totalsRowShown="0" headerRowDxfId="200" headerRowBorderDxfId="199" tableBorderDxfId="198">
  <tableColumns count="19">
    <tableColumn id="1" xr3:uid="{00000000-0010-0000-1A00-000001000000}" name="County / City" dataDxfId="197"/>
    <tableColumn id="2" xr3:uid="{00000000-0010-0000-1A00-000002000000}" name="Total" dataDxfId="196"/>
    <tableColumn id="3" xr3:uid="{00000000-0010-0000-1A00-000003000000}" name="Total2" dataDxfId="195"/>
    <tableColumn id="4" xr3:uid="{00000000-0010-0000-1A00-000004000000}" name="Total3" dataDxfId="194" dataCellStyle="Percent">
      <calculatedColumnFormula>(C5-B5)/B5</calculatedColumnFormula>
    </tableColumn>
    <tableColumn id="5" xr3:uid="{00000000-0010-0000-1A00-000005000000}" name="Single Detached" dataDxfId="193"/>
    <tableColumn id="6" xr3:uid="{00000000-0010-0000-1A00-000006000000}" name="Single Detached2" dataDxfId="192"/>
    <tableColumn id="7" xr3:uid="{00000000-0010-0000-1A00-000007000000}" name="Single Detached3" dataDxfId="191" dataCellStyle="Percent">
      <calculatedColumnFormula>(F5-E5)/E5</calculatedColumnFormula>
    </tableColumn>
    <tableColumn id="8" xr3:uid="{00000000-0010-0000-1A00-000008000000}" name="Single Attached" dataDxfId="190"/>
    <tableColumn id="9" xr3:uid="{00000000-0010-0000-1A00-000009000000}" name="Single Attached2" dataDxfId="189"/>
    <tableColumn id="10" xr3:uid="{00000000-0010-0000-1A00-00000A000000}" name="Single Attached3" dataDxfId="188" dataCellStyle="Percent">
      <calculatedColumnFormula>(I5-H5)/H5</calculatedColumnFormula>
    </tableColumn>
    <tableColumn id="11" xr3:uid="{00000000-0010-0000-1A00-00000B000000}" name="Two to Four" dataDxfId="187"/>
    <tableColumn id="12" xr3:uid="{00000000-0010-0000-1A00-00000C000000}" name="Two to Four2" dataDxfId="186"/>
    <tableColumn id="13" xr3:uid="{00000000-0010-0000-1A00-00000D000000}" name="Two to Four3" dataDxfId="185" dataCellStyle="Percent">
      <calculatedColumnFormula>(L5-K5)/K5</calculatedColumnFormula>
    </tableColumn>
    <tableColumn id="14" xr3:uid="{00000000-0010-0000-1A00-00000E000000}" name="Five Plus" dataDxfId="184"/>
    <tableColumn id="15" xr3:uid="{00000000-0010-0000-1A00-00000F000000}" name="Five Plus2" dataDxfId="183"/>
    <tableColumn id="16" xr3:uid="{00000000-0010-0000-1A00-000010000000}" name="Five Plus3" dataDxfId="182" dataCellStyle="Percent">
      <calculatedColumnFormula>(O5-N5)/N5</calculatedColumnFormula>
    </tableColumn>
    <tableColumn id="17" xr3:uid="{00000000-0010-0000-1A00-000011000000}" name="Mobile Homes" dataDxfId="181"/>
    <tableColumn id="18" xr3:uid="{00000000-0010-0000-1A00-000012000000}" name="Mobile Homes2" dataDxfId="180"/>
    <tableColumn id="19" xr3:uid="{00000000-0010-0000-1A00-000013000000}" name="Mobile Homes3" dataDxfId="179" dataCellStyle="Percent">
      <calculatedColumnFormula>(R5-Q5)/Q5</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HOUSING UNITS by TYPE" altTextSummary="Table of  HOUSING UNITS by TYPE with 19 columns and 8 rows"/>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B000000}" name="Table_10_B25004_Housing_stock_by_Type_of_vacancy" displayName="Table_10_B25004_Housing_stock_by_Type_of_vacancy" ref="A17:N25" totalsRowShown="0" headerRowDxfId="178" tableBorderDxfId="177" headerRowCellStyle="Normal 3">
  <tableColumns count="14">
    <tableColumn id="1" xr3:uid="{00000000-0010-0000-1B00-000001000000}" name="Geography" dataDxfId="176"/>
    <tableColumn id="2" xr3:uid="{00000000-0010-0000-1B00-000002000000}" name="Total housing units" dataDxfId="175"/>
    <tableColumn id="3" xr3:uid="{00000000-0010-0000-1B00-000003000000}" name=" Occupied housing units" dataDxfId="174"/>
    <tableColumn id="4" xr3:uid="{00000000-0010-0000-1B00-000004000000}" name=" Vacant housing units" dataDxfId="173"/>
    <tableColumn id="5" xr3:uid="{00000000-0010-0000-1B00-000005000000}" name="  For rent" dataDxfId="172"/>
    <tableColumn id="6" xr3:uid="{00000000-0010-0000-1B00-000006000000}" name="  Rented, not occupied" dataDxfId="171"/>
    <tableColumn id="7" xr3:uid="{00000000-0010-0000-1B00-000007000000}" name="  For sale only" dataDxfId="170"/>
    <tableColumn id="8" xr3:uid="{00000000-0010-0000-1B00-000008000000}" name="  Sold, not occupied" dataDxfId="169"/>
    <tableColumn id="9" xr3:uid="{00000000-0010-0000-1B00-000009000000}" name="  For seasonal, recreational, or occasional use" dataDxfId="168"/>
    <tableColumn id="10" xr3:uid="{00000000-0010-0000-1B00-00000A000000}" name="  All other vacants" dataDxfId="167"/>
    <tableColumn id="11" xr3:uid="{00000000-0010-0000-1B00-00000B000000}" name="Vacancy rate" dataDxfId="166" dataCellStyle="Percent 3">
      <calculatedColumnFormula>D18/B18</calculatedColumnFormula>
    </tableColumn>
    <tableColumn id="12" xr3:uid="{00000000-0010-0000-1B00-00000C000000}" name="Homeowner Vacancy Rate" dataDxfId="165" dataCellStyle="Percent"/>
    <tableColumn id="13" xr3:uid="{00000000-0010-0000-1B00-00000D000000}" name="Rental Vacancy Rate" dataDxfId="164" dataCellStyle="Percent"/>
    <tableColumn id="14" xr3:uid="{00000000-0010-0000-1B00-00000E000000}" name="Vacancy Rate minus Seasonal " dataDxfId="163" dataCellStyle="Percent 3">
      <calculatedColumnFormula>(G18+E18)/(E18+F18+G18+H18+C18)</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B25004 - HOUSING STOCK BY TYPE OF VACANCY" altTextSummary="Table of B25004 - HOUSING STOCK BY TYPE OF VACANCY with 14 columns and 7 rows"/>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C000000}" name="table_11_Persons_with_Disability_by_Employment_Status_ACS_2012_2016" displayName="table_11_Persons_with_Disability_by_Employment_Status_ACS_2012_2016" ref="A6:M18" totalsRowShown="0" headerRowDxfId="162" dataDxfId="160" headerRowBorderDxfId="161" tableBorderDxfId="159">
  <tableColumns count="13">
    <tableColumn id="1" xr3:uid="{00000000-0010-0000-1C00-000001000000}" name="empty column header" dataDxfId="158"/>
    <tableColumn id="2" xr3:uid="{00000000-0010-0000-1C00-000002000000}" name="Mendocino County" dataDxfId="157"/>
    <tableColumn id="3" xr3:uid="{00000000-0010-0000-1C00-000003000000}" name="Mendocino County2" dataDxfId="156"/>
    <tableColumn id="4" xr3:uid="{00000000-0010-0000-1C00-000004000000}" name="Fort Bragg" dataDxfId="155"/>
    <tableColumn id="5" xr3:uid="{00000000-0010-0000-1C00-000005000000}" name="Fort Bragg2" dataDxfId="154"/>
    <tableColumn id="6" xr3:uid="{00000000-0010-0000-1C00-000006000000}" name="Point Arena" dataDxfId="153"/>
    <tableColumn id="7" xr3:uid="{00000000-0010-0000-1C00-000007000000}" name="Point Arena2" dataDxfId="152"/>
    <tableColumn id="8" xr3:uid="{00000000-0010-0000-1C00-000008000000}" name="Ukiah" dataDxfId="151"/>
    <tableColumn id="9" xr3:uid="{00000000-0010-0000-1C00-000009000000}" name="Ukiah2" dataDxfId="150"/>
    <tableColumn id="10" xr3:uid="{00000000-0010-0000-1C00-00000A000000}" name="Willits" dataDxfId="149"/>
    <tableColumn id="11" xr3:uid="{00000000-0010-0000-1C00-00000B000000}" name="Willits2" dataDxfId="148"/>
    <tableColumn id="12" xr3:uid="{00000000-0010-0000-1C00-00000C000000}" name="Unincorporated Area" dataDxfId="147">
      <calculatedColumnFormula>B7-D7-F7-H7-J7</calculatedColumnFormula>
    </tableColumn>
    <tableColumn id="13" xr3:uid="{00000000-0010-0000-1C00-00000D000000}" name="Unincorporated Area2" dataDxfId="146" dataCellStyle="Percent">
      <calculatedColumnFormula>L7/$L$8</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Persons with Disability by Employment Status (ACS 2012-2016)" altTextSummary="Table of Persons with Disability by Employment Status (ACS 2012-2016) with 13 columns and 13 row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_Employment" displayName="Table2_Employment" ref="A3:M18" totalsRowShown="0" headerRowDxfId="380" dataDxfId="379" tableBorderDxfId="378">
  <tableColumns count="13">
    <tableColumn id="1" xr3:uid="{00000000-0010-0000-0200-000001000000}" name="Employment by Industry" dataDxfId="377"/>
    <tableColumn id="2" xr3:uid="{00000000-0010-0000-0200-000002000000}" name="Mendocino County, California" dataDxfId="376"/>
    <tableColumn id="3" xr3:uid="{00000000-0010-0000-0200-000003000000}" name="Mendocino County, California2" dataDxfId="375" dataCellStyle="Normal 8"/>
    <tableColumn id="4" xr3:uid="{00000000-0010-0000-0200-000004000000}" name="Fort Bragg, California" dataDxfId="374"/>
    <tableColumn id="5" xr3:uid="{00000000-0010-0000-0200-000005000000}" name="Fort Bragg, California2" dataDxfId="373"/>
    <tableColumn id="6" xr3:uid="{00000000-0010-0000-0200-000006000000}" name="Point Arena, California" dataDxfId="372"/>
    <tableColumn id="7" xr3:uid="{00000000-0010-0000-0200-000007000000}" name="Point Arena, California2" dataDxfId="371"/>
    <tableColumn id="8" xr3:uid="{00000000-0010-0000-0200-000008000000}" name="Ukiah, California" dataDxfId="370"/>
    <tableColumn id="9" xr3:uid="{00000000-0010-0000-0200-000009000000}" name="Ukiah, California2" dataDxfId="369"/>
    <tableColumn id="10" xr3:uid="{00000000-0010-0000-0200-00000A000000}" name="Willits, California" dataDxfId="368"/>
    <tableColumn id="11" xr3:uid="{00000000-0010-0000-0200-00000B000000}" name="Willits, California2" dataDxfId="367"/>
    <tableColumn id="12" xr3:uid="{00000000-0010-0000-0200-00000C000000}" name="Unincorporated Area" dataDxfId="366">
      <calculatedColumnFormula>B4-D4-F4-H4-J4</calculatedColumnFormula>
    </tableColumn>
    <tableColumn id="13" xr3:uid="{00000000-0010-0000-0200-00000D000000}" name="Unincorporated Area2" dataDxfId="365" dataCellStyle="Percent">
      <calculatedColumnFormula>L4/$M$5</calculatedColumnFormula>
    </tableColumn>
  </tableColumns>
  <tableStyleInfo name="TableStyleMedium1" showFirstColumn="0" showLastColumn="0" showRowStripes="1" showColumnStripes="0"/>
  <extLst>
    <ext xmlns:x14="http://schemas.microsoft.com/office/spreadsheetml/2009/9/main" uri="{504A1905-F514-4f6f-8877-14C23A59335A}">
      <x14:table altText="Employment" altTextSummary="Table of Employment with 13 columns and 16 rows "/>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_12_Persons_with_Disabilities_by_Disability_Type_and_age_ACS_2012_2016" displayName="table_12_Persons_with_Disabilities_by_Disability_Type_and_age_ACS_2012_2016" ref="A25:M41" totalsRowShown="0" headerRowDxfId="145" headerRowBorderDxfId="144" tableBorderDxfId="143">
  <tableColumns count="13">
    <tableColumn id="1" xr3:uid="{00000000-0010-0000-1D00-000001000000}" name="empty column header" dataDxfId="142"/>
    <tableColumn id="2" xr3:uid="{00000000-0010-0000-1D00-000002000000}" name="Mendocino County"/>
    <tableColumn id="3" xr3:uid="{00000000-0010-0000-1D00-000003000000}" name="Mendocino County2" dataDxfId="141"/>
    <tableColumn id="4" xr3:uid="{00000000-0010-0000-1D00-000004000000}" name="Fort Bragg"/>
    <tableColumn id="5" xr3:uid="{00000000-0010-0000-1D00-000005000000}" name="Fort Bragg2" dataDxfId="140"/>
    <tableColumn id="6" xr3:uid="{00000000-0010-0000-1D00-000006000000}" name="Point Arena"/>
    <tableColumn id="7" xr3:uid="{00000000-0010-0000-1D00-000007000000}" name="Point Arena2" dataDxfId="139"/>
    <tableColumn id="8" xr3:uid="{00000000-0010-0000-1D00-000008000000}" name="Ukiah"/>
    <tableColumn id="9" xr3:uid="{00000000-0010-0000-1D00-000009000000}" name="Ukiah2" dataDxfId="138"/>
    <tableColumn id="10" xr3:uid="{00000000-0010-0000-1D00-00000A000000}" name="Willits"/>
    <tableColumn id="11" xr3:uid="{00000000-0010-0000-1D00-00000B000000}" name="Willits2" dataDxfId="137"/>
    <tableColumn id="12" xr3:uid="{00000000-0010-0000-1D00-00000C000000}" name="Unincorporated Area" dataDxfId="136">
      <calculatedColumnFormula>B26-D26-F26-H26-J26</calculatedColumnFormula>
    </tableColumn>
    <tableColumn id="13" xr3:uid="{00000000-0010-0000-1D00-00000D000000}" name="Unincorporated Area2" dataDxfId="135"/>
  </tableColumns>
  <tableStyleInfo name="TableStyleMedium1" showFirstColumn="0" showLastColumn="0" showRowStripes="1" showColumnStripes="0"/>
  <extLst>
    <ext xmlns:x14="http://schemas.microsoft.com/office/spreadsheetml/2009/9/main" uri="{504A1905-F514-4f6f-8877-14C23A59335A}">
      <x14:table altText="table Persons with Disabilities by Disability Type* and age (ACS 2012-2016) " altTextSummary="Table of Persons with Disabilities by Disability Type* and age (ACS 2012-2016)  with 13 columns and 17 rows"/>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E000000}" name="Disability_SB812_Table13" displayName="Disability_SB812_Table13" ref="A6:F30" totalsRowShown="0" headerRowDxfId="134" dataDxfId="132" headerRowBorderDxfId="133" tableBorderDxfId="131">
  <tableColumns count="6">
    <tableColumn id="1" xr3:uid="{00000000-0010-0000-1E00-000001000000}" name="ZIP" dataDxfId="130"/>
    <tableColumn id="2" xr3:uid="{00000000-0010-0000-1E00-000002000000}" name="City" dataDxfId="129"/>
    <tableColumn id="3" xr3:uid="{00000000-0010-0000-1E00-000003000000}" name="County" dataDxfId="128"/>
    <tableColumn id="4" xr3:uid="{00000000-0010-0000-1E00-000004000000}" name="00-17 yrs." dataDxfId="127"/>
    <tableColumn id="5" xr3:uid="{00000000-0010-0000-1E00-000005000000}" name="18+ yrs." dataDxfId="126"/>
    <tableColumn id="6" xr3:uid="{00000000-0010-0000-1E00-000006000000}" name="Total Age" dataDxfId="125"/>
  </tableColumns>
  <tableStyleInfo name="TableStyleMedium1" showFirstColumn="0" showLastColumn="0" showRowStripes="1" showColumnStripes="0"/>
  <extLst>
    <ext xmlns:x14="http://schemas.microsoft.com/office/spreadsheetml/2009/9/main" uri="{504A1905-F514-4f6f-8877-14C23A59335A}">
      <x14:table altText="Table 13" altTextSummary="DDS Data on People with Developmental Disabilites by Zip Code with 6 column  and  25 row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F000000}" name="Disability_SB812_Table31" displayName="Disability_SB812_Table31" ref="A33:J57" totalsRowShown="0" headerRowDxfId="124" dataDxfId="122" headerRowBorderDxfId="123" tableBorderDxfId="121">
  <tableColumns count="10">
    <tableColumn id="1" xr3:uid="{00000000-0010-0000-1F00-000001000000}" name="ZIP" dataDxfId="120"/>
    <tableColumn id="2" xr3:uid="{00000000-0010-0000-1F00-000002000000}" name="City " dataDxfId="119"/>
    <tableColumn id="3" xr3:uid="{00000000-0010-0000-1F00-000003000000}" name="County" dataDxfId="118"/>
    <tableColumn id="4" xr3:uid="{00000000-0010-0000-1F00-000004000000}" name="Home of Parent /Family /Guardian" dataDxfId="117"/>
    <tableColumn id="5" xr3:uid="{00000000-0010-0000-1F00-000005000000}" name="Independent /Supported Living" dataDxfId="116"/>
    <tableColumn id="6" xr3:uid="{00000000-0010-0000-1F00-000006000000}" name="Community Care Facility" dataDxfId="115"/>
    <tableColumn id="7" xr3:uid="{00000000-0010-0000-1F00-000007000000}" name="Intermediate Care Facility" dataDxfId="114"/>
    <tableColumn id="8" xr3:uid="{00000000-0010-0000-1F00-000008000000}" name="Foster /Family Home" dataDxfId="113"/>
    <tableColumn id="9" xr3:uid="{00000000-0010-0000-1F00-000009000000}" name="Other" dataDxfId="112"/>
    <tableColumn id="10" xr3:uid="{00000000-0010-0000-1F00-00000A000000}" name="Total Receives" dataDxfId="111"/>
  </tableColumns>
  <tableStyleInfo name="TableStyleMedium1" showFirstColumn="0" showLastColumn="0" showRowStripes="1" showColumnStripes="0"/>
  <extLst>
    <ext xmlns:x14="http://schemas.microsoft.com/office/spreadsheetml/2009/9/main" uri="{504A1905-F514-4f6f-8877-14C23A59335A}">
      <x14:table altText="Table 14" altTextSummary="DDS Data on People with Developmental Disabilites by Zip Code  10 column 25 Rows"/>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0000000}" name="Farmworkers_County_Wide_Mendocino_County" displayName="Farmworkers_County_Wide_Mendocino_County" ref="A5:D7" totalsRowShown="0" headerRowDxfId="110" dataDxfId="109" tableBorderDxfId="108">
  <tableColumns count="4">
    <tableColumn id="1" xr3:uid="{00000000-0010-0000-2000-000001000000}" name="Hired Farm Labor" dataDxfId="107"/>
    <tableColumn id="2" xr3:uid="{00000000-0010-0000-2000-000002000000}" name="Hired Farm Labor2" dataDxfId="106"/>
    <tableColumn id="3" xr3:uid="{00000000-0010-0000-2000-000003000000}" name="Hired Farm Labor3" dataDxfId="105"/>
    <tableColumn id="4" xr3:uid="{00000000-0010-0000-2000-000004000000}" name="Hired Farm Labor4" dataDxfId="104"/>
  </tableColumns>
  <tableStyleInfo name="TableStyleMedium1" showFirstColumn="0" showLastColumn="0" showRowStripes="1" showColumnStripes="0"/>
  <extLst>
    <ext xmlns:x14="http://schemas.microsoft.com/office/spreadsheetml/2009/9/main" uri="{504A1905-F514-4f6f-8877-14C23A59335A}">
      <x14:table altText="Table -15" altTextSummary="Farmworkers – County-Wide (Mendocino County)* 4column and 3 rows"/>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1000000}" name="Employee_Housing_Facilities" displayName="Employee_Housing_Facilities" ref="A11:G12" totalsRowShown="0" headerRowDxfId="103" dataDxfId="101" headerRowBorderDxfId="102" tableBorderDxfId="100" totalsRowBorderDxfId="99">
  <tableColumns count="7">
    <tableColumn id="1" xr3:uid="{00000000-0010-0000-2100-000001000000}" name="County" dataDxfId="98"/>
    <tableColumn id="2" xr3:uid="{00000000-0010-0000-2100-000002000000}" name="Facilities" dataDxfId="97"/>
    <tableColumn id="3" xr3:uid="{00000000-0010-0000-2100-000003000000}" name="Permanent Facilities " dataDxfId="96"/>
    <tableColumn id="4" xr3:uid="{00000000-0010-0000-2100-000004000000}" name="# of Permanent Employees " dataDxfId="95"/>
    <tableColumn id="5" xr3:uid="{00000000-0010-0000-2100-000005000000}" name="Seasonal Facilities" dataDxfId="94"/>
    <tableColumn id="6" xr3:uid="{00000000-0010-0000-2100-000006000000}" name="# of Seasonal Employees" dataDxfId="93"/>
    <tableColumn id="7" xr3:uid="{00000000-0010-0000-2100-000007000000}" name="Total Employees" dataDxfId="92"/>
  </tableColumns>
  <tableStyleInfo name="TableStyleMedium1" showFirstColumn="0" showLastColumn="0" showRowStripes="1" showColumnStripes="0"/>
  <extLst>
    <ext xmlns:x14="http://schemas.microsoft.com/office/spreadsheetml/2009/9/main" uri="{504A1905-F514-4f6f-8877-14C23A59335A}">
      <x14:table altText="Table-15" altTextSummary="Employee Housing Facilities with 7 column and 3 rows"/>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2000000}" name="Farmworkers_by_Days_Worked_Mendocino_County" displayName="Farmworkers_by_Days_Worked_Mendocino_County" ref="A19:D26" totalsRowShown="0" headerRowDxfId="91" dataDxfId="89" headerRowBorderDxfId="90" tableBorderDxfId="88">
  <tableColumns count="4">
    <tableColumn id="1" xr3:uid="{00000000-0010-0000-2200-000001000000}" name="150 Days or More" dataDxfId="87"/>
    <tableColumn id="2" xr3:uid="{00000000-0010-0000-2200-000002000000}" name="empty Column header 2" dataDxfId="86"/>
    <tableColumn id="3" xr3:uid="{00000000-0010-0000-2200-000003000000}" name="empty Column header 3" dataDxfId="85"/>
    <tableColumn id="4" xr3:uid="{00000000-0010-0000-2200-000004000000}" name="empty Column header4" dataDxfId="84"/>
  </tableColumns>
  <tableStyleInfo name="TableStyleMedium1" showFirstColumn="0" showLastColumn="0" showRowStripes="1" showColumnStripes="0"/>
  <extLst>
    <ext xmlns:x14="http://schemas.microsoft.com/office/spreadsheetml/2009/9/main" uri="{504A1905-F514-4f6f-8877-14C23A59335A}">
      <x14:table altText="Table 16" altTextSummary="Farmworkers by Days Worked (Mendocino County)* 3 column and 8 rows"/>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3000000}" name="Homeless_Facilities_Table17" displayName="Homeless_Facilities_Table17" ref="A4:E9" totalsRowShown="0" headerRowDxfId="83" dataDxfId="82" tableBorderDxfId="81">
  <tableColumns count="5">
    <tableColumn id="1" xr3:uid="{00000000-0010-0000-2300-000001000000}" name="Facility Type" dataDxfId="80"/>
    <tableColumn id="2" xr3:uid="{00000000-0010-0000-2300-000002000000}" name="Family Units" dataDxfId="79"/>
    <tableColumn id="3" xr3:uid="{00000000-0010-0000-2300-000003000000}" name="Family Beds" dataDxfId="78"/>
    <tableColumn id="4" xr3:uid="{00000000-0010-0000-2300-000004000000}" name="Adult Only Beds" dataDxfId="77"/>
    <tableColumn id="5" xr3:uid="{00000000-0010-0000-2300-000005000000}" name="Seasonal" dataDxfId="76"/>
  </tableColumns>
  <tableStyleInfo name="TableStyleMedium1" showFirstColumn="0" showLastColumn="0" showRowStripes="1" showColumnStripes="0"/>
  <extLst>
    <ext xmlns:x14="http://schemas.microsoft.com/office/spreadsheetml/2009/9/main" uri="{504A1905-F514-4f6f-8877-14C23A59335A}">
      <x14:table altText="Table-17" altTextSummary="Homeless Facilities*"/>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4000000}" name="Homeless_Needs_Table18" displayName="Homeless_Needs_Table18" ref="A17:G24" totalsRowShown="0" headerRowDxfId="75" dataDxfId="74" tableBorderDxfId="73">
  <tableColumns count="7">
    <tableColumn id="1" xr3:uid="{00000000-0010-0000-2400-000001000000}" name="empty column header"/>
    <tableColumn id="2" xr3:uid="{00000000-0010-0000-2400-000002000000}" name="Individual " dataDxfId="72"/>
    <tableColumn id="3" xr3:uid="{00000000-0010-0000-2400-000003000000}" name="Individual 2" dataDxfId="71"/>
    <tableColumn id="4" xr3:uid="{00000000-0010-0000-2400-000004000000}" name="% Change" dataDxfId="70" dataCellStyle="Percent">
      <calculatedColumnFormula>(C18-B18)/B18</calculatedColumnFormula>
    </tableColumn>
    <tableColumn id="5" xr3:uid="{00000000-0010-0000-2400-000005000000}" name="Persons in Families" dataDxfId="69"/>
    <tableColumn id="6" xr3:uid="{00000000-0010-0000-2400-000006000000}" name="Persons in Families2" dataDxfId="68"/>
    <tableColumn id="7" xr3:uid="{00000000-0010-0000-2400-000007000000}" name="% Change2" dataDxfId="67" dataCellStyle="Percent">
      <calculatedColumnFormula>(F18-E18)/E18</calculatedColumnFormula>
    </tableColumn>
  </tableColumns>
  <tableStyleInfo name="TableStyleMedium1" showFirstColumn="0" showLastColumn="0" showRowStripes="1" showColumnStripes="0"/>
  <extLst>
    <ext xmlns:x14="http://schemas.microsoft.com/office/spreadsheetml/2009/9/main" uri="{504A1905-F514-4f6f-8877-14C23A59335A}">
      <x14:table altText="Table 18" altTextSummary="Homeless Needs*"/>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5000000}" name="LITHC_Assisted" displayName="LITHC_Assisted" ref="A3:M19" totalsRowShown="0" headerRowDxfId="66" dataDxfId="65" tableBorderDxfId="64">
  <tableColumns count="13">
    <tableColumn id="1" xr3:uid="{00000000-0010-0000-2500-000001000000}" name="LIHTC App Number" dataDxfId="63"/>
    <tableColumn id="2" xr3:uid="{00000000-0010-0000-2500-000002000000}" name="Name" dataDxfId="62"/>
    <tableColumn id="3" xr3:uid="{00000000-0010-0000-2500-000003000000}" name="Address" dataDxfId="61"/>
    <tableColumn id="4" xr3:uid="{00000000-0010-0000-2500-000004000000}" name="City" dataDxfId="60"/>
    <tableColumn id="5" xr3:uid="{00000000-0010-0000-2500-000005000000}" name="Zip Code" dataDxfId="59"/>
    <tableColumn id="6" xr3:uid="{00000000-0010-0000-2500-000006000000}" name="County" dataDxfId="58" dataCellStyle="Normal 2 4 2"/>
    <tableColumn id="7" xr3:uid="{00000000-0010-0000-2500-000007000000}" name="Affordable Units" dataDxfId="57"/>
    <tableColumn id="8" xr3:uid="{00000000-0010-0000-2500-000008000000}" name="Total Units" dataDxfId="56"/>
    <tableColumn id="9" xr3:uid="{00000000-0010-0000-2500-000009000000}" name="Date of Conversion" dataDxfId="55"/>
    <tableColumn id="10" xr3:uid="{00000000-0010-0000-2500-00000A000000}" name="HUD Match" dataDxfId="54"/>
    <tableColumn id="11" xr3:uid="{00000000-0010-0000-2500-00000B000000}" name="USDA Match" dataDxfId="53"/>
    <tableColumn id="12" xr3:uid="{00000000-0010-0000-2500-00000C000000}" name="Risk Level " dataDxfId="52"/>
    <tableColumn id="13" xr3:uid="{00000000-0010-0000-2500-00000D000000}" name="Notes" dataDxfId="51"/>
  </tableColumns>
  <tableStyleInfo name="TableStyleMedium1" showFirstColumn="0" showLastColumn="0" showRowStripes="1" showColumnStripes="0"/>
  <extLst>
    <ext xmlns:x14="http://schemas.microsoft.com/office/spreadsheetml/2009/9/main" uri="{504A1905-F514-4f6f-8877-14C23A59335A}">
      <x14:table altText="LITHC Assited" altTextSummary="LITHC Assited atble with 13 column and 16 rows"/>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6000000}" name="HUDAssisted" displayName="HUDAssisted" ref="A23:Q37" totalsRowShown="0" headerRowDxfId="50" dataDxfId="48" headerRowBorderDxfId="49" tableBorderDxfId="47">
  <tableColumns count="17">
    <tableColumn id="1" xr3:uid="{00000000-0010-0000-2600-000001000000}" name="HUD ID" dataDxfId="46"/>
    <tableColumn id="2" xr3:uid="{00000000-0010-0000-2600-000002000000}" name="Name" dataDxfId="45"/>
    <tableColumn id="3" xr3:uid="{00000000-0010-0000-2600-000003000000}" name="Address" dataDxfId="44"/>
    <tableColumn id="4" xr3:uid="{00000000-0010-0000-2600-000004000000}" name="City" dataDxfId="43"/>
    <tableColumn id="5" xr3:uid="{00000000-0010-0000-2600-000005000000}" name="Zip" dataDxfId="42"/>
    <tableColumn id="6" xr3:uid="{00000000-0010-0000-2600-000006000000}" name="County" dataDxfId="41"/>
    <tableColumn id="7" xr3:uid="{00000000-0010-0000-2600-000007000000}" name="HUD PBRA Units" dataDxfId="40"/>
    <tableColumn id="8" xr3:uid="{00000000-0010-0000-2600-000008000000}" name="Total Units" dataDxfId="39"/>
    <tableColumn id="9" xr3:uid="{00000000-0010-0000-2600-000009000000}" name="Earliest Date of Conversion" dataDxfId="38"/>
    <tableColumn id="10" xr3:uid="{00000000-0010-0000-2600-00000A000000}" name="Risk Level " dataDxfId="37"/>
    <tableColumn id="11" xr3:uid="{00000000-0010-0000-2600-00000B000000}" name="TCAC ID" dataDxfId="36"/>
    <tableColumn id="12" xr3:uid="{00000000-0010-0000-2600-00000C000000}" name="USDA NAME" dataDxfId="35"/>
    <tableColumn id="13" xr3:uid="{00000000-0010-0000-2600-00000D000000}" name="HUD PBRA Contract Expiration Date" dataDxfId="34"/>
    <tableColumn id="14" xr3:uid="{00000000-0010-0000-2600-00000E000000}" name="HUD PBRA Contract Type" dataDxfId="33"/>
    <tableColumn id="15" xr3:uid="{00000000-0010-0000-2600-00000F000000}" name="HUD Loan Maturity Date" dataDxfId="32"/>
    <tableColumn id="16" xr3:uid="{00000000-0010-0000-2600-000010000000}" name="HUD Loan Type" dataDxfId="31"/>
    <tableColumn id="17" xr3:uid="{00000000-0010-0000-2600-000011000000}" name="Notes" dataDxfId="30"/>
  </tableColumns>
  <tableStyleInfo name="TableStyleMedium1" showFirstColumn="0" showLastColumn="0" showRowStripes="1" showColumnStripes="0"/>
  <extLst>
    <ext xmlns:x14="http://schemas.microsoft.com/office/spreadsheetml/2009/9/main" uri="{504A1905-F514-4f6f-8877-14C23A59335A}">
      <x14:table altText="HUD Assisted" altTextSummary="HuD Assisted table wiith 17 Column and 14 row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Overcrowded_households_2012_2016" displayName="Overcrowded_households_2012_2016" ref="A4:I24" totalsRowShown="0" tableBorderDxfId="364">
  <tableColumns count="9">
    <tableColumn id="1" xr3:uid="{00000000-0010-0000-0300-000001000000}" name="empty column header"/>
    <tableColumn id="2" xr3:uid="{00000000-0010-0000-0300-000002000000}" name="empty column header2"/>
    <tableColumn id="3" xr3:uid="{00000000-0010-0000-0300-000003000000}" name="empty column header3"/>
    <tableColumn id="4" xr3:uid="{00000000-0010-0000-0300-000004000000}" name="Mendocino County, California"/>
    <tableColumn id="5" xr3:uid="{00000000-0010-0000-0300-000005000000}" name="Fort Bragg, California"/>
    <tableColumn id="6" xr3:uid="{00000000-0010-0000-0300-000006000000}" name="Point Arena, California"/>
    <tableColumn id="7" xr3:uid="{00000000-0010-0000-0300-000007000000}" name="Ukiah, California"/>
    <tableColumn id="8" xr3:uid="{00000000-0010-0000-0300-000008000000}" name="Willits, California"/>
    <tableColumn id="9" xr3:uid="{00000000-0010-0000-0300-000009000000}" name="Unincorporated Area"/>
  </tableColumns>
  <tableStyleInfo name="TableStyleMedium1" showFirstColumn="0" showLastColumn="0" showRowStripes="1" showColumnStripes="0"/>
  <extLst>
    <ext xmlns:x14="http://schemas.microsoft.com/office/spreadsheetml/2009/9/main" uri="{504A1905-F514-4f6f-8877-14C23A59335A}">
      <x14:table altText="table Overcrowded Households (2012-2016)" altTextSummary="Table of Overcrowded Households (2012-2016) with 9 columns and rows 21"/>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27000000}" name="USDAAssisted" displayName="USDAAssisted" ref="A41:N56" totalsRowShown="0" headerRowDxfId="29" dataDxfId="27" headerRowBorderDxfId="28" tableBorderDxfId="26" totalsRowBorderDxfId="25">
  <tableColumns count="14">
    <tableColumn id="1" xr3:uid="{00000000-0010-0000-2700-000001000000}" name="Name" dataDxfId="24"/>
    <tableColumn id="2" xr3:uid="{00000000-0010-0000-2700-000002000000}" name="Address" dataDxfId="23"/>
    <tableColumn id="3" xr3:uid="{00000000-0010-0000-2700-000003000000}" name="City" dataDxfId="22"/>
    <tableColumn id="4" xr3:uid="{00000000-0010-0000-2700-000004000000}" name="Zip" dataDxfId="21"/>
    <tableColumn id="5" xr3:uid="{00000000-0010-0000-2700-000005000000}" name="County" dataDxfId="20"/>
    <tableColumn id="6" xr3:uid="{00000000-0010-0000-2700-000006000000}" name="USDA Sec 521 Rental Assistance Units" dataDxfId="19"/>
    <tableColumn id="7" xr3:uid="{00000000-0010-0000-2700-000007000000}" name="Total Units" dataDxfId="18"/>
    <tableColumn id="8" xr3:uid="{00000000-0010-0000-2700-000008000000}" name="Earliest Date of Conversion" dataDxfId="17"/>
    <tableColumn id="9" xr3:uid="{00000000-0010-0000-2700-000009000000}" name="Risk Level " dataDxfId="16" dataCellStyle="Normal 2"/>
    <tableColumn id="10" xr3:uid="{00000000-0010-0000-2700-00000A000000}" name="TCAC ID" dataDxfId="15"/>
    <tableColumn id="11" xr3:uid="{00000000-0010-0000-2700-00000B000000}" name="HUD ID" dataDxfId="14"/>
    <tableColumn id="12" xr3:uid="{00000000-0010-0000-2700-00000C000000}" name="USDA Loan Maturity Date" dataDxfId="13"/>
    <tableColumn id="13" xr3:uid="{00000000-0010-0000-2700-00000D000000}" name="USDA Loan Type" dataDxfId="12"/>
    <tableColumn id="14" xr3:uid="{00000000-0010-0000-2700-00000E000000}" name="Notes" dataDxfId="11"/>
  </tableColumns>
  <tableStyleInfo name="Table Style 1" showFirstColumn="0" showLastColumn="0" showRowStripes="1" showColumnStripes="0"/>
  <extLst>
    <ext xmlns:x14="http://schemas.microsoft.com/office/spreadsheetml/2009/9/main" uri="{504A1905-F514-4f6f-8877-14C23A59335A}">
      <x14:table altText="USDA Assited" altTextSummary="USDA Assited table with 14 column and 16 rows"/>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28000000}" name="Riskleveldefinition" displayName="Riskleveldefinition" ref="A59:B64" totalsRowShown="0" headerRowDxfId="10">
  <tableColumns count="2">
    <tableColumn id="1" xr3:uid="{00000000-0010-0000-2800-000001000000}" name="Risk Level" dataDxfId="9"/>
    <tableColumn id="2" xr3:uid="{00000000-0010-0000-2800-000002000000}" name="Definition"/>
  </tableColumns>
  <tableStyleInfo name="Table Style 1" showFirstColumn="0" showLastColumn="0" showRowStripes="1" showColumnStripes="0"/>
  <extLst>
    <ext xmlns:x14="http://schemas.microsoft.com/office/spreadsheetml/2009/9/main" uri="{504A1905-F514-4f6f-8877-14C23A59335A}">
      <x14:table altText="Risk level and definition" altTextSummary="Risk level and definition with 2 column and 5 rows"/>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29000000}" name="Projected_Needs_Table_19" displayName="Projected_Needs_Table_19" ref="A4:F16" totalsRowShown="0" headerRowDxfId="8" dataDxfId="7" tableBorderDxfId="6">
  <tableColumns count="6">
    <tableColumn id="1" xr3:uid="{00000000-0010-0000-2900-000001000000}" name="Jurisdiction" dataDxfId="5"/>
    <tableColumn id="2" xr3:uid="{00000000-0010-0000-2900-000002000000}" name="Very-Low" dataDxfId="4"/>
    <tableColumn id="3" xr3:uid="{00000000-0010-0000-2900-000003000000}" name="Low" dataDxfId="3"/>
    <tableColumn id="4" xr3:uid="{00000000-0010-0000-2900-000004000000}" name="Moderate" dataDxfId="2"/>
    <tableColumn id="5" xr3:uid="{00000000-0010-0000-2900-000005000000}" name="Above-Moderate" dataDxfId="1"/>
    <tableColumn id="6" xr3:uid="{00000000-0010-0000-2900-000006000000}" name="Total" dataDxfId="0">
      <calculatedColumnFormula>SUM(B5:E5)</calculatedColumnFormula>
    </tableColumn>
  </tableColumns>
  <tableStyleInfo name="Table Style 1" showFirstColumn="0" showLastColumn="0" showRowStripes="1" showColumnStripes="0"/>
  <extLst>
    <ext xmlns:x14="http://schemas.microsoft.com/office/spreadsheetml/2009/9/main" uri="{504A1905-F514-4f6f-8877-14C23A59335A}">
      <x14:table altText="Table-19" altTextSummary="Projected Needs (Regional Housing Need Allocation) 6 column and 14 row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4000000}" name="Table_4_Renter_households_ovr\erpaying_for_housing" displayName="Table_4_Renter_households_ovr\erpaying_for_housing" ref="E5:G21" totalsRowShown="0" headerRowDxfId="363" headerRowBorderDxfId="362" tableBorderDxfId="361">
  <tableColumns count="3">
    <tableColumn id="1" xr3:uid="{00000000-0010-0000-0400-000001000000}" name="Renter Households Characteristics" dataDxfId="360"/>
    <tableColumn id="2" xr3:uid="{00000000-0010-0000-0400-000002000000}" name="Number" dataDxfId="359"/>
    <tableColumn id="3" xr3:uid="{00000000-0010-0000-0400-000003000000}" name="Percent of Total Households" dataDxfId="358" dataCellStyle="Percent"/>
  </tableColumns>
  <tableStyleInfo name="TableStyleMedium1" showFirstColumn="0" showLastColumn="0" showRowStripes="1" showColumnStripes="0"/>
  <extLst>
    <ext xmlns:x14="http://schemas.microsoft.com/office/spreadsheetml/2009/9/main" uri="{504A1905-F514-4f6f-8877-14C23A59335A}">
      <x14:table altText="table Renter households overpaying for housing" altTextSummary="Table of Renter households overpaying for housing with 3 columns and 17 row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A5:C32" totalsRowShown="0" headerRowDxfId="357" headerRowBorderDxfId="356" tableBorderDxfId="355">
  <tableColumns count="3">
    <tableColumn id="1" xr3:uid="{00000000-0010-0000-0500-000001000000}" name="Total Households Characteristics" dataDxfId="354"/>
    <tableColumn id="2" xr3:uid="{00000000-0010-0000-0500-000002000000}" name="Number" dataDxfId="353"/>
    <tableColumn id="3" xr3:uid="{00000000-0010-0000-0500-000003000000}" name="Percent of Total Households" dataDxfId="352" dataCellStyle="Percent"/>
  </tableColumns>
  <tableStyleInfo name="TableStyleMedium1" showFirstColumn="0" showLastColumn="0" showRowStripes="1" showColumnStripes="0"/>
  <extLst>
    <ext xmlns:x14="http://schemas.microsoft.com/office/spreadsheetml/2009/9/main" uri="{504A1905-F514-4f6f-8877-14C23A59335A}">
      <x14:table altText="Table 4" altTextSummary="Mendocino County table with 3 column  26 row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_Owner_households_for_housing" displayName="Table_Owner_households_for_housing" ref="I5:K21" totalsRowShown="0" headerRowBorderDxfId="351" tableBorderDxfId="350">
  <tableColumns count="3">
    <tableColumn id="1" xr3:uid="{00000000-0010-0000-0600-000001000000}" name="Owner Households Characteristics" dataDxfId="349"/>
    <tableColumn id="2" xr3:uid="{00000000-0010-0000-0600-000002000000}" name="Number" dataDxfId="348"/>
    <tableColumn id="3" xr3:uid="{00000000-0010-0000-0600-000003000000}" name="Percent of Total Households" dataDxfId="347" dataCellStyle="Percent"/>
  </tableColumns>
  <tableStyleInfo name="TableStyleMedium1" showFirstColumn="0" showLastColumn="0" showRowStripes="1" showColumnStripes="0"/>
  <extLst>
    <ext xmlns:x14="http://schemas.microsoft.com/office/spreadsheetml/2009/9/main" uri="{504A1905-F514-4f6f-8877-14C23A59335A}">
      <x14:table altText="table  Owner households overpaying for housing " altTextSummary="Table Owner households overpaying for housing  with 3 columns and 17 row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_4_Fort_Bragg" displayName="Table_4_Fort_Bragg" ref="A37:C64" totalsRowShown="0" headerRowDxfId="346" headerRowBorderDxfId="345" tableBorderDxfId="344">
  <tableColumns count="3">
    <tableColumn id="1" xr3:uid="{00000000-0010-0000-0700-000001000000}" name="Total Households Characteristics" dataDxfId="343"/>
    <tableColumn id="2" xr3:uid="{00000000-0010-0000-0700-000002000000}" name="Number" dataDxfId="342"/>
    <tableColumn id="3" xr3:uid="{00000000-0010-0000-0700-000003000000}" name="Percent of Total Households" dataDxfId="341" dataCellStyle="Percent"/>
  </tableColumns>
  <tableStyleInfo name="TableStyleMedium1" showFirstColumn="0" showLastColumn="0" showRowStripes="1" showColumnStripes="0"/>
  <extLst>
    <ext xmlns:x14="http://schemas.microsoft.com/office/spreadsheetml/2009/9/main" uri="{504A1905-F514-4f6f-8877-14C23A59335A}">
      <x14:table altText="table Fort Bragg" altTextSummary="Table of Fort Bragg with 3 columns and 28 row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Table_Renter_households_overpaying_for_housing" displayName="Table_Renter_households_overpaying_for_housing" ref="E37:G53" totalsRowShown="0" headerRowDxfId="340" headerRowBorderDxfId="339" tableBorderDxfId="338">
  <tableColumns count="3">
    <tableColumn id="1" xr3:uid="{00000000-0010-0000-0800-000001000000}" name="Renter Households Characteristics" dataDxfId="337"/>
    <tableColumn id="2" xr3:uid="{00000000-0010-0000-0800-000002000000}" name="Number" dataDxfId="336"/>
    <tableColumn id="3" xr3:uid="{00000000-0010-0000-0800-000003000000}" name="Percent of Total Households" dataDxfId="335" dataCellStyle="Percent"/>
  </tableColumns>
  <tableStyleInfo name="TableStyleMedium1" showFirstColumn="0" showLastColumn="0" showRowStripes="1" showColumnStripes="0"/>
  <extLst>
    <ext xmlns:x14="http://schemas.microsoft.com/office/spreadsheetml/2009/9/main" uri="{504A1905-F514-4f6f-8877-14C23A59335A}">
      <x14:table altText="table Renter households overpaying for housing" altTextSummary="Table of Renter households overpaying for housing with 3 columns and 17 row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35.xml"/><Relationship Id="rId3" Type="http://schemas.openxmlformats.org/officeDocument/2006/relationships/hyperlink" Target="http://www.hcd.ca.gov/" TargetMode="External"/><Relationship Id="rId7" Type="http://schemas.openxmlformats.org/officeDocument/2006/relationships/table" Target="../tables/table34.xml"/><Relationship Id="rId2" Type="http://schemas.openxmlformats.org/officeDocument/2006/relationships/hyperlink" Target="file:///C:/Users/CCS/AppData/Local/Microsoft/Windows/INetCache/Content.Outlook/1IXGRRE1/Farmworker/st06_2_007_007.pdf" TargetMode="External"/><Relationship Id="rId1" Type="http://schemas.openxmlformats.org/officeDocument/2006/relationships/hyperlink" Target="file:///C:/Users/CCS/AppData/Local/Microsoft/Windows/INetCache/Content.Outlook/1IXGRRE1/Farmworker/st06_2_007_007.pdf" TargetMode="External"/><Relationship Id="rId6" Type="http://schemas.openxmlformats.org/officeDocument/2006/relationships/table" Target="../tables/table33.xml"/><Relationship Id="rId5" Type="http://schemas.openxmlformats.org/officeDocument/2006/relationships/drawing" Target="../drawings/drawing1.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36.xml"/><Relationship Id="rId3" Type="http://schemas.openxmlformats.org/officeDocument/2006/relationships/hyperlink" Target="https://www.hudexchange.info/programs/coc/coc-housing-inventory-count-reports/" TargetMode="External"/><Relationship Id="rId7" Type="http://schemas.openxmlformats.org/officeDocument/2006/relationships/printerSettings" Target="../printerSettings/printerSettings11.bin"/><Relationship Id="rId2" Type="http://schemas.openxmlformats.org/officeDocument/2006/relationships/hyperlink" Target="file:///C:/Users/CCS/AppData/Local/Microsoft/Windows/INetCache/Content.Outlook/1IXGRRE1/Homelessness" TargetMode="External"/><Relationship Id="rId1" Type="http://schemas.openxmlformats.org/officeDocument/2006/relationships/hyperlink" Target="file:///C:/Users/CCS/AppData/Local/Microsoft/Windows/INetCache/Content.Outlook/1IXGRRE1/Homelessness" TargetMode="External"/><Relationship Id="rId6" Type="http://schemas.openxmlformats.org/officeDocument/2006/relationships/hyperlink" Target="https://www.hudexchange.info/programs/coc/coc-homeless-populations-and-subpopulations-reports/" TargetMode="External"/><Relationship Id="rId5" Type="http://schemas.openxmlformats.org/officeDocument/2006/relationships/hyperlink" Target="file:///C:/Users/CCS/AppData/Local/Microsoft/Windows/INetCache/Content.Outlook/1IXGRRE1/Homelessness/2007-2017-PIT-Counts-by-CoC.xlsx" TargetMode="External"/><Relationship Id="rId4" Type="http://schemas.openxmlformats.org/officeDocument/2006/relationships/hyperlink" Target="http://www.hudhre.info/" TargetMode="External"/><Relationship Id="rId9" Type="http://schemas.openxmlformats.org/officeDocument/2006/relationships/table" Target="../tables/table3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table" Target="../tables/table38.xml"/><Relationship Id="rId1" Type="http://schemas.openxmlformats.org/officeDocument/2006/relationships/printerSettings" Target="../printerSettings/printerSettings12.bin"/><Relationship Id="rId5" Type="http://schemas.openxmlformats.org/officeDocument/2006/relationships/table" Target="../tables/table41.xml"/><Relationship Id="rId4" Type="http://schemas.openxmlformats.org/officeDocument/2006/relationships/table" Target="../tables/table4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printerSettings" Target="../printerSettings/printerSettings13.bin"/><Relationship Id="rId1" Type="http://schemas.openxmlformats.org/officeDocument/2006/relationships/hyperlink" Target="http://www.hcd.ca.gov/community-development/housing-element/index.s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hyperlink" Target="http://www.dof.ca.gov/research/demographic/reports/estimates/e-5/2011-20/view.ph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dof.ca.gov/Forecasting/Demographics/Estimates/E-5/documents/E-5_2018InternetVersion.xls" TargetMode="External"/><Relationship Id="rId7" Type="http://schemas.openxmlformats.org/officeDocument/2006/relationships/table" Target="../tables/table2.xml"/><Relationship Id="rId2" Type="http://schemas.openxmlformats.org/officeDocument/2006/relationships/hyperlink" Target="http://www.dof.ca.gov/Forecasting/Demographics/Estimates/E-5/documents/E-5_2018InternetVersion.xls" TargetMode="External"/><Relationship Id="rId1" Type="http://schemas.openxmlformats.org/officeDocument/2006/relationships/hyperlink" Target="http://www.dof.ca.gov/research/demographic/reports/estimates/e-4/2011-20/view.php" TargetMode="External"/><Relationship Id="rId6" Type="http://schemas.openxmlformats.org/officeDocument/2006/relationships/table" Target="../tables/table1.xml"/><Relationship Id="rId5" Type="http://schemas.openxmlformats.org/officeDocument/2006/relationships/printerSettings" Target="../printerSettings/printerSettings2.bin"/><Relationship Id="rId4" Type="http://schemas.openxmlformats.org/officeDocument/2006/relationships/hyperlink" Target="http://www.dof.ca.gov/forecasting/demographics/Estimates/E-4/2010-18/documents/E-4_2018InternetVersion.xl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factfinder.census.gov/faces/tableservices/jsf/pages/productview.xhtml?pid=ACS_16_5YR_DP03&amp;prodType=tabl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actfinder.census.gov/faces/tableservices/jsf/pages/productview.xhtml?pid=ACS_16_5YR_B25014&amp;prodType=table" TargetMode="External"/><Relationship Id="rId1" Type="http://schemas.openxmlformats.org/officeDocument/2006/relationships/hyperlink" Target="http://factfinder2.census.gov/faces/nav/jsf/pages/searchresults.xhtml?refresh=t" TargetMode="Externa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hyperlink" Target="https://www.huduser.gov/portal/datasets/cp.html" TargetMode="Externa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hyperlink" Target="https://www.huduser.gov/portal/datasets/cp.html" TargetMode="Externa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hyperlink" Target="https://www.huduser.gov/portal/datasets/cp.html" TargetMode="External"/><Relationship Id="rId6" Type="http://schemas.openxmlformats.org/officeDocument/2006/relationships/printerSettings" Target="../printerSettings/printerSettings5.bin"/><Relationship Id="rId11" Type="http://schemas.openxmlformats.org/officeDocument/2006/relationships/table" Target="../tables/table9.xml"/><Relationship Id="rId24" Type="http://schemas.openxmlformats.org/officeDocument/2006/relationships/table" Target="../tables/table22.xml"/><Relationship Id="rId5" Type="http://schemas.openxmlformats.org/officeDocument/2006/relationships/hyperlink" Target="https://www.huduser.gov/portal/datasets/cp.html" TargetMode="External"/><Relationship Id="rId15" Type="http://schemas.openxmlformats.org/officeDocument/2006/relationships/table" Target="../tables/table13.xml"/><Relationship Id="rId23" Type="http://schemas.openxmlformats.org/officeDocument/2006/relationships/table" Target="../tables/table21.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hyperlink" Target="https://www.huduser.gov/portal/datasets/cp.html" TargetMode="Externa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hyperlink" Target="https://factfinder.census.gov/faces/tableservices/jsf/pages/productview.xhtml?pid=ACS_16_5YR_B17012&amp;prodType=table" TargetMode="External"/><Relationship Id="rId7" Type="http://schemas.openxmlformats.org/officeDocument/2006/relationships/table" Target="../tables/table23.xml"/><Relationship Id="rId2" Type="http://schemas.openxmlformats.org/officeDocument/2006/relationships/hyperlink" Target="https://factfinder.census.gov/faces/tableservices/jsf/pages/productview.xhtml?pid=ACS_16_5YR_B25014&amp;prodType=table" TargetMode="External"/><Relationship Id="rId1" Type="http://schemas.openxmlformats.org/officeDocument/2006/relationships/hyperlink" Target="https://factfinder.census.gov/faces/tableservices/jsf/pages/productview.xhtml?pid=ACS_16_5YR_B25009&amp;prodType=table" TargetMode="External"/><Relationship Id="rId6" Type="http://schemas.openxmlformats.org/officeDocument/2006/relationships/printerSettings" Target="../printerSettings/printerSettings6.bin"/><Relationship Id="rId5" Type="http://schemas.openxmlformats.org/officeDocument/2006/relationships/hyperlink" Target="https://factfinder.census.gov/faces/tableservices/jsf/pages/productview.xhtml?pid=ACS_16_5YR_B25007&amp;prodType=table" TargetMode="External"/><Relationship Id="rId10" Type="http://schemas.openxmlformats.org/officeDocument/2006/relationships/table" Target="../tables/table26.xml"/><Relationship Id="rId4" Type="http://schemas.openxmlformats.org/officeDocument/2006/relationships/hyperlink" Target="https://factfinder.census.gov/faces/tableservices/jsf/pages/productview.xhtml?pid=ACS_16_5YR_B25007&amp;prodType=table" TargetMode="External"/><Relationship Id="rId9" Type="http://schemas.openxmlformats.org/officeDocument/2006/relationships/table" Target="../tables/table25.xml"/></Relationships>
</file>

<file path=xl/worksheets/_rels/sheet7.xml.rels><?xml version="1.0" encoding="UTF-8" standalone="yes"?>
<Relationships xmlns="http://schemas.openxmlformats.org/package/2006/relationships"><Relationship Id="rId8" Type="http://schemas.openxmlformats.org/officeDocument/2006/relationships/table" Target="../tables/table28.xml"/><Relationship Id="rId3" Type="http://schemas.openxmlformats.org/officeDocument/2006/relationships/hyperlink" Target="https://factfinder.census.gov/faces/tableservices/jsf/pages/productview.xhtml?pid=ACS_16_5YR_B25004&amp;prodType=table" TargetMode="External"/><Relationship Id="rId7" Type="http://schemas.openxmlformats.org/officeDocument/2006/relationships/table" Target="../tables/table27.xml"/><Relationship Id="rId2" Type="http://schemas.openxmlformats.org/officeDocument/2006/relationships/hyperlink" Target="http://www.dof.ca.gov/Forecasting/Demographics/Estimates/E-5/documents/E-5_2018InternetVersion.xls" TargetMode="External"/><Relationship Id="rId1" Type="http://schemas.openxmlformats.org/officeDocument/2006/relationships/hyperlink" Target="http://www.dof.ca.gov/research/demographic/reports/estimates/e-5/2011-20/view.php" TargetMode="External"/><Relationship Id="rId6" Type="http://schemas.openxmlformats.org/officeDocument/2006/relationships/printerSettings" Target="../printerSettings/printerSettings7.bin"/><Relationship Id="rId5" Type="http://schemas.openxmlformats.org/officeDocument/2006/relationships/hyperlink" Target="https://factfinder.census.gov/faces/tableservices/jsf/pages/productview.xhtml?pid=ACS_16_5YR_B25014&amp;prodType=table" TargetMode="External"/><Relationship Id="rId4" Type="http://schemas.openxmlformats.org/officeDocument/2006/relationships/hyperlink" Target="https://factfinder.census.gov/faces/tableservices/jsf/pages/productview.xhtml?pid=ACS_16_5YR_B25002&amp;prodType=table"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factfinder.census.gov/faces/tableservices/jsf/pages/productview.xhtml?pid=ACS_16_5YR_S1810&amp;prodType=table" TargetMode="External"/><Relationship Id="rId2" Type="http://schemas.openxmlformats.org/officeDocument/2006/relationships/hyperlink" Target="https://factfinder.census.gov/faces/tableservices/jsf/pages/productview.xhtml?pid=ACS_16_5YR_C18120&amp;prodType=table" TargetMode="External"/><Relationship Id="rId1" Type="http://schemas.openxmlformats.org/officeDocument/2006/relationships/hyperlink" Target="http://www.dds.ca.gov/FactsStats/QuarterlyCounty.cfm" TargetMode="External"/><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printerSettings" Target="../printerSettings/printerSettings9.bin"/><Relationship Id="rId1" Type="http://schemas.openxmlformats.org/officeDocument/2006/relationships/hyperlink" Target="https://www.dds.ca.gov/FactsStats/docs/ZIPCodes.xlsx" TargetMode="External"/><Relationship Id="rId4" Type="http://schemas.openxmlformats.org/officeDocument/2006/relationships/table" Target="../tables/table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election activeCell="A15" sqref="A15"/>
    </sheetView>
  </sheetViews>
  <sheetFormatPr baseColWidth="10" defaultColWidth="8.83203125" defaultRowHeight="15"/>
  <cols>
    <col min="1" max="1" width="19.6640625" customWidth="1"/>
  </cols>
  <sheetData>
    <row r="1" spans="1:1" ht="20.5" customHeight="1">
      <c r="A1" s="222" t="s">
        <v>1678</v>
      </c>
    </row>
    <row r="2" spans="1:1" ht="20">
      <c r="A2" s="221" t="s">
        <v>1665</v>
      </c>
    </row>
    <row r="3" spans="1:1">
      <c r="A3" s="220" t="s">
        <v>1</v>
      </c>
    </row>
    <row r="4" spans="1:1">
      <c r="A4" s="25" t="s">
        <v>1672</v>
      </c>
    </row>
    <row r="5" spans="1:1">
      <c r="A5" s="25" t="s">
        <v>1673</v>
      </c>
    </row>
    <row r="6" spans="1:1">
      <c r="A6" s="220" t="s">
        <v>1674</v>
      </c>
    </row>
    <row r="7" spans="1:1">
      <c r="A7" s="25" t="s">
        <v>1675</v>
      </c>
    </row>
    <row r="8" spans="1:1">
      <c r="A8" s="220" t="s">
        <v>1720</v>
      </c>
    </row>
    <row r="9" spans="1:1">
      <c r="A9" s="25" t="s">
        <v>1676</v>
      </c>
    </row>
    <row r="10" spans="1:1">
      <c r="A10" s="25" t="s">
        <v>1671</v>
      </c>
    </row>
    <row r="11" spans="1:1">
      <c r="A11" s="220" t="s">
        <v>1721</v>
      </c>
    </row>
    <row r="12" spans="1:1">
      <c r="A12" s="25" t="s">
        <v>1677</v>
      </c>
    </row>
    <row r="13" spans="1:1">
      <c r="A13" s="220" t="s">
        <v>1722</v>
      </c>
    </row>
    <row r="14" spans="1:1">
      <c r="A14" s="220" t="s">
        <v>1723</v>
      </c>
    </row>
    <row r="15" spans="1:1">
      <c r="A15" t="s">
        <v>1679</v>
      </c>
    </row>
  </sheetData>
  <dataValidations count="2">
    <dataValidation allowBlank="1" showInputMessage="1" showErrorMessage="1" prompt="This sheet contains index of workbook" sqref="A1" xr:uid="{00000000-0002-0000-0000-000000000000}"/>
    <dataValidation allowBlank="1" showInputMessage="1" showErrorMessage="1" prompt="Click on link Project Needs in cell A14" sqref="F14" xr:uid="{00000000-0002-0000-0000-00000C000000}"/>
  </dataValidations>
  <hyperlinks>
    <hyperlink ref="A3" location="Population!A1" display="Population" xr:uid="{00000000-0004-0000-0000-000000000000}"/>
    <hyperlink ref="A4" location="Employment!A1" display="Employment" xr:uid="{00000000-0004-0000-0000-000001000000}"/>
    <hyperlink ref="A5" location="Overcrowding!A1" display="Overcrowding" xr:uid="{00000000-0004-0000-0000-000002000000}"/>
    <hyperlink ref="A6" location="Overpayment!A1" display="Overpayment" xr:uid="{00000000-0004-0000-0000-000003000000}"/>
    <hyperlink ref="A7" location="Households!A1" display="Households" xr:uid="{00000000-0004-0000-0000-000004000000}"/>
    <hyperlink ref="A8" location="'Housing Stock'!A1" display="Housing Stock" xr:uid="{00000000-0004-0000-0000-000005000000}"/>
    <hyperlink ref="A9" location="Disability!A1" display="Disability" xr:uid="{00000000-0004-0000-0000-000006000000}"/>
    <hyperlink ref="A10" location="Disability_SB812!A1" display="Disability_SB812" xr:uid="{00000000-0004-0000-0000-000007000000}"/>
    <hyperlink ref="A11" location="'Farm Workers'!A1" display="Farm Workers" xr:uid="{00000000-0004-0000-0000-000008000000}"/>
    <hyperlink ref="A12" location="Homeless!A1" display="Homeless" xr:uid="{00000000-0004-0000-0000-000009000000}"/>
    <hyperlink ref="A13" location="' Assisted Units'!A1" display=" Assisted Units" xr:uid="{00000000-0004-0000-0000-00000A000000}"/>
    <hyperlink ref="A14" location="'Projected Needs'!A1" display="Projected Needs" xr:uid="{00000000-0004-0000-0000-00000B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0"/>
  <sheetViews>
    <sheetView zoomScaleNormal="100" zoomScalePageLayoutView="85" workbookViewId="0"/>
  </sheetViews>
  <sheetFormatPr baseColWidth="10" defaultColWidth="8.6640625" defaultRowHeight="15"/>
  <cols>
    <col min="1" max="1" width="35.83203125" style="320" bestFit="1" customWidth="1"/>
    <col min="2" max="2" width="24.6640625" style="320" customWidth="1"/>
    <col min="3" max="3" width="40.6640625" style="320" customWidth="1"/>
    <col min="4" max="4" width="30.33203125" style="320" customWidth="1"/>
    <col min="5" max="5" width="19.83203125" style="320" customWidth="1"/>
    <col min="6" max="6" width="26.1640625" style="320" customWidth="1"/>
    <col min="7" max="7" width="18.33203125" style="320" customWidth="1"/>
    <col min="8" max="16384" width="8.6640625" style="320"/>
  </cols>
  <sheetData>
    <row r="1" spans="1:8">
      <c r="A1" s="568" t="s">
        <v>1707</v>
      </c>
    </row>
    <row r="2" spans="1:8" ht="17">
      <c r="A2" s="419" t="s">
        <v>648</v>
      </c>
    </row>
    <row r="3" spans="1:8" ht="15.5" customHeight="1">
      <c r="A3" s="835" t="s">
        <v>1649</v>
      </c>
      <c r="B3" s="835"/>
      <c r="C3" s="835"/>
      <c r="D3" s="836"/>
    </row>
    <row r="4" spans="1:8" ht="15.75" customHeight="1">
      <c r="A4" s="835"/>
      <c r="B4" s="835"/>
      <c r="C4" s="835"/>
      <c r="D4" s="836"/>
    </row>
    <row r="5" spans="1:8" ht="17">
      <c r="A5" s="445" t="s">
        <v>13</v>
      </c>
      <c r="B5" s="445" t="s">
        <v>1716</v>
      </c>
      <c r="C5" s="445" t="s">
        <v>1717</v>
      </c>
      <c r="D5" s="445" t="s">
        <v>1718</v>
      </c>
    </row>
    <row r="6" spans="1:8" s="569" customFormat="1" ht="23" customHeight="1" thickBot="1">
      <c r="A6" s="809" t="s">
        <v>1724</v>
      </c>
      <c r="B6" s="806" t="s">
        <v>14</v>
      </c>
      <c r="C6" s="807" t="s">
        <v>15</v>
      </c>
      <c r="D6" s="808" t="s">
        <v>181</v>
      </c>
    </row>
    <row r="7" spans="1:8" s="569" customFormat="1" ht="16">
      <c r="A7" s="565" t="s">
        <v>1015</v>
      </c>
      <c r="B7" s="565">
        <v>498</v>
      </c>
      <c r="C7" s="566">
        <v>5314</v>
      </c>
      <c r="D7" s="567">
        <v>44378</v>
      </c>
    </row>
    <row r="8" spans="1:8" ht="27.75" customHeight="1">
      <c r="A8" s="890" t="s">
        <v>667</v>
      </c>
      <c r="B8" s="891"/>
      <c r="C8" s="891"/>
      <c r="D8" s="891"/>
      <c r="E8" s="570"/>
    </row>
    <row r="9" spans="1:8">
      <c r="A9" s="571" t="s">
        <v>668</v>
      </c>
    </row>
    <row r="10" spans="1:8" ht="16">
      <c r="A10" s="889" t="s">
        <v>1007</v>
      </c>
      <c r="B10" s="889"/>
      <c r="C10" s="889"/>
      <c r="D10" s="889"/>
      <c r="E10" s="889"/>
      <c r="F10" s="889"/>
      <c r="G10" s="889"/>
    </row>
    <row r="11" spans="1:8" ht="22" customHeight="1">
      <c r="A11" s="572" t="s">
        <v>228</v>
      </c>
      <c r="B11" s="573" t="s">
        <v>1008</v>
      </c>
      <c r="C11" s="573" t="s">
        <v>1009</v>
      </c>
      <c r="D11" s="573" t="s">
        <v>1010</v>
      </c>
      <c r="E11" s="573" t="s">
        <v>1011</v>
      </c>
      <c r="F11" s="573" t="s">
        <v>1012</v>
      </c>
      <c r="G11" s="574" t="s">
        <v>1013</v>
      </c>
    </row>
    <row r="12" spans="1:8" ht="15" customHeight="1">
      <c r="A12" s="741" t="s">
        <v>1015</v>
      </c>
      <c r="B12" s="740">
        <v>29</v>
      </c>
      <c r="C12" s="740">
        <v>21</v>
      </c>
      <c r="D12" s="740">
        <v>376</v>
      </c>
      <c r="E12" s="740">
        <v>8</v>
      </c>
      <c r="F12" s="740">
        <v>183</v>
      </c>
      <c r="G12" s="739">
        <v>559</v>
      </c>
    </row>
    <row r="13" spans="1:8" ht="15" customHeight="1">
      <c r="A13" s="571"/>
    </row>
    <row r="14" spans="1:8" ht="15.75" customHeight="1">
      <c r="A14" s="25" t="s">
        <v>1014</v>
      </c>
      <c r="H14" s="570"/>
    </row>
    <row r="15" spans="1:8" ht="15.75" customHeight="1">
      <c r="A15" s="571"/>
      <c r="H15" s="570"/>
    </row>
    <row r="16" spans="1:8" ht="18" thickBot="1">
      <c r="A16" s="419" t="s">
        <v>182</v>
      </c>
    </row>
    <row r="17" spans="1:5">
      <c r="A17" s="831" t="s">
        <v>1650</v>
      </c>
      <c r="B17" s="832"/>
      <c r="C17" s="832"/>
      <c r="D17" s="833"/>
    </row>
    <row r="18" spans="1:5">
      <c r="A18" s="834"/>
      <c r="B18" s="835"/>
      <c r="C18" s="835"/>
      <c r="D18" s="836"/>
    </row>
    <row r="19" spans="1:5" ht="22.5" customHeight="1" thickBot="1">
      <c r="A19" s="444" t="s">
        <v>215</v>
      </c>
      <c r="B19" s="810" t="s">
        <v>1738</v>
      </c>
      <c r="C19" s="810" t="s">
        <v>1739</v>
      </c>
      <c r="D19" s="810" t="s">
        <v>1740</v>
      </c>
    </row>
    <row r="20" spans="1:5" s="332" customFormat="1" ht="17" thickBot="1">
      <c r="A20" s="575" t="s">
        <v>1724</v>
      </c>
      <c r="B20" s="576" t="s">
        <v>14</v>
      </c>
      <c r="C20" s="575" t="s">
        <v>1724</v>
      </c>
      <c r="D20" s="577">
        <v>252</v>
      </c>
    </row>
    <row r="21" spans="1:5" ht="17" thickBot="1">
      <c r="A21" s="575" t="s">
        <v>1724</v>
      </c>
      <c r="B21" s="578" t="s">
        <v>15</v>
      </c>
      <c r="C21" s="575" t="s">
        <v>1724</v>
      </c>
      <c r="D21" s="579">
        <v>1442</v>
      </c>
    </row>
    <row r="22" spans="1:5" s="332" customFormat="1" ht="33" thickBot="1">
      <c r="A22" s="575" t="s">
        <v>1724</v>
      </c>
      <c r="B22" s="580" t="s">
        <v>16</v>
      </c>
      <c r="C22" s="575" t="s">
        <v>1724</v>
      </c>
      <c r="D22" s="575" t="s">
        <v>1724</v>
      </c>
    </row>
    <row r="23" spans="1:5" ht="17" thickBot="1">
      <c r="A23" s="575" t="s">
        <v>1724</v>
      </c>
      <c r="B23" s="581" t="s">
        <v>14</v>
      </c>
      <c r="C23" s="575" t="s">
        <v>1724</v>
      </c>
      <c r="D23" s="579">
        <v>44</v>
      </c>
    </row>
    <row r="24" spans="1:5" ht="24" customHeight="1" thickBot="1">
      <c r="A24" s="444" t="s">
        <v>216</v>
      </c>
      <c r="B24" s="810" t="s">
        <v>1724</v>
      </c>
      <c r="C24" s="810" t="s">
        <v>1724</v>
      </c>
      <c r="D24" s="810" t="s">
        <v>1724</v>
      </c>
    </row>
    <row r="25" spans="1:5" ht="28" customHeight="1" thickBot="1">
      <c r="A25" s="575" t="s">
        <v>1724</v>
      </c>
      <c r="B25" s="578" t="s">
        <v>14</v>
      </c>
      <c r="C25" s="575" t="s">
        <v>1724</v>
      </c>
      <c r="D25" s="579">
        <v>407</v>
      </c>
    </row>
    <row r="26" spans="1:5" s="332" customFormat="1" ht="17" thickBot="1">
      <c r="A26" s="575" t="s">
        <v>1724</v>
      </c>
      <c r="B26" s="582" t="s">
        <v>15</v>
      </c>
      <c r="C26" s="575" t="s">
        <v>1724</v>
      </c>
      <c r="D26" s="583">
        <v>3872</v>
      </c>
    </row>
    <row r="27" spans="1:5" ht="16" thickBot="1">
      <c r="A27" s="886" t="s">
        <v>385</v>
      </c>
      <c r="B27" s="887"/>
      <c r="C27" s="887"/>
      <c r="D27" s="888"/>
    </row>
    <row r="28" spans="1:5" ht="30.75" customHeight="1">
      <c r="A28" s="884" t="s">
        <v>667</v>
      </c>
      <c r="B28" s="885"/>
      <c r="C28" s="885"/>
      <c r="D28" s="885"/>
      <c r="E28" s="570"/>
    </row>
    <row r="29" spans="1:5">
      <c r="A29" s="571" t="s">
        <v>668</v>
      </c>
    </row>
    <row r="30" spans="1:5">
      <c r="A30" s="584" t="s">
        <v>1679</v>
      </c>
    </row>
  </sheetData>
  <mergeCells count="6">
    <mergeCell ref="A3:D4"/>
    <mergeCell ref="A28:D28"/>
    <mergeCell ref="A27:D27"/>
    <mergeCell ref="A17:D18"/>
    <mergeCell ref="A10:G10"/>
    <mergeCell ref="A8:D8"/>
  </mergeCells>
  <dataValidations count="19">
    <dataValidation allowBlank="1" showInputMessage="1" showErrorMessage="1" prompt="Farmworkers by Days Worked (Mendocino County)* data table heading Fever than 150 Days" sqref="A24" xr:uid="{00000000-0002-0000-0900-000000000000}"/>
    <dataValidation allowBlank="1" showInputMessage="1" showErrorMessage="1" prompt="Farmworkers by Days Worked (Mendocino County)* data table heading 150 Days or More" sqref="A19" xr:uid="{00000000-0002-0000-0900-000001000000}"/>
    <dataValidation allowBlank="1" showInputMessage="1" showErrorMessage="1" prompt="Farmworkers by Days Worked (Mendocino County)*" sqref="A17:D18" xr:uid="{00000000-0002-0000-0900-000002000000}"/>
    <dataValidation allowBlank="1" showInputMessage="1" showErrorMessage="1" prompt="Employee Housing Facilities Data table Heading Total Employees" sqref="G11" xr:uid="{00000000-0002-0000-0900-000003000000}"/>
    <dataValidation allowBlank="1" showInputMessage="1" showErrorMessage="1" prompt="Employee Housing Facilities Data table Heading # of Seasonal Employees" sqref="F11" xr:uid="{00000000-0002-0000-0900-000004000000}"/>
    <dataValidation allowBlank="1" showInputMessage="1" showErrorMessage="1" prompt="Employee Housing Facilities Data table Heading Seasonal Facilities" sqref="E11" xr:uid="{00000000-0002-0000-0900-000005000000}"/>
    <dataValidation allowBlank="1" showInputMessage="1" showErrorMessage="1" prompt="Employee Housing Facilities Data table Heading # of Permanent Employees " sqref="D11" xr:uid="{00000000-0002-0000-0900-000006000000}"/>
    <dataValidation allowBlank="1" showInputMessage="1" showErrorMessage="1" prompt="Employee Housing Facilities Data table Heading  Permanent Facilities" sqref="C11" xr:uid="{00000000-0002-0000-0900-000007000000}"/>
    <dataValidation allowBlank="1" showInputMessage="1" showErrorMessage="1" prompt="Employee Housing Facilities Data table Heading Facilities" sqref="B11" xr:uid="{00000000-0002-0000-0900-000008000000}"/>
    <dataValidation allowBlank="1" showInputMessage="1" showErrorMessage="1" prompt="Employee Housing Facilities Data Table Heading County" sqref="A11" xr:uid="{00000000-0002-0000-0900-000009000000}"/>
    <dataValidation allowBlank="1" showInputMessage="1" showErrorMessage="1" prompt="Employee Housing Facilities" sqref="A10:G10" xr:uid="{00000000-0002-0000-0900-00000A000000}"/>
    <dataValidation allowBlank="1" showInputMessage="1" showErrorMessage="1" prompt="Farmworkers – County-Wide (Mendocino County)* Data table Heading Hired Farm Labor4" sqref="D5" xr:uid="{00000000-0002-0000-0900-00000B000000}"/>
    <dataValidation allowBlank="1" showInputMessage="1" showErrorMessage="1" prompt="Farmworkers – County-Wide (Mendocino County)* Data table Heading Hired Farm Labor3" sqref="C5" xr:uid="{00000000-0002-0000-0900-00000C000000}"/>
    <dataValidation allowBlank="1" showInputMessage="1" showErrorMessage="1" prompt="Farmworkers – County-Wide (Mendocino County)* Data table Heading Hired Farm Labor2" sqref="B5" xr:uid="{00000000-0002-0000-0900-00000D000000}"/>
    <dataValidation allowBlank="1" showInputMessage="1" showErrorMessage="1" prompt="Farmworkers – County-Wide (Mendocino County)* Data table Heading Hired Farm Labor" sqref="A5" xr:uid="{00000000-0002-0000-0900-00000E000000}"/>
    <dataValidation allowBlank="1" showInputMessage="1" showErrorMessage="1" prompt="Farmworkers – County-Wide (Mendocino County)*" sqref="A3:D4" xr:uid="{00000000-0002-0000-0900-00000F000000}"/>
    <dataValidation allowBlank="1" showInputMessage="1" showErrorMessage="1" prompt="This worksheet contains 2 tables - Table 15 and Table 16 - Table 15 starts from A3 to D8, Table 16 Starts from A17 to D29" sqref="A1" xr:uid="{00000000-0002-0000-0900-000010000000}"/>
    <dataValidation allowBlank="1" showInputMessage="1" showErrorMessage="1" prompt="Farm workers-Table 16" sqref="A16" xr:uid="{00000000-0002-0000-0900-000011000000}"/>
    <dataValidation allowBlank="1" showInputMessage="1" showErrorMessage="1" prompt="Farm Workers -Table 15" sqref="A2" xr:uid="{00000000-0002-0000-0900-000012000000}"/>
  </dataValidations>
  <hyperlinks>
    <hyperlink ref="A9" r:id="rId1" xr:uid="{00000000-0004-0000-0900-000000000000}"/>
    <hyperlink ref="A29" r:id="rId2" xr:uid="{00000000-0004-0000-0900-000001000000}"/>
    <hyperlink ref="A14" r:id="rId3" xr:uid="{00000000-0004-0000-0900-000002000000}"/>
  </hyperlinks>
  <pageMargins left="0.7" right="0.7" top="0.75" bottom="0.75" header="0.3" footer="0.3"/>
  <pageSetup scale="61" orientation="portrait" r:id="rId4"/>
  <headerFooter>
    <oddHeader>&amp;L6th Cycle Housing Element Data Package&amp;CMendocino County and the Cities Within</oddHeader>
    <oddFooter>&amp;LHCD-Housing Policy Division (HPD)&amp;CPage &amp;P&amp;R&amp;D</oddFooter>
  </headerFooter>
  <drawing r:id="rId5"/>
  <tableParts count="3">
    <tablePart r:id="rId6"/>
    <tablePart r:id="rId7"/>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topLeftCell="A9" zoomScaleNormal="100" workbookViewId="0">
      <selection activeCell="A18" sqref="A18"/>
    </sheetView>
  </sheetViews>
  <sheetFormatPr baseColWidth="10" defaultColWidth="9.1640625" defaultRowHeight="15"/>
  <cols>
    <col min="1" max="1" width="23.5" style="443" customWidth="1"/>
    <col min="2" max="2" width="13.83203125" style="443" customWidth="1"/>
    <col min="3" max="3" width="13.5" style="443" customWidth="1"/>
    <col min="4" max="4" width="17.1640625" style="443" customWidth="1"/>
    <col min="5" max="5" width="19.6640625" style="443" customWidth="1"/>
    <col min="6" max="6" width="20.5" style="443" customWidth="1"/>
    <col min="7" max="7" width="10.83203125" style="443" customWidth="1"/>
    <col min="8" max="16384" width="9.1640625" style="443"/>
  </cols>
  <sheetData>
    <row r="1" spans="1:7">
      <c r="A1" s="233" t="s">
        <v>1711</v>
      </c>
    </row>
    <row r="2" spans="1:7" ht="18" thickBot="1">
      <c r="A2" s="301" t="s">
        <v>183</v>
      </c>
    </row>
    <row r="3" spans="1:7" ht="39.75" customHeight="1" thickBot="1">
      <c r="A3" s="831" t="s">
        <v>669</v>
      </c>
      <c r="B3" s="832"/>
      <c r="C3" s="832"/>
      <c r="D3" s="832"/>
      <c r="E3" s="833"/>
    </row>
    <row r="4" spans="1:7" ht="17">
      <c r="A4" s="369" t="s">
        <v>24</v>
      </c>
      <c r="B4" s="472" t="s">
        <v>388</v>
      </c>
      <c r="C4" s="472" t="s">
        <v>389</v>
      </c>
      <c r="D4" s="472" t="s">
        <v>390</v>
      </c>
      <c r="E4" s="473" t="s">
        <v>386</v>
      </c>
    </row>
    <row r="5" spans="1:7" ht="35.25" customHeight="1" thickBot="1">
      <c r="A5" s="793" t="s">
        <v>381</v>
      </c>
      <c r="B5" s="793">
        <v>6</v>
      </c>
      <c r="C5" s="793">
        <v>56</v>
      </c>
      <c r="D5" s="793">
        <v>16</v>
      </c>
      <c r="E5" s="794">
        <v>64</v>
      </c>
    </row>
    <row r="6" spans="1:7" ht="29.25" customHeight="1" thickBot="1">
      <c r="A6" s="793" t="s">
        <v>382</v>
      </c>
      <c r="B6" s="793">
        <v>9</v>
      </c>
      <c r="C6" s="793">
        <v>56</v>
      </c>
      <c r="D6" s="793">
        <v>10</v>
      </c>
      <c r="E6" s="794" t="s">
        <v>507</v>
      </c>
    </row>
    <row r="7" spans="1:7" ht="28.5" customHeight="1" thickBot="1">
      <c r="A7" s="793" t="s">
        <v>383</v>
      </c>
      <c r="B7" s="793">
        <v>103</v>
      </c>
      <c r="C7" s="793">
        <v>227</v>
      </c>
      <c r="D7" s="793">
        <v>137</v>
      </c>
      <c r="E7" s="794" t="s">
        <v>507</v>
      </c>
    </row>
    <row r="8" spans="1:7" ht="28.5" customHeight="1" thickBot="1">
      <c r="A8" s="793" t="s">
        <v>387</v>
      </c>
      <c r="B8" s="793">
        <v>0</v>
      </c>
      <c r="C8" s="793">
        <v>0</v>
      </c>
      <c r="D8" s="793">
        <v>0</v>
      </c>
      <c r="E8" s="794">
        <v>0</v>
      </c>
    </row>
    <row r="9" spans="1:7" ht="28.5" customHeight="1" thickBot="1">
      <c r="A9" s="795" t="s">
        <v>8</v>
      </c>
      <c r="B9" s="795">
        <v>118</v>
      </c>
      <c r="C9" s="795">
        <v>339</v>
      </c>
      <c r="D9" s="795">
        <v>163</v>
      </c>
      <c r="E9" s="796">
        <v>64</v>
      </c>
    </row>
    <row r="10" spans="1:7" ht="59" customHeight="1" thickBot="1">
      <c r="A10" s="899" t="s">
        <v>1640</v>
      </c>
      <c r="B10" s="900"/>
      <c r="C10" s="900"/>
      <c r="D10" s="900"/>
      <c r="E10" s="901"/>
      <c r="F10" s="151"/>
    </row>
    <row r="11" spans="1:7" ht="15" customHeight="1" thickBot="1">
      <c r="A11" s="902" t="s">
        <v>391</v>
      </c>
      <c r="B11" s="903"/>
      <c r="C11" s="903"/>
      <c r="D11" s="903"/>
      <c r="E11" s="904"/>
      <c r="F11" s="151"/>
    </row>
    <row r="12" spans="1:7">
      <c r="A12" s="905" t="s">
        <v>665</v>
      </c>
      <c r="B12" s="905"/>
      <c r="C12" s="905"/>
      <c r="D12" s="905"/>
      <c r="E12" s="905"/>
      <c r="F12" s="151"/>
    </row>
    <row r="13" spans="1:7">
      <c r="A13" s="113"/>
      <c r="B13" s="113"/>
      <c r="C13" s="113"/>
      <c r="D13" s="113"/>
      <c r="E13" s="113"/>
    </row>
    <row r="14" spans="1:7" ht="18" thickBot="1">
      <c r="A14" s="301" t="s">
        <v>649</v>
      </c>
    </row>
    <row r="15" spans="1:7" ht="15.75" customHeight="1">
      <c r="A15" s="831" t="s">
        <v>670</v>
      </c>
      <c r="B15" s="832"/>
      <c r="C15" s="832"/>
      <c r="D15" s="832"/>
      <c r="E15" s="832"/>
      <c r="F15" s="832"/>
      <c r="G15" s="833"/>
    </row>
    <row r="16" spans="1:7" ht="16" thickBot="1">
      <c r="A16" s="892"/>
      <c r="B16" s="893"/>
      <c r="C16" s="893"/>
      <c r="D16" s="893"/>
      <c r="E16" s="893"/>
      <c r="F16" s="893"/>
      <c r="G16" s="894"/>
    </row>
    <row r="17" spans="1:8" ht="30.75" customHeight="1" thickBot="1">
      <c r="A17" s="475" t="s">
        <v>1709</v>
      </c>
      <c r="B17" s="471" t="s">
        <v>25</v>
      </c>
      <c r="C17" s="361" t="s">
        <v>1708</v>
      </c>
      <c r="D17" s="373" t="s">
        <v>646</v>
      </c>
      <c r="E17" s="471" t="s">
        <v>26</v>
      </c>
      <c r="F17" s="361" t="s">
        <v>1712</v>
      </c>
      <c r="G17" s="471" t="s">
        <v>1710</v>
      </c>
    </row>
    <row r="18" spans="1:8" ht="15" customHeight="1" thickBot="1">
      <c r="A18" s="476" t="s">
        <v>1709</v>
      </c>
      <c r="B18" s="361">
        <v>2011</v>
      </c>
      <c r="C18" s="361">
        <v>2017</v>
      </c>
      <c r="D18" s="476" t="s">
        <v>1709</v>
      </c>
      <c r="E18" s="361">
        <v>2011</v>
      </c>
      <c r="F18" s="361">
        <v>2017</v>
      </c>
      <c r="G18" s="477" t="s">
        <v>1709</v>
      </c>
    </row>
    <row r="19" spans="1:8" ht="17" thickBot="1">
      <c r="A19" s="468" t="s">
        <v>27</v>
      </c>
      <c r="B19" s="469">
        <v>1352</v>
      </c>
      <c r="C19" s="469">
        <v>1179</v>
      </c>
      <c r="D19" s="470">
        <f t="shared" ref="D19:D24" si="0">(C19-B19)/B19</f>
        <v>-0.12795857988165679</v>
      </c>
      <c r="E19" s="468">
        <v>104</v>
      </c>
      <c r="F19" s="468">
        <v>59</v>
      </c>
      <c r="G19" s="474">
        <f t="shared" ref="G19:G24" si="1">(F19-E19)/E19</f>
        <v>-0.43269230769230771</v>
      </c>
    </row>
    <row r="20" spans="1:8" ht="17" thickBot="1">
      <c r="A20" s="793" t="s">
        <v>28</v>
      </c>
      <c r="B20" s="797">
        <v>98</v>
      </c>
      <c r="C20" s="797">
        <v>112</v>
      </c>
      <c r="D20" s="798">
        <f t="shared" si="0"/>
        <v>0.14285714285714285</v>
      </c>
      <c r="E20" s="793">
        <v>44</v>
      </c>
      <c r="F20" s="793">
        <v>48</v>
      </c>
      <c r="G20" s="799">
        <f t="shared" si="1"/>
        <v>9.0909090909090912E-2</v>
      </c>
    </row>
    <row r="21" spans="1:8" ht="17" thickBot="1">
      <c r="A21" s="793" t="s">
        <v>29</v>
      </c>
      <c r="B21" s="797">
        <v>1254</v>
      </c>
      <c r="C21" s="797">
        <v>1067</v>
      </c>
      <c r="D21" s="798">
        <f t="shared" si="0"/>
        <v>-0.14912280701754385</v>
      </c>
      <c r="E21" s="793">
        <v>60</v>
      </c>
      <c r="F21" s="793">
        <v>11</v>
      </c>
      <c r="G21" s="799">
        <f t="shared" si="1"/>
        <v>-0.81666666666666665</v>
      </c>
    </row>
    <row r="22" spans="1:8" ht="17" thickBot="1">
      <c r="A22" s="800" t="s">
        <v>393</v>
      </c>
      <c r="B22" s="797">
        <v>300</v>
      </c>
      <c r="C22" s="797">
        <v>94</v>
      </c>
      <c r="D22" s="798">
        <f t="shared" si="0"/>
        <v>-0.68666666666666665</v>
      </c>
      <c r="E22" s="797">
        <v>70</v>
      </c>
      <c r="F22" s="797">
        <v>3</v>
      </c>
      <c r="G22" s="799">
        <f t="shared" si="1"/>
        <v>-0.95714285714285718</v>
      </c>
    </row>
    <row r="23" spans="1:8" ht="33.75" customHeight="1" thickBot="1">
      <c r="A23" s="801" t="s">
        <v>394</v>
      </c>
      <c r="B23" s="797">
        <v>40</v>
      </c>
      <c r="C23" s="797">
        <v>38</v>
      </c>
      <c r="D23" s="798">
        <f t="shared" si="0"/>
        <v>-0.05</v>
      </c>
      <c r="E23" s="797">
        <v>18</v>
      </c>
      <c r="F23" s="797">
        <v>0</v>
      </c>
      <c r="G23" s="799">
        <f t="shared" si="1"/>
        <v>-1</v>
      </c>
    </row>
    <row r="24" spans="1:8" ht="33" thickBot="1">
      <c r="A24" s="802" t="s">
        <v>395</v>
      </c>
      <c r="B24" s="803">
        <v>260</v>
      </c>
      <c r="C24" s="803">
        <v>56</v>
      </c>
      <c r="D24" s="804">
        <f t="shared" si="0"/>
        <v>-0.7846153846153846</v>
      </c>
      <c r="E24" s="803">
        <v>52</v>
      </c>
      <c r="F24" s="803">
        <v>3</v>
      </c>
      <c r="G24" s="805">
        <f t="shared" si="1"/>
        <v>-0.94230769230769229</v>
      </c>
    </row>
    <row r="25" spans="1:8" ht="36" customHeight="1" thickBot="1">
      <c r="A25" s="899" t="s">
        <v>1641</v>
      </c>
      <c r="B25" s="900"/>
      <c r="C25" s="900"/>
      <c r="D25" s="900"/>
      <c r="E25" s="900"/>
      <c r="F25" s="900"/>
      <c r="G25" s="901"/>
    </row>
    <row r="26" spans="1:8" ht="15.75" customHeight="1" thickBot="1">
      <c r="A26" s="896" t="s">
        <v>392</v>
      </c>
      <c r="B26" s="897"/>
      <c r="C26" s="897"/>
      <c r="D26" s="897"/>
      <c r="E26" s="897"/>
      <c r="F26" s="897"/>
      <c r="G26" s="898"/>
    </row>
    <row r="27" spans="1:8" ht="15.75" customHeight="1">
      <c r="A27" s="895" t="s">
        <v>666</v>
      </c>
      <c r="B27" s="895"/>
      <c r="C27" s="895"/>
      <c r="D27" s="895"/>
      <c r="E27" s="895"/>
      <c r="F27" s="895"/>
      <c r="G27" s="895"/>
      <c r="H27" s="151"/>
    </row>
    <row r="28" spans="1:8">
      <c r="A28" s="465" t="s">
        <v>1679</v>
      </c>
    </row>
    <row r="30" spans="1:8">
      <c r="D30" s="443" t="s">
        <v>1727</v>
      </c>
    </row>
  </sheetData>
  <mergeCells count="8">
    <mergeCell ref="A15:G16"/>
    <mergeCell ref="A27:G27"/>
    <mergeCell ref="A3:E3"/>
    <mergeCell ref="A26:G26"/>
    <mergeCell ref="A10:E10"/>
    <mergeCell ref="A11:E11"/>
    <mergeCell ref="A12:E12"/>
    <mergeCell ref="A25:G25"/>
  </mergeCells>
  <dataValidations count="20">
    <dataValidation allowBlank="1" showInputMessage="1" showErrorMessage="1" prompt="Individual Sub heading 2017" sqref="C18" xr:uid="{00000000-0002-0000-0A00-000000000000}"/>
    <dataValidation allowBlank="1" showInputMessage="1" showErrorMessage="1" prompt="Persons in Families2 Sub heading 2017" sqref="F18" xr:uid="{00000000-0002-0000-0A00-000001000000}"/>
    <dataValidation allowBlank="1" showInputMessage="1" showErrorMessage="1" prompt="Persons in Families Sub heading 2011" sqref="E18" xr:uid="{00000000-0002-0000-0A00-000002000000}"/>
    <dataValidation allowBlank="1" showInputMessage="1" showErrorMessage="1" prompt="Individual Sub heading 2011" sqref="B18" xr:uid="{00000000-0002-0000-0A00-000003000000}"/>
    <dataValidation allowBlank="1" showInputMessage="1" showErrorMessage="1" prompt="Homeless Needs* data table heading % Change2" sqref="G17" xr:uid="{00000000-0002-0000-0A00-000004000000}"/>
    <dataValidation allowBlank="1" showInputMessage="1" showErrorMessage="1" prompt="Homeless Needs* data table heading Persons in families2" sqref="F17" xr:uid="{00000000-0002-0000-0A00-000005000000}"/>
    <dataValidation allowBlank="1" showInputMessage="1" showErrorMessage="1" prompt="Homeless Needs* data table heading %Change" sqref="D17" xr:uid="{00000000-0002-0000-0A00-000006000000}"/>
    <dataValidation allowBlank="1" showInputMessage="1" showErrorMessage="1" prompt="Homeless Needs* data table heading individual2" sqref="C17" xr:uid="{00000000-0002-0000-0A00-000007000000}"/>
    <dataValidation allowBlank="1" showInputMessage="1" showErrorMessage="1" prompt="Homeless Needs* data table heading Persons in families" sqref="E17" xr:uid="{00000000-0002-0000-0A00-000008000000}"/>
    <dataValidation allowBlank="1" showInputMessage="1" showErrorMessage="1" prompt="Homeless Needs* data table heading individual" sqref="B17" xr:uid="{00000000-0002-0000-0A00-000009000000}"/>
    <dataValidation allowBlank="1" showInputMessage="1" showErrorMessage="1" prompt="Table 18 - Homeless Needs*" sqref="A15:G16" xr:uid="{00000000-0002-0000-0A00-00000A000000}"/>
    <dataValidation allowBlank="1" showInputMessage="1" showErrorMessage="1" prompt="Homeless-Table 18" sqref="A14" xr:uid="{00000000-0002-0000-0A00-00000B000000}"/>
    <dataValidation allowBlank="1" showInputMessage="1" showErrorMessage="1" prompt="Homeless Facilities* Data table heading Seasonal" sqref="E4" xr:uid="{00000000-0002-0000-0A00-00000C000000}"/>
    <dataValidation allowBlank="1" showInputMessage="1" showErrorMessage="1" prompt="Homeless Facilities* Data table heading Adult only beds" sqref="D4" xr:uid="{00000000-0002-0000-0A00-00000D000000}"/>
    <dataValidation allowBlank="1" showInputMessage="1" showErrorMessage="1" prompt="Homeless Facilities* Data table heading Family Beds" sqref="C4" xr:uid="{00000000-0002-0000-0A00-00000E000000}"/>
    <dataValidation allowBlank="1" showInputMessage="1" showErrorMessage="1" prompt="Homeless Facilities* Data table heading Family Units" sqref="B4" xr:uid="{00000000-0002-0000-0A00-00000F000000}"/>
    <dataValidation allowBlank="1" showInputMessage="1" showErrorMessage="1" prompt="Homeless Facilities* Data table heading Facility type" sqref="A4" xr:uid="{00000000-0002-0000-0A00-000010000000}"/>
    <dataValidation allowBlank="1" showInputMessage="1" showErrorMessage="1" prompt="This worksheet contains 2 tables - Table 17 and Table 18 - Table 17 starts from A3 to E10, Table 18 Starts from A16 to G25" sqref="A1" xr:uid="{00000000-0002-0000-0A00-000011000000}"/>
    <dataValidation allowBlank="1" showInputMessage="1" showErrorMessage="1" prompt="Homeless Facilities*" sqref="A3:E3" xr:uid="{00000000-0002-0000-0A00-000012000000}"/>
    <dataValidation allowBlank="1" showInputMessage="1" showErrorMessage="1" prompt="Homeless-Table 17" sqref="A2" xr:uid="{00000000-0002-0000-0A00-000013000000}"/>
  </dataValidations>
  <hyperlinks>
    <hyperlink ref="A11" r:id="rId1" xr:uid="{00000000-0004-0000-0A00-000000000000}"/>
    <hyperlink ref="A11:E11" r:id="rId2" display="Source:  Continuum of Care or HUD; CoC_HIC_State_CA_2017" xr:uid="{00000000-0004-0000-0A00-000001000000}"/>
    <hyperlink ref="A12" r:id="rId3" xr:uid="{00000000-0004-0000-0A00-000002000000}"/>
    <hyperlink ref="A26" r:id="rId4" display="http://www.hudhre.info/" xr:uid="{00000000-0004-0000-0A00-000003000000}"/>
    <hyperlink ref="A26:G26" r:id="rId5" display="2007-2017-PIT-Counts-by-CoC" xr:uid="{00000000-0004-0000-0A00-000004000000}"/>
    <hyperlink ref="A27" r:id="rId6" xr:uid="{00000000-0004-0000-0A00-000005000000}"/>
  </hyperlinks>
  <pageMargins left="0.7" right="0.7" top="0.75" bottom="0.75" header="0.3" footer="0.3"/>
  <pageSetup scale="61" orientation="portrait" r:id="rId7"/>
  <headerFooter>
    <oddHeader>&amp;L6th Cycle Housing Element Data Package&amp;CMendocino County and the Cities Within</oddHeader>
    <oddFooter>&amp;LHCD-Housing Policy Division (HPD)&amp;CPage &amp;P&amp;R&amp;D</oddFooter>
  </headerFooter>
  <ignoredErrors>
    <ignoredError sqref="G18 D18" calculatedColumn="1"/>
  </ignoredErrors>
  <tableParts count="2">
    <tablePart r:id="rId8"/>
    <tablePart r:id="rId9"/>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66"/>
  <sheetViews>
    <sheetView topLeftCell="A55" zoomScale="70" zoomScaleNormal="70" workbookViewId="0">
      <selection activeCell="B59" sqref="B59"/>
    </sheetView>
  </sheetViews>
  <sheetFormatPr baseColWidth="10" defaultColWidth="21.83203125" defaultRowHeight="15"/>
  <cols>
    <col min="1" max="1" width="38.33203125" style="443" customWidth="1"/>
    <col min="2" max="2" width="19.33203125" style="443" customWidth="1"/>
    <col min="3" max="3" width="18.6640625" style="443" customWidth="1"/>
    <col min="4" max="4" width="27.1640625" style="443" customWidth="1"/>
    <col min="5" max="5" width="16.6640625" style="443" customWidth="1"/>
    <col min="6" max="6" width="47" style="443" customWidth="1"/>
    <col min="7" max="7" width="18.1640625" style="443" customWidth="1"/>
    <col min="8" max="8" width="28.5" style="443" customWidth="1"/>
    <col min="9" max="9" width="31.83203125" style="443" customWidth="1"/>
    <col min="10" max="10" width="43.5" style="443" customWidth="1"/>
    <col min="11" max="11" width="17.33203125" style="443" customWidth="1"/>
    <col min="12" max="12" width="27.1640625" style="443" customWidth="1"/>
    <col min="13" max="13" width="35.6640625" style="443" customWidth="1"/>
    <col min="14" max="14" width="32.1640625" style="443" customWidth="1"/>
    <col min="15" max="15" width="25.5" style="443" customWidth="1"/>
    <col min="16" max="16" width="21.83203125" style="443"/>
    <col min="17" max="17" width="53.5" style="443" customWidth="1"/>
    <col min="18" max="16384" width="21.83203125" style="443"/>
  </cols>
  <sheetData>
    <row r="1" spans="1:20" ht="34.5" customHeight="1">
      <c r="A1" s="222" t="s">
        <v>1737</v>
      </c>
    </row>
    <row r="2" spans="1:20" ht="14.5" customHeight="1">
      <c r="A2" s="908" t="s">
        <v>433</v>
      </c>
      <c r="B2" s="909"/>
      <c r="C2" s="909"/>
      <c r="D2" s="909"/>
      <c r="E2" s="909"/>
      <c r="F2" s="909"/>
      <c r="G2" s="909"/>
      <c r="H2" s="909"/>
      <c r="I2" s="909"/>
      <c r="J2" s="909"/>
      <c r="K2" s="909"/>
      <c r="L2" s="909"/>
      <c r="M2" s="909"/>
    </row>
    <row r="3" spans="1:20" ht="17">
      <c r="A3" s="772" t="s">
        <v>434</v>
      </c>
      <c r="B3" s="772" t="s">
        <v>435</v>
      </c>
      <c r="C3" s="772" t="s">
        <v>436</v>
      </c>
      <c r="D3" s="772" t="s">
        <v>437</v>
      </c>
      <c r="E3" s="772" t="s">
        <v>438</v>
      </c>
      <c r="F3" s="772" t="s">
        <v>228</v>
      </c>
      <c r="G3" s="772" t="s">
        <v>439</v>
      </c>
      <c r="H3" s="772" t="s">
        <v>233</v>
      </c>
      <c r="I3" s="772" t="s">
        <v>1016</v>
      </c>
      <c r="J3" s="772" t="s">
        <v>1017</v>
      </c>
      <c r="K3" s="772" t="s">
        <v>443</v>
      </c>
      <c r="L3" s="772" t="s">
        <v>441</v>
      </c>
      <c r="M3" s="771" t="s">
        <v>444</v>
      </c>
      <c r="N3" s="150"/>
      <c r="O3" s="150"/>
      <c r="P3" s="150"/>
      <c r="Q3" s="150"/>
      <c r="R3" s="150"/>
      <c r="S3" s="150"/>
      <c r="T3" s="150"/>
    </row>
    <row r="4" spans="1:20" ht="16">
      <c r="A4" s="779" t="s">
        <v>1018</v>
      </c>
      <c r="B4" s="779" t="s">
        <v>1019</v>
      </c>
      <c r="C4" s="779" t="s">
        <v>1020</v>
      </c>
      <c r="D4" s="779" t="s">
        <v>1021</v>
      </c>
      <c r="E4" s="780">
        <v>95482</v>
      </c>
      <c r="F4" s="780" t="s">
        <v>1022</v>
      </c>
      <c r="G4" s="729">
        <v>37</v>
      </c>
      <c r="H4" s="729">
        <v>38</v>
      </c>
      <c r="I4" s="684">
        <v>2071</v>
      </c>
      <c r="J4" s="790" t="s">
        <v>1724</v>
      </c>
      <c r="K4" s="790" t="s">
        <v>1724</v>
      </c>
      <c r="L4" s="779" t="s">
        <v>1023</v>
      </c>
      <c r="M4" s="790" t="s">
        <v>1724</v>
      </c>
      <c r="N4" s="187"/>
      <c r="O4" s="151"/>
      <c r="P4" s="151"/>
      <c r="Q4" s="151"/>
      <c r="R4" s="151"/>
      <c r="S4" s="151"/>
      <c r="T4" s="151"/>
    </row>
    <row r="5" spans="1:20" ht="34">
      <c r="A5" s="779" t="s">
        <v>1024</v>
      </c>
      <c r="B5" s="779" t="s">
        <v>1025</v>
      </c>
      <c r="C5" s="779" t="s">
        <v>1026</v>
      </c>
      <c r="D5" s="779" t="s">
        <v>1027</v>
      </c>
      <c r="E5" s="781">
        <v>95468</v>
      </c>
      <c r="F5" s="780" t="s">
        <v>1022</v>
      </c>
      <c r="G5" s="729">
        <v>26</v>
      </c>
      <c r="H5" s="729">
        <v>26</v>
      </c>
      <c r="I5" s="467">
        <v>2040</v>
      </c>
      <c r="J5" s="789" t="s">
        <v>1028</v>
      </c>
      <c r="K5" s="790" t="s">
        <v>1724</v>
      </c>
      <c r="L5" s="779" t="s">
        <v>184</v>
      </c>
      <c r="M5" s="782" t="s">
        <v>1029</v>
      </c>
      <c r="N5" s="151"/>
      <c r="O5" s="151"/>
      <c r="P5" s="151"/>
      <c r="Q5" s="151"/>
      <c r="R5" s="151"/>
      <c r="S5" s="151"/>
      <c r="T5" s="151"/>
    </row>
    <row r="6" spans="1:20" ht="16">
      <c r="A6" s="779" t="s">
        <v>1030</v>
      </c>
      <c r="B6" s="779" t="s">
        <v>1031</v>
      </c>
      <c r="C6" s="779" t="s">
        <v>1032</v>
      </c>
      <c r="D6" s="779" t="s">
        <v>1021</v>
      </c>
      <c r="E6" s="781">
        <v>95482</v>
      </c>
      <c r="F6" s="780" t="s">
        <v>1022</v>
      </c>
      <c r="G6" s="729">
        <v>63</v>
      </c>
      <c r="H6" s="729">
        <v>64</v>
      </c>
      <c r="I6" s="729">
        <v>2058</v>
      </c>
      <c r="J6" s="790" t="s">
        <v>1724</v>
      </c>
      <c r="K6" s="790" t="s">
        <v>1724</v>
      </c>
      <c r="L6" s="779" t="s">
        <v>184</v>
      </c>
      <c r="M6" s="790" t="s">
        <v>1724</v>
      </c>
      <c r="N6" s="151"/>
      <c r="O6" s="151"/>
      <c r="P6" s="151"/>
      <c r="Q6" s="151"/>
      <c r="R6" s="151"/>
      <c r="S6" s="151"/>
      <c r="T6" s="151"/>
    </row>
    <row r="7" spans="1:20" ht="16">
      <c r="A7" s="779" t="s">
        <v>1033</v>
      </c>
      <c r="B7" s="779" t="s">
        <v>1034</v>
      </c>
      <c r="C7" s="779" t="s">
        <v>1035</v>
      </c>
      <c r="D7" s="779" t="s">
        <v>1021</v>
      </c>
      <c r="E7" s="781">
        <v>95482</v>
      </c>
      <c r="F7" s="780" t="s">
        <v>1022</v>
      </c>
      <c r="G7" s="729">
        <v>47</v>
      </c>
      <c r="H7" s="729">
        <v>48</v>
      </c>
      <c r="I7" s="729">
        <v>2057</v>
      </c>
      <c r="J7" s="729">
        <v>800002102</v>
      </c>
      <c r="K7" s="790" t="s">
        <v>1724</v>
      </c>
      <c r="L7" s="779" t="s">
        <v>184</v>
      </c>
      <c r="M7" s="790" t="s">
        <v>1724</v>
      </c>
      <c r="N7" s="151"/>
      <c r="O7" s="151"/>
      <c r="P7" s="151"/>
      <c r="Q7" s="151"/>
      <c r="R7" s="151"/>
      <c r="S7" s="151"/>
      <c r="T7" s="151"/>
    </row>
    <row r="8" spans="1:20" ht="16">
      <c r="A8" s="779" t="s">
        <v>1036</v>
      </c>
      <c r="B8" s="779" t="s">
        <v>1037</v>
      </c>
      <c r="C8" s="779" t="s">
        <v>1038</v>
      </c>
      <c r="D8" s="779" t="s">
        <v>1039</v>
      </c>
      <c r="E8" s="781">
        <v>95437</v>
      </c>
      <c r="F8" s="780" t="s">
        <v>1022</v>
      </c>
      <c r="G8" s="729">
        <v>47</v>
      </c>
      <c r="H8" s="729">
        <v>48</v>
      </c>
      <c r="I8" s="729">
        <v>2057</v>
      </c>
      <c r="J8" s="729">
        <v>800002319</v>
      </c>
      <c r="K8" s="467" t="s">
        <v>1040</v>
      </c>
      <c r="L8" s="779" t="s">
        <v>184</v>
      </c>
      <c r="M8" s="790" t="s">
        <v>1724</v>
      </c>
      <c r="N8" s="151"/>
      <c r="O8" s="151"/>
      <c r="P8" s="151"/>
      <c r="Q8" s="151"/>
      <c r="R8" s="151"/>
      <c r="S8" s="151"/>
      <c r="T8" s="151"/>
    </row>
    <row r="9" spans="1:20" ht="16">
      <c r="A9" s="779" t="s">
        <v>1041</v>
      </c>
      <c r="B9" s="779" t="s">
        <v>1042</v>
      </c>
      <c r="C9" s="779" t="s">
        <v>1043</v>
      </c>
      <c r="D9" s="779" t="s">
        <v>1021</v>
      </c>
      <c r="E9" s="781">
        <v>95482</v>
      </c>
      <c r="F9" s="780" t="s">
        <v>1022</v>
      </c>
      <c r="G9" s="729">
        <v>63</v>
      </c>
      <c r="H9" s="729">
        <v>64</v>
      </c>
      <c r="I9" s="729">
        <v>2057</v>
      </c>
      <c r="J9" s="729">
        <v>800002100</v>
      </c>
      <c r="K9" s="467" t="s">
        <v>1044</v>
      </c>
      <c r="L9" s="779" t="s">
        <v>184</v>
      </c>
      <c r="M9" s="790" t="s">
        <v>1724</v>
      </c>
      <c r="N9" s="151"/>
      <c r="O9" s="151"/>
      <c r="P9" s="151"/>
      <c r="Q9" s="151"/>
      <c r="R9" s="151"/>
      <c r="S9" s="151"/>
      <c r="T9" s="151"/>
    </row>
    <row r="10" spans="1:20" ht="16">
      <c r="A10" s="779" t="s">
        <v>1045</v>
      </c>
      <c r="B10" s="779" t="s">
        <v>1046</v>
      </c>
      <c r="C10" s="779" t="s">
        <v>1047</v>
      </c>
      <c r="D10" s="779" t="s">
        <v>1039</v>
      </c>
      <c r="E10" s="781">
        <v>95437</v>
      </c>
      <c r="F10" s="780" t="s">
        <v>1022</v>
      </c>
      <c r="G10" s="729">
        <v>43</v>
      </c>
      <c r="H10" s="729">
        <v>44</v>
      </c>
      <c r="I10" s="729">
        <v>2060</v>
      </c>
      <c r="J10" s="790" t="s">
        <v>1724</v>
      </c>
      <c r="K10" s="467" t="s">
        <v>1048</v>
      </c>
      <c r="L10" s="779" t="s">
        <v>184</v>
      </c>
      <c r="M10" s="790" t="s">
        <v>1724</v>
      </c>
      <c r="N10" s="151"/>
      <c r="O10" s="151"/>
      <c r="P10" s="151"/>
      <c r="Q10" s="151"/>
      <c r="R10" s="151"/>
      <c r="S10" s="151"/>
      <c r="T10" s="151"/>
    </row>
    <row r="11" spans="1:20" ht="16">
      <c r="A11" s="779" t="s">
        <v>1049</v>
      </c>
      <c r="B11" s="779" t="s">
        <v>1050</v>
      </c>
      <c r="C11" s="779" t="s">
        <v>1051</v>
      </c>
      <c r="D11" s="779" t="s">
        <v>1021</v>
      </c>
      <c r="E11" s="781">
        <v>95482</v>
      </c>
      <c r="F11" s="780" t="s">
        <v>1022</v>
      </c>
      <c r="G11" s="729">
        <v>40</v>
      </c>
      <c r="H11" s="729">
        <v>41</v>
      </c>
      <c r="I11" s="729">
        <v>2062</v>
      </c>
      <c r="J11" s="790" t="s">
        <v>1724</v>
      </c>
      <c r="K11" s="467" t="s">
        <v>1052</v>
      </c>
      <c r="L11" s="779" t="s">
        <v>184</v>
      </c>
      <c r="M11" s="790" t="s">
        <v>1724</v>
      </c>
      <c r="N11" s="151"/>
      <c r="O11" s="151"/>
      <c r="P11" s="151"/>
      <c r="Q11" s="151"/>
      <c r="R11" s="151"/>
      <c r="S11" s="150"/>
      <c r="T11" s="150"/>
    </row>
    <row r="12" spans="1:20" ht="16">
      <c r="A12" s="779" t="s">
        <v>1053</v>
      </c>
      <c r="B12" s="779" t="s">
        <v>1054</v>
      </c>
      <c r="C12" s="779" t="s">
        <v>1055</v>
      </c>
      <c r="D12" s="779" t="s">
        <v>1021</v>
      </c>
      <c r="E12" s="781">
        <v>95482</v>
      </c>
      <c r="F12" s="780" t="s">
        <v>1022</v>
      </c>
      <c r="G12" s="729">
        <v>32</v>
      </c>
      <c r="H12" s="729">
        <v>32</v>
      </c>
      <c r="I12" s="729">
        <v>2066</v>
      </c>
      <c r="J12" s="790" t="s">
        <v>1724</v>
      </c>
      <c r="K12" s="790" t="s">
        <v>1724</v>
      </c>
      <c r="L12" s="779" t="s">
        <v>184</v>
      </c>
      <c r="M12" s="790" t="s">
        <v>1724</v>
      </c>
      <c r="N12" s="151"/>
      <c r="O12" s="151"/>
      <c r="P12" s="151"/>
      <c r="Q12" s="151"/>
      <c r="R12" s="151"/>
      <c r="S12" s="151"/>
      <c r="T12" s="151"/>
    </row>
    <row r="13" spans="1:20" ht="16">
      <c r="A13" s="779" t="s">
        <v>1056</v>
      </c>
      <c r="B13" s="779" t="s">
        <v>1057</v>
      </c>
      <c r="C13" s="779" t="s">
        <v>1058</v>
      </c>
      <c r="D13" s="779" t="s">
        <v>1059</v>
      </c>
      <c r="E13" s="781">
        <v>95490</v>
      </c>
      <c r="F13" s="780" t="s">
        <v>1022</v>
      </c>
      <c r="G13" s="729">
        <v>67</v>
      </c>
      <c r="H13" s="729">
        <v>69</v>
      </c>
      <c r="I13" s="729">
        <v>2066</v>
      </c>
      <c r="J13" s="790" t="s">
        <v>1724</v>
      </c>
      <c r="K13" s="467" t="s">
        <v>1060</v>
      </c>
      <c r="L13" s="779" t="s">
        <v>184</v>
      </c>
      <c r="M13" s="790" t="s">
        <v>1724</v>
      </c>
      <c r="N13" s="151"/>
      <c r="O13" s="151"/>
      <c r="P13" s="151"/>
      <c r="Q13" s="151"/>
      <c r="R13" s="151"/>
      <c r="S13" s="151"/>
      <c r="T13" s="151"/>
    </row>
    <row r="14" spans="1:20" ht="16">
      <c r="A14" s="779" t="s">
        <v>1061</v>
      </c>
      <c r="B14" s="779" t="s">
        <v>1062</v>
      </c>
      <c r="C14" s="779" t="s">
        <v>1063</v>
      </c>
      <c r="D14" s="779" t="s">
        <v>1021</v>
      </c>
      <c r="E14" s="781">
        <v>95482</v>
      </c>
      <c r="F14" s="780" t="s">
        <v>1022</v>
      </c>
      <c r="G14" s="729">
        <v>40</v>
      </c>
      <c r="H14" s="729">
        <v>40</v>
      </c>
      <c r="I14" s="729">
        <v>2067</v>
      </c>
      <c r="J14" s="729">
        <v>800001941</v>
      </c>
      <c r="K14" s="467" t="s">
        <v>1064</v>
      </c>
      <c r="L14" s="779" t="s">
        <v>184</v>
      </c>
      <c r="M14" s="790" t="s">
        <v>1724</v>
      </c>
      <c r="N14" s="151"/>
      <c r="O14" s="151"/>
      <c r="P14" s="151"/>
      <c r="Q14" s="151"/>
      <c r="R14" s="151"/>
      <c r="S14" s="151"/>
      <c r="T14" s="151"/>
    </row>
    <row r="15" spans="1:20" ht="16">
      <c r="A15" s="779" t="s">
        <v>1065</v>
      </c>
      <c r="B15" s="779" t="s">
        <v>1066</v>
      </c>
      <c r="C15" s="779" t="s">
        <v>1067</v>
      </c>
      <c r="D15" s="779" t="s">
        <v>1039</v>
      </c>
      <c r="E15" s="781">
        <v>95437</v>
      </c>
      <c r="F15" s="780" t="s">
        <v>1022</v>
      </c>
      <c r="G15" s="729">
        <v>24</v>
      </c>
      <c r="H15" s="729">
        <v>25</v>
      </c>
      <c r="I15" s="729">
        <v>2068</v>
      </c>
      <c r="J15" s="790" t="s">
        <v>1724</v>
      </c>
      <c r="K15" s="467" t="s">
        <v>1068</v>
      </c>
      <c r="L15" s="779" t="s">
        <v>184</v>
      </c>
      <c r="M15" s="790" t="s">
        <v>1724</v>
      </c>
      <c r="N15" s="151"/>
      <c r="O15" s="151"/>
      <c r="P15" s="151"/>
      <c r="Q15" s="151"/>
      <c r="R15" s="151"/>
      <c r="S15" s="151"/>
      <c r="T15" s="151"/>
    </row>
    <row r="16" spans="1:20" ht="16">
      <c r="A16" s="779" t="s">
        <v>1069</v>
      </c>
      <c r="B16" s="779" t="s">
        <v>1070</v>
      </c>
      <c r="C16" s="779" t="s">
        <v>1071</v>
      </c>
      <c r="D16" s="779" t="s">
        <v>1059</v>
      </c>
      <c r="E16" s="781">
        <v>95490</v>
      </c>
      <c r="F16" s="783" t="s">
        <v>1022</v>
      </c>
      <c r="G16" s="729">
        <v>41</v>
      </c>
      <c r="H16" s="729">
        <v>42</v>
      </c>
      <c r="I16" s="729">
        <v>2069</v>
      </c>
      <c r="J16" s="729">
        <v>800001668</v>
      </c>
      <c r="K16" s="467" t="s">
        <v>1072</v>
      </c>
      <c r="L16" s="779" t="s">
        <v>184</v>
      </c>
      <c r="M16" s="790" t="s">
        <v>1724</v>
      </c>
      <c r="N16" s="151"/>
      <c r="O16" s="151"/>
      <c r="P16" s="151"/>
      <c r="Q16" s="151"/>
      <c r="R16" s="151"/>
      <c r="S16" s="151"/>
      <c r="T16" s="151"/>
    </row>
    <row r="17" spans="1:32" ht="16">
      <c r="A17" s="779" t="s">
        <v>1073</v>
      </c>
      <c r="B17" s="779" t="s">
        <v>1074</v>
      </c>
      <c r="C17" s="779" t="s">
        <v>1075</v>
      </c>
      <c r="D17" s="779" t="s">
        <v>1021</v>
      </c>
      <c r="E17" s="784">
        <v>95482</v>
      </c>
      <c r="F17" s="780" t="s">
        <v>1022</v>
      </c>
      <c r="G17" s="729">
        <v>71</v>
      </c>
      <c r="H17" s="729">
        <v>72</v>
      </c>
      <c r="I17" s="729">
        <v>2071</v>
      </c>
      <c r="J17" s="790" t="s">
        <v>1724</v>
      </c>
      <c r="K17" s="790" t="s">
        <v>1724</v>
      </c>
      <c r="L17" s="779" t="s">
        <v>184</v>
      </c>
      <c r="M17" s="790" t="s">
        <v>1724</v>
      </c>
      <c r="N17" s="151"/>
      <c r="O17" s="151"/>
      <c r="P17" s="151"/>
      <c r="Q17" s="151"/>
      <c r="R17" s="151"/>
      <c r="S17" s="150"/>
      <c r="T17" s="150"/>
    </row>
    <row r="18" spans="1:32" ht="16">
      <c r="A18" s="779" t="s">
        <v>1076</v>
      </c>
      <c r="B18" s="779" t="s">
        <v>1077</v>
      </c>
      <c r="C18" s="779" t="s">
        <v>1078</v>
      </c>
      <c r="D18" s="779" t="s">
        <v>1079</v>
      </c>
      <c r="E18" s="784">
        <v>95470</v>
      </c>
      <c r="F18" s="780" t="s">
        <v>1022</v>
      </c>
      <c r="G18" s="729">
        <v>49</v>
      </c>
      <c r="H18" s="729">
        <v>49</v>
      </c>
      <c r="I18" s="729">
        <v>2071</v>
      </c>
      <c r="J18" s="790" t="s">
        <v>1724</v>
      </c>
      <c r="K18" s="790" t="s">
        <v>1724</v>
      </c>
      <c r="L18" s="779" t="s">
        <v>184</v>
      </c>
      <c r="M18" s="790" t="s">
        <v>1724</v>
      </c>
      <c r="N18" s="151"/>
      <c r="O18" s="151"/>
      <c r="P18" s="151"/>
      <c r="Q18" s="151"/>
      <c r="R18" s="151"/>
      <c r="S18" s="152"/>
      <c r="T18" s="152"/>
    </row>
    <row r="19" spans="1:32" ht="15.75" customHeight="1">
      <c r="A19" s="785" t="s">
        <v>1080</v>
      </c>
      <c r="B19" s="785" t="s">
        <v>1081</v>
      </c>
      <c r="C19" s="785" t="s">
        <v>1082</v>
      </c>
      <c r="D19" s="785" t="s">
        <v>1083</v>
      </c>
      <c r="E19" s="786">
        <v>95482</v>
      </c>
      <c r="F19" s="787" t="s">
        <v>1084</v>
      </c>
      <c r="G19" s="788">
        <v>41</v>
      </c>
      <c r="H19" s="788">
        <v>42</v>
      </c>
      <c r="I19" s="788">
        <v>2069</v>
      </c>
      <c r="J19" s="790" t="s">
        <v>1724</v>
      </c>
      <c r="K19" s="790" t="s">
        <v>1724</v>
      </c>
      <c r="L19" s="785" t="s">
        <v>184</v>
      </c>
      <c r="M19" s="790" t="s">
        <v>1724</v>
      </c>
      <c r="N19" s="151"/>
      <c r="O19" s="151"/>
      <c r="P19" s="151"/>
      <c r="Q19" s="151"/>
      <c r="R19" s="151"/>
    </row>
    <row r="20" spans="1:32">
      <c r="N20" s="151"/>
      <c r="O20" s="151"/>
      <c r="P20" s="151"/>
      <c r="Q20" s="151"/>
      <c r="R20" s="151"/>
    </row>
    <row r="21" spans="1:32">
      <c r="N21" s="151"/>
      <c r="O21" s="151"/>
      <c r="P21" s="151"/>
      <c r="Q21" s="151"/>
      <c r="R21" s="151"/>
    </row>
    <row r="22" spans="1:32" s="66" customFormat="1" ht="19">
      <c r="A22" s="907" t="s">
        <v>445</v>
      </c>
      <c r="B22" s="907"/>
      <c r="C22" s="907"/>
      <c r="D22" s="907"/>
      <c r="E22" s="907"/>
      <c r="F22" s="907"/>
      <c r="G22" s="907"/>
      <c r="H22" s="907"/>
      <c r="I22" s="907"/>
      <c r="J22" s="907"/>
      <c r="K22" s="907"/>
      <c r="L22" s="907"/>
      <c r="M22" s="907"/>
      <c r="N22" s="907"/>
      <c r="O22" s="907"/>
      <c r="P22" s="907"/>
      <c r="Q22" s="907"/>
      <c r="R22" s="151"/>
      <c r="S22" s="443"/>
      <c r="T22" s="443"/>
      <c r="U22" s="443"/>
      <c r="V22" s="443"/>
      <c r="W22" s="443"/>
      <c r="X22" s="443"/>
      <c r="Y22" s="443"/>
      <c r="Z22" s="443"/>
      <c r="AA22" s="443"/>
      <c r="AB22" s="443"/>
      <c r="AC22" s="443"/>
      <c r="AD22" s="443"/>
      <c r="AE22" s="443"/>
      <c r="AF22" s="443"/>
    </row>
    <row r="23" spans="1:32" ht="30" customHeight="1">
      <c r="A23" s="586" t="s">
        <v>442</v>
      </c>
      <c r="B23" s="587" t="s">
        <v>435</v>
      </c>
      <c r="C23" s="587" t="s">
        <v>436</v>
      </c>
      <c r="D23" s="587" t="s">
        <v>437</v>
      </c>
      <c r="E23" s="587" t="s">
        <v>446</v>
      </c>
      <c r="F23" s="587" t="s">
        <v>228</v>
      </c>
      <c r="G23" s="587" t="s">
        <v>447</v>
      </c>
      <c r="H23" s="587" t="s">
        <v>233</v>
      </c>
      <c r="I23" s="587" t="s">
        <v>440</v>
      </c>
      <c r="J23" s="587" t="s">
        <v>441</v>
      </c>
      <c r="K23" s="587" t="s">
        <v>448</v>
      </c>
      <c r="L23" s="587" t="s">
        <v>449</v>
      </c>
      <c r="M23" s="587" t="s">
        <v>450</v>
      </c>
      <c r="N23" s="587" t="s">
        <v>451</v>
      </c>
      <c r="O23" s="587" t="s">
        <v>452</v>
      </c>
      <c r="P23" s="587" t="s">
        <v>453</v>
      </c>
      <c r="Q23" s="588" t="s">
        <v>444</v>
      </c>
      <c r="R23" s="151"/>
    </row>
    <row r="24" spans="1:32" s="291" customFormat="1" ht="16">
      <c r="A24" s="765">
        <v>800002102</v>
      </c>
      <c r="B24" s="729" t="s">
        <v>1085</v>
      </c>
      <c r="C24" s="729" t="s">
        <v>1086</v>
      </c>
      <c r="D24" s="729" t="s">
        <v>1021</v>
      </c>
      <c r="E24" s="729">
        <v>95482</v>
      </c>
      <c r="F24" s="729" t="s">
        <v>1022</v>
      </c>
      <c r="G24" s="729">
        <v>48</v>
      </c>
      <c r="H24" s="729">
        <v>49</v>
      </c>
      <c r="I24" s="729">
        <v>2057</v>
      </c>
      <c r="J24" s="729" t="s">
        <v>184</v>
      </c>
      <c r="K24" s="729" t="s">
        <v>1033</v>
      </c>
      <c r="L24" s="790" t="s">
        <v>1724</v>
      </c>
      <c r="M24" s="730">
        <v>48213</v>
      </c>
      <c r="N24" s="729" t="s">
        <v>1001</v>
      </c>
      <c r="O24" s="790" t="s">
        <v>1724</v>
      </c>
      <c r="P24" s="790" t="s">
        <v>1724</v>
      </c>
      <c r="Q24" s="769" t="s">
        <v>1087</v>
      </c>
    </row>
    <row r="25" spans="1:32" ht="16">
      <c r="A25" s="768">
        <v>800002319</v>
      </c>
      <c r="B25" s="752" t="s">
        <v>1088</v>
      </c>
      <c r="C25" s="752" t="s">
        <v>1089</v>
      </c>
      <c r="D25" s="752" t="s">
        <v>1039</v>
      </c>
      <c r="E25" s="752">
        <v>95437</v>
      </c>
      <c r="F25" s="752" t="s">
        <v>1022</v>
      </c>
      <c r="G25" s="752">
        <v>40</v>
      </c>
      <c r="H25" s="752">
        <v>48</v>
      </c>
      <c r="I25" s="752">
        <v>2057</v>
      </c>
      <c r="J25" s="752" t="s">
        <v>184</v>
      </c>
      <c r="K25" s="752" t="s">
        <v>1036</v>
      </c>
      <c r="L25" s="77" t="s">
        <v>1040</v>
      </c>
      <c r="M25" s="767">
        <v>47118</v>
      </c>
      <c r="N25" s="752" t="s">
        <v>1001</v>
      </c>
      <c r="O25" s="790" t="s">
        <v>1724</v>
      </c>
      <c r="P25" s="790" t="s">
        <v>1724</v>
      </c>
      <c r="Q25" s="770" t="s">
        <v>1087</v>
      </c>
      <c r="R25" s="151"/>
    </row>
    <row r="26" spans="1:32" s="291" customFormat="1" ht="16">
      <c r="A26" s="765">
        <v>800002100</v>
      </c>
      <c r="B26" s="729" t="s">
        <v>1090</v>
      </c>
      <c r="C26" s="729" t="s">
        <v>1091</v>
      </c>
      <c r="D26" s="729" t="s">
        <v>1021</v>
      </c>
      <c r="E26" s="729">
        <v>95482</v>
      </c>
      <c r="F26" s="729" t="s">
        <v>1022</v>
      </c>
      <c r="G26" s="729">
        <v>42</v>
      </c>
      <c r="H26" s="729">
        <v>64</v>
      </c>
      <c r="I26" s="729">
        <v>2057</v>
      </c>
      <c r="J26" s="729" t="s">
        <v>184</v>
      </c>
      <c r="K26" s="729" t="s">
        <v>1041</v>
      </c>
      <c r="L26" s="790" t="s">
        <v>1724</v>
      </c>
      <c r="M26" s="730">
        <v>47848</v>
      </c>
      <c r="N26" s="729" t="s">
        <v>1001</v>
      </c>
      <c r="O26" s="790" t="s">
        <v>1724</v>
      </c>
      <c r="P26" s="790" t="s">
        <v>1724</v>
      </c>
      <c r="Q26" s="769" t="s">
        <v>1087</v>
      </c>
    </row>
    <row r="27" spans="1:32" ht="16">
      <c r="A27" s="768">
        <v>800001941</v>
      </c>
      <c r="B27" s="752" t="s">
        <v>1092</v>
      </c>
      <c r="C27" s="752" t="s">
        <v>1093</v>
      </c>
      <c r="D27" s="752" t="s">
        <v>1021</v>
      </c>
      <c r="E27" s="752">
        <v>95482</v>
      </c>
      <c r="F27" s="752" t="s">
        <v>1022</v>
      </c>
      <c r="G27" s="752">
        <v>40</v>
      </c>
      <c r="H27" s="752">
        <v>40</v>
      </c>
      <c r="I27" s="752">
        <v>2067</v>
      </c>
      <c r="J27" s="752" t="s">
        <v>184</v>
      </c>
      <c r="K27" s="752" t="s">
        <v>1061</v>
      </c>
      <c r="L27" s="790" t="s">
        <v>1724</v>
      </c>
      <c r="M27" s="767">
        <v>47238</v>
      </c>
      <c r="N27" s="752" t="s">
        <v>1001</v>
      </c>
      <c r="O27" s="790" t="s">
        <v>1724</v>
      </c>
      <c r="P27" s="790" t="s">
        <v>1724</v>
      </c>
      <c r="Q27" s="770" t="s">
        <v>1006</v>
      </c>
      <c r="R27" s="150"/>
    </row>
    <row r="28" spans="1:32" s="291" customFormat="1" ht="16">
      <c r="A28" s="765">
        <v>800001668</v>
      </c>
      <c r="B28" s="729" t="s">
        <v>1094</v>
      </c>
      <c r="C28" s="729" t="s">
        <v>1095</v>
      </c>
      <c r="D28" s="729" t="s">
        <v>1059</v>
      </c>
      <c r="E28" s="729">
        <v>95490</v>
      </c>
      <c r="F28" s="729" t="s">
        <v>1022</v>
      </c>
      <c r="G28" s="729">
        <v>26</v>
      </c>
      <c r="H28" s="729">
        <v>26</v>
      </c>
      <c r="I28" s="729">
        <v>2069</v>
      </c>
      <c r="J28" s="729" t="s">
        <v>184</v>
      </c>
      <c r="K28" s="729" t="s">
        <v>1069</v>
      </c>
      <c r="L28" s="467" t="s">
        <v>1096</v>
      </c>
      <c r="M28" s="730">
        <v>49765</v>
      </c>
      <c r="N28" s="729" t="s">
        <v>1001</v>
      </c>
      <c r="O28" s="790" t="s">
        <v>1724</v>
      </c>
      <c r="P28" s="790" t="s">
        <v>1724</v>
      </c>
      <c r="Q28" s="769" t="s">
        <v>1097</v>
      </c>
    </row>
    <row r="29" spans="1:32" ht="16">
      <c r="A29" s="768">
        <v>800001348</v>
      </c>
      <c r="B29" s="752" t="s">
        <v>1098</v>
      </c>
      <c r="C29" s="752" t="s">
        <v>1099</v>
      </c>
      <c r="D29" s="752" t="s">
        <v>1021</v>
      </c>
      <c r="E29" s="752">
        <v>95482</v>
      </c>
      <c r="F29" s="752" t="s">
        <v>1022</v>
      </c>
      <c r="G29" s="752">
        <v>44</v>
      </c>
      <c r="H29" s="752">
        <v>44</v>
      </c>
      <c r="I29" s="752">
        <v>2032</v>
      </c>
      <c r="J29" s="752" t="s">
        <v>184</v>
      </c>
      <c r="K29" s="790" t="s">
        <v>1724</v>
      </c>
      <c r="L29" s="790" t="s">
        <v>1724</v>
      </c>
      <c r="M29" s="767">
        <v>48579</v>
      </c>
      <c r="N29" s="752" t="s">
        <v>232</v>
      </c>
      <c r="O29" s="790" t="s">
        <v>1724</v>
      </c>
      <c r="P29" s="790" t="s">
        <v>1724</v>
      </c>
      <c r="Q29" s="790" t="s">
        <v>1724</v>
      </c>
      <c r="R29" s="178"/>
    </row>
    <row r="30" spans="1:32" s="291" customFormat="1" ht="16">
      <c r="A30" s="765">
        <v>800001361</v>
      </c>
      <c r="B30" s="729" t="s">
        <v>1100</v>
      </c>
      <c r="C30" s="729" t="s">
        <v>1101</v>
      </c>
      <c r="D30" s="729" t="s">
        <v>1039</v>
      </c>
      <c r="E30" s="729">
        <v>95437</v>
      </c>
      <c r="F30" s="729" t="s">
        <v>1022</v>
      </c>
      <c r="G30" s="729">
        <v>42</v>
      </c>
      <c r="H30" s="729">
        <v>42</v>
      </c>
      <c r="I30" s="729">
        <v>2031</v>
      </c>
      <c r="J30" s="729" t="s">
        <v>184</v>
      </c>
      <c r="K30" s="790" t="s">
        <v>1724</v>
      </c>
      <c r="L30" s="684" t="s">
        <v>1102</v>
      </c>
      <c r="M30" s="730">
        <v>47907</v>
      </c>
      <c r="N30" s="729" t="s">
        <v>1001</v>
      </c>
      <c r="O30" s="790" t="s">
        <v>1724</v>
      </c>
      <c r="P30" s="790" t="s">
        <v>1724</v>
      </c>
      <c r="Q30" s="790" t="s">
        <v>1724</v>
      </c>
      <c r="R30" s="466"/>
    </row>
    <row r="31" spans="1:32" ht="16">
      <c r="A31" s="768">
        <v>800001648</v>
      </c>
      <c r="B31" s="752" t="s">
        <v>1103</v>
      </c>
      <c r="C31" s="752" t="s">
        <v>1104</v>
      </c>
      <c r="D31" s="752" t="s">
        <v>1021</v>
      </c>
      <c r="E31" s="752">
        <v>95482</v>
      </c>
      <c r="F31" s="752" t="s">
        <v>1022</v>
      </c>
      <c r="G31" s="752">
        <v>6</v>
      </c>
      <c r="H31" s="752">
        <v>6</v>
      </c>
      <c r="I31" s="752">
        <v>2032</v>
      </c>
      <c r="J31" s="752" t="s">
        <v>184</v>
      </c>
      <c r="K31" s="790" t="s">
        <v>1724</v>
      </c>
      <c r="L31" s="790" t="s">
        <v>1724</v>
      </c>
      <c r="M31" s="767">
        <v>48487</v>
      </c>
      <c r="N31" s="752" t="s">
        <v>232</v>
      </c>
      <c r="O31" s="767">
        <v>44866</v>
      </c>
      <c r="P31" s="752">
        <v>202</v>
      </c>
      <c r="Q31" s="790" t="s">
        <v>1724</v>
      </c>
      <c r="R31" s="178"/>
    </row>
    <row r="32" spans="1:32" s="291" customFormat="1" ht="16">
      <c r="A32" s="765">
        <v>800001880</v>
      </c>
      <c r="B32" s="729" t="s">
        <v>1105</v>
      </c>
      <c r="C32" s="729" t="s">
        <v>1106</v>
      </c>
      <c r="D32" s="729" t="s">
        <v>1021</v>
      </c>
      <c r="E32" s="729">
        <v>95482</v>
      </c>
      <c r="F32" s="729" t="s">
        <v>1022</v>
      </c>
      <c r="G32" s="729">
        <v>30</v>
      </c>
      <c r="H32" s="729">
        <v>30</v>
      </c>
      <c r="I32" s="729">
        <v>2034</v>
      </c>
      <c r="J32" s="729" t="s">
        <v>184</v>
      </c>
      <c r="K32" s="790" t="s">
        <v>1724</v>
      </c>
      <c r="L32" s="790" t="s">
        <v>1724</v>
      </c>
      <c r="M32" s="730">
        <v>49003</v>
      </c>
      <c r="N32" s="729" t="s">
        <v>232</v>
      </c>
      <c r="O32" s="730">
        <v>54483</v>
      </c>
      <c r="P32" s="729" t="s">
        <v>1002</v>
      </c>
      <c r="Q32" s="790" t="s">
        <v>1724</v>
      </c>
      <c r="R32" s="466"/>
    </row>
    <row r="33" spans="1:18" ht="16">
      <c r="A33" s="768">
        <v>800002635</v>
      </c>
      <c r="B33" s="752" t="s">
        <v>1107</v>
      </c>
      <c r="C33" s="752" t="s">
        <v>1108</v>
      </c>
      <c r="D33" s="752" t="s">
        <v>1021</v>
      </c>
      <c r="E33" s="752">
        <v>95482</v>
      </c>
      <c r="F33" s="752" t="s">
        <v>1022</v>
      </c>
      <c r="G33" s="752">
        <v>81</v>
      </c>
      <c r="H33" s="752">
        <v>92</v>
      </c>
      <c r="I33" s="752">
        <v>2036</v>
      </c>
      <c r="J33" s="752" t="s">
        <v>184</v>
      </c>
      <c r="K33" s="790" t="s">
        <v>1724</v>
      </c>
      <c r="L33" s="790" t="s">
        <v>1724</v>
      </c>
      <c r="M33" s="767">
        <v>49795</v>
      </c>
      <c r="N33" s="752" t="s">
        <v>1000</v>
      </c>
      <c r="O33" s="790" t="s">
        <v>1724</v>
      </c>
      <c r="P33" s="790" t="s">
        <v>1724</v>
      </c>
      <c r="Q33" s="790" t="s">
        <v>1724</v>
      </c>
      <c r="R33" s="178"/>
    </row>
    <row r="34" spans="1:18" s="291" customFormat="1" ht="16">
      <c r="A34" s="765">
        <v>800002768</v>
      </c>
      <c r="B34" s="729" t="s">
        <v>1109</v>
      </c>
      <c r="C34" s="729" t="s">
        <v>1110</v>
      </c>
      <c r="D34" s="729" t="s">
        <v>1021</v>
      </c>
      <c r="E34" s="729">
        <v>95482</v>
      </c>
      <c r="F34" s="729" t="s">
        <v>1022</v>
      </c>
      <c r="G34" s="729">
        <v>48</v>
      </c>
      <c r="H34" s="729">
        <v>48</v>
      </c>
      <c r="I34" s="729">
        <v>2029</v>
      </c>
      <c r="J34" s="729" t="s">
        <v>184</v>
      </c>
      <c r="K34" s="790" t="s">
        <v>1724</v>
      </c>
      <c r="L34" s="790" t="s">
        <v>1724</v>
      </c>
      <c r="M34" s="730">
        <v>47483</v>
      </c>
      <c r="N34" s="729" t="s">
        <v>232</v>
      </c>
      <c r="O34" s="790" t="s">
        <v>1724</v>
      </c>
      <c r="P34" s="790" t="s">
        <v>1724</v>
      </c>
      <c r="Q34" s="790" t="s">
        <v>1724</v>
      </c>
      <c r="R34" s="466"/>
    </row>
    <row r="35" spans="1:18" ht="16">
      <c r="A35" s="768">
        <v>800075843</v>
      </c>
      <c r="B35" s="752" t="s">
        <v>1111</v>
      </c>
      <c r="C35" s="752" t="s">
        <v>1112</v>
      </c>
      <c r="D35" s="752" t="s">
        <v>1059</v>
      </c>
      <c r="E35" s="752">
        <v>95490</v>
      </c>
      <c r="F35" s="752" t="s">
        <v>1022</v>
      </c>
      <c r="G35" s="752">
        <v>12</v>
      </c>
      <c r="H35" s="752">
        <v>12</v>
      </c>
      <c r="I35" s="752">
        <v>2041</v>
      </c>
      <c r="J35" s="752" t="s">
        <v>184</v>
      </c>
      <c r="K35" s="790" t="s">
        <v>1724</v>
      </c>
      <c r="L35" s="790" t="s">
        <v>1724</v>
      </c>
      <c r="M35" s="767">
        <v>43343</v>
      </c>
      <c r="N35" s="752" t="s">
        <v>1003</v>
      </c>
      <c r="O35" s="752" t="s">
        <v>1113</v>
      </c>
      <c r="P35" s="752" t="s">
        <v>1114</v>
      </c>
      <c r="Q35" s="766" t="s">
        <v>1115</v>
      </c>
      <c r="R35" s="178"/>
    </row>
    <row r="36" spans="1:18" s="291" customFormat="1" ht="16">
      <c r="A36" s="765">
        <v>800112307</v>
      </c>
      <c r="B36" s="729" t="s">
        <v>1116</v>
      </c>
      <c r="C36" s="729" t="s">
        <v>1117</v>
      </c>
      <c r="D36" s="729" t="s">
        <v>1021</v>
      </c>
      <c r="E36" s="729">
        <v>95482</v>
      </c>
      <c r="F36" s="729" t="s">
        <v>1022</v>
      </c>
      <c r="G36" s="729">
        <v>10</v>
      </c>
      <c r="H36" s="729">
        <v>10</v>
      </c>
      <c r="I36" s="729">
        <v>2042</v>
      </c>
      <c r="J36" s="729" t="s">
        <v>184</v>
      </c>
      <c r="K36" s="790" t="s">
        <v>1724</v>
      </c>
      <c r="L36" s="790" t="s">
        <v>1724</v>
      </c>
      <c r="M36" s="730">
        <v>43220</v>
      </c>
      <c r="N36" s="729" t="s">
        <v>1003</v>
      </c>
      <c r="O36" s="729" t="s">
        <v>1113</v>
      </c>
      <c r="P36" s="729" t="s">
        <v>1118</v>
      </c>
      <c r="Q36" s="764" t="s">
        <v>1119</v>
      </c>
      <c r="R36" s="466"/>
    </row>
    <row r="37" spans="1:18" ht="16">
      <c r="A37" s="585">
        <v>800112465</v>
      </c>
      <c r="B37" s="762" t="s">
        <v>1120</v>
      </c>
      <c r="C37" s="762" t="s">
        <v>1121</v>
      </c>
      <c r="D37" s="762" t="s">
        <v>1021</v>
      </c>
      <c r="E37" s="762">
        <v>95482</v>
      </c>
      <c r="F37" s="762" t="s">
        <v>1022</v>
      </c>
      <c r="G37" s="762">
        <v>11</v>
      </c>
      <c r="H37" s="762">
        <v>12</v>
      </c>
      <c r="I37" s="762">
        <v>2042</v>
      </c>
      <c r="J37" s="762" t="s">
        <v>184</v>
      </c>
      <c r="K37" s="790" t="s">
        <v>1724</v>
      </c>
      <c r="L37" s="790" t="s">
        <v>1724</v>
      </c>
      <c r="M37" s="763">
        <v>43555</v>
      </c>
      <c r="N37" s="762" t="s">
        <v>1122</v>
      </c>
      <c r="O37" s="762" t="s">
        <v>1113</v>
      </c>
      <c r="P37" s="762" t="s">
        <v>1123</v>
      </c>
      <c r="Q37" s="761" t="s">
        <v>1119</v>
      </c>
      <c r="R37" s="178"/>
    </row>
    <row r="38" spans="1:18" ht="16">
      <c r="A38" s="180"/>
      <c r="B38" s="180"/>
      <c r="C38" s="180"/>
      <c r="D38" s="180"/>
      <c r="E38" s="180"/>
      <c r="F38" s="180"/>
      <c r="G38" s="180"/>
      <c r="H38" s="180"/>
      <c r="I38" s="180"/>
      <c r="J38" s="180"/>
      <c r="K38" s="179"/>
      <c r="L38" s="179"/>
      <c r="M38" s="188"/>
      <c r="N38" s="180"/>
      <c r="O38" s="180"/>
      <c r="P38" s="180"/>
      <c r="Q38" s="760"/>
      <c r="R38" s="178"/>
    </row>
    <row r="39" spans="1:18">
      <c r="M39" s="151"/>
      <c r="N39" s="151"/>
      <c r="O39" s="151"/>
      <c r="P39" s="151"/>
      <c r="Q39" s="151"/>
      <c r="R39" s="151"/>
    </row>
    <row r="40" spans="1:18" ht="19">
      <c r="A40" s="906" t="s">
        <v>454</v>
      </c>
      <c r="B40" s="906"/>
      <c r="C40" s="906"/>
      <c r="D40" s="906"/>
      <c r="E40" s="906"/>
      <c r="F40" s="906"/>
      <c r="G40" s="906"/>
      <c r="H40" s="906"/>
      <c r="I40" s="906"/>
      <c r="J40" s="906"/>
      <c r="K40" s="906"/>
      <c r="L40" s="906"/>
      <c r="M40" s="906"/>
      <c r="N40" s="906"/>
      <c r="O40" s="151"/>
      <c r="P40" s="151"/>
      <c r="Q40" s="151"/>
      <c r="R40" s="150"/>
    </row>
    <row r="41" spans="1:18" ht="65.25" customHeight="1">
      <c r="A41" s="759" t="s">
        <v>435</v>
      </c>
      <c r="B41" s="755" t="s">
        <v>436</v>
      </c>
      <c r="C41" s="755" t="s">
        <v>437</v>
      </c>
      <c r="D41" s="755" t="s">
        <v>446</v>
      </c>
      <c r="E41" s="755" t="s">
        <v>228</v>
      </c>
      <c r="F41" s="758" t="s">
        <v>455</v>
      </c>
      <c r="G41" s="758" t="s">
        <v>233</v>
      </c>
      <c r="H41" s="756" t="s">
        <v>440</v>
      </c>
      <c r="I41" s="756" t="s">
        <v>441</v>
      </c>
      <c r="J41" s="756" t="s">
        <v>448</v>
      </c>
      <c r="K41" s="757" t="s">
        <v>442</v>
      </c>
      <c r="L41" s="756" t="s">
        <v>456</v>
      </c>
      <c r="M41" s="755" t="s">
        <v>457</v>
      </c>
      <c r="N41" s="754" t="s">
        <v>444</v>
      </c>
      <c r="R41" s="152"/>
    </row>
    <row r="42" spans="1:18" ht="51">
      <c r="A42" s="748" t="s">
        <v>1124</v>
      </c>
      <c r="B42" s="745" t="s">
        <v>1125</v>
      </c>
      <c r="C42" s="745" t="s">
        <v>1126</v>
      </c>
      <c r="D42" s="745">
        <v>95482</v>
      </c>
      <c r="E42" s="745" t="s">
        <v>1022</v>
      </c>
      <c r="F42" s="745">
        <v>0</v>
      </c>
      <c r="G42" s="745">
        <v>38</v>
      </c>
      <c r="H42" s="745">
        <v>2003</v>
      </c>
      <c r="I42" s="747" t="s">
        <v>458</v>
      </c>
      <c r="J42" s="745" t="s">
        <v>1127</v>
      </c>
      <c r="K42" s="790" t="s">
        <v>1724</v>
      </c>
      <c r="L42" s="745">
        <v>2033</v>
      </c>
      <c r="M42" s="745" t="s">
        <v>459</v>
      </c>
      <c r="N42" s="749" t="s">
        <v>1128</v>
      </c>
      <c r="R42" s="151"/>
    </row>
    <row r="43" spans="1:18" ht="51">
      <c r="A43" s="748" t="s">
        <v>1129</v>
      </c>
      <c r="B43" s="745" t="s">
        <v>1130</v>
      </c>
      <c r="C43" s="745" t="s">
        <v>1126</v>
      </c>
      <c r="D43" s="745">
        <v>95482</v>
      </c>
      <c r="E43" s="745" t="s">
        <v>1022</v>
      </c>
      <c r="F43" s="745">
        <v>0</v>
      </c>
      <c r="G43" s="745">
        <v>41</v>
      </c>
      <c r="H43" s="745">
        <v>2035</v>
      </c>
      <c r="I43" s="747" t="s">
        <v>1131</v>
      </c>
      <c r="J43" s="745" t="s">
        <v>1127</v>
      </c>
      <c r="K43" s="790" t="s">
        <v>1724</v>
      </c>
      <c r="L43" s="745">
        <v>2035</v>
      </c>
      <c r="M43" s="745" t="s">
        <v>459</v>
      </c>
      <c r="N43" s="749" t="s">
        <v>1132</v>
      </c>
      <c r="O43" s="189"/>
      <c r="P43" s="189"/>
      <c r="Q43" s="189"/>
      <c r="R43" s="151"/>
    </row>
    <row r="44" spans="1:18" ht="16">
      <c r="A44" s="748" t="s">
        <v>1028</v>
      </c>
      <c r="B44" s="745" t="s">
        <v>1133</v>
      </c>
      <c r="C44" s="745" t="s">
        <v>1134</v>
      </c>
      <c r="D44" s="745">
        <v>95468</v>
      </c>
      <c r="E44" s="745" t="s">
        <v>1022</v>
      </c>
      <c r="F44" s="745">
        <v>23</v>
      </c>
      <c r="G44" s="745">
        <v>26</v>
      </c>
      <c r="H44" s="745">
        <v>2040</v>
      </c>
      <c r="I44" s="747" t="s">
        <v>184</v>
      </c>
      <c r="J44" s="753" t="s">
        <v>1024</v>
      </c>
      <c r="K44" s="790" t="s">
        <v>1724</v>
      </c>
      <c r="L44" s="745">
        <v>2040</v>
      </c>
      <c r="M44" s="745" t="s">
        <v>459</v>
      </c>
      <c r="N44" s="749"/>
      <c r="R44" s="151"/>
    </row>
    <row r="45" spans="1:18" ht="34">
      <c r="A45" s="748" t="s">
        <v>1040</v>
      </c>
      <c r="B45" s="745" t="s">
        <v>1135</v>
      </c>
      <c r="C45" s="745" t="s">
        <v>1136</v>
      </c>
      <c r="D45" s="745">
        <v>95437</v>
      </c>
      <c r="E45" s="745" t="s">
        <v>1022</v>
      </c>
      <c r="F45" s="745">
        <v>0</v>
      </c>
      <c r="G45" s="745">
        <v>48</v>
      </c>
      <c r="H45" s="752">
        <v>2057</v>
      </c>
      <c r="I45" s="747" t="s">
        <v>184</v>
      </c>
      <c r="J45" s="753" t="s">
        <v>1036</v>
      </c>
      <c r="K45" s="746">
        <v>800002319</v>
      </c>
      <c r="L45" s="745">
        <v>2032</v>
      </c>
      <c r="M45" s="745" t="s">
        <v>459</v>
      </c>
      <c r="N45" s="749" t="s">
        <v>1087</v>
      </c>
      <c r="R45" s="151"/>
    </row>
    <row r="46" spans="1:18" ht="34">
      <c r="A46" s="748" t="s">
        <v>1044</v>
      </c>
      <c r="B46" s="745" t="s">
        <v>1137</v>
      </c>
      <c r="C46" s="745" t="s">
        <v>1126</v>
      </c>
      <c r="D46" s="745">
        <v>95482</v>
      </c>
      <c r="E46" s="745" t="s">
        <v>1022</v>
      </c>
      <c r="F46" s="745">
        <v>16</v>
      </c>
      <c r="G46" s="745">
        <v>64</v>
      </c>
      <c r="H46" s="752">
        <v>2057</v>
      </c>
      <c r="I46" s="747" t="s">
        <v>184</v>
      </c>
      <c r="J46" s="745" t="s">
        <v>1041</v>
      </c>
      <c r="K46" s="752">
        <v>800002100</v>
      </c>
      <c r="L46" s="745">
        <v>2032</v>
      </c>
      <c r="M46" s="745" t="s">
        <v>459</v>
      </c>
      <c r="N46" s="749" t="s">
        <v>1087</v>
      </c>
      <c r="O46" s="151"/>
      <c r="P46" s="151"/>
      <c r="Q46" s="151"/>
      <c r="R46" s="151"/>
    </row>
    <row r="47" spans="1:18" ht="34">
      <c r="A47" s="748" t="s">
        <v>1048</v>
      </c>
      <c r="B47" s="745" t="s">
        <v>1138</v>
      </c>
      <c r="C47" s="745" t="s">
        <v>1136</v>
      </c>
      <c r="D47" s="745">
        <v>95437</v>
      </c>
      <c r="E47" s="745" t="s">
        <v>1022</v>
      </c>
      <c r="F47" s="745">
        <v>40</v>
      </c>
      <c r="G47" s="745">
        <v>44</v>
      </c>
      <c r="H47" s="752">
        <v>2060</v>
      </c>
      <c r="I47" s="747" t="s">
        <v>184</v>
      </c>
      <c r="J47" s="753" t="s">
        <v>1045</v>
      </c>
      <c r="K47" s="746"/>
      <c r="L47" s="745">
        <v>2035</v>
      </c>
      <c r="M47" s="745" t="s">
        <v>459</v>
      </c>
      <c r="N47" s="749" t="s">
        <v>1139</v>
      </c>
      <c r="R47" s="151"/>
    </row>
    <row r="48" spans="1:18" ht="34">
      <c r="A48" s="748" t="s">
        <v>1052</v>
      </c>
      <c r="B48" s="745" t="s">
        <v>1140</v>
      </c>
      <c r="C48" s="745" t="s">
        <v>1126</v>
      </c>
      <c r="D48" s="745">
        <v>95482</v>
      </c>
      <c r="E48" s="745" t="s">
        <v>1022</v>
      </c>
      <c r="F48" s="745">
        <v>38</v>
      </c>
      <c r="G48" s="745">
        <v>41</v>
      </c>
      <c r="H48" s="752">
        <v>2062</v>
      </c>
      <c r="I48" s="747" t="s">
        <v>184</v>
      </c>
      <c r="J48" s="753" t="s">
        <v>1049</v>
      </c>
      <c r="K48" s="746"/>
      <c r="L48" s="745">
        <v>2037</v>
      </c>
      <c r="M48" s="745" t="s">
        <v>459</v>
      </c>
      <c r="N48" s="749" t="s">
        <v>1004</v>
      </c>
      <c r="R48" s="151"/>
    </row>
    <row r="49" spans="1:18" ht="34">
      <c r="A49" s="748" t="s">
        <v>1060</v>
      </c>
      <c r="B49" s="745" t="s">
        <v>1141</v>
      </c>
      <c r="C49" s="745" t="s">
        <v>1142</v>
      </c>
      <c r="D49" s="745">
        <v>94590</v>
      </c>
      <c r="E49" s="745" t="s">
        <v>1022</v>
      </c>
      <c r="F49" s="745">
        <v>67</v>
      </c>
      <c r="G49" s="745">
        <v>68</v>
      </c>
      <c r="H49" s="752">
        <v>2066</v>
      </c>
      <c r="I49" s="747" t="s">
        <v>184</v>
      </c>
      <c r="J49" s="753" t="s">
        <v>1056</v>
      </c>
      <c r="K49" s="746"/>
      <c r="L49" s="745">
        <v>2041</v>
      </c>
      <c r="M49" s="745" t="s">
        <v>459</v>
      </c>
      <c r="N49" s="749" t="s">
        <v>1005</v>
      </c>
      <c r="R49" s="151"/>
    </row>
    <row r="50" spans="1:18" ht="34">
      <c r="A50" s="748" t="s">
        <v>1064</v>
      </c>
      <c r="B50" s="745" t="s">
        <v>1143</v>
      </c>
      <c r="C50" s="745" t="s">
        <v>1126</v>
      </c>
      <c r="D50" s="745">
        <v>95482</v>
      </c>
      <c r="E50" s="745" t="s">
        <v>1022</v>
      </c>
      <c r="F50" s="745">
        <v>0</v>
      </c>
      <c r="G50" s="745">
        <v>40</v>
      </c>
      <c r="H50" s="752">
        <v>2067</v>
      </c>
      <c r="I50" s="747" t="s">
        <v>184</v>
      </c>
      <c r="J50" s="753" t="s">
        <v>1061</v>
      </c>
      <c r="K50" s="752">
        <v>800001941</v>
      </c>
      <c r="L50" s="745">
        <v>2042</v>
      </c>
      <c r="M50" s="745" t="s">
        <v>459</v>
      </c>
      <c r="N50" s="749" t="s">
        <v>1006</v>
      </c>
      <c r="R50" s="151"/>
    </row>
    <row r="51" spans="1:18" ht="34">
      <c r="A51" s="748" t="s">
        <v>1068</v>
      </c>
      <c r="B51" s="745" t="s">
        <v>1144</v>
      </c>
      <c r="C51" s="745" t="s">
        <v>1136</v>
      </c>
      <c r="D51" s="745">
        <v>95437</v>
      </c>
      <c r="E51" s="745" t="s">
        <v>1022</v>
      </c>
      <c r="F51" s="745">
        <v>24</v>
      </c>
      <c r="G51" s="745">
        <v>25</v>
      </c>
      <c r="H51" s="752">
        <v>2068</v>
      </c>
      <c r="I51" s="747" t="s">
        <v>184</v>
      </c>
      <c r="J51" s="753" t="s">
        <v>1065</v>
      </c>
      <c r="K51" s="746"/>
      <c r="L51" s="745">
        <v>2044</v>
      </c>
      <c r="M51" s="745" t="s">
        <v>459</v>
      </c>
      <c r="N51" s="749" t="s">
        <v>460</v>
      </c>
      <c r="O51" s="151"/>
      <c r="P51" s="151"/>
      <c r="Q51" s="151"/>
      <c r="R51" s="151"/>
    </row>
    <row r="52" spans="1:18" ht="34">
      <c r="A52" s="748" t="s">
        <v>1096</v>
      </c>
      <c r="B52" s="745" t="s">
        <v>1145</v>
      </c>
      <c r="C52" s="745" t="s">
        <v>1142</v>
      </c>
      <c r="D52" s="745">
        <v>95490</v>
      </c>
      <c r="E52" s="745" t="s">
        <v>1022</v>
      </c>
      <c r="F52" s="745">
        <v>0</v>
      </c>
      <c r="G52" s="745">
        <v>26</v>
      </c>
      <c r="H52" s="752">
        <v>2069</v>
      </c>
      <c r="I52" s="747" t="s">
        <v>184</v>
      </c>
      <c r="J52" s="751" t="s">
        <v>1069</v>
      </c>
      <c r="K52" s="752">
        <v>800001668</v>
      </c>
      <c r="L52" s="745">
        <v>2046</v>
      </c>
      <c r="M52" s="745" t="s">
        <v>459</v>
      </c>
      <c r="N52" s="749" t="s">
        <v>1097</v>
      </c>
    </row>
    <row r="53" spans="1:18" ht="34">
      <c r="A53" s="748" t="s">
        <v>1146</v>
      </c>
      <c r="B53" s="745" t="s">
        <v>1145</v>
      </c>
      <c r="C53" s="745" t="s">
        <v>1142</v>
      </c>
      <c r="D53" s="745">
        <v>95490</v>
      </c>
      <c r="E53" s="745" t="s">
        <v>1022</v>
      </c>
      <c r="F53" s="745">
        <v>0</v>
      </c>
      <c r="G53" s="745">
        <v>14</v>
      </c>
      <c r="H53" s="752">
        <v>2069</v>
      </c>
      <c r="I53" s="747" t="s">
        <v>184</v>
      </c>
      <c r="J53" s="751" t="s">
        <v>1069</v>
      </c>
      <c r="K53" s="746"/>
      <c r="L53" s="745">
        <v>2046</v>
      </c>
      <c r="M53" s="745" t="s">
        <v>459</v>
      </c>
      <c r="N53" s="749" t="s">
        <v>1097</v>
      </c>
      <c r="O53" s="189"/>
      <c r="P53" s="189"/>
      <c r="Q53" s="189"/>
    </row>
    <row r="54" spans="1:18" ht="68">
      <c r="A54" s="748" t="s">
        <v>1102</v>
      </c>
      <c r="B54" s="745" t="s">
        <v>1147</v>
      </c>
      <c r="C54" s="745" t="s">
        <v>1148</v>
      </c>
      <c r="D54" s="745">
        <v>95437</v>
      </c>
      <c r="E54" s="745" t="s">
        <v>1022</v>
      </c>
      <c r="F54" s="745">
        <v>0</v>
      </c>
      <c r="G54" s="745">
        <v>42</v>
      </c>
      <c r="H54" s="745">
        <v>2031</v>
      </c>
      <c r="I54" s="747" t="s">
        <v>184</v>
      </c>
      <c r="J54" s="745" t="s">
        <v>1127</v>
      </c>
      <c r="K54" s="750">
        <v>800001361</v>
      </c>
      <c r="L54" s="745">
        <v>2029</v>
      </c>
      <c r="M54" s="745" t="s">
        <v>459</v>
      </c>
      <c r="N54" s="749" t="s">
        <v>1149</v>
      </c>
    </row>
    <row r="55" spans="1:18">
      <c r="A55" s="748" t="s">
        <v>1150</v>
      </c>
      <c r="B55" s="745" t="s">
        <v>1151</v>
      </c>
      <c r="C55" s="745" t="s">
        <v>1126</v>
      </c>
      <c r="D55" s="745">
        <v>95482</v>
      </c>
      <c r="E55" s="745" t="s">
        <v>1022</v>
      </c>
      <c r="F55" s="745">
        <v>0</v>
      </c>
      <c r="G55" s="745">
        <v>48</v>
      </c>
      <c r="H55" s="745">
        <v>2032</v>
      </c>
      <c r="I55" s="747" t="s">
        <v>184</v>
      </c>
      <c r="J55" s="745" t="s">
        <v>1127</v>
      </c>
      <c r="K55" s="790" t="s">
        <v>1724</v>
      </c>
      <c r="L55" s="745">
        <v>2032</v>
      </c>
      <c r="M55" s="745" t="s">
        <v>459</v>
      </c>
      <c r="N55" s="790" t="s">
        <v>1724</v>
      </c>
    </row>
    <row r="56" spans="1:18">
      <c r="A56" s="744" t="s">
        <v>1152</v>
      </c>
      <c r="B56" s="742" t="s">
        <v>1153</v>
      </c>
      <c r="C56" s="742" t="s">
        <v>1136</v>
      </c>
      <c r="D56" s="742">
        <v>95437</v>
      </c>
      <c r="E56" s="742" t="s">
        <v>1022</v>
      </c>
      <c r="F56" s="742">
        <v>37</v>
      </c>
      <c r="G56" s="742">
        <v>38</v>
      </c>
      <c r="H56" s="742">
        <v>2040</v>
      </c>
      <c r="I56" s="743" t="s">
        <v>184</v>
      </c>
      <c r="J56" s="742" t="s">
        <v>1127</v>
      </c>
      <c r="K56" s="790" t="s">
        <v>1724</v>
      </c>
      <c r="L56" s="742">
        <v>2040</v>
      </c>
      <c r="M56" s="742" t="s">
        <v>459</v>
      </c>
      <c r="N56" s="790" t="s">
        <v>1724</v>
      </c>
    </row>
    <row r="58" spans="1:18">
      <c r="A58" s="213" t="s">
        <v>1652</v>
      </c>
      <c r="B58" s="77"/>
    </row>
    <row r="59" spans="1:18">
      <c r="A59" s="17" t="s">
        <v>1653</v>
      </c>
      <c r="B59" s="17" t="s">
        <v>1654</v>
      </c>
    </row>
    <row r="60" spans="1:18">
      <c r="A60" s="214" t="s">
        <v>1655</v>
      </c>
      <c r="B60" s="443" t="s">
        <v>1656</v>
      </c>
    </row>
    <row r="61" spans="1:18">
      <c r="A61" s="214" t="s">
        <v>1657</v>
      </c>
      <c r="B61" s="443" t="s">
        <v>1658</v>
      </c>
    </row>
    <row r="62" spans="1:18">
      <c r="A62" s="214" t="s">
        <v>1659</v>
      </c>
      <c r="B62" s="443" t="s">
        <v>1660</v>
      </c>
    </row>
    <row r="63" spans="1:18">
      <c r="A63" s="214" t="s">
        <v>1661</v>
      </c>
      <c r="B63" s="443" t="s">
        <v>1662</v>
      </c>
    </row>
    <row r="64" spans="1:18">
      <c r="A64" s="214" t="s">
        <v>1663</v>
      </c>
      <c r="B64" s="443" t="s">
        <v>1664</v>
      </c>
    </row>
    <row r="66" spans="1:1">
      <c r="A66" s="5" t="s">
        <v>1679</v>
      </c>
    </row>
  </sheetData>
  <mergeCells count="3">
    <mergeCell ref="A40:N40"/>
    <mergeCell ref="A22:Q22"/>
    <mergeCell ref="A2:M2"/>
  </mergeCells>
  <dataValidations count="49">
    <dataValidation allowBlank="1" showInputMessage="1" showErrorMessage="1" prompt="Definition" sqref="B59" xr:uid="{00000000-0002-0000-0B00-000000000000}"/>
    <dataValidation allowBlank="1" showInputMessage="1" showErrorMessage="1" prompt="Risk Level" sqref="A59" xr:uid="{00000000-0002-0000-0B00-000001000000}"/>
    <dataValidation allowBlank="1" showInputMessage="1" showErrorMessage="1" prompt="USDA Assisted data table heading  Notes" sqref="N41" xr:uid="{00000000-0002-0000-0B00-000002000000}"/>
    <dataValidation allowBlank="1" showInputMessage="1" showErrorMessage="1" prompt="USDA Assisted data table heading  USDA Loan Type" sqref="M41" xr:uid="{00000000-0002-0000-0B00-000003000000}"/>
    <dataValidation allowBlank="1" showInputMessage="1" showErrorMessage="1" prompt="USDA Assisted data table heading  USDA Loan Maturity Date" sqref="L41" xr:uid="{00000000-0002-0000-0B00-000004000000}"/>
    <dataValidation allowBlank="1" showInputMessage="1" showErrorMessage="1" prompt="USDA Assisted data table heading  HUD ID" sqref="K41" xr:uid="{00000000-0002-0000-0B00-000005000000}"/>
    <dataValidation allowBlank="1" showInputMessage="1" showErrorMessage="1" prompt="USDA Assisted data table heading  TCAC ID" sqref="J41" xr:uid="{00000000-0002-0000-0B00-000006000000}"/>
    <dataValidation allowBlank="1" showInputMessage="1" showErrorMessage="1" prompt="USDA Assisted data table heading  Risk level" sqref="I41" xr:uid="{00000000-0002-0000-0B00-000007000000}"/>
    <dataValidation allowBlank="1" showInputMessage="1" showErrorMessage="1" prompt="USDA Assisted data table heading  Earliest Date of Conversion" sqref="H41" xr:uid="{00000000-0002-0000-0B00-000008000000}"/>
    <dataValidation allowBlank="1" showInputMessage="1" showErrorMessage="1" prompt="USDA Assisted data table heading  Total units" sqref="G41" xr:uid="{00000000-0002-0000-0B00-000009000000}"/>
    <dataValidation allowBlank="1" showInputMessage="1" showErrorMessage="1" prompt="USDA Assisted data table heading USDA Sec 521 Rental Assistance Units" sqref="F41" xr:uid="{00000000-0002-0000-0B00-00000A000000}"/>
    <dataValidation allowBlank="1" showInputMessage="1" showErrorMessage="1" prompt="USDA Assisted data table heading County" sqref="E41" xr:uid="{00000000-0002-0000-0B00-00000B000000}"/>
    <dataValidation allowBlank="1" showInputMessage="1" showErrorMessage="1" prompt="USDA Assisted data table heading Zip" sqref="D41" xr:uid="{00000000-0002-0000-0B00-00000C000000}"/>
    <dataValidation allowBlank="1" showInputMessage="1" showErrorMessage="1" prompt="USDA Assisted data table heading City" sqref="C41" xr:uid="{00000000-0002-0000-0B00-00000D000000}"/>
    <dataValidation allowBlank="1" showInputMessage="1" showErrorMessage="1" prompt="USDA Assisted data table heading Address" sqref="B41" xr:uid="{00000000-0002-0000-0B00-00000E000000}"/>
    <dataValidation allowBlank="1" showInputMessage="1" showErrorMessage="1" prompt="USDA Assisted data table heading Name" sqref="A41" xr:uid="{00000000-0002-0000-0B00-00000F000000}"/>
    <dataValidation allowBlank="1" showInputMessage="1" showErrorMessage="1" prompt="USDA Assisted table header" sqref="A40:N40" xr:uid="{00000000-0002-0000-0B00-000010000000}"/>
    <dataValidation allowBlank="1" showInputMessage="1" showErrorMessage="1" prompt="LITHC Assited data table heading Notes" sqref="M3" xr:uid="{00000000-0002-0000-0B00-000011000000}"/>
    <dataValidation allowBlank="1" showInputMessage="1" showErrorMessage="1" prompt="LITHC Assited data table heading risk level" sqref="L3" xr:uid="{00000000-0002-0000-0B00-000012000000}"/>
    <dataValidation allowBlank="1" showInputMessage="1" showErrorMessage="1" prompt="LITHC Assited data table heading USDA Match" sqref="K3" xr:uid="{00000000-0002-0000-0B00-000013000000}"/>
    <dataValidation allowBlank="1" showInputMessage="1" showErrorMessage="1" prompt="LITHC Assited data table heading HUD Match" sqref="J3" xr:uid="{00000000-0002-0000-0B00-000014000000}"/>
    <dataValidation allowBlank="1" showInputMessage="1" showErrorMessage="1" prompt="LITHC Assited data table heading Date of Conversion" sqref="I3" xr:uid="{00000000-0002-0000-0B00-000015000000}"/>
    <dataValidation allowBlank="1" showInputMessage="1" showErrorMessage="1" prompt="LITHC Assited data table heading Total units" sqref="H3" xr:uid="{00000000-0002-0000-0B00-000016000000}"/>
    <dataValidation allowBlank="1" showInputMessage="1" showErrorMessage="1" prompt="LITHC Assited data table heading Affordable units" sqref="G3" xr:uid="{00000000-0002-0000-0B00-000017000000}"/>
    <dataValidation allowBlank="1" showInputMessage="1" showErrorMessage="1" prompt="LITHC Assited data table heading County" sqref="F3" xr:uid="{00000000-0002-0000-0B00-000018000000}"/>
    <dataValidation allowBlank="1" showInputMessage="1" showErrorMessage="1" prompt="LITHC Assited data table heading Zip Code" sqref="E3" xr:uid="{00000000-0002-0000-0B00-000019000000}"/>
    <dataValidation allowBlank="1" showInputMessage="1" showErrorMessage="1" prompt="LITHC Assited data table heading City" sqref="D3" xr:uid="{00000000-0002-0000-0B00-00001A000000}"/>
    <dataValidation allowBlank="1" showInputMessage="1" showErrorMessage="1" prompt="LITHC Assited data table heading Address" sqref="C3" xr:uid="{00000000-0002-0000-0B00-00001B000000}"/>
    <dataValidation allowBlank="1" showInputMessage="1" showErrorMessage="1" prompt="LITHC Assited data table heading Name" sqref="B3" xr:uid="{00000000-0002-0000-0B00-00001C000000}"/>
    <dataValidation allowBlank="1" showInputMessage="1" showErrorMessage="1" prompt="LITHC Assited data table heading LIHTC App Number " sqref="A3" xr:uid="{00000000-0002-0000-0B00-00001D000000}"/>
    <dataValidation allowBlank="1" showInputMessage="1" showErrorMessage="1" prompt="This Sheet Contain three table ,LITHC Assisted ,  HUD Assisted and USDA Assisted.  LITHC Assisted table  starts from Cell A3 to M19.  HUD Assisted table starts from A23 to Q37. USDA Assisted table starts from A41 to N56." sqref="A1" xr:uid="{00000000-0002-0000-0B00-00001E000000}"/>
    <dataValidation allowBlank="1" showInputMessage="1" showErrorMessage="1" prompt="HUD Assisted Data Table Heading Notes" sqref="Q23" xr:uid="{00000000-0002-0000-0B00-00001F000000}"/>
    <dataValidation allowBlank="1" showInputMessage="1" showErrorMessage="1" prompt="HUD Assisted Data Table Heading HUD Loan type" sqref="P23" xr:uid="{00000000-0002-0000-0B00-000020000000}"/>
    <dataValidation allowBlank="1" showInputMessage="1" showErrorMessage="1" prompt="HUD Assisted Data Table Heading HUD Loan maturity date" sqref="O23" xr:uid="{00000000-0002-0000-0B00-000021000000}"/>
    <dataValidation allowBlank="1" showInputMessage="1" showErrorMessage="1" prompt="HUD Assisted Data Table Heading HUD PBRA Contract Tyape" sqref="N23" xr:uid="{00000000-0002-0000-0B00-000022000000}"/>
    <dataValidation allowBlank="1" showInputMessage="1" showErrorMessage="1" prompt="HUD Assisted Data Table Heading HUD PBRA Contract Expiration Date" sqref="M23" xr:uid="{00000000-0002-0000-0B00-000023000000}"/>
    <dataValidation allowBlank="1" showInputMessage="1" showErrorMessage="1" prompt="HUD Assisted Data Table Heading USDA Name" sqref="L23" xr:uid="{00000000-0002-0000-0B00-000024000000}"/>
    <dataValidation allowBlank="1" showInputMessage="1" showErrorMessage="1" prompt="HUD Assisted Data Table Heading TCAC ID" sqref="K23" xr:uid="{00000000-0002-0000-0B00-000025000000}"/>
    <dataValidation allowBlank="1" showInputMessage="1" showErrorMessage="1" prompt="HUD Assisted Data Table Heading Risk Level" sqref="J23" xr:uid="{00000000-0002-0000-0B00-000026000000}"/>
    <dataValidation allowBlank="1" showInputMessage="1" showErrorMessage="1" prompt="HUD Assisted Data Table Heading Earliest Date of Conversion" sqref="I23" xr:uid="{00000000-0002-0000-0B00-000027000000}"/>
    <dataValidation allowBlank="1" showInputMessage="1" showErrorMessage="1" prompt="HUD Assisted Data Table Heading Total Units" sqref="H23" xr:uid="{00000000-0002-0000-0B00-000028000000}"/>
    <dataValidation allowBlank="1" showInputMessage="1" showErrorMessage="1" prompt="HUD Assisted Data Table Heading HUD PBRA Units" sqref="G23" xr:uid="{00000000-0002-0000-0B00-000029000000}"/>
    <dataValidation allowBlank="1" showInputMessage="1" showErrorMessage="1" prompt="HUD Assisted Data Table Heading Country" sqref="F23" xr:uid="{00000000-0002-0000-0B00-00002A000000}"/>
    <dataValidation allowBlank="1" showInputMessage="1" showErrorMessage="1" prompt="HUD Assisted Data Table Heading  Zip" sqref="E23" xr:uid="{00000000-0002-0000-0B00-00002B000000}"/>
    <dataValidation allowBlank="1" showInputMessage="1" showErrorMessage="1" prompt="HUD Assisted Data Table Heading City" sqref="D23" xr:uid="{00000000-0002-0000-0B00-00002C000000}"/>
    <dataValidation allowBlank="1" showInputMessage="1" showErrorMessage="1" prompt="HUD Assisted Data Table Heading Address" sqref="C23" xr:uid="{00000000-0002-0000-0B00-00002D000000}"/>
    <dataValidation allowBlank="1" showInputMessage="1" showErrorMessage="1" prompt="HUD Assisted Data Table Heading Name" sqref="B23" xr:uid="{00000000-0002-0000-0B00-00002E000000}"/>
    <dataValidation allowBlank="1" showInputMessage="1" showErrorMessage="1" prompt="HUD Assisted Data Table Heading HUD ID" sqref="A23" xr:uid="{00000000-0002-0000-0B00-00002F000000}"/>
    <dataValidation allowBlank="1" showInputMessage="1" showErrorMessage="1" prompt="HUD Assisted" sqref="A22:Q22" xr:uid="{00000000-0002-0000-0B00-000030000000}"/>
  </dataValidations>
  <pageMargins left="0.75" right="0.75" top="1" bottom="1" header="0.5" footer="0.5"/>
  <pageSetup scale="47" pageOrder="overThenDown" orientation="landscape" horizontalDpi="4294967292" verticalDpi="4294967292" r:id="rId1"/>
  <headerFooter>
    <oddHeader>&amp;L6th Cycle Housing Element Data Package&amp;CMendocino County and the Cities Within</oddHeader>
    <oddFooter>&amp;LHCD-Housing Policy Division (HPD)&amp;CPage &amp;P&amp;R&amp;D</oddFooter>
  </headerFooter>
  <rowBreaks count="1" manualBreakCount="1">
    <brk id="19" max="16383" man="1"/>
  </rowBreaks>
  <colBreaks count="3" manualBreakCount="3">
    <brk id="14" max="1048575" man="1"/>
    <brk id="19" max="1048575" man="1"/>
    <brk id="24" min="20" max="28" man="1"/>
  </colBreaks>
  <tableParts count="4">
    <tablePart r:id="rId2"/>
    <tablePart r:id="rId3"/>
    <tablePart r:id="rId4"/>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9"/>
  <sheetViews>
    <sheetView zoomScaleNormal="100" workbookViewId="0">
      <selection activeCell="A4" sqref="A4"/>
    </sheetView>
  </sheetViews>
  <sheetFormatPr baseColWidth="10" defaultColWidth="9.1640625" defaultRowHeight="15"/>
  <cols>
    <col min="1" max="1" width="26.83203125" style="443" customWidth="1"/>
    <col min="2" max="2" width="14.1640625" style="443" customWidth="1"/>
    <col min="3" max="3" width="15.1640625" style="443" customWidth="1"/>
    <col min="4" max="4" width="17.83203125" style="443" customWidth="1"/>
    <col min="5" max="5" width="18.5" style="443" customWidth="1"/>
    <col min="6" max="6" width="13.83203125" style="443" customWidth="1"/>
    <col min="7" max="16384" width="9.1640625" style="443"/>
  </cols>
  <sheetData>
    <row r="1" spans="1:6" ht="15.75" customHeight="1">
      <c r="A1" s="778" t="s">
        <v>1706</v>
      </c>
    </row>
    <row r="2" spans="1:6" ht="21.75" customHeight="1" thickBot="1">
      <c r="A2" s="301" t="s">
        <v>230</v>
      </c>
    </row>
    <row r="3" spans="1:6" ht="39" customHeight="1" thickBot="1">
      <c r="A3" s="910" t="s">
        <v>224</v>
      </c>
      <c r="B3" s="911"/>
      <c r="C3" s="912"/>
      <c r="D3" s="912"/>
      <c r="E3" s="912"/>
      <c r="F3" s="912"/>
    </row>
    <row r="4" spans="1:6" ht="18" thickBot="1">
      <c r="A4" s="462" t="s">
        <v>220</v>
      </c>
      <c r="B4" s="463" t="s">
        <v>221</v>
      </c>
      <c r="C4" s="462" t="s">
        <v>184</v>
      </c>
      <c r="D4" s="462" t="s">
        <v>185</v>
      </c>
      <c r="E4" s="463" t="s">
        <v>222</v>
      </c>
      <c r="F4" s="464" t="s">
        <v>8</v>
      </c>
    </row>
    <row r="5" spans="1:6" s="291" customFormat="1" ht="30" customHeight="1" thickBot="1">
      <c r="A5" s="458" t="s">
        <v>1015</v>
      </c>
      <c r="B5" s="458">
        <v>474</v>
      </c>
      <c r="C5" s="458">
        <v>308</v>
      </c>
      <c r="D5" s="458">
        <v>269</v>
      </c>
      <c r="E5" s="458">
        <v>794</v>
      </c>
      <c r="F5" s="459">
        <v>1845</v>
      </c>
    </row>
    <row r="6" spans="1:6" ht="36" customHeight="1" thickBot="1">
      <c r="A6" s="456" t="s">
        <v>223</v>
      </c>
      <c r="B6" s="451">
        <f>B5/F5</f>
        <v>0.25691056910569104</v>
      </c>
      <c r="C6" s="451">
        <f>C5/F5</f>
        <v>0.16693766937669377</v>
      </c>
      <c r="D6" s="451">
        <f>D5/F5</f>
        <v>0.14579945799457994</v>
      </c>
      <c r="E6" s="451">
        <f>E5/F5</f>
        <v>0.43035230352303522</v>
      </c>
      <c r="F6" s="454">
        <f>F5/F5</f>
        <v>1</v>
      </c>
    </row>
    <row r="7" spans="1:6" s="291" customFormat="1" ht="36" customHeight="1" thickBot="1">
      <c r="A7" s="460" t="s">
        <v>1039</v>
      </c>
      <c r="B7" s="461">
        <v>60</v>
      </c>
      <c r="C7" s="461">
        <v>31</v>
      </c>
      <c r="D7" s="461">
        <v>23</v>
      </c>
      <c r="E7" s="461">
        <v>23</v>
      </c>
      <c r="F7" s="459">
        <f t="shared" ref="F7:F16" si="0">SUM(B7:E7)</f>
        <v>137</v>
      </c>
    </row>
    <row r="8" spans="1:6" ht="36" customHeight="1" thickBot="1">
      <c r="A8" s="456" t="s">
        <v>223</v>
      </c>
      <c r="B8" s="453">
        <f>B7/$F$7</f>
        <v>0.43795620437956206</v>
      </c>
      <c r="C8" s="453">
        <f>C7/$F$7</f>
        <v>0.22627737226277372</v>
      </c>
      <c r="D8" s="453">
        <f>D7/$F$7</f>
        <v>0.16788321167883211</v>
      </c>
      <c r="E8" s="453">
        <f>E7/$F$7</f>
        <v>0.16788321167883211</v>
      </c>
      <c r="F8" s="454">
        <f t="shared" si="0"/>
        <v>1</v>
      </c>
    </row>
    <row r="9" spans="1:6" ht="36" customHeight="1" thickBot="1">
      <c r="A9" s="455" t="s">
        <v>1027</v>
      </c>
      <c r="B9" s="450">
        <v>3</v>
      </c>
      <c r="C9" s="450">
        <v>1</v>
      </c>
      <c r="D9" s="450">
        <v>3</v>
      </c>
      <c r="E9" s="450">
        <v>2</v>
      </c>
      <c r="F9" s="452">
        <f t="shared" si="0"/>
        <v>9</v>
      </c>
    </row>
    <row r="10" spans="1:6" ht="36" customHeight="1" thickBot="1">
      <c r="A10" s="456" t="s">
        <v>223</v>
      </c>
      <c r="B10" s="453">
        <f>B9/$F$9</f>
        <v>0.33333333333333331</v>
      </c>
      <c r="C10" s="453">
        <f>C9/$F$9</f>
        <v>0.1111111111111111</v>
      </c>
      <c r="D10" s="453">
        <f>D9/$F$9</f>
        <v>0.33333333333333331</v>
      </c>
      <c r="E10" s="453">
        <f>E9/$F$9</f>
        <v>0.22222222222222221</v>
      </c>
      <c r="F10" s="454">
        <f t="shared" si="0"/>
        <v>0.99999999999999989</v>
      </c>
    </row>
    <row r="11" spans="1:6" s="291" customFormat="1" ht="36" customHeight="1" thickBot="1">
      <c r="A11" s="460" t="s">
        <v>1021</v>
      </c>
      <c r="B11" s="461">
        <v>86</v>
      </c>
      <c r="C11" s="461">
        <v>72</v>
      </c>
      <c r="D11" s="461">
        <v>49</v>
      </c>
      <c r="E11" s="461">
        <v>32</v>
      </c>
      <c r="F11" s="459">
        <f t="shared" si="0"/>
        <v>239</v>
      </c>
    </row>
    <row r="12" spans="1:6" ht="36" customHeight="1" thickBot="1">
      <c r="A12" s="456" t="s">
        <v>223</v>
      </c>
      <c r="B12" s="453">
        <f>B11/$F$11</f>
        <v>0.35983263598326359</v>
      </c>
      <c r="C12" s="453">
        <f>C11/$F$11</f>
        <v>0.30125523012552302</v>
      </c>
      <c r="D12" s="453">
        <f>D11/$F$11</f>
        <v>0.20502092050209206</v>
      </c>
      <c r="E12" s="453">
        <f>E11/$F$11</f>
        <v>0.13389121338912133</v>
      </c>
      <c r="F12" s="454">
        <f t="shared" si="0"/>
        <v>1</v>
      </c>
    </row>
    <row r="13" spans="1:6" s="291" customFormat="1" ht="36" customHeight="1" thickBot="1">
      <c r="A13" s="460" t="s">
        <v>1059</v>
      </c>
      <c r="B13" s="461">
        <v>34</v>
      </c>
      <c r="C13" s="461">
        <v>25</v>
      </c>
      <c r="D13" s="461">
        <v>17</v>
      </c>
      <c r="E13" s="461">
        <v>35</v>
      </c>
      <c r="F13" s="459">
        <f t="shared" si="0"/>
        <v>111</v>
      </c>
    </row>
    <row r="14" spans="1:6" ht="36" customHeight="1" thickBot="1">
      <c r="A14" s="456" t="s">
        <v>223</v>
      </c>
      <c r="B14" s="453">
        <f>B13/$F$13</f>
        <v>0.30630630630630629</v>
      </c>
      <c r="C14" s="453">
        <f>C13/$F$13</f>
        <v>0.22522522522522523</v>
      </c>
      <c r="D14" s="453">
        <f>D13/$F$13</f>
        <v>0.15315315315315314</v>
      </c>
      <c r="E14" s="453">
        <f>E13/$F$13</f>
        <v>0.31531531531531531</v>
      </c>
      <c r="F14" s="454">
        <f t="shared" si="0"/>
        <v>1</v>
      </c>
    </row>
    <row r="15" spans="1:6" s="291" customFormat="1" ht="36" customHeight="1" thickBot="1">
      <c r="A15" s="460" t="s">
        <v>234</v>
      </c>
      <c r="B15" s="461">
        <v>291</v>
      </c>
      <c r="C15" s="461">
        <v>179</v>
      </c>
      <c r="D15" s="461">
        <v>177</v>
      </c>
      <c r="E15" s="461">
        <v>702</v>
      </c>
      <c r="F15" s="459">
        <f t="shared" si="0"/>
        <v>1349</v>
      </c>
    </row>
    <row r="16" spans="1:6" ht="36" customHeight="1">
      <c r="A16" s="791" t="s">
        <v>223</v>
      </c>
      <c r="B16" s="457">
        <f>B15/$F$15</f>
        <v>0.2157153446997776</v>
      </c>
      <c r="C16" s="457">
        <f>C15/$F$15</f>
        <v>0.13269088213491476</v>
      </c>
      <c r="D16" s="457">
        <f>D15/$F$15</f>
        <v>0.13120830244625648</v>
      </c>
      <c r="E16" s="457">
        <f>E15/$F$15</f>
        <v>0.52038547071905117</v>
      </c>
      <c r="F16" s="792">
        <f t="shared" si="0"/>
        <v>1</v>
      </c>
    </row>
    <row r="17" spans="1:6" ht="12" customHeight="1"/>
    <row r="18" spans="1:6" ht="19.5" customHeight="1">
      <c r="A18" s="25" t="s">
        <v>664</v>
      </c>
    </row>
    <row r="19" spans="1:6" ht="47.5" customHeight="1">
      <c r="A19" s="913" t="s">
        <v>231</v>
      </c>
      <c r="B19" s="914"/>
      <c r="C19" s="915"/>
      <c r="D19" s="915"/>
      <c r="E19" s="915"/>
      <c r="F19" s="915"/>
    </row>
    <row r="20" spans="1:6" ht="34.5" customHeight="1">
      <c r="A20" s="5" t="s">
        <v>1679</v>
      </c>
    </row>
    <row r="21" spans="1:6" ht="34.5" customHeight="1"/>
    <row r="22" spans="1:6" ht="34.5" customHeight="1"/>
    <row r="23" spans="1:6" ht="34.5" customHeight="1"/>
    <row r="24" spans="1:6" ht="34.5" customHeight="1"/>
    <row r="25" spans="1:6" ht="34.5" customHeight="1"/>
    <row r="26" spans="1:6" ht="34.5" customHeight="1"/>
    <row r="27" spans="1:6" ht="34.5" customHeight="1"/>
    <row r="28" spans="1:6" ht="34.5" customHeight="1"/>
    <row r="29" spans="1:6" ht="34.5" customHeight="1"/>
    <row r="30" spans="1:6" ht="34.5" customHeight="1"/>
    <row r="31" spans="1:6" ht="34.5" customHeight="1"/>
    <row r="32" spans="1:6" ht="27" customHeight="1"/>
    <row r="33" spans="7:7" ht="35.25" customHeight="1"/>
    <row r="34" spans="7:7" ht="35.25" customHeight="1">
      <c r="G34" s="151"/>
    </row>
    <row r="35" spans="7:7" ht="24.75" customHeight="1"/>
    <row r="36" spans="7:7" ht="33.75" customHeight="1"/>
    <row r="37" spans="7:7" ht="24.75" customHeight="1"/>
    <row r="38" spans="7:7" ht="34.5" customHeight="1"/>
    <row r="39" spans="7:7" ht="24.75" customHeight="1"/>
    <row r="40" spans="7:7" ht="27" customHeight="1"/>
    <row r="41" spans="7:7" ht="29.25" customHeight="1"/>
    <row r="42" spans="7:7" ht="25.5" customHeight="1"/>
    <row r="43" spans="7:7" ht="23.25" customHeight="1"/>
    <row r="44" spans="7:7" ht="31.5" customHeight="1"/>
    <row r="45" spans="7:7" ht="24.75" customHeight="1"/>
    <row r="46" spans="7:7" ht="36" customHeight="1"/>
    <row r="47" spans="7:7" ht="23.25" customHeight="1"/>
    <row r="49" ht="33" customHeight="1"/>
  </sheetData>
  <mergeCells count="2">
    <mergeCell ref="A3:F3"/>
    <mergeCell ref="A19:F19"/>
  </mergeCells>
  <dataValidations count="9">
    <dataValidation allowBlank="1" showInputMessage="1" showErrorMessage="1" prompt="Projected Needs (Regional Housing Need Allocation) Data Table Heading Total" sqref="F4" xr:uid="{00000000-0002-0000-0C00-000000000000}"/>
    <dataValidation allowBlank="1" showInputMessage="1" showErrorMessage="1" prompt="Projected Needs (Regional Housing Need Allocation) Data Table Heading Above-Moderate" sqref="E4" xr:uid="{00000000-0002-0000-0C00-000001000000}"/>
    <dataValidation allowBlank="1" showInputMessage="1" showErrorMessage="1" prompt="Projected Needs (Regional Housing Need Allocation) Data Table Heading Moderate" sqref="D4" xr:uid="{00000000-0002-0000-0C00-000002000000}"/>
    <dataValidation allowBlank="1" showInputMessage="1" showErrorMessage="1" prompt="Projected Needs (Regional Housing Need Allocation) Data Table Heading Low" sqref="C4" xr:uid="{00000000-0002-0000-0C00-000003000000}"/>
    <dataValidation allowBlank="1" showInputMessage="1" showErrorMessage="1" prompt="Projected Needs (Regional Housing Need Allocation) Data Table Heading Very-Low" sqref="B4" xr:uid="{00000000-0002-0000-0C00-000004000000}"/>
    <dataValidation allowBlank="1" showInputMessage="1" showErrorMessage="1" prompt="Projected Needs (Regional Housing Need Allocation) Data Table Heading Jurisdiction" sqref="A4" xr:uid="{00000000-0002-0000-0C00-000005000000}"/>
    <dataValidation allowBlank="1" showInputMessage="1" showErrorMessage="1" prompt="Projected Needs -Table 19" sqref="A2" xr:uid="{00000000-0002-0000-0C00-000006000000}"/>
    <dataValidation allowBlank="1" showInputMessage="1" showErrorMessage="1" prompt="This worksheet contains single table - table title is Table 11 and it starts from A3 to F16. " sqref="A1" xr:uid="{00000000-0002-0000-0C00-000007000000}"/>
    <dataValidation allowBlank="1" showInputMessage="1" showErrorMessage="1" prompt="Table 19 - Projected Needs (Regional Housing Need Allocation)" sqref="A3:F3" xr:uid="{00000000-0002-0000-0C00-000008000000}"/>
  </dataValidations>
  <hyperlinks>
    <hyperlink ref="A18" r:id="rId1" xr:uid="{00000000-0004-0000-0C00-000000000000}"/>
  </hyperlinks>
  <pageMargins left="0.7" right="0.7" top="0.75" bottom="0.75" header="0.3" footer="0.3"/>
  <pageSetup scale="61" orientation="portrait" r:id="rId2"/>
  <headerFooter>
    <oddHeader>&amp;L6th Cycle Housing Element Data Package&amp;CMendocino County and the Cities Within</oddHeader>
    <oddFooter>&amp;LHCD-Housing Policy Division (HPD)&amp;CPage &amp;P&amp;R&amp;D</oddFooter>
  </headerFooter>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9"/>
  <sheetViews>
    <sheetView topLeftCell="A4" workbookViewId="0">
      <selection activeCell="P19" sqref="P19"/>
    </sheetView>
  </sheetViews>
  <sheetFormatPr baseColWidth="10" defaultColWidth="9.1640625" defaultRowHeight="15"/>
  <cols>
    <col min="1" max="1" width="25.6640625" style="20" customWidth="1"/>
    <col min="2" max="2" width="15.1640625" style="20" customWidth="1"/>
    <col min="3" max="3" width="13.6640625" style="20" customWidth="1"/>
    <col min="4" max="4" width="9.1640625" style="20"/>
    <col min="5" max="5" width="11.33203125" style="20" customWidth="1"/>
    <col min="6" max="16384" width="9.1640625" style="20"/>
  </cols>
  <sheetData>
    <row r="1" spans="1:15">
      <c r="A1" s="20" t="s">
        <v>155</v>
      </c>
      <c r="B1" s="25" t="s">
        <v>156</v>
      </c>
    </row>
    <row r="2" spans="1:15" s="52" customFormat="1">
      <c r="A2" s="52" t="s">
        <v>157</v>
      </c>
    </row>
    <row r="3" spans="1:15" s="52" customFormat="1">
      <c r="A3" s="52" t="s">
        <v>158</v>
      </c>
    </row>
    <row r="4" spans="1:15" s="52" customFormat="1">
      <c r="A4" s="52" t="s">
        <v>159</v>
      </c>
    </row>
    <row r="5" spans="1:15" s="52" customFormat="1">
      <c r="A5" s="52" t="s">
        <v>160</v>
      </c>
    </row>
    <row r="6" spans="1:15" s="24" customFormat="1">
      <c r="A6" s="33"/>
      <c r="B6" s="916" t="s">
        <v>139</v>
      </c>
      <c r="C6" s="917"/>
      <c r="D6" s="917"/>
      <c r="E6" s="918" t="s">
        <v>140</v>
      </c>
      <c r="F6" s="919"/>
      <c r="G6" s="919"/>
      <c r="H6" s="919"/>
      <c r="I6" s="919"/>
      <c r="J6" s="919"/>
      <c r="K6" s="920"/>
      <c r="L6" s="35"/>
      <c r="M6" s="37"/>
      <c r="N6" s="27"/>
      <c r="O6" s="27"/>
    </row>
    <row r="7" spans="1:15" ht="57">
      <c r="A7" s="34" t="s">
        <v>141</v>
      </c>
      <c r="B7" s="32" t="s">
        <v>8</v>
      </c>
      <c r="C7" s="31" t="s">
        <v>142</v>
      </c>
      <c r="D7" s="31" t="s">
        <v>143</v>
      </c>
      <c r="E7" s="30" t="s">
        <v>8</v>
      </c>
      <c r="F7" s="28" t="s">
        <v>144</v>
      </c>
      <c r="G7" s="28" t="s">
        <v>145</v>
      </c>
      <c r="H7" s="28" t="s">
        <v>146</v>
      </c>
      <c r="I7" s="28" t="s">
        <v>147</v>
      </c>
      <c r="J7" s="28" t="s">
        <v>148</v>
      </c>
      <c r="K7" s="29" t="s">
        <v>149</v>
      </c>
      <c r="L7" s="36" t="s">
        <v>150</v>
      </c>
      <c r="M7" s="38" t="s">
        <v>151</v>
      </c>
      <c r="N7" s="27"/>
      <c r="O7" s="27"/>
    </row>
    <row r="8" spans="1:15">
      <c r="A8" s="42" t="s">
        <v>32</v>
      </c>
      <c r="B8" s="26">
        <v>2010</v>
      </c>
      <c r="C8" s="40"/>
      <c r="D8" s="40"/>
      <c r="E8" s="40"/>
      <c r="F8" s="40"/>
      <c r="G8" s="40"/>
      <c r="H8" s="40"/>
      <c r="I8" s="40"/>
      <c r="J8" s="40"/>
      <c r="K8" s="40"/>
      <c r="L8" s="45" t="s">
        <v>152</v>
      </c>
      <c r="M8" s="49"/>
      <c r="N8" s="51"/>
      <c r="O8" s="41"/>
    </row>
    <row r="9" spans="1:15">
      <c r="A9" s="43" t="s">
        <v>33</v>
      </c>
      <c r="B9" s="40">
        <v>185</v>
      </c>
      <c r="C9" s="40">
        <v>185</v>
      </c>
      <c r="D9" s="40">
        <v>0</v>
      </c>
      <c r="E9" s="40">
        <v>108</v>
      </c>
      <c r="F9" s="40">
        <v>90</v>
      </c>
      <c r="G9" s="40">
        <v>12</v>
      </c>
      <c r="H9" s="40">
        <v>6</v>
      </c>
      <c r="I9" s="40">
        <v>0</v>
      </c>
      <c r="J9" s="40">
        <v>0</v>
      </c>
      <c r="K9" s="40">
        <v>85</v>
      </c>
      <c r="L9" s="46">
        <v>0.21296296296296291</v>
      </c>
      <c r="M9" s="49">
        <v>2.1760000000000002</v>
      </c>
      <c r="N9" s="51"/>
      <c r="O9" s="41"/>
    </row>
    <row r="10" spans="1:15">
      <c r="A10" s="43" t="s">
        <v>34</v>
      </c>
      <c r="B10" s="40">
        <v>7918</v>
      </c>
      <c r="C10" s="40">
        <v>3746</v>
      </c>
      <c r="D10" s="40">
        <v>4172</v>
      </c>
      <c r="E10" s="40">
        <v>1635</v>
      </c>
      <c r="F10" s="40">
        <v>1447</v>
      </c>
      <c r="G10" s="40">
        <v>31</v>
      </c>
      <c r="H10" s="40">
        <v>0</v>
      </c>
      <c r="I10" s="40">
        <v>104</v>
      </c>
      <c r="J10" s="40">
        <v>53</v>
      </c>
      <c r="K10" s="40">
        <v>1466</v>
      </c>
      <c r="L10" s="46">
        <v>0.10336391437308867</v>
      </c>
      <c r="M10" s="49">
        <v>2.5550000000000002</v>
      </c>
      <c r="N10" s="51"/>
      <c r="O10" s="41"/>
    </row>
    <row r="11" spans="1:15">
      <c r="A11" s="43" t="s">
        <v>35</v>
      </c>
      <c r="B11" s="40">
        <v>4651</v>
      </c>
      <c r="C11" s="40">
        <v>4423</v>
      </c>
      <c r="D11" s="40">
        <v>228</v>
      </c>
      <c r="E11" s="40">
        <v>2309</v>
      </c>
      <c r="F11" s="40">
        <v>1427</v>
      </c>
      <c r="G11" s="40">
        <v>134</v>
      </c>
      <c r="H11" s="40">
        <v>288</v>
      </c>
      <c r="I11" s="40">
        <v>252</v>
      </c>
      <c r="J11" s="40">
        <v>208</v>
      </c>
      <c r="K11" s="40">
        <v>2065</v>
      </c>
      <c r="L11" s="46">
        <v>0.10567345171069731</v>
      </c>
      <c r="M11" s="49">
        <v>2.1419999999999999</v>
      </c>
      <c r="N11" s="51"/>
      <c r="O11" s="41"/>
    </row>
    <row r="12" spans="1:15">
      <c r="A12" s="43" t="s">
        <v>36</v>
      </c>
      <c r="B12" s="40">
        <v>1005</v>
      </c>
      <c r="C12" s="40">
        <v>996</v>
      </c>
      <c r="D12" s="40">
        <v>9</v>
      </c>
      <c r="E12" s="40">
        <v>493</v>
      </c>
      <c r="F12" s="40">
        <v>275</v>
      </c>
      <c r="G12" s="40">
        <v>30</v>
      </c>
      <c r="H12" s="40">
        <v>23</v>
      </c>
      <c r="I12" s="40">
        <v>25</v>
      </c>
      <c r="J12" s="40">
        <v>140</v>
      </c>
      <c r="K12" s="40">
        <v>403</v>
      </c>
      <c r="L12" s="46">
        <v>0.18255578093306291</v>
      </c>
      <c r="M12" s="49">
        <v>2.4710000000000001</v>
      </c>
      <c r="N12" s="51"/>
      <c r="O12" s="41"/>
    </row>
    <row r="13" spans="1:15">
      <c r="A13" s="44" t="s">
        <v>37</v>
      </c>
      <c r="B13" s="39">
        <v>2501</v>
      </c>
      <c r="C13" s="39">
        <v>2500</v>
      </c>
      <c r="D13" s="39">
        <v>1</v>
      </c>
      <c r="E13" s="39">
        <v>1367</v>
      </c>
      <c r="F13" s="39">
        <v>796</v>
      </c>
      <c r="G13" s="39">
        <v>81</v>
      </c>
      <c r="H13" s="39">
        <v>136</v>
      </c>
      <c r="I13" s="39">
        <v>243</v>
      </c>
      <c r="J13" s="39">
        <v>111</v>
      </c>
      <c r="K13" s="39">
        <v>1168</v>
      </c>
      <c r="L13" s="47">
        <v>0.14557425018288217</v>
      </c>
      <c r="M13" s="50">
        <v>2.14</v>
      </c>
      <c r="N13" s="51"/>
      <c r="O13" s="41"/>
    </row>
    <row r="14" spans="1:15">
      <c r="A14" s="43"/>
      <c r="B14" s="40"/>
      <c r="C14" s="40"/>
      <c r="D14" s="40"/>
      <c r="E14" s="40"/>
      <c r="F14" s="40"/>
      <c r="G14" s="40"/>
      <c r="H14" s="40"/>
      <c r="I14" s="40"/>
      <c r="J14" s="40"/>
      <c r="K14" s="40"/>
      <c r="L14" s="45" t="s">
        <v>152</v>
      </c>
      <c r="M14" s="49"/>
      <c r="N14" s="51"/>
      <c r="O14" s="41"/>
    </row>
    <row r="15" spans="1:15">
      <c r="A15" s="43" t="s">
        <v>38</v>
      </c>
      <c r="B15" s="40">
        <v>21831</v>
      </c>
      <c r="C15" s="40">
        <v>21690</v>
      </c>
      <c r="D15" s="40">
        <v>141</v>
      </c>
      <c r="E15" s="40">
        <v>12120</v>
      </c>
      <c r="F15" s="40">
        <v>10720</v>
      </c>
      <c r="G15" s="40">
        <v>270</v>
      </c>
      <c r="H15" s="40">
        <v>159</v>
      </c>
      <c r="I15" s="40">
        <v>66</v>
      </c>
      <c r="J15" s="40">
        <v>905</v>
      </c>
      <c r="K15" s="40">
        <v>9382</v>
      </c>
      <c r="L15" s="46">
        <v>0.22590759075907596</v>
      </c>
      <c r="M15" s="49">
        <v>2.3119999999999998</v>
      </c>
      <c r="N15" s="51"/>
      <c r="O15" s="41"/>
    </row>
    <row r="16" spans="1:15">
      <c r="A16" s="43" t="s">
        <v>39</v>
      </c>
      <c r="B16" s="40">
        <v>16260</v>
      </c>
      <c r="C16" s="40">
        <v>11850</v>
      </c>
      <c r="D16" s="40">
        <v>4410</v>
      </c>
      <c r="E16" s="40">
        <v>5912</v>
      </c>
      <c r="F16" s="40">
        <v>4035</v>
      </c>
      <c r="G16" s="40">
        <v>288</v>
      </c>
      <c r="H16" s="40">
        <v>453</v>
      </c>
      <c r="I16" s="40">
        <v>624</v>
      </c>
      <c r="J16" s="40">
        <v>512</v>
      </c>
      <c r="K16" s="40">
        <v>5187</v>
      </c>
      <c r="L16" s="46">
        <v>0.12263193504736125</v>
      </c>
      <c r="M16" s="49">
        <v>2.2845575477154423</v>
      </c>
      <c r="N16" s="51"/>
      <c r="O16" s="41"/>
    </row>
    <row r="17" spans="1:15">
      <c r="A17" s="44" t="s">
        <v>152</v>
      </c>
      <c r="B17" s="39"/>
      <c r="C17" s="39"/>
      <c r="D17" s="39"/>
      <c r="E17" s="39"/>
      <c r="F17" s="39"/>
      <c r="G17" s="39"/>
      <c r="H17" s="39"/>
      <c r="I17" s="39"/>
      <c r="J17" s="39"/>
      <c r="K17" s="39"/>
      <c r="L17" s="48" t="s">
        <v>152</v>
      </c>
      <c r="M17" s="50"/>
      <c r="N17" s="51"/>
      <c r="O17" s="41"/>
    </row>
    <row r="18" spans="1:15">
      <c r="A18" s="43" t="s">
        <v>31</v>
      </c>
      <c r="B18" s="40">
        <v>38091</v>
      </c>
      <c r="C18" s="40">
        <v>33540</v>
      </c>
      <c r="D18" s="40">
        <v>4551</v>
      </c>
      <c r="E18" s="40">
        <v>18032</v>
      </c>
      <c r="F18" s="40">
        <v>14755</v>
      </c>
      <c r="G18" s="40">
        <v>558</v>
      </c>
      <c r="H18" s="40">
        <v>612</v>
      </c>
      <c r="I18" s="40">
        <v>690</v>
      </c>
      <c r="J18" s="40">
        <v>1417</v>
      </c>
      <c r="K18" s="40">
        <v>14569</v>
      </c>
      <c r="L18" s="46">
        <v>0.19204747116237797</v>
      </c>
      <c r="M18" s="49">
        <v>2.3021483972819001</v>
      </c>
      <c r="N18" s="51"/>
      <c r="O18" s="41"/>
    </row>
    <row r="19" spans="1:15">
      <c r="A19" s="56" t="s">
        <v>32</v>
      </c>
      <c r="B19" s="26">
        <v>2013</v>
      </c>
      <c r="C19" s="54"/>
      <c r="D19" s="54"/>
      <c r="E19" s="54"/>
      <c r="F19" s="54"/>
      <c r="G19" s="54"/>
      <c r="H19" s="54"/>
      <c r="I19" s="54"/>
      <c r="J19" s="54"/>
      <c r="K19" s="54"/>
      <c r="L19" s="59" t="s">
        <v>152</v>
      </c>
      <c r="M19" s="63"/>
      <c r="N19" s="65"/>
      <c r="O19" s="55"/>
    </row>
    <row r="20" spans="1:15">
      <c r="A20" s="57" t="s">
        <v>33</v>
      </c>
      <c r="B20" s="54">
        <v>182</v>
      </c>
      <c r="C20" s="54">
        <v>182</v>
      </c>
      <c r="D20" s="54">
        <v>0</v>
      </c>
      <c r="E20" s="54">
        <v>108</v>
      </c>
      <c r="F20" s="54">
        <v>90</v>
      </c>
      <c r="G20" s="54">
        <v>12</v>
      </c>
      <c r="H20" s="54">
        <v>6</v>
      </c>
      <c r="I20" s="54">
        <v>0</v>
      </c>
      <c r="J20" s="54">
        <v>0</v>
      </c>
      <c r="K20" s="54">
        <v>85</v>
      </c>
      <c r="L20" s="60">
        <v>0.21296296296296291</v>
      </c>
      <c r="M20" s="63">
        <v>2.141</v>
      </c>
      <c r="N20" s="65"/>
      <c r="O20" s="55"/>
    </row>
    <row r="21" spans="1:15">
      <c r="A21" s="57" t="s">
        <v>34</v>
      </c>
      <c r="B21" s="54">
        <v>6829</v>
      </c>
      <c r="C21" s="54">
        <v>3952</v>
      </c>
      <c r="D21" s="54">
        <v>2877</v>
      </c>
      <c r="E21" s="54">
        <v>1744</v>
      </c>
      <c r="F21" s="54">
        <v>1556</v>
      </c>
      <c r="G21" s="54">
        <v>31</v>
      </c>
      <c r="H21" s="54">
        <v>0</v>
      </c>
      <c r="I21" s="54">
        <v>104</v>
      </c>
      <c r="J21" s="54">
        <v>53</v>
      </c>
      <c r="K21" s="54">
        <v>1564</v>
      </c>
      <c r="L21" s="60">
        <v>0.10321100917431192</v>
      </c>
      <c r="M21" s="63">
        <v>2.5270000000000001</v>
      </c>
      <c r="N21" s="65"/>
      <c r="O21" s="55"/>
    </row>
    <row r="22" spans="1:15">
      <c r="A22" s="57" t="s">
        <v>35</v>
      </c>
      <c r="B22" s="54">
        <v>4613</v>
      </c>
      <c r="C22" s="54">
        <v>4381</v>
      </c>
      <c r="D22" s="54">
        <v>232</v>
      </c>
      <c r="E22" s="54">
        <v>2312</v>
      </c>
      <c r="F22" s="54">
        <v>1430</v>
      </c>
      <c r="G22" s="54">
        <v>134</v>
      </c>
      <c r="H22" s="54">
        <v>288</v>
      </c>
      <c r="I22" s="54">
        <v>252</v>
      </c>
      <c r="J22" s="54">
        <v>208</v>
      </c>
      <c r="K22" s="54">
        <v>2068</v>
      </c>
      <c r="L22" s="60">
        <v>0.10553633217993075</v>
      </c>
      <c r="M22" s="63">
        <v>2.1179999999999999</v>
      </c>
      <c r="N22" s="65"/>
      <c r="O22" s="55"/>
    </row>
    <row r="23" spans="1:15">
      <c r="A23" s="57" t="s">
        <v>36</v>
      </c>
      <c r="B23" s="54">
        <v>993</v>
      </c>
      <c r="C23" s="54">
        <v>984</v>
      </c>
      <c r="D23" s="54">
        <v>9</v>
      </c>
      <c r="E23" s="54">
        <v>492</v>
      </c>
      <c r="F23" s="54">
        <v>275</v>
      </c>
      <c r="G23" s="54">
        <v>30</v>
      </c>
      <c r="H23" s="54">
        <v>23</v>
      </c>
      <c r="I23" s="54">
        <v>25</v>
      </c>
      <c r="J23" s="54">
        <v>139</v>
      </c>
      <c r="K23" s="54">
        <v>402</v>
      </c>
      <c r="L23" s="60">
        <v>0.18292682926829273</v>
      </c>
      <c r="M23" s="63">
        <v>2.448</v>
      </c>
      <c r="N23" s="65"/>
      <c r="O23" s="55"/>
    </row>
    <row r="24" spans="1:15">
      <c r="A24" s="58" t="s">
        <v>37</v>
      </c>
      <c r="B24" s="53">
        <v>2484</v>
      </c>
      <c r="C24" s="53">
        <v>2483</v>
      </c>
      <c r="D24" s="53">
        <v>1</v>
      </c>
      <c r="E24" s="53">
        <v>1373</v>
      </c>
      <c r="F24" s="53">
        <v>802</v>
      </c>
      <c r="G24" s="53">
        <v>82</v>
      </c>
      <c r="H24" s="53">
        <v>136</v>
      </c>
      <c r="I24" s="53">
        <v>243</v>
      </c>
      <c r="J24" s="53">
        <v>110</v>
      </c>
      <c r="K24" s="53">
        <v>1173</v>
      </c>
      <c r="L24" s="61">
        <v>0.14566642388929352</v>
      </c>
      <c r="M24" s="64">
        <v>2.117</v>
      </c>
      <c r="N24" s="65"/>
      <c r="O24" s="55"/>
    </row>
    <row r="25" spans="1:15">
      <c r="A25" s="57"/>
      <c r="B25" s="54"/>
      <c r="C25" s="54"/>
      <c r="D25" s="54"/>
      <c r="E25" s="54"/>
      <c r="F25" s="54"/>
      <c r="G25" s="54"/>
      <c r="H25" s="54"/>
      <c r="I25" s="54"/>
      <c r="J25" s="54"/>
      <c r="K25" s="54"/>
      <c r="L25" s="59" t="s">
        <v>152</v>
      </c>
      <c r="M25" s="63"/>
      <c r="N25" s="65"/>
      <c r="O25" s="55"/>
    </row>
    <row r="26" spans="1:15">
      <c r="A26" s="57" t="s">
        <v>38</v>
      </c>
      <c r="B26" s="54">
        <v>21640</v>
      </c>
      <c r="C26" s="54">
        <v>21498</v>
      </c>
      <c r="D26" s="54">
        <v>142</v>
      </c>
      <c r="E26" s="54">
        <v>12145</v>
      </c>
      <c r="F26" s="54">
        <v>10742</v>
      </c>
      <c r="G26" s="54">
        <v>270</v>
      </c>
      <c r="H26" s="54">
        <v>159</v>
      </c>
      <c r="I26" s="54">
        <v>66</v>
      </c>
      <c r="J26" s="54">
        <v>908</v>
      </c>
      <c r="K26" s="54">
        <v>9401</v>
      </c>
      <c r="L26" s="60">
        <v>0.22593659942363109</v>
      </c>
      <c r="M26" s="63">
        <v>2.2869999999999999</v>
      </c>
      <c r="N26" s="65"/>
      <c r="O26" s="55"/>
    </row>
    <row r="27" spans="1:15">
      <c r="A27" s="57" t="s">
        <v>39</v>
      </c>
      <c r="B27" s="54">
        <v>15101</v>
      </c>
      <c r="C27" s="54">
        <v>11982</v>
      </c>
      <c r="D27" s="54">
        <v>3119</v>
      </c>
      <c r="E27" s="54">
        <v>6029</v>
      </c>
      <c r="F27" s="54">
        <v>4153</v>
      </c>
      <c r="G27" s="54">
        <v>289</v>
      </c>
      <c r="H27" s="54">
        <v>453</v>
      </c>
      <c r="I27" s="54">
        <v>624</v>
      </c>
      <c r="J27" s="54">
        <v>510</v>
      </c>
      <c r="K27" s="54">
        <v>5292</v>
      </c>
      <c r="L27" s="60">
        <v>0.12224249460938796</v>
      </c>
      <c r="M27" s="63">
        <v>2.2641723356009069</v>
      </c>
      <c r="N27" s="65"/>
      <c r="O27" s="55"/>
    </row>
    <row r="28" spans="1:15">
      <c r="A28" s="58" t="s">
        <v>152</v>
      </c>
      <c r="B28" s="53"/>
      <c r="C28" s="53"/>
      <c r="D28" s="53"/>
      <c r="E28" s="53"/>
      <c r="F28" s="53"/>
      <c r="G28" s="53"/>
      <c r="H28" s="53"/>
      <c r="I28" s="53"/>
      <c r="J28" s="53"/>
      <c r="K28" s="53"/>
      <c r="L28" s="62" t="s">
        <v>152</v>
      </c>
      <c r="M28" s="64"/>
      <c r="N28" s="65"/>
      <c r="O28" s="55"/>
    </row>
    <row r="29" spans="1:15">
      <c r="A29" s="57" t="s">
        <v>31</v>
      </c>
      <c r="B29" s="54">
        <v>36741</v>
      </c>
      <c r="C29" s="54">
        <v>33480</v>
      </c>
      <c r="D29" s="54">
        <v>3261</v>
      </c>
      <c r="E29" s="54">
        <v>18174</v>
      </c>
      <c r="F29" s="54">
        <v>14895</v>
      </c>
      <c r="G29" s="54">
        <v>559</v>
      </c>
      <c r="H29" s="54">
        <v>612</v>
      </c>
      <c r="I29" s="54">
        <v>690</v>
      </c>
      <c r="J29" s="54">
        <v>1418</v>
      </c>
      <c r="K29" s="54">
        <v>14693</v>
      </c>
      <c r="L29" s="60">
        <v>0.19153736106525809</v>
      </c>
      <c r="M29" s="63">
        <v>2.2786360852106444</v>
      </c>
      <c r="N29" s="65"/>
      <c r="O29" s="55"/>
    </row>
  </sheetData>
  <mergeCells count="2">
    <mergeCell ref="B6:D6"/>
    <mergeCell ref="E6:K6"/>
  </mergeCells>
  <hyperlinks>
    <hyperlink ref="B1" r:id="rId1" xr:uid="{00000000-0004-0000-0D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98"/>
  <sheetViews>
    <sheetView topLeftCell="A17" zoomScale="90" zoomScaleNormal="90" workbookViewId="0">
      <selection activeCell="D37" sqref="D37"/>
    </sheetView>
  </sheetViews>
  <sheetFormatPr baseColWidth="10" defaultColWidth="8.83203125" defaultRowHeight="15"/>
  <cols>
    <col min="1" max="1" width="19.5" customWidth="1"/>
    <col min="2" max="2" width="12.1640625" style="52" customWidth="1"/>
    <col min="3" max="3" width="13.33203125" customWidth="1"/>
    <col min="4" max="4" width="17.5" customWidth="1"/>
    <col min="5" max="5" width="17.1640625" customWidth="1"/>
    <col min="6" max="6" width="14" customWidth="1"/>
    <col min="7" max="7" width="13.33203125" customWidth="1"/>
    <col min="8" max="8" width="26.6640625" customWidth="1"/>
    <col min="9" max="9" width="27.6640625" customWidth="1"/>
    <col min="10" max="10" width="15.1640625" customWidth="1"/>
    <col min="11" max="11" width="24.5" customWidth="1"/>
  </cols>
  <sheetData>
    <row r="1" spans="1:11" ht="17" customHeight="1">
      <c r="A1" s="222" t="s">
        <v>1726</v>
      </c>
      <c r="B1"/>
    </row>
    <row r="2" spans="1:11" ht="20" thickBot="1">
      <c r="A2" s="301" t="s">
        <v>42</v>
      </c>
      <c r="B2" s="11"/>
      <c r="C2" s="70"/>
    </row>
    <row r="3" spans="1:11" ht="15" customHeight="1">
      <c r="A3" s="819" t="s">
        <v>267</v>
      </c>
      <c r="B3" s="820"/>
      <c r="C3" s="820"/>
      <c r="D3" s="820"/>
      <c r="E3" s="820"/>
      <c r="F3" s="820"/>
      <c r="G3" s="820"/>
      <c r="H3" s="820"/>
      <c r="I3" s="821"/>
    </row>
    <row r="4" spans="1:11" ht="15.75" customHeight="1" thickBot="1">
      <c r="A4" s="822"/>
      <c r="B4" s="823"/>
      <c r="C4" s="823"/>
      <c r="D4" s="823"/>
      <c r="E4" s="823"/>
      <c r="F4" s="823"/>
      <c r="G4" s="823"/>
      <c r="H4" s="823"/>
      <c r="I4" s="824"/>
    </row>
    <row r="5" spans="1:11" ht="16">
      <c r="A5" s="228" t="s">
        <v>30</v>
      </c>
      <c r="B5" s="228" t="s">
        <v>1</v>
      </c>
      <c r="C5" s="228" t="s">
        <v>1666</v>
      </c>
      <c r="D5" s="228" t="s">
        <v>1667</v>
      </c>
      <c r="E5" s="228" t="s">
        <v>1668</v>
      </c>
      <c r="F5" s="228" t="s">
        <v>1669</v>
      </c>
      <c r="G5" s="228" t="s">
        <v>1670</v>
      </c>
      <c r="H5" s="229" t="s">
        <v>2</v>
      </c>
      <c r="I5" s="230" t="s">
        <v>1680</v>
      </c>
      <c r="J5" s="52"/>
    </row>
    <row r="6" spans="1:11" ht="18" thickBot="1">
      <c r="A6" s="590" t="s">
        <v>1724</v>
      </c>
      <c r="B6" s="590" t="s">
        <v>1724</v>
      </c>
      <c r="C6" s="590" t="s">
        <v>1724</v>
      </c>
      <c r="D6" s="590" t="s">
        <v>1724</v>
      </c>
      <c r="E6" s="590" t="s">
        <v>1724</v>
      </c>
      <c r="F6" s="590" t="s">
        <v>1724</v>
      </c>
      <c r="G6" s="590" t="s">
        <v>1724</v>
      </c>
      <c r="H6" s="231" t="s">
        <v>5</v>
      </c>
      <c r="I6" s="232" t="s">
        <v>3</v>
      </c>
    </row>
    <row r="7" spans="1:11" ht="16">
      <c r="A7" s="600" t="s">
        <v>1724</v>
      </c>
      <c r="B7" s="601">
        <v>40269</v>
      </c>
      <c r="C7" s="601">
        <v>41640</v>
      </c>
      <c r="D7" s="601">
        <v>42005</v>
      </c>
      <c r="E7" s="601">
        <v>42370</v>
      </c>
      <c r="F7" s="601">
        <v>42736</v>
      </c>
      <c r="G7" s="601">
        <v>43101</v>
      </c>
      <c r="H7" s="601" t="s">
        <v>40</v>
      </c>
      <c r="I7" s="601" t="s">
        <v>41</v>
      </c>
    </row>
    <row r="8" spans="1:11">
      <c r="A8" s="591" t="s">
        <v>1015</v>
      </c>
      <c r="B8" s="602" t="s">
        <v>1724</v>
      </c>
      <c r="C8" s="602" t="s">
        <v>1724</v>
      </c>
      <c r="D8" s="602" t="s">
        <v>1724</v>
      </c>
      <c r="E8" s="602" t="s">
        <v>1724</v>
      </c>
      <c r="F8" s="602" t="s">
        <v>1724</v>
      </c>
      <c r="G8" s="602" t="s">
        <v>1724</v>
      </c>
      <c r="H8" s="602" t="s">
        <v>1724</v>
      </c>
      <c r="I8" s="602" t="s">
        <v>1724</v>
      </c>
      <c r="J8" s="1"/>
      <c r="K8" s="3"/>
    </row>
    <row r="9" spans="1:11">
      <c r="A9" s="594" t="s">
        <v>1154</v>
      </c>
      <c r="B9" s="592">
        <v>7273</v>
      </c>
      <c r="C9" s="592">
        <v>7313</v>
      </c>
      <c r="D9" s="592">
        <v>7377</v>
      </c>
      <c r="E9" s="592">
        <v>7440</v>
      </c>
      <c r="F9" s="595">
        <v>7449</v>
      </c>
      <c r="G9" s="596">
        <v>7512</v>
      </c>
      <c r="H9" s="592">
        <f>(G9-C9)/5</f>
        <v>39.799999999999997</v>
      </c>
      <c r="I9" s="593">
        <f t="shared" ref="I9:I14" si="0">H9/C9</f>
        <v>5.4423629153562145E-3</v>
      </c>
      <c r="J9" s="1"/>
      <c r="K9" s="3"/>
    </row>
    <row r="10" spans="1:11" s="176" customFormat="1">
      <c r="A10" s="594" t="s">
        <v>1155</v>
      </c>
      <c r="B10" s="592">
        <v>449</v>
      </c>
      <c r="C10" s="592">
        <v>437</v>
      </c>
      <c r="D10" s="592">
        <v>427</v>
      </c>
      <c r="E10" s="592">
        <v>429</v>
      </c>
      <c r="F10" s="595">
        <v>437</v>
      </c>
      <c r="G10" s="596">
        <v>448</v>
      </c>
      <c r="H10" s="592">
        <f t="shared" ref="H10:H12" si="1">(G10-C10)/5</f>
        <v>2.2000000000000002</v>
      </c>
      <c r="I10" s="593">
        <f t="shared" si="0"/>
        <v>5.0343249427917628E-3</v>
      </c>
      <c r="J10" s="1"/>
      <c r="K10" s="3"/>
    </row>
    <row r="11" spans="1:11" s="176" customFormat="1">
      <c r="A11" s="594" t="s">
        <v>1156</v>
      </c>
      <c r="B11" s="592">
        <v>16075</v>
      </c>
      <c r="C11" s="592">
        <v>15845</v>
      </c>
      <c r="D11" s="592">
        <v>15785</v>
      </c>
      <c r="E11" s="592">
        <v>15796</v>
      </c>
      <c r="F11" s="595">
        <v>15889</v>
      </c>
      <c r="G11" s="596">
        <v>16226</v>
      </c>
      <c r="H11" s="592">
        <f t="shared" si="1"/>
        <v>76.2</v>
      </c>
      <c r="I11" s="593">
        <f t="shared" si="0"/>
        <v>4.8090880403912906E-3</v>
      </c>
      <c r="J11" s="1"/>
      <c r="K11" s="3"/>
    </row>
    <row r="12" spans="1:11" s="176" customFormat="1">
      <c r="A12" s="594" t="s">
        <v>1157</v>
      </c>
      <c r="B12" s="592">
        <v>4888</v>
      </c>
      <c r="C12" s="592">
        <v>4994</v>
      </c>
      <c r="D12" s="592">
        <v>5028</v>
      </c>
      <c r="E12" s="592">
        <v>5088</v>
      </c>
      <c r="F12" s="595">
        <v>5092</v>
      </c>
      <c r="G12" s="596">
        <v>5128</v>
      </c>
      <c r="H12" s="592">
        <f t="shared" si="1"/>
        <v>26.8</v>
      </c>
      <c r="I12" s="593">
        <f t="shared" si="0"/>
        <v>5.3664397276732079E-3</v>
      </c>
      <c r="J12" s="1"/>
      <c r="K12" s="3"/>
    </row>
    <row r="13" spans="1:11">
      <c r="A13" s="594" t="s">
        <v>650</v>
      </c>
      <c r="B13" s="592">
        <v>59156</v>
      </c>
      <c r="C13" s="592">
        <v>59605</v>
      </c>
      <c r="D13" s="592">
        <v>59598</v>
      </c>
      <c r="E13" s="592">
        <v>59968</v>
      </c>
      <c r="F13" s="595">
        <v>60225</v>
      </c>
      <c r="G13" s="596">
        <v>59985</v>
      </c>
      <c r="H13" s="592">
        <f t="shared" ref="H13" si="2">(G13-C13)/5</f>
        <v>76</v>
      </c>
      <c r="I13" s="593">
        <f t="shared" si="0"/>
        <v>1.2750608170455499E-3</v>
      </c>
      <c r="J13" s="1"/>
      <c r="K13" s="4"/>
    </row>
    <row r="14" spans="1:11">
      <c r="A14" s="597" t="s">
        <v>31</v>
      </c>
      <c r="B14" s="598">
        <v>87841</v>
      </c>
      <c r="C14" s="598">
        <v>88194</v>
      </c>
      <c r="D14" s="598">
        <v>88215</v>
      </c>
      <c r="E14" s="598">
        <v>88721</v>
      </c>
      <c r="F14" s="598">
        <v>89092</v>
      </c>
      <c r="G14" s="598">
        <v>89299</v>
      </c>
      <c r="H14" s="598">
        <f>(F14-C14)/3.6</f>
        <v>249.44444444444443</v>
      </c>
      <c r="I14" s="599">
        <f t="shared" si="0"/>
        <v>2.8283607098492465E-3</v>
      </c>
      <c r="J14" s="1"/>
      <c r="K14" s="3"/>
    </row>
    <row r="15" spans="1:11" ht="15" customHeight="1">
      <c r="A15" s="773" t="s">
        <v>1648</v>
      </c>
      <c r="B15" s="774"/>
      <c r="C15" s="774"/>
      <c r="D15" s="774"/>
      <c r="E15" s="774"/>
      <c r="F15" s="775"/>
      <c r="G15" s="776"/>
      <c r="H15" s="774"/>
      <c r="I15" s="777" t="e">
        <f>H15/C15</f>
        <v>#DIV/0!</v>
      </c>
      <c r="J15" s="182"/>
      <c r="K15" s="4"/>
    </row>
    <row r="16" spans="1:11">
      <c r="J16" s="1"/>
      <c r="K16" s="4"/>
    </row>
    <row r="17" spans="1:35" ht="16" thickBot="1">
      <c r="A17" s="560" t="s">
        <v>186</v>
      </c>
      <c r="J17" s="1"/>
      <c r="K17" s="4"/>
    </row>
    <row r="18" spans="1:35" ht="16">
      <c r="A18" s="817" t="s">
        <v>236</v>
      </c>
      <c r="B18" s="818"/>
      <c r="C18" s="818"/>
      <c r="D18" s="818"/>
      <c r="E18" s="818"/>
      <c r="F18" s="818"/>
      <c r="G18" s="818"/>
      <c r="H18" s="818"/>
      <c r="I18" s="818"/>
      <c r="J18" s="446"/>
      <c r="K18" s="447"/>
    </row>
    <row r="19" spans="1:35" ht="17">
      <c r="A19" s="519" t="s">
        <v>140</v>
      </c>
      <c r="B19" s="520"/>
      <c r="C19" s="520"/>
      <c r="D19" s="520"/>
      <c r="E19" s="520"/>
      <c r="F19" s="520"/>
      <c r="G19" s="520"/>
      <c r="H19" s="520"/>
      <c r="I19" s="520"/>
      <c r="J19" s="504"/>
      <c r="K19" s="505"/>
    </row>
    <row r="20" spans="1:35" ht="27" customHeight="1">
      <c r="A20" s="501" t="s">
        <v>141</v>
      </c>
      <c r="B20" s="448" t="s">
        <v>153</v>
      </c>
      <c r="C20" s="449" t="s">
        <v>8</v>
      </c>
      <c r="D20" s="449" t="s">
        <v>144</v>
      </c>
      <c r="E20" s="449" t="s">
        <v>145</v>
      </c>
      <c r="F20" s="449" t="s">
        <v>146</v>
      </c>
      <c r="G20" s="449" t="s">
        <v>147</v>
      </c>
      <c r="H20" s="449" t="s">
        <v>148</v>
      </c>
      <c r="I20" s="449" t="s">
        <v>149</v>
      </c>
      <c r="J20" s="449" t="s">
        <v>150</v>
      </c>
      <c r="K20" s="503" t="s">
        <v>151</v>
      </c>
    </row>
    <row r="21" spans="1:35" ht="16">
      <c r="A21" s="502" t="s">
        <v>1015</v>
      </c>
      <c r="B21" s="603" t="s">
        <v>1725</v>
      </c>
      <c r="C21" s="603" t="s">
        <v>1725</v>
      </c>
      <c r="D21" s="603" t="s">
        <v>1725</v>
      </c>
      <c r="E21" s="603" t="s">
        <v>1725</v>
      </c>
      <c r="F21" s="603" t="s">
        <v>1725</v>
      </c>
      <c r="G21" s="603" t="s">
        <v>1725</v>
      </c>
      <c r="H21" s="603" t="s">
        <v>1725</v>
      </c>
      <c r="I21" s="603" t="s">
        <v>1725</v>
      </c>
      <c r="J21" s="603" t="s">
        <v>1725</v>
      </c>
      <c r="K21" s="603" t="s">
        <v>1725</v>
      </c>
    </row>
    <row r="22" spans="1:35" s="291" customFormat="1">
      <c r="A22" s="506" t="s">
        <v>1039</v>
      </c>
      <c r="B22" s="507">
        <v>40269</v>
      </c>
      <c r="C22" s="514">
        <v>3196</v>
      </c>
      <c r="D22" s="508">
        <v>2004</v>
      </c>
      <c r="E22" s="508">
        <v>145</v>
      </c>
      <c r="F22" s="508">
        <v>381</v>
      </c>
      <c r="G22" s="508">
        <v>354</v>
      </c>
      <c r="H22" s="508">
        <v>312</v>
      </c>
      <c r="I22" s="513">
        <v>2863</v>
      </c>
      <c r="J22" s="509">
        <v>0.10419274092615771</v>
      </c>
      <c r="K22" s="510">
        <v>2.4500000000000002</v>
      </c>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row>
    <row r="23" spans="1:35" s="291" customFormat="1">
      <c r="A23" s="604" t="s">
        <v>1724</v>
      </c>
      <c r="B23" s="507">
        <v>43101</v>
      </c>
      <c r="C23" s="508">
        <v>3251</v>
      </c>
      <c r="D23" s="508">
        <v>2042</v>
      </c>
      <c r="E23" s="508">
        <v>148</v>
      </c>
      <c r="F23" s="508">
        <v>390</v>
      </c>
      <c r="G23" s="508">
        <v>354</v>
      </c>
      <c r="H23" s="508">
        <v>317</v>
      </c>
      <c r="I23" s="513">
        <v>2939</v>
      </c>
      <c r="J23" s="509">
        <v>9.597047062442321E-2</v>
      </c>
      <c r="K23" s="510">
        <v>2.468</v>
      </c>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row>
    <row r="24" spans="1:35" s="291" customFormat="1">
      <c r="A24" s="511" t="s">
        <v>1027</v>
      </c>
      <c r="B24" s="507">
        <v>40269</v>
      </c>
      <c r="C24" s="512">
        <v>225</v>
      </c>
      <c r="D24" s="512">
        <v>144</v>
      </c>
      <c r="E24" s="512">
        <v>11</v>
      </c>
      <c r="F24" s="512">
        <v>34</v>
      </c>
      <c r="G24" s="512">
        <v>11</v>
      </c>
      <c r="H24" s="512">
        <v>25</v>
      </c>
      <c r="I24" s="513">
        <v>192</v>
      </c>
      <c r="J24" s="509">
        <v>0.14666666666666661</v>
      </c>
      <c r="K24" s="510">
        <v>2.339</v>
      </c>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row>
    <row r="25" spans="1:35" s="291" customFormat="1">
      <c r="A25" s="604" t="s">
        <v>1724</v>
      </c>
      <c r="B25" s="507">
        <v>43101</v>
      </c>
      <c r="C25" s="512">
        <v>228</v>
      </c>
      <c r="D25" s="512">
        <v>147</v>
      </c>
      <c r="E25" s="512">
        <v>11</v>
      </c>
      <c r="F25" s="512">
        <v>34</v>
      </c>
      <c r="G25" s="512">
        <v>11</v>
      </c>
      <c r="H25" s="512">
        <v>25</v>
      </c>
      <c r="I25" s="513">
        <v>189</v>
      </c>
      <c r="J25" s="509">
        <v>0.17105263157894735</v>
      </c>
      <c r="K25" s="510">
        <v>2.37</v>
      </c>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row>
    <row r="26" spans="1:35" s="291" customFormat="1">
      <c r="A26" s="511" t="s">
        <v>1021</v>
      </c>
      <c r="B26" s="507">
        <v>40269</v>
      </c>
      <c r="C26" s="512">
        <v>6488</v>
      </c>
      <c r="D26" s="512">
        <v>3593</v>
      </c>
      <c r="E26" s="512">
        <v>412</v>
      </c>
      <c r="F26" s="512">
        <v>839</v>
      </c>
      <c r="G26" s="512">
        <v>1205</v>
      </c>
      <c r="H26" s="512">
        <v>439</v>
      </c>
      <c r="I26" s="513">
        <v>6158</v>
      </c>
      <c r="J26" s="509">
        <v>5.0863131935881656E-2</v>
      </c>
      <c r="K26" s="510">
        <v>2.4849999999999999</v>
      </c>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row>
    <row r="27" spans="1:35" s="291" customFormat="1">
      <c r="A27" s="604" t="s">
        <v>1724</v>
      </c>
      <c r="B27" s="507">
        <v>43101</v>
      </c>
      <c r="C27" s="512">
        <v>6572</v>
      </c>
      <c r="D27" s="512">
        <v>3600</v>
      </c>
      <c r="E27" s="512">
        <v>412</v>
      </c>
      <c r="F27" s="512">
        <v>841</v>
      </c>
      <c r="G27" s="512">
        <v>1279</v>
      </c>
      <c r="H27" s="512">
        <v>440</v>
      </c>
      <c r="I27" s="513">
        <v>6191</v>
      </c>
      <c r="J27" s="509">
        <v>5.7973219720024338E-2</v>
      </c>
      <c r="K27" s="510">
        <v>2.5030000000000001</v>
      </c>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row>
    <row r="28" spans="1:35" s="291" customFormat="1" ht="14" customHeight="1">
      <c r="A28" s="511" t="s">
        <v>1059</v>
      </c>
      <c r="B28" s="507">
        <v>40269</v>
      </c>
      <c r="C28" s="512">
        <v>2073</v>
      </c>
      <c r="D28" s="512">
        <v>1120</v>
      </c>
      <c r="E28" s="512">
        <v>93</v>
      </c>
      <c r="F28" s="512">
        <v>303</v>
      </c>
      <c r="G28" s="512">
        <v>280</v>
      </c>
      <c r="H28" s="512">
        <v>277</v>
      </c>
      <c r="I28" s="513">
        <v>1914</v>
      </c>
      <c r="J28" s="509">
        <v>7.6700434153400887E-2</v>
      </c>
      <c r="K28" s="510">
        <v>2.5049999999999999</v>
      </c>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row>
    <row r="29" spans="1:35" s="291" customFormat="1">
      <c r="A29" s="604" t="s">
        <v>1724</v>
      </c>
      <c r="B29" s="507">
        <v>43101</v>
      </c>
      <c r="C29" s="512">
        <v>2105</v>
      </c>
      <c r="D29" s="512">
        <v>1148</v>
      </c>
      <c r="E29" s="512">
        <v>93</v>
      </c>
      <c r="F29" s="512">
        <v>307</v>
      </c>
      <c r="G29" s="512">
        <v>280</v>
      </c>
      <c r="H29" s="512">
        <v>277</v>
      </c>
      <c r="I29" s="513">
        <v>1995</v>
      </c>
      <c r="J29" s="509">
        <v>5.2256532066508266E-2</v>
      </c>
      <c r="K29" s="510">
        <v>2.5230000000000001</v>
      </c>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row>
    <row r="30" spans="1:35" s="291" customFormat="1">
      <c r="A30" s="506" t="s">
        <v>651</v>
      </c>
      <c r="B30" s="507">
        <v>40269</v>
      </c>
      <c r="C30" s="508">
        <v>28341</v>
      </c>
      <c r="D30" s="508">
        <v>21323</v>
      </c>
      <c r="E30" s="508">
        <v>708</v>
      </c>
      <c r="F30" s="508">
        <v>939</v>
      </c>
      <c r="G30" s="508">
        <v>909</v>
      </c>
      <c r="H30" s="508">
        <v>4462</v>
      </c>
      <c r="I30" s="508">
        <v>23818</v>
      </c>
      <c r="J30" s="509">
        <v>0.1595921103701351</v>
      </c>
      <c r="K30" s="510">
        <v>2.4449999999999998</v>
      </c>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row>
    <row r="31" spans="1:35" s="291" customFormat="1">
      <c r="A31" s="604" t="s">
        <v>1724</v>
      </c>
      <c r="B31" s="515">
        <v>43101</v>
      </c>
      <c r="C31" s="516">
        <v>28404</v>
      </c>
      <c r="D31" s="516">
        <v>21440</v>
      </c>
      <c r="E31" s="516">
        <v>707</v>
      </c>
      <c r="F31" s="516">
        <v>943</v>
      </c>
      <c r="G31" s="516">
        <v>909</v>
      </c>
      <c r="H31" s="516">
        <v>4405</v>
      </c>
      <c r="I31" s="516">
        <v>24003</v>
      </c>
      <c r="J31" s="517">
        <v>0.15494296577946765</v>
      </c>
      <c r="K31" s="518">
        <v>2.4630000000000001</v>
      </c>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row>
    <row r="32" spans="1:35" s="291" customFormat="1">
      <c r="A32" s="5"/>
      <c r="B32" s="72"/>
      <c r="C32" s="2"/>
      <c r="D32" s="2"/>
      <c r="E32" s="2"/>
      <c r="F32" s="2"/>
      <c r="G32" s="2"/>
      <c r="H32" s="60"/>
      <c r="I32" s="1"/>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row>
    <row r="33" spans="1:35">
      <c r="A33" s="25" t="s">
        <v>237</v>
      </c>
      <c r="B33" s="72"/>
      <c r="C33" s="2"/>
      <c r="D33" s="2"/>
      <c r="E33" s="2"/>
      <c r="F33" s="2"/>
      <c r="G33" s="2"/>
      <c r="H33" s="60"/>
      <c r="I33" s="1"/>
      <c r="J33" s="443"/>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row>
    <row r="34" spans="1:35">
      <c r="A34" s="465" t="s">
        <v>1679</v>
      </c>
      <c r="B34" s="72"/>
      <c r="C34" s="2"/>
      <c r="D34" s="2"/>
      <c r="E34" s="2"/>
      <c r="F34" s="2"/>
      <c r="G34" s="2"/>
      <c r="H34" s="60"/>
      <c r="I34" s="1"/>
    </row>
    <row r="35" spans="1:35">
      <c r="B35" s="72"/>
      <c r="C35" s="2"/>
      <c r="D35" s="2"/>
      <c r="E35" s="2"/>
      <c r="F35" s="2"/>
      <c r="G35" s="2"/>
      <c r="H35" s="60"/>
      <c r="I35" s="1"/>
    </row>
    <row r="36" spans="1:35">
      <c r="A36" s="5"/>
      <c r="B36" s="72"/>
      <c r="C36" s="2"/>
      <c r="D36" s="2"/>
      <c r="E36" s="2"/>
      <c r="F36" s="2"/>
      <c r="G36" s="2"/>
      <c r="H36" s="60"/>
      <c r="I36" s="1"/>
    </row>
    <row r="37" spans="1:35">
      <c r="A37" s="5"/>
      <c r="B37" s="72"/>
      <c r="C37" s="2"/>
      <c r="D37" s="2"/>
      <c r="E37" s="2"/>
      <c r="F37" s="2"/>
      <c r="G37" s="2"/>
      <c r="H37" s="60"/>
      <c r="I37" s="1"/>
    </row>
    <row r="38" spans="1:35">
      <c r="A38" s="5"/>
      <c r="B38" s="72"/>
      <c r="C38" s="2"/>
      <c r="D38" s="2"/>
      <c r="E38" s="2"/>
      <c r="F38" s="2"/>
      <c r="G38" s="2"/>
      <c r="H38" s="60"/>
      <c r="I38" s="72"/>
    </row>
    <row r="39" spans="1:35">
      <c r="A39" s="5"/>
      <c r="B39" s="72"/>
      <c r="C39" s="2"/>
      <c r="D39" s="2"/>
      <c r="E39" s="2"/>
      <c r="F39" s="2"/>
      <c r="G39" s="2"/>
      <c r="H39" s="60"/>
      <c r="I39" s="1"/>
    </row>
    <row r="40" spans="1:35">
      <c r="A40" s="6"/>
      <c r="B40" s="73"/>
      <c r="C40" s="2"/>
      <c r="D40" s="2"/>
      <c r="E40" s="2"/>
      <c r="F40" s="2"/>
      <c r="G40" s="2"/>
      <c r="H40" s="60"/>
      <c r="I40" s="1"/>
    </row>
    <row r="41" spans="1:35">
      <c r="A41" s="5"/>
      <c r="B41" s="72"/>
      <c r="C41" s="2"/>
      <c r="D41" s="2"/>
      <c r="E41" s="2"/>
      <c r="F41" s="2"/>
      <c r="G41" s="2"/>
      <c r="H41" s="60"/>
      <c r="I41" s="1"/>
      <c r="J41" s="19"/>
    </row>
    <row r="42" spans="1:35">
      <c r="A42" s="5"/>
      <c r="B42" s="72"/>
      <c r="C42" s="2"/>
      <c r="D42" s="2"/>
      <c r="E42" s="2"/>
      <c r="F42" s="2"/>
      <c r="G42" s="2"/>
      <c r="H42" s="60"/>
      <c r="I42" s="1"/>
      <c r="J42" s="4"/>
    </row>
    <row r="43" spans="1:35">
      <c r="A43" s="5"/>
      <c r="B43" s="72"/>
      <c r="C43" s="2"/>
      <c r="D43" s="2"/>
      <c r="E43" s="2"/>
      <c r="F43" s="2"/>
      <c r="G43" s="2"/>
      <c r="H43" s="60"/>
      <c r="I43" s="1"/>
      <c r="J43" s="4"/>
    </row>
    <row r="44" spans="1:35">
      <c r="A44" s="5"/>
      <c r="B44" s="72"/>
      <c r="C44" s="2"/>
      <c r="D44" s="2"/>
      <c r="E44" s="2"/>
      <c r="F44" s="2"/>
      <c r="G44" s="2"/>
      <c r="H44" s="60"/>
      <c r="I44" s="1"/>
      <c r="J44" s="4"/>
    </row>
    <row r="45" spans="1:35">
      <c r="A45" s="5"/>
      <c r="B45" s="72"/>
      <c r="C45" s="2"/>
      <c r="D45" s="2"/>
      <c r="E45" s="2"/>
      <c r="F45" s="2"/>
      <c r="G45" s="2"/>
      <c r="H45" s="60"/>
      <c r="I45" s="1"/>
      <c r="J45" s="4"/>
    </row>
    <row r="46" spans="1:35">
      <c r="A46" s="6"/>
      <c r="B46" s="73"/>
      <c r="C46" s="2"/>
      <c r="D46" s="2"/>
      <c r="E46" s="2"/>
      <c r="F46" s="2"/>
      <c r="G46" s="2"/>
      <c r="H46" s="60"/>
      <c r="I46" s="1"/>
      <c r="J46" s="2"/>
      <c r="K46" s="2"/>
    </row>
    <row r="47" spans="1:35">
      <c r="A47" s="5"/>
      <c r="B47" s="72"/>
      <c r="C47" s="2"/>
      <c r="D47" s="2"/>
      <c r="E47" s="2"/>
      <c r="F47" s="2"/>
      <c r="G47" s="2"/>
      <c r="H47" s="60"/>
      <c r="I47" s="1"/>
      <c r="J47" s="4"/>
    </row>
    <row r="48" spans="1:35">
      <c r="A48" s="5"/>
      <c r="B48" s="72"/>
      <c r="C48" s="2"/>
      <c r="D48" s="2"/>
      <c r="E48" s="2"/>
      <c r="F48" s="2"/>
      <c r="G48" s="2"/>
      <c r="H48" s="60"/>
      <c r="I48" s="1"/>
      <c r="J48" s="3"/>
    </row>
    <row r="49" spans="1:10">
      <c r="A49" s="5"/>
      <c r="B49" s="72"/>
      <c r="C49" s="2"/>
      <c r="D49" s="2"/>
      <c r="E49" s="2"/>
      <c r="F49" s="2"/>
      <c r="G49" s="2"/>
      <c r="H49" s="60"/>
      <c r="I49" s="1"/>
      <c r="J49" s="4"/>
    </row>
    <row r="50" spans="1:10">
      <c r="A50" s="5"/>
      <c r="B50" s="72"/>
      <c r="C50" s="2"/>
      <c r="D50" s="2"/>
      <c r="E50" s="2"/>
      <c r="F50" s="2"/>
      <c r="G50" s="2"/>
      <c r="H50" s="60"/>
      <c r="I50" s="1"/>
      <c r="J50" s="4"/>
    </row>
    <row r="51" spans="1:10">
      <c r="A51" s="5"/>
      <c r="B51" s="72"/>
      <c r="C51" s="2"/>
      <c r="D51" s="2"/>
      <c r="E51" s="2"/>
      <c r="F51" s="2"/>
      <c r="G51" s="2"/>
      <c r="H51" s="60"/>
      <c r="I51" s="1"/>
      <c r="J51" s="4"/>
    </row>
    <row r="52" spans="1:10">
      <c r="A52" s="5"/>
      <c r="B52" s="72"/>
      <c r="C52" s="2"/>
      <c r="D52" s="2"/>
      <c r="E52" s="2"/>
      <c r="F52" s="2"/>
      <c r="G52" s="2"/>
      <c r="H52" s="60"/>
      <c r="I52" s="1"/>
      <c r="J52" s="4"/>
    </row>
    <row r="53" spans="1:10">
      <c r="A53" s="6"/>
      <c r="B53" s="73"/>
      <c r="C53" s="2"/>
      <c r="D53" s="2"/>
      <c r="E53" s="2"/>
      <c r="F53" s="2"/>
      <c r="G53" s="2"/>
      <c r="H53" s="60"/>
      <c r="I53" s="1"/>
      <c r="J53" s="4"/>
    </row>
    <row r="54" spans="1:10">
      <c r="A54" s="5"/>
      <c r="B54" s="72"/>
      <c r="C54" s="2"/>
      <c r="D54" s="2"/>
      <c r="E54" s="2"/>
      <c r="F54" s="2"/>
      <c r="G54" s="2"/>
      <c r="H54" s="60"/>
      <c r="I54" s="1"/>
      <c r="J54" s="3"/>
    </row>
    <row r="55" spans="1:10">
      <c r="A55" s="5"/>
      <c r="B55" s="72"/>
      <c r="C55" s="2"/>
      <c r="D55" s="2"/>
      <c r="E55" s="2"/>
      <c r="F55" s="2"/>
      <c r="G55" s="2"/>
      <c r="H55" s="60"/>
      <c r="I55" s="1"/>
      <c r="J55" s="4"/>
    </row>
    <row r="56" spans="1:10">
      <c r="A56" s="5"/>
      <c r="B56" s="72"/>
      <c r="C56" s="2"/>
      <c r="D56" s="2"/>
      <c r="E56" s="2"/>
      <c r="F56" s="2"/>
      <c r="G56" s="2"/>
      <c r="H56" s="60"/>
      <c r="I56" s="1"/>
      <c r="J56" s="4"/>
    </row>
    <row r="57" spans="1:10">
      <c r="A57" s="5"/>
      <c r="B57" s="72"/>
      <c r="C57" s="2"/>
      <c r="D57" s="2"/>
      <c r="E57" s="2"/>
      <c r="F57" s="2"/>
      <c r="G57" s="2"/>
      <c r="H57" s="60"/>
      <c r="I57" s="1"/>
      <c r="J57" s="4"/>
    </row>
    <row r="58" spans="1:10">
      <c r="A58" s="5"/>
      <c r="B58" s="72"/>
      <c r="C58" s="2"/>
      <c r="D58" s="2"/>
      <c r="E58" s="2"/>
      <c r="F58" s="2"/>
      <c r="G58" s="2"/>
      <c r="H58" s="60"/>
      <c r="I58" s="1"/>
      <c r="J58" s="4"/>
    </row>
    <row r="59" spans="1:10">
      <c r="A59" s="6"/>
      <c r="B59" s="73"/>
      <c r="C59" s="2"/>
      <c r="D59" s="2"/>
      <c r="E59" s="2"/>
      <c r="F59" s="2"/>
      <c r="G59" s="2"/>
      <c r="H59" s="60"/>
      <c r="I59" s="1"/>
      <c r="J59" s="4"/>
    </row>
    <row r="60" spans="1:10">
      <c r="A60" s="5"/>
      <c r="B60" s="72"/>
      <c r="C60" s="2"/>
      <c r="D60" s="2"/>
      <c r="E60" s="2"/>
      <c r="F60" s="2"/>
      <c r="G60" s="2"/>
      <c r="H60" s="60"/>
      <c r="I60" s="1"/>
      <c r="J60" s="4"/>
    </row>
    <row r="61" spans="1:10">
      <c r="A61" s="5"/>
      <c r="B61" s="72"/>
      <c r="C61" s="2"/>
      <c r="D61" s="2"/>
      <c r="E61" s="2"/>
      <c r="F61" s="2"/>
      <c r="G61" s="2"/>
      <c r="H61" s="60"/>
      <c r="I61" s="1"/>
      <c r="J61" s="3"/>
    </row>
    <row r="62" spans="1:10">
      <c r="A62" s="6"/>
      <c r="B62" s="73"/>
      <c r="C62" s="2"/>
      <c r="D62" s="2"/>
      <c r="E62" s="2"/>
      <c r="F62" s="2"/>
      <c r="G62" s="2"/>
      <c r="H62" s="60"/>
      <c r="I62" s="1"/>
      <c r="J62" s="4"/>
    </row>
    <row r="63" spans="1:10">
      <c r="A63" s="5"/>
      <c r="B63" s="72"/>
      <c r="C63" s="2"/>
      <c r="D63" s="2"/>
      <c r="E63" s="2"/>
      <c r="F63" s="2"/>
      <c r="G63" s="2"/>
      <c r="H63" s="60"/>
      <c r="I63" s="1"/>
      <c r="J63" s="4"/>
    </row>
    <row r="64" spans="1:10">
      <c r="A64" s="5"/>
      <c r="B64" s="72"/>
      <c r="C64" s="2"/>
      <c r="D64" s="2"/>
      <c r="E64" s="2"/>
      <c r="F64" s="2"/>
      <c r="G64" s="2"/>
      <c r="H64" s="60"/>
      <c r="I64" s="1"/>
      <c r="J64" s="4"/>
    </row>
    <row r="65" spans="1:15">
      <c r="A65" s="5"/>
      <c r="B65" s="72"/>
      <c r="C65" s="2"/>
      <c r="D65" s="2"/>
      <c r="E65" s="2"/>
      <c r="F65" s="2"/>
      <c r="G65" s="2"/>
      <c r="H65" s="60"/>
      <c r="I65" s="1"/>
      <c r="J65" s="4"/>
    </row>
    <row r="66" spans="1:15">
      <c r="A66" s="5"/>
      <c r="B66" s="72"/>
      <c r="C66" s="2"/>
      <c r="D66" s="2"/>
      <c r="E66" s="2"/>
      <c r="F66" s="2"/>
      <c r="G66" s="2"/>
      <c r="H66" s="60"/>
      <c r="I66" s="1"/>
      <c r="J66" s="4"/>
    </row>
    <row r="67" spans="1:15">
      <c r="A67" s="5"/>
      <c r="B67" s="72"/>
      <c r="C67" s="2"/>
      <c r="D67" s="2"/>
      <c r="E67" s="2"/>
      <c r="F67" s="2"/>
      <c r="G67" s="2"/>
      <c r="H67" s="60"/>
      <c r="I67" s="1"/>
      <c r="J67" s="4"/>
    </row>
    <row r="68" spans="1:15">
      <c r="A68" s="5"/>
      <c r="B68" s="72"/>
      <c r="C68" s="2"/>
      <c r="D68" s="2"/>
      <c r="E68" s="2"/>
      <c r="F68" s="2"/>
      <c r="G68" s="2"/>
      <c r="H68" s="60"/>
      <c r="I68" s="1"/>
      <c r="J68" s="3"/>
    </row>
    <row r="69" spans="1:15">
      <c r="A69" s="7"/>
      <c r="B69" s="71"/>
      <c r="C69" s="8"/>
      <c r="D69" s="8"/>
      <c r="E69" s="8"/>
      <c r="F69" s="8"/>
      <c r="G69" s="8"/>
      <c r="H69" s="76"/>
      <c r="I69" s="1"/>
      <c r="J69" s="4"/>
    </row>
    <row r="70" spans="1:15">
      <c r="A70" s="5"/>
      <c r="B70" s="72"/>
      <c r="C70" s="2"/>
      <c r="D70" s="2"/>
      <c r="E70" s="2"/>
      <c r="F70" s="2"/>
      <c r="G70" s="2"/>
      <c r="H70" s="60"/>
      <c r="I70" s="1"/>
      <c r="J70" s="4"/>
      <c r="L70" s="2"/>
      <c r="M70" s="2"/>
      <c r="N70" s="2"/>
      <c r="O70" s="60"/>
    </row>
    <row r="71" spans="1:15">
      <c r="A71" s="6"/>
      <c r="B71" s="73"/>
      <c r="C71" s="2"/>
      <c r="D71" s="2"/>
      <c r="E71" s="2"/>
      <c r="F71" s="2"/>
      <c r="G71" s="2"/>
      <c r="H71" s="60"/>
      <c r="I71" s="1"/>
      <c r="J71" s="4"/>
    </row>
    <row r="72" spans="1:15">
      <c r="A72" s="5"/>
      <c r="B72" s="72"/>
      <c r="C72" s="2"/>
      <c r="D72" s="2"/>
      <c r="E72" s="2"/>
      <c r="F72" s="2"/>
      <c r="G72" s="2"/>
      <c r="H72" s="60"/>
      <c r="I72" s="1"/>
      <c r="J72" s="4"/>
    </row>
    <row r="73" spans="1:15">
      <c r="A73" s="5"/>
      <c r="B73" s="72"/>
      <c r="C73" s="2"/>
      <c r="D73" s="2"/>
      <c r="E73" s="2"/>
      <c r="F73" s="2"/>
      <c r="G73" s="2"/>
      <c r="H73" s="60"/>
      <c r="I73" s="1"/>
      <c r="J73" s="4"/>
    </row>
    <row r="74" spans="1:15">
      <c r="A74" s="5"/>
      <c r="B74" s="72"/>
      <c r="C74" s="2"/>
      <c r="D74" s="2"/>
      <c r="E74" s="2"/>
      <c r="F74" s="2"/>
      <c r="G74" s="2"/>
      <c r="H74" s="60"/>
      <c r="I74" s="1"/>
      <c r="J74" s="4"/>
    </row>
    <row r="75" spans="1:15">
      <c r="A75" s="7"/>
      <c r="B75" s="71"/>
      <c r="C75" s="8"/>
      <c r="D75" s="8"/>
      <c r="E75" s="8"/>
      <c r="F75" s="8"/>
      <c r="G75" s="8"/>
      <c r="H75" s="76"/>
      <c r="I75" s="1"/>
      <c r="J75" s="4"/>
    </row>
    <row r="76" spans="1:15">
      <c r="A76" s="5"/>
      <c r="B76" s="72"/>
      <c r="C76" s="2"/>
      <c r="D76" s="2"/>
      <c r="E76" s="2"/>
      <c r="F76" s="2"/>
      <c r="G76" s="2"/>
      <c r="H76" s="60"/>
      <c r="I76" s="1"/>
      <c r="J76" s="4"/>
    </row>
    <row r="77" spans="1:15">
      <c r="A77" s="6"/>
      <c r="B77" s="73"/>
      <c r="C77" s="2"/>
      <c r="D77" s="2"/>
      <c r="E77" s="2"/>
      <c r="F77" s="2"/>
      <c r="G77" s="2"/>
      <c r="H77" s="60"/>
      <c r="I77" s="1"/>
      <c r="J77" s="3"/>
    </row>
    <row r="78" spans="1:15">
      <c r="A78" s="5"/>
      <c r="B78" s="72"/>
      <c r="C78" s="2"/>
      <c r="D78" s="2"/>
      <c r="E78" s="2"/>
      <c r="F78" s="2"/>
      <c r="G78" s="2"/>
      <c r="H78" s="60"/>
      <c r="I78" s="1"/>
      <c r="J78" s="4"/>
    </row>
    <row r="79" spans="1:15">
      <c r="A79" s="5"/>
      <c r="B79" s="72"/>
      <c r="C79" s="2"/>
      <c r="D79" s="2"/>
      <c r="E79" s="2"/>
      <c r="F79" s="2"/>
      <c r="G79" s="2"/>
      <c r="H79" s="60"/>
      <c r="I79" s="1"/>
      <c r="J79" s="4"/>
    </row>
    <row r="80" spans="1:15">
      <c r="A80" s="5"/>
      <c r="B80" s="72"/>
      <c r="C80" s="2"/>
      <c r="D80" s="2"/>
      <c r="E80" s="2"/>
      <c r="F80" s="2"/>
      <c r="G80" s="2"/>
      <c r="H80" s="60"/>
      <c r="I80" s="1"/>
      <c r="J80" s="4"/>
    </row>
    <row r="81" spans="1:10">
      <c r="A81" s="7"/>
      <c r="B81" s="71"/>
      <c r="C81" s="8"/>
      <c r="D81" s="8"/>
      <c r="E81" s="8"/>
      <c r="F81" s="8"/>
      <c r="G81" s="8"/>
      <c r="H81" s="76"/>
      <c r="I81" s="1"/>
      <c r="J81" s="4"/>
    </row>
    <row r="82" spans="1:10">
      <c r="A82" s="5"/>
      <c r="B82" s="72"/>
      <c r="C82" s="2"/>
      <c r="D82" s="2"/>
      <c r="E82" s="2"/>
      <c r="F82" s="2"/>
      <c r="G82" s="2"/>
      <c r="H82" s="60"/>
      <c r="I82" s="1"/>
      <c r="J82" s="3"/>
    </row>
    <row r="83" spans="1:10">
      <c r="A83" s="6"/>
      <c r="B83" s="73"/>
      <c r="C83" s="2"/>
      <c r="D83" s="2"/>
      <c r="E83" s="2"/>
      <c r="F83" s="2"/>
      <c r="G83" s="2"/>
      <c r="H83" s="60"/>
      <c r="I83" s="1"/>
      <c r="J83" s="4"/>
    </row>
    <row r="84" spans="1:10">
      <c r="A84" s="5"/>
      <c r="B84" s="72"/>
      <c r="C84" s="2"/>
      <c r="D84" s="2"/>
      <c r="E84" s="2"/>
      <c r="F84" s="2"/>
      <c r="G84" s="2"/>
      <c r="H84" s="60"/>
      <c r="I84" s="1"/>
      <c r="J84" s="4"/>
    </row>
    <row r="85" spans="1:10">
      <c r="A85" s="5"/>
      <c r="B85" s="72"/>
      <c r="C85" s="2"/>
      <c r="D85" s="2"/>
      <c r="E85" s="2"/>
      <c r="F85" s="2"/>
      <c r="G85" s="2"/>
      <c r="H85" s="60"/>
      <c r="I85" s="1"/>
      <c r="J85" s="4"/>
    </row>
    <row r="86" spans="1:10">
      <c r="A86" s="5"/>
      <c r="B86" s="72"/>
      <c r="C86" s="2"/>
      <c r="D86" s="2"/>
      <c r="E86" s="2"/>
      <c r="F86" s="2"/>
      <c r="G86" s="2"/>
      <c r="H86" s="60"/>
      <c r="I86" s="1"/>
      <c r="J86" s="4"/>
    </row>
    <row r="87" spans="1:10">
      <c r="A87" s="5"/>
      <c r="B87" s="72"/>
      <c r="C87" s="2"/>
      <c r="D87" s="2"/>
      <c r="E87" s="2"/>
      <c r="F87" s="2"/>
      <c r="G87" s="2"/>
      <c r="H87" s="60"/>
      <c r="I87" s="1"/>
      <c r="J87" s="4"/>
    </row>
    <row r="88" spans="1:10">
      <c r="A88" s="5"/>
      <c r="B88" s="72"/>
      <c r="C88" s="2"/>
      <c r="D88" s="2"/>
      <c r="E88" s="2"/>
      <c r="F88" s="2"/>
      <c r="G88" s="2"/>
      <c r="H88" s="60"/>
      <c r="I88" s="1"/>
      <c r="J88" s="3"/>
    </row>
    <row r="89" spans="1:10">
      <c r="A89" s="7"/>
      <c r="B89" s="71"/>
      <c r="C89" s="8"/>
      <c r="D89" s="8"/>
      <c r="E89" s="8"/>
      <c r="F89" s="8"/>
      <c r="G89" s="8"/>
      <c r="H89" s="76"/>
      <c r="I89" s="1"/>
      <c r="J89" s="4"/>
    </row>
    <row r="90" spans="1:10">
      <c r="A90" s="5"/>
      <c r="B90" s="72"/>
      <c r="C90" s="2"/>
      <c r="D90" s="2"/>
      <c r="E90" s="2"/>
      <c r="F90" s="2"/>
      <c r="G90" s="2"/>
      <c r="H90" s="60"/>
      <c r="I90" s="1"/>
      <c r="J90" s="4"/>
    </row>
    <row r="91" spans="1:10">
      <c r="A91" s="6"/>
      <c r="B91" s="73"/>
      <c r="C91" s="2"/>
      <c r="D91" s="2"/>
      <c r="E91" s="2"/>
      <c r="F91" s="2"/>
      <c r="G91" s="2"/>
      <c r="H91" s="60"/>
      <c r="I91" s="1"/>
      <c r="J91" s="4"/>
    </row>
    <row r="92" spans="1:10">
      <c r="A92" s="5"/>
      <c r="B92" s="72"/>
      <c r="C92" s="2"/>
      <c r="D92" s="2"/>
      <c r="E92" s="2"/>
      <c r="F92" s="2"/>
      <c r="G92" s="2"/>
      <c r="H92" s="60"/>
      <c r="I92" s="1"/>
      <c r="J92" s="4"/>
    </row>
    <row r="93" spans="1:10">
      <c r="A93" s="5"/>
      <c r="B93" s="72"/>
      <c r="C93" s="2"/>
      <c r="D93" s="2"/>
      <c r="E93" s="2"/>
      <c r="F93" s="2"/>
      <c r="G93" s="2"/>
      <c r="H93" s="60"/>
      <c r="I93" s="1"/>
      <c r="J93" s="4"/>
    </row>
    <row r="94" spans="1:10">
      <c r="A94" s="5"/>
      <c r="B94" s="72"/>
      <c r="C94" s="2"/>
      <c r="D94" s="2"/>
      <c r="E94" s="2"/>
      <c r="F94" s="2"/>
      <c r="G94" s="2"/>
      <c r="H94" s="60"/>
      <c r="I94" s="1"/>
      <c r="J94" s="4"/>
    </row>
    <row r="95" spans="1:10">
      <c r="A95" s="7"/>
      <c r="B95" s="71"/>
      <c r="C95" s="8"/>
      <c r="D95" s="8"/>
      <c r="E95" s="8"/>
      <c r="F95" s="8"/>
      <c r="G95" s="8"/>
      <c r="H95" s="76"/>
      <c r="I95" s="1"/>
      <c r="J95" s="4"/>
    </row>
    <row r="96" spans="1:10">
      <c r="A96" s="5"/>
      <c r="B96" s="72"/>
      <c r="C96" s="2"/>
      <c r="D96" s="2"/>
      <c r="E96" s="2"/>
      <c r="F96" s="2"/>
      <c r="G96" s="2"/>
      <c r="H96" s="60"/>
      <c r="I96" s="1"/>
      <c r="J96" s="3"/>
    </row>
    <row r="97" spans="1:10">
      <c r="A97" s="6"/>
      <c r="B97" s="73"/>
      <c r="C97" s="2"/>
      <c r="D97" s="2"/>
      <c r="E97" s="2"/>
      <c r="F97" s="2"/>
      <c r="G97" s="2"/>
      <c r="H97" s="60"/>
      <c r="I97" s="1"/>
      <c r="J97" s="4"/>
    </row>
    <row r="98" spans="1:10">
      <c r="A98" s="5"/>
      <c r="B98" s="72"/>
      <c r="C98" s="2"/>
      <c r="D98" s="2"/>
      <c r="E98" s="2"/>
      <c r="F98" s="2"/>
      <c r="G98" s="2"/>
      <c r="H98" s="60"/>
      <c r="I98" s="1"/>
      <c r="J98" s="4"/>
    </row>
    <row r="99" spans="1:10">
      <c r="A99" s="5"/>
      <c r="B99" s="72"/>
      <c r="C99" s="2"/>
      <c r="D99" s="2"/>
      <c r="E99" s="2"/>
      <c r="F99" s="2"/>
      <c r="G99" s="2"/>
      <c r="H99" s="60"/>
      <c r="I99" s="1"/>
      <c r="J99" s="4"/>
    </row>
    <row r="100" spans="1:10">
      <c r="A100" s="5"/>
      <c r="B100" s="72"/>
      <c r="C100" s="2"/>
      <c r="D100" s="2"/>
      <c r="E100" s="2"/>
      <c r="F100" s="2"/>
      <c r="G100" s="2"/>
      <c r="H100" s="60"/>
      <c r="I100" s="1"/>
      <c r="J100" s="4"/>
    </row>
    <row r="101" spans="1:10">
      <c r="A101" s="5"/>
      <c r="B101" s="72"/>
      <c r="C101" s="2"/>
      <c r="D101" s="2"/>
      <c r="E101" s="2"/>
      <c r="F101" s="2"/>
      <c r="G101" s="2"/>
      <c r="H101" s="60"/>
      <c r="I101" s="1"/>
      <c r="J101" s="4"/>
    </row>
    <row r="102" spans="1:10">
      <c r="A102" s="5"/>
      <c r="B102" s="72"/>
      <c r="C102" s="2"/>
      <c r="D102" s="2"/>
      <c r="E102" s="2"/>
      <c r="F102" s="2"/>
      <c r="G102" s="2"/>
      <c r="H102" s="60"/>
      <c r="I102" s="1"/>
      <c r="J102" s="3"/>
    </row>
    <row r="103" spans="1:10">
      <c r="A103" s="5"/>
      <c r="B103" s="72"/>
      <c r="C103" s="2"/>
      <c r="D103" s="2"/>
      <c r="E103" s="2"/>
      <c r="F103" s="2"/>
      <c r="G103" s="2"/>
      <c r="H103" s="60"/>
      <c r="I103" s="1"/>
      <c r="J103" s="4"/>
    </row>
    <row r="104" spans="1:10">
      <c r="A104" s="5"/>
      <c r="B104" s="72"/>
      <c r="C104" s="2"/>
      <c r="D104" s="2"/>
      <c r="E104" s="2"/>
      <c r="F104" s="2"/>
      <c r="G104" s="2"/>
      <c r="H104" s="60"/>
      <c r="I104" s="1"/>
      <c r="J104" s="4"/>
    </row>
    <row r="105" spans="1:10">
      <c r="A105" s="5"/>
      <c r="B105" s="72"/>
      <c r="C105" s="2"/>
      <c r="D105" s="2"/>
      <c r="E105" s="2"/>
      <c r="F105" s="2"/>
      <c r="G105" s="2"/>
      <c r="H105" s="60"/>
      <c r="I105" s="1"/>
      <c r="J105" s="4"/>
    </row>
    <row r="106" spans="1:10">
      <c r="A106" s="5"/>
      <c r="B106" s="72"/>
      <c r="C106" s="2"/>
      <c r="D106" s="2"/>
      <c r="E106" s="2"/>
      <c r="F106" s="2"/>
      <c r="G106" s="2"/>
      <c r="H106" s="60"/>
      <c r="I106" s="1"/>
      <c r="J106" s="4"/>
    </row>
    <row r="107" spans="1:10">
      <c r="A107" s="7"/>
      <c r="B107" s="71"/>
      <c r="C107" s="8"/>
      <c r="D107" s="8"/>
      <c r="E107" s="8"/>
      <c r="F107" s="8"/>
      <c r="G107" s="8"/>
      <c r="H107" s="76"/>
      <c r="I107" s="1"/>
      <c r="J107" s="4"/>
    </row>
    <row r="108" spans="1:10">
      <c r="A108" s="5"/>
      <c r="B108" s="72"/>
      <c r="C108" s="2"/>
      <c r="D108" s="2"/>
      <c r="E108" s="2"/>
      <c r="F108" s="2"/>
      <c r="G108" s="2"/>
      <c r="H108" s="60"/>
      <c r="I108" s="1"/>
      <c r="J108" s="4"/>
    </row>
    <row r="109" spans="1:10">
      <c r="A109" s="6"/>
      <c r="B109" s="73"/>
      <c r="C109" s="2"/>
      <c r="D109" s="2"/>
      <c r="E109" s="2"/>
      <c r="F109" s="2"/>
      <c r="G109" s="2"/>
      <c r="H109" s="60"/>
      <c r="I109" s="1"/>
      <c r="J109" s="4"/>
    </row>
    <row r="110" spans="1:10">
      <c r="A110" s="5"/>
      <c r="B110" s="72"/>
      <c r="C110" s="2"/>
      <c r="D110" s="2"/>
      <c r="E110" s="2"/>
      <c r="F110" s="2"/>
      <c r="G110" s="2"/>
      <c r="H110" s="60"/>
      <c r="I110" s="1"/>
      <c r="J110" s="4"/>
    </row>
    <row r="111" spans="1:10">
      <c r="A111" s="5"/>
      <c r="B111" s="72"/>
      <c r="C111" s="2"/>
      <c r="D111" s="2"/>
      <c r="E111" s="2"/>
      <c r="F111" s="2"/>
      <c r="G111" s="2"/>
      <c r="H111" s="60"/>
      <c r="I111" s="1"/>
      <c r="J111" s="4"/>
    </row>
    <row r="112" spans="1:10">
      <c r="A112" s="5"/>
      <c r="B112" s="72"/>
      <c r="C112" s="2"/>
      <c r="D112" s="2"/>
      <c r="E112" s="2"/>
      <c r="F112" s="2"/>
      <c r="G112" s="2"/>
      <c r="H112" s="60"/>
      <c r="I112" s="1"/>
      <c r="J112" s="3"/>
    </row>
    <row r="113" spans="1:10">
      <c r="A113" s="5"/>
      <c r="B113" s="72"/>
      <c r="C113" s="2"/>
      <c r="D113" s="2"/>
      <c r="E113" s="2"/>
      <c r="F113" s="2"/>
      <c r="G113" s="2"/>
      <c r="H113" s="60"/>
      <c r="I113" s="1"/>
      <c r="J113" s="4"/>
    </row>
    <row r="114" spans="1:10">
      <c r="A114" s="5"/>
      <c r="B114" s="72"/>
      <c r="C114" s="2"/>
      <c r="D114" s="2"/>
      <c r="E114" s="2"/>
      <c r="F114" s="2"/>
      <c r="G114" s="2"/>
      <c r="H114" s="60"/>
      <c r="I114" s="1"/>
      <c r="J114" s="4"/>
    </row>
    <row r="115" spans="1:10">
      <c r="A115" s="5"/>
      <c r="B115" s="72"/>
      <c r="C115" s="2"/>
      <c r="D115" s="2"/>
      <c r="E115" s="2"/>
      <c r="F115" s="2"/>
      <c r="G115" s="2"/>
      <c r="H115" s="60"/>
      <c r="I115" s="1"/>
      <c r="J115" s="4"/>
    </row>
    <row r="116" spans="1:10">
      <c r="A116" s="5"/>
      <c r="B116" s="72"/>
      <c r="C116" s="2"/>
      <c r="D116" s="2"/>
      <c r="E116" s="2"/>
      <c r="F116" s="2"/>
      <c r="G116" s="2"/>
      <c r="H116" s="60"/>
      <c r="I116" s="1"/>
      <c r="J116" s="4"/>
    </row>
    <row r="117" spans="1:10">
      <c r="A117" s="5"/>
      <c r="B117" s="72"/>
      <c r="C117" s="2"/>
      <c r="D117" s="2"/>
      <c r="E117" s="2"/>
      <c r="F117" s="2"/>
      <c r="G117" s="2"/>
      <c r="H117" s="60"/>
      <c r="I117" s="1"/>
      <c r="J117" s="4"/>
    </row>
    <row r="118" spans="1:10">
      <c r="A118" s="5"/>
      <c r="B118" s="72"/>
      <c r="C118" s="2"/>
      <c r="D118" s="2"/>
      <c r="E118" s="2"/>
      <c r="F118" s="2"/>
      <c r="G118" s="2"/>
      <c r="H118" s="60"/>
      <c r="I118" s="1"/>
      <c r="J118" s="4"/>
    </row>
    <row r="119" spans="1:10">
      <c r="A119" s="5"/>
      <c r="B119" s="72"/>
      <c r="C119" s="2"/>
      <c r="D119" s="2"/>
      <c r="E119" s="2"/>
      <c r="F119" s="2"/>
      <c r="G119" s="2"/>
      <c r="H119" s="60"/>
      <c r="I119" s="1"/>
      <c r="J119" s="4"/>
    </row>
    <row r="120" spans="1:10">
      <c r="A120" s="7"/>
      <c r="B120" s="71"/>
      <c r="C120" s="8"/>
      <c r="D120" s="8"/>
      <c r="E120" s="8"/>
      <c r="F120" s="8"/>
      <c r="G120" s="8"/>
      <c r="H120" s="76"/>
      <c r="I120" s="1"/>
      <c r="J120" s="4"/>
    </row>
    <row r="121" spans="1:10">
      <c r="A121" s="5"/>
      <c r="B121" s="72"/>
      <c r="C121" s="2"/>
      <c r="D121" s="2"/>
      <c r="E121" s="2"/>
      <c r="F121" s="2"/>
      <c r="G121" s="2"/>
      <c r="H121" s="60"/>
      <c r="I121" s="1"/>
      <c r="J121" s="4"/>
    </row>
    <row r="122" spans="1:10">
      <c r="A122" s="6"/>
      <c r="B122" s="73"/>
      <c r="C122" s="2"/>
      <c r="D122" s="2"/>
      <c r="E122" s="2"/>
      <c r="F122" s="2"/>
      <c r="G122" s="2"/>
      <c r="H122" s="60"/>
      <c r="I122" s="1"/>
      <c r="J122" s="4"/>
    </row>
    <row r="123" spans="1:10">
      <c r="A123" s="5"/>
      <c r="B123" s="72"/>
      <c r="C123" s="2"/>
      <c r="D123" s="2"/>
      <c r="E123" s="2"/>
      <c r="F123" s="2"/>
      <c r="G123" s="2"/>
      <c r="H123" s="60"/>
      <c r="I123" s="1"/>
      <c r="J123" s="4"/>
    </row>
    <row r="124" spans="1:10">
      <c r="A124" s="5"/>
      <c r="B124" s="72"/>
      <c r="C124" s="2"/>
      <c r="D124" s="2"/>
      <c r="E124" s="2"/>
      <c r="F124" s="2"/>
      <c r="G124" s="2"/>
      <c r="H124" s="60"/>
      <c r="I124" s="1"/>
      <c r="J124" s="4"/>
    </row>
    <row r="125" spans="1:10">
      <c r="A125" s="5"/>
      <c r="B125" s="72"/>
      <c r="C125" s="2"/>
      <c r="D125" s="2"/>
      <c r="E125" s="2"/>
      <c r="F125" s="2"/>
      <c r="G125" s="2"/>
      <c r="H125" s="60"/>
      <c r="I125" s="1"/>
      <c r="J125" s="3"/>
    </row>
    <row r="126" spans="1:10">
      <c r="A126" s="5"/>
      <c r="B126" s="72"/>
      <c r="C126" s="2"/>
      <c r="D126" s="2"/>
      <c r="E126" s="2"/>
      <c r="F126" s="2"/>
      <c r="G126" s="2"/>
      <c r="H126" s="60"/>
      <c r="I126" s="1"/>
      <c r="J126" s="4"/>
    </row>
    <row r="127" spans="1:10">
      <c r="A127" s="5"/>
      <c r="B127" s="72"/>
      <c r="C127" s="2"/>
      <c r="D127" s="2"/>
      <c r="E127" s="2"/>
      <c r="F127" s="2"/>
      <c r="G127" s="2"/>
      <c r="H127" s="60"/>
      <c r="I127" s="1"/>
      <c r="J127" s="4"/>
    </row>
    <row r="128" spans="1:10">
      <c r="A128" s="7"/>
      <c r="B128" s="71"/>
      <c r="C128" s="8"/>
      <c r="D128" s="8"/>
      <c r="E128" s="8"/>
      <c r="F128" s="8"/>
      <c r="G128" s="8"/>
      <c r="H128" s="76"/>
      <c r="I128" s="1"/>
      <c r="J128" s="4"/>
    </row>
    <row r="129" spans="1:10">
      <c r="A129" s="5"/>
      <c r="B129" s="72"/>
      <c r="C129" s="2"/>
      <c r="D129" s="2"/>
      <c r="E129" s="2"/>
      <c r="F129" s="2"/>
      <c r="G129" s="2"/>
      <c r="H129" s="60"/>
      <c r="I129" s="1"/>
      <c r="J129" s="4"/>
    </row>
    <row r="130" spans="1:10">
      <c r="A130" s="6"/>
      <c r="B130" s="73"/>
      <c r="C130" s="2"/>
      <c r="D130" s="2"/>
      <c r="E130" s="2"/>
      <c r="F130" s="2"/>
      <c r="G130" s="2"/>
      <c r="H130" s="60"/>
      <c r="I130" s="1"/>
      <c r="J130" s="4"/>
    </row>
    <row r="131" spans="1:10">
      <c r="A131" s="5"/>
      <c r="B131" s="72"/>
      <c r="C131" s="2"/>
      <c r="D131" s="2"/>
      <c r="E131" s="2"/>
      <c r="F131" s="2"/>
      <c r="G131" s="2"/>
      <c r="H131" s="60"/>
      <c r="I131" s="1"/>
      <c r="J131" s="4"/>
    </row>
    <row r="132" spans="1:10">
      <c r="A132" s="5"/>
      <c r="B132" s="72"/>
      <c r="C132" s="2"/>
      <c r="D132" s="2"/>
      <c r="E132" s="2"/>
      <c r="F132" s="2"/>
      <c r="G132" s="2"/>
      <c r="H132" s="60"/>
      <c r="I132" s="1"/>
      <c r="J132" s="4"/>
    </row>
    <row r="133" spans="1:10">
      <c r="A133" s="5"/>
      <c r="B133" s="72"/>
      <c r="C133" s="2"/>
      <c r="D133" s="2"/>
      <c r="E133" s="2"/>
      <c r="F133" s="2"/>
      <c r="G133" s="2"/>
      <c r="H133" s="60"/>
      <c r="I133" s="1"/>
      <c r="J133" s="3"/>
    </row>
    <row r="134" spans="1:10">
      <c r="A134" s="7"/>
      <c r="B134" s="71"/>
      <c r="C134" s="8"/>
      <c r="D134" s="8"/>
      <c r="E134" s="8"/>
      <c r="F134" s="8"/>
      <c r="G134" s="8"/>
      <c r="H134" s="76"/>
      <c r="I134" s="1"/>
      <c r="J134" s="4"/>
    </row>
    <row r="135" spans="1:10">
      <c r="A135" s="5"/>
      <c r="B135" s="72"/>
      <c r="C135" s="2"/>
      <c r="D135" s="2"/>
      <c r="E135" s="2"/>
      <c r="F135" s="2"/>
      <c r="G135" s="2"/>
      <c r="H135" s="60"/>
      <c r="I135" s="1"/>
      <c r="J135" s="4"/>
    </row>
    <row r="136" spans="1:10">
      <c r="H136" s="77"/>
      <c r="I136" s="1"/>
      <c r="J136" s="4"/>
    </row>
    <row r="137" spans="1:10">
      <c r="H137" s="77"/>
      <c r="I137" s="1"/>
      <c r="J137" s="4"/>
    </row>
    <row r="138" spans="1:10">
      <c r="H138" s="77"/>
      <c r="I138" s="1"/>
      <c r="J138" s="4"/>
    </row>
    <row r="139" spans="1:10">
      <c r="H139" s="77"/>
      <c r="I139" s="1"/>
      <c r="J139" s="3"/>
    </row>
    <row r="140" spans="1:10">
      <c r="H140" s="77"/>
      <c r="I140" s="1"/>
      <c r="J140" s="4"/>
    </row>
    <row r="141" spans="1:10">
      <c r="H141" s="77"/>
      <c r="I141" s="1"/>
      <c r="J141" s="4"/>
    </row>
    <row r="142" spans="1:10">
      <c r="H142" s="77"/>
      <c r="I142" s="1"/>
      <c r="J142" s="4"/>
    </row>
    <row r="143" spans="1:10">
      <c r="H143" s="77"/>
      <c r="I143" s="1"/>
      <c r="J143" s="4"/>
    </row>
    <row r="144" spans="1:10">
      <c r="H144" s="77"/>
      <c r="I144" s="1"/>
      <c r="J144" s="4"/>
    </row>
    <row r="145" spans="1:10">
      <c r="H145" s="77"/>
      <c r="I145" s="1"/>
      <c r="J145" s="4"/>
    </row>
    <row r="146" spans="1:10">
      <c r="H146" s="77"/>
      <c r="I146" s="1"/>
      <c r="J146" s="4"/>
    </row>
    <row r="147" spans="1:10">
      <c r="H147" s="77"/>
      <c r="I147" s="1"/>
      <c r="J147" s="4"/>
    </row>
    <row r="148" spans="1:10">
      <c r="H148" s="77"/>
      <c r="I148" s="1"/>
      <c r="J148" s="4"/>
    </row>
    <row r="149" spans="1:10">
      <c r="A149" s="5"/>
      <c r="B149" s="72"/>
      <c r="C149" s="2"/>
      <c r="D149" s="2"/>
      <c r="E149" s="2"/>
      <c r="F149" s="2"/>
      <c r="G149" s="2"/>
      <c r="H149" s="60"/>
      <c r="I149" s="1"/>
      <c r="J149" s="4"/>
    </row>
    <row r="150" spans="1:10">
      <c r="A150" s="6"/>
      <c r="B150" s="73"/>
      <c r="C150" s="2"/>
      <c r="D150" s="2"/>
      <c r="E150" s="2"/>
      <c r="F150" s="2"/>
      <c r="G150" s="2"/>
      <c r="H150" s="60"/>
      <c r="I150" s="1"/>
      <c r="J150" s="4"/>
    </row>
    <row r="151" spans="1:10">
      <c r="A151" s="5"/>
      <c r="B151" s="72"/>
      <c r="C151" s="2"/>
      <c r="D151" s="2"/>
      <c r="E151" s="2"/>
      <c r="F151" s="2"/>
      <c r="G151" s="2"/>
      <c r="H151" s="60"/>
      <c r="I151" s="1"/>
      <c r="J151" s="4"/>
    </row>
    <row r="152" spans="1:10">
      <c r="A152" s="5"/>
      <c r="B152" s="72"/>
      <c r="C152" s="2"/>
      <c r="D152" s="2"/>
      <c r="E152" s="2"/>
      <c r="F152" s="2"/>
      <c r="G152" s="2"/>
      <c r="H152" s="60"/>
      <c r="I152" s="1"/>
      <c r="J152" s="4"/>
    </row>
    <row r="153" spans="1:10">
      <c r="A153" s="5"/>
      <c r="B153" s="72"/>
      <c r="C153" s="2"/>
      <c r="D153" s="2"/>
      <c r="E153" s="2"/>
      <c r="F153" s="2"/>
      <c r="G153" s="2"/>
      <c r="H153" s="60"/>
      <c r="I153" s="1"/>
      <c r="J153" s="3"/>
    </row>
    <row r="154" spans="1:10">
      <c r="A154" s="5"/>
      <c r="B154" s="72"/>
      <c r="C154" s="2"/>
      <c r="D154" s="2"/>
      <c r="E154" s="2"/>
      <c r="F154" s="2"/>
      <c r="G154" s="2"/>
      <c r="H154" s="60"/>
      <c r="I154" s="1"/>
      <c r="J154" s="4"/>
    </row>
    <row r="155" spans="1:10">
      <c r="A155" s="5"/>
      <c r="B155" s="72"/>
      <c r="C155" s="2"/>
      <c r="D155" s="2"/>
      <c r="E155" s="2"/>
      <c r="F155" s="2"/>
      <c r="G155" s="2"/>
      <c r="H155" s="60"/>
      <c r="I155" s="1"/>
      <c r="J155" s="4"/>
    </row>
    <row r="156" spans="1:10">
      <c r="A156" s="7"/>
      <c r="B156" s="71"/>
      <c r="C156" s="8"/>
      <c r="D156" s="8"/>
      <c r="E156" s="8"/>
      <c r="F156" s="8"/>
      <c r="G156" s="8"/>
      <c r="H156" s="76"/>
      <c r="I156" s="1"/>
      <c r="J156" s="4"/>
    </row>
    <row r="157" spans="1:10">
      <c r="A157" s="5"/>
      <c r="B157" s="72"/>
      <c r="C157" s="2"/>
      <c r="D157" s="2"/>
      <c r="E157" s="2"/>
      <c r="F157" s="2"/>
      <c r="G157" s="2"/>
      <c r="H157" s="60"/>
      <c r="I157" s="1"/>
      <c r="J157" s="4"/>
    </row>
    <row r="158" spans="1:10">
      <c r="A158" s="6"/>
      <c r="B158" s="73"/>
      <c r="C158" s="2"/>
      <c r="D158" s="2"/>
      <c r="E158" s="2"/>
      <c r="F158" s="2"/>
      <c r="G158" s="2"/>
      <c r="H158" s="60"/>
      <c r="I158" s="1"/>
      <c r="J158" s="4"/>
    </row>
    <row r="159" spans="1:10">
      <c r="A159" s="7"/>
      <c r="B159" s="71"/>
      <c r="C159" s="8"/>
      <c r="D159" s="8"/>
      <c r="E159" s="8"/>
      <c r="F159" s="8"/>
      <c r="G159" s="8"/>
      <c r="H159" s="76"/>
      <c r="I159" s="1"/>
      <c r="J159" s="4"/>
    </row>
    <row r="160" spans="1:10">
      <c r="A160" s="5"/>
      <c r="B160" s="72"/>
      <c r="C160" s="2"/>
      <c r="D160" s="2"/>
      <c r="E160" s="2"/>
      <c r="F160" s="2"/>
      <c r="G160" s="2"/>
      <c r="H160" s="60"/>
      <c r="I160" s="1"/>
      <c r="J160" s="4"/>
    </row>
    <row r="161" spans="1:10">
      <c r="A161" s="6"/>
      <c r="B161" s="73"/>
      <c r="C161" s="2"/>
      <c r="D161" s="2"/>
      <c r="E161" s="2"/>
      <c r="F161" s="2"/>
      <c r="G161" s="2"/>
      <c r="H161" s="60"/>
      <c r="I161" s="1"/>
      <c r="J161" s="3"/>
    </row>
    <row r="162" spans="1:10">
      <c r="A162" s="5"/>
      <c r="B162" s="72"/>
      <c r="C162" s="2"/>
      <c r="D162" s="2"/>
      <c r="E162" s="2"/>
      <c r="F162" s="2"/>
      <c r="G162" s="2"/>
      <c r="H162" s="60"/>
      <c r="I162" s="1"/>
      <c r="J162" s="4"/>
    </row>
    <row r="163" spans="1:10">
      <c r="A163" s="5"/>
      <c r="B163" s="72"/>
      <c r="C163" s="2"/>
      <c r="D163" s="2"/>
      <c r="E163" s="2"/>
      <c r="F163" s="2"/>
      <c r="G163" s="2"/>
      <c r="H163" s="60"/>
      <c r="I163" s="1"/>
      <c r="J163" s="3"/>
    </row>
    <row r="164" spans="1:10">
      <c r="A164" s="5"/>
      <c r="B164" s="72"/>
      <c r="C164" s="2"/>
      <c r="D164" s="2"/>
      <c r="E164" s="2"/>
      <c r="F164" s="2"/>
      <c r="G164" s="2"/>
      <c r="H164" s="60"/>
      <c r="I164" s="1"/>
      <c r="J164" s="4"/>
    </row>
    <row r="165" spans="1:10" ht="16" thickBot="1">
      <c r="A165" s="9"/>
      <c r="B165" s="74"/>
      <c r="C165" s="10"/>
      <c r="D165" s="10"/>
      <c r="E165" s="10"/>
      <c r="F165" s="10"/>
      <c r="G165" s="10"/>
      <c r="H165" s="76"/>
      <c r="I165" s="1"/>
      <c r="J165" s="4"/>
    </row>
    <row r="166" spans="1:10">
      <c r="J166" s="4"/>
    </row>
    <row r="167" spans="1:10">
      <c r="J167" s="4"/>
    </row>
    <row r="168" spans="1:10">
      <c r="J168" s="4"/>
    </row>
    <row r="169" spans="1:10">
      <c r="J169" s="3"/>
    </row>
    <row r="170" spans="1:10">
      <c r="J170" s="4"/>
    </row>
    <row r="171" spans="1:10">
      <c r="J171" s="4"/>
    </row>
    <row r="172" spans="1:10">
      <c r="J172" s="4"/>
    </row>
    <row r="173" spans="1:10">
      <c r="J173" s="4"/>
    </row>
    <row r="198" ht="39.75" customHeight="1"/>
  </sheetData>
  <mergeCells count="2">
    <mergeCell ref="A18:I18"/>
    <mergeCell ref="A3:I4"/>
  </mergeCells>
  <dataValidations count="29">
    <dataValidation allowBlank="1" showInputMessage="1" showErrorMessage="1" prompt="Population Growth Trends  2014 -2018, with 2010 Benchmark Data Table Heading Country/City" sqref="A5" xr:uid="{00000000-0002-0000-0100-000000000000}"/>
    <dataValidation allowBlank="1" showInputMessage="1" showErrorMessage="1" prompt="Population Growth Trends  2014 -2018, with 2010 Benchmark Data Table Heading Population" sqref="B5" xr:uid="{00000000-0002-0000-0100-000001000000}"/>
    <dataValidation allowBlank="1" showInputMessage="1" showErrorMessage="1" prompt="Population Growth Trends  2014 -2018, with 2010 Benchmark Data Table Heading Average Annual Change" sqref="H5" xr:uid="{00000000-0002-0000-0100-000002000000}"/>
    <dataValidation allowBlank="1" showInputMessage="1" showErrorMessage="1" prompt="This worksheet contains 2 Tables - Table 1 and Table 1.a. Table 1 starts from A5 to I14. Table 1.a starts from A20 to K31" sqref="A1" xr:uid="{00000000-0002-0000-0100-000003000000}"/>
    <dataValidation allowBlank="1" showInputMessage="1" showErrorMessage="1" prompt="Population Growth Trends  2014 -2018, with 2010 Benchmark" sqref="A3:I4" xr:uid="{00000000-0002-0000-0100-000004000000}"/>
    <dataValidation allowBlank="1" showInputMessage="1" showErrorMessage="1" prompt="E-5 City/County/State Population and Housing Estimates, 2010 and 2018" sqref="A18:I18" xr:uid="{00000000-0002-0000-0100-000005000000}"/>
    <dataValidation allowBlank="1" showInputMessage="1" showErrorMessage="1" prompt="E-5 City/County/State Population and Housing Estimates, 2010 and 2018 Data Table Heading County/City" sqref="A20" xr:uid="{00000000-0002-0000-0100-000006000000}"/>
    <dataValidation allowBlank="1" showInputMessage="1" showErrorMessage="1" prompt="E-5 City/County/State Population and Housing Estimates, 2010 and 2018 Data Table Heading Date" sqref="B20" xr:uid="{00000000-0002-0000-0100-000007000000}"/>
    <dataValidation allowBlank="1" showInputMessage="1" showErrorMessage="1" prompt="E-5 City/County/State Population and Housing Estimates, 2010 and 2018 Data Table Heading Total" sqref="C20" xr:uid="{00000000-0002-0000-0100-000008000000}"/>
    <dataValidation allowBlank="1" showInputMessage="1" showErrorMessage="1" prompt="E-5 City/County/State Population and Housing Estimates, 2010 and 2018 Data Table Heading Single Detached" sqref="D20" xr:uid="{00000000-0002-0000-0100-000009000000}"/>
    <dataValidation allowBlank="1" showInputMessage="1" showErrorMessage="1" prompt="E-5 City/County/State Population and Housing Estimates, 2010 and 2018 Data Table Heading Single Attached" sqref="E20" xr:uid="{00000000-0002-0000-0100-00000A000000}"/>
    <dataValidation allowBlank="1" showInputMessage="1" showErrorMessage="1" prompt="E-5 City/County/State Population and Housing Estimates, 2010 and 2018 Data Table Heading Two to Four" sqref="F20" xr:uid="{00000000-0002-0000-0100-00000B000000}"/>
    <dataValidation allowBlank="1" showInputMessage="1" showErrorMessage="1" prompt="E-5 City/County/State Population and Housing Estimates, 2010 and 2018 Data Table Heading  Five Plus" sqref="G20" xr:uid="{00000000-0002-0000-0100-00000C000000}"/>
    <dataValidation allowBlank="1" showInputMessage="1" showErrorMessage="1" prompt="E-5 City/County/State Population and Housing Estimates, 2010 and 2018 Data Table Heading Mobile Homes" sqref="H20" xr:uid="{00000000-0002-0000-0100-00000D000000}"/>
    <dataValidation allowBlank="1" showInputMessage="1" showErrorMessage="1" prompt="E-5 City/County/State Population and Housing Estimates, 2010 and 2018 Data Table Heading Occupied" sqref="I20" xr:uid="{00000000-0002-0000-0100-00000E000000}"/>
    <dataValidation allowBlank="1" showInputMessage="1" showErrorMessage="1" prompt="E-5 City/County/State Population and Housing Estimates, 2010 and 2018 Data Table Heading Vacancy Rate" sqref="J20" xr:uid="{00000000-0002-0000-0100-00000F000000}"/>
    <dataValidation allowBlank="1" showInputMessage="1" showErrorMessage="1" prompt="E-5 City/County/State Population and Housing Estimates, 2010 and 2018 Data Table Heading Persons per Household" sqref="K20" xr:uid="{00000000-0002-0000-0100-000010000000}"/>
    <dataValidation allowBlank="1" showInputMessage="1" showErrorMessage="1" prompt="HOUSING UNITS" sqref="A19" xr:uid="{00000000-0002-0000-0100-000011000000}"/>
    <dataValidation allowBlank="1" showInputMessage="1" showErrorMessage="1" prompt="Population - Table 1" sqref="A2" xr:uid="{00000000-0002-0000-0100-000012000000}"/>
    <dataValidation allowBlank="1" showInputMessage="1" showErrorMessage="1" prompt="Population - Table 1.a" sqref="A17" xr:uid="{00000000-0002-0000-0100-000013000000}"/>
    <dataValidation allowBlank="1" showInputMessage="1" showErrorMessage="1" prompt="Population Growth Trends  2014 -2018, with 2010 Benchmark Data Table Heading Population 2" sqref="C5" xr:uid="{00000000-0002-0000-0100-000014000000}"/>
    <dataValidation allowBlank="1" showInputMessage="1" showErrorMessage="1" prompt="Population Growth Trends  2014 -2018, with 2010 Benchmark Data Table Heading Population 3" sqref="D5" xr:uid="{00000000-0002-0000-0100-000015000000}"/>
    <dataValidation allowBlank="1" showInputMessage="1" showErrorMessage="1" prompt="Population Growth Trends  2014 -2018, with 2010 Benchmark Data Table Heading Population 4" sqref="E5" xr:uid="{00000000-0002-0000-0100-000016000000}"/>
    <dataValidation allowBlank="1" showInputMessage="1" showErrorMessage="1" prompt="Population Growth Trends  2014 -2018, with 2010 Benchmark Data Table Heading Population 5" sqref="F5" xr:uid="{00000000-0002-0000-0100-000017000000}"/>
    <dataValidation allowBlank="1" showInputMessage="1" showErrorMessage="1" prompt="Population Growth Trends  2014 -2018, with 2010 Benchmark Data Table Heading Population 6" sqref="G5" xr:uid="{00000000-0002-0000-0100-000018000000}"/>
    <dataValidation allowBlank="1" showInputMessage="1" showErrorMessage="1" prompt="Population Growth Trends  2014 -2018, with 2010 Benchmark Data Table Heading Average Annual Change 2" sqref="I5" xr:uid="{00000000-0002-0000-0100-000019000000}"/>
    <dataValidation allowBlank="1" showInputMessage="1" showErrorMessage="1" prompt="Average Annual Change Sub Heading Number" sqref="H6" xr:uid="{00000000-0002-0000-0100-00001A000000}"/>
    <dataValidation allowBlank="1" showInputMessage="1" showErrorMessage="1" prompt="Average Annual Change 2 Sub Heading Percent" sqref="I6" xr:uid="{00000000-0002-0000-0100-00001B000000}"/>
    <dataValidation allowBlank="1" showInputMessage="1" showErrorMessage="1" prompt="Mendocino County" sqref="A21" xr:uid="{00000000-0002-0000-0100-00001C000000}"/>
  </dataValidations>
  <hyperlinks>
    <hyperlink ref="A15" r:id="rId1" display="State of California, Department of Finance, E-4 Population Estimates for Cities, Counties, and the State, 2011-2013, with 2010 Census Benchmark. Sacramento, California, May 2013." xr:uid="{00000000-0004-0000-0100-000000000000}"/>
    <hyperlink ref="A33" r:id="rId2" xr:uid="{00000000-0004-0000-0100-000001000000}"/>
    <hyperlink ref="A33:B33" r:id="rId3" display="Source: DOF E5 2010-2018 by geography" xr:uid="{00000000-0004-0000-0100-000002000000}"/>
    <hyperlink ref="A15:H15" r:id="rId4" display="    Source: State of California, Department of Finance, E-4 Population Estimates for Cities, Counties, and the State, 2011-2018, with 2010 Census Benchmark. Sacramento, California, May 2013." xr:uid="{00000000-0004-0000-0100-000003000000}"/>
  </hyperlinks>
  <pageMargins left="0.7" right="0.7" top="0.75" bottom="0.75" header="0.3" footer="0.3"/>
  <pageSetup scale="61" orientation="portrait" horizontalDpi="300" verticalDpi="300" r:id="rId5"/>
  <headerFooter>
    <oddHeader>&amp;L6th Cycle Housing Element Data Package&amp;CMendocino County and the Cities Within</oddHeader>
    <oddFooter>&amp;LHCD-Housing Policy Division (HPD)&amp;CPage &amp;P&amp;R&amp;D</oddFooter>
  </headerFooter>
  <ignoredErrors>
    <ignoredError sqref="I6:I7 I8" calculatedColumn="1"/>
  </ignoredErrors>
  <tableParts count="2">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5"/>
  <sheetViews>
    <sheetView zoomScale="91" zoomScaleNormal="91" workbookViewId="0">
      <selection activeCell="A4" sqref="A4"/>
    </sheetView>
  </sheetViews>
  <sheetFormatPr baseColWidth="10" defaultColWidth="8.83203125" defaultRowHeight="15"/>
  <cols>
    <col min="1" max="1" width="86.33203125" bestFit="1" customWidth="1"/>
    <col min="2" max="2" width="30.6640625" customWidth="1"/>
    <col min="3" max="3" width="31.5" customWidth="1"/>
    <col min="4" max="4" width="24.5" customWidth="1"/>
    <col min="5" max="5" width="22" customWidth="1"/>
    <col min="6" max="6" width="24.1640625" style="176" customWidth="1"/>
    <col min="7" max="7" width="31.33203125" style="176" customWidth="1"/>
    <col min="8" max="8" width="27.5" style="176" customWidth="1"/>
    <col min="9" max="9" width="19.5" style="176" customWidth="1"/>
    <col min="10" max="10" width="18.5" style="176" customWidth="1"/>
    <col min="11" max="11" width="26.5" style="176" customWidth="1"/>
    <col min="12" max="12" width="25.33203125" customWidth="1"/>
    <col min="13" max="13" width="23.83203125" customWidth="1"/>
    <col min="21" max="21" width="11.5" bestFit="1" customWidth="1"/>
    <col min="22" max="22" width="12" customWidth="1"/>
    <col min="23" max="23" width="13.6640625" customWidth="1"/>
    <col min="27" max="27" width="10.33203125" customWidth="1"/>
    <col min="29" max="29" width="14.5" customWidth="1"/>
  </cols>
  <sheetData>
    <row r="1" spans="1:14" s="215" customFormat="1">
      <c r="A1" s="233" t="s">
        <v>1728</v>
      </c>
    </row>
    <row r="2" spans="1:14" ht="18" thickBot="1">
      <c r="A2" s="302" t="s">
        <v>43</v>
      </c>
      <c r="B2" s="223"/>
      <c r="C2" s="223"/>
      <c r="D2" s="223"/>
      <c r="E2" s="223"/>
      <c r="F2" s="223"/>
      <c r="G2" s="223"/>
      <c r="H2" s="223"/>
      <c r="I2" s="223"/>
      <c r="J2" s="223"/>
      <c r="K2" s="223"/>
      <c r="L2" s="223"/>
      <c r="M2" s="223"/>
      <c r="N2" s="223"/>
    </row>
    <row r="3" spans="1:14" ht="16.5" customHeight="1" thickTop="1">
      <c r="A3" s="234" t="s">
        <v>4</v>
      </c>
      <c r="B3" s="257" t="s">
        <v>1158</v>
      </c>
      <c r="C3" s="258" t="s">
        <v>1681</v>
      </c>
      <c r="D3" s="257" t="s">
        <v>1159</v>
      </c>
      <c r="E3" s="258" t="s">
        <v>1682</v>
      </c>
      <c r="F3" s="259" t="s">
        <v>1160</v>
      </c>
      <c r="G3" s="260" t="s">
        <v>1683</v>
      </c>
      <c r="H3" s="261" t="s">
        <v>1161</v>
      </c>
      <c r="I3" s="260" t="s">
        <v>1684</v>
      </c>
      <c r="J3" s="261" t="s">
        <v>1162</v>
      </c>
      <c r="K3" s="260" t="s">
        <v>1685</v>
      </c>
      <c r="L3" s="257" t="s">
        <v>217</v>
      </c>
      <c r="M3" s="262" t="s">
        <v>1686</v>
      </c>
      <c r="N3" s="263"/>
    </row>
    <row r="4" spans="1:14" ht="17" customHeight="1" thickBot="1">
      <c r="A4" s="521" t="s">
        <v>1724</v>
      </c>
      <c r="B4" s="264" t="s">
        <v>74</v>
      </c>
      <c r="C4" s="265" t="s">
        <v>3</v>
      </c>
      <c r="D4" s="264" t="s">
        <v>74</v>
      </c>
      <c r="E4" s="265" t="s">
        <v>3</v>
      </c>
      <c r="F4" s="264" t="s">
        <v>74</v>
      </c>
      <c r="G4" s="265" t="s">
        <v>3</v>
      </c>
      <c r="H4" s="264" t="s">
        <v>74</v>
      </c>
      <c r="I4" s="265" t="s">
        <v>3</v>
      </c>
      <c r="J4" s="264" t="s">
        <v>74</v>
      </c>
      <c r="K4" s="265" t="s">
        <v>3</v>
      </c>
      <c r="L4" s="264" t="s">
        <v>74</v>
      </c>
      <c r="M4" s="266" t="s">
        <v>3</v>
      </c>
      <c r="N4" s="263"/>
    </row>
    <row r="5" spans="1:14" ht="12" customHeight="1">
      <c r="A5" s="235" t="s">
        <v>44</v>
      </c>
      <c r="B5" s="236">
        <v>36803</v>
      </c>
      <c r="C5" s="236">
        <v>36803</v>
      </c>
      <c r="D5" s="237">
        <v>3205</v>
      </c>
      <c r="E5" s="237">
        <v>3205</v>
      </c>
      <c r="F5" s="238">
        <v>232</v>
      </c>
      <c r="G5" s="238">
        <v>232</v>
      </c>
      <c r="H5" s="239">
        <v>6451</v>
      </c>
      <c r="I5" s="239">
        <v>6451</v>
      </c>
      <c r="J5" s="239">
        <v>1717</v>
      </c>
      <c r="K5" s="239">
        <v>1717</v>
      </c>
      <c r="L5" s="240">
        <f>B5-D5-F5-H5-J5</f>
        <v>25198</v>
      </c>
      <c r="M5" s="241">
        <f>C5-E5</f>
        <v>33598</v>
      </c>
      <c r="N5" s="223"/>
    </row>
    <row r="6" spans="1:14" ht="12" customHeight="1">
      <c r="A6" s="235" t="s">
        <v>45</v>
      </c>
      <c r="B6" s="236">
        <v>2321</v>
      </c>
      <c r="C6" s="242">
        <v>6.3E-2</v>
      </c>
      <c r="D6" s="243">
        <v>237</v>
      </c>
      <c r="E6" s="244">
        <v>7.3999999999999996E-2</v>
      </c>
      <c r="F6" s="238">
        <v>18</v>
      </c>
      <c r="G6" s="245">
        <v>7.8E-2</v>
      </c>
      <c r="H6" s="238">
        <v>325</v>
      </c>
      <c r="I6" s="245">
        <v>0.05</v>
      </c>
      <c r="J6" s="238">
        <v>124</v>
      </c>
      <c r="K6" s="245">
        <v>7.1999999999999995E-2</v>
      </c>
      <c r="L6" s="240">
        <f t="shared" ref="L6:L18" si="0">B6-D6-F6-H6-J6</f>
        <v>1617</v>
      </c>
      <c r="M6" s="246">
        <f t="shared" ref="M6:M18" si="1">L6/$M$5</f>
        <v>4.8127864753854395E-2</v>
      </c>
      <c r="N6" s="223"/>
    </row>
    <row r="7" spans="1:14" ht="12" customHeight="1">
      <c r="A7" s="235" t="s">
        <v>46</v>
      </c>
      <c r="B7" s="236">
        <v>2745</v>
      </c>
      <c r="C7" s="242">
        <v>7.4999999999999997E-2</v>
      </c>
      <c r="D7" s="243">
        <v>158</v>
      </c>
      <c r="E7" s="244">
        <v>4.9000000000000002E-2</v>
      </c>
      <c r="F7" s="238">
        <v>24</v>
      </c>
      <c r="G7" s="245">
        <v>0.10299999999999999</v>
      </c>
      <c r="H7" s="238">
        <v>395</v>
      </c>
      <c r="I7" s="245">
        <v>6.0999999999999999E-2</v>
      </c>
      <c r="J7" s="238">
        <v>13</v>
      </c>
      <c r="K7" s="245">
        <v>8.0000000000000002E-3</v>
      </c>
      <c r="L7" s="240">
        <f t="shared" si="0"/>
        <v>2155</v>
      </c>
      <c r="M7" s="246">
        <f t="shared" si="1"/>
        <v>6.4140722662063221E-2</v>
      </c>
      <c r="N7" s="223"/>
    </row>
    <row r="8" spans="1:14" ht="12" customHeight="1">
      <c r="A8" s="235" t="s">
        <v>47</v>
      </c>
      <c r="B8" s="236">
        <v>2540</v>
      </c>
      <c r="C8" s="242">
        <v>6.9000000000000006E-2</v>
      </c>
      <c r="D8" s="243">
        <v>115</v>
      </c>
      <c r="E8" s="244">
        <v>3.5999999999999997E-2</v>
      </c>
      <c r="F8" s="238">
        <v>7</v>
      </c>
      <c r="G8" s="245">
        <v>0.03</v>
      </c>
      <c r="H8" s="238">
        <v>473</v>
      </c>
      <c r="I8" s="245">
        <v>7.2999999999999995E-2</v>
      </c>
      <c r="J8" s="238">
        <v>326</v>
      </c>
      <c r="K8" s="245">
        <v>0.19</v>
      </c>
      <c r="L8" s="240">
        <f t="shared" si="0"/>
        <v>1619</v>
      </c>
      <c r="M8" s="246">
        <f t="shared" si="1"/>
        <v>4.8187392106673013E-2</v>
      </c>
      <c r="N8" s="223"/>
    </row>
    <row r="9" spans="1:14" ht="12" customHeight="1">
      <c r="A9" s="235" t="s">
        <v>48</v>
      </c>
      <c r="B9" s="247">
        <v>872</v>
      </c>
      <c r="C9" s="242">
        <v>2.4E-2</v>
      </c>
      <c r="D9" s="243">
        <v>24</v>
      </c>
      <c r="E9" s="244">
        <v>7.0000000000000001E-3</v>
      </c>
      <c r="F9" s="238">
        <v>2</v>
      </c>
      <c r="G9" s="245">
        <v>8.9999999999999993E-3</v>
      </c>
      <c r="H9" s="238">
        <v>132</v>
      </c>
      <c r="I9" s="245">
        <v>0.02</v>
      </c>
      <c r="J9" s="238">
        <v>79</v>
      </c>
      <c r="K9" s="245">
        <v>4.5999999999999999E-2</v>
      </c>
      <c r="L9" s="240">
        <f t="shared" si="0"/>
        <v>635</v>
      </c>
      <c r="M9" s="246">
        <f t="shared" si="1"/>
        <v>1.8899934519911898E-2</v>
      </c>
      <c r="N9" s="223"/>
    </row>
    <row r="10" spans="1:14" ht="12" customHeight="1">
      <c r="A10" s="235" t="s">
        <v>49</v>
      </c>
      <c r="B10" s="236">
        <v>4738</v>
      </c>
      <c r="C10" s="242">
        <v>0.129</v>
      </c>
      <c r="D10" s="243">
        <v>599</v>
      </c>
      <c r="E10" s="244">
        <v>0.187</v>
      </c>
      <c r="F10" s="238">
        <v>48</v>
      </c>
      <c r="G10" s="245">
        <v>0.20699999999999999</v>
      </c>
      <c r="H10" s="238">
        <v>757</v>
      </c>
      <c r="I10" s="245">
        <v>0.11700000000000001</v>
      </c>
      <c r="J10" s="238">
        <v>187</v>
      </c>
      <c r="K10" s="245">
        <v>0.109</v>
      </c>
      <c r="L10" s="240">
        <f t="shared" si="0"/>
        <v>3147</v>
      </c>
      <c r="M10" s="246">
        <f t="shared" si="1"/>
        <v>9.3666289660098809E-2</v>
      </c>
      <c r="N10" s="223"/>
    </row>
    <row r="11" spans="1:14" ht="12" customHeight="1">
      <c r="A11" s="235" t="s">
        <v>50</v>
      </c>
      <c r="B11" s="236">
        <v>1068</v>
      </c>
      <c r="C11" s="242">
        <v>2.9000000000000001E-2</v>
      </c>
      <c r="D11" s="243">
        <v>50</v>
      </c>
      <c r="E11" s="244">
        <v>1.6E-2</v>
      </c>
      <c r="F11" s="238">
        <v>2</v>
      </c>
      <c r="G11" s="245">
        <v>8.9999999999999993E-3</v>
      </c>
      <c r="H11" s="238">
        <v>290</v>
      </c>
      <c r="I11" s="245">
        <v>4.4999999999999998E-2</v>
      </c>
      <c r="J11" s="238">
        <v>22</v>
      </c>
      <c r="K11" s="245">
        <v>1.2999999999999999E-2</v>
      </c>
      <c r="L11" s="240">
        <f t="shared" si="0"/>
        <v>704</v>
      </c>
      <c r="M11" s="246">
        <f t="shared" si="1"/>
        <v>2.0953628192154294E-2</v>
      </c>
      <c r="N11" s="223"/>
    </row>
    <row r="12" spans="1:14" ht="12" customHeight="1">
      <c r="A12" s="235" t="s">
        <v>51</v>
      </c>
      <c r="B12" s="247">
        <v>629</v>
      </c>
      <c r="C12" s="242">
        <v>1.7000000000000001E-2</v>
      </c>
      <c r="D12" s="243">
        <v>63</v>
      </c>
      <c r="E12" s="244">
        <v>0.02</v>
      </c>
      <c r="F12" s="238">
        <v>4</v>
      </c>
      <c r="G12" s="245">
        <v>1.7000000000000001E-2</v>
      </c>
      <c r="H12" s="238">
        <v>58</v>
      </c>
      <c r="I12" s="245">
        <v>8.9999999999999993E-3</v>
      </c>
      <c r="J12" s="238">
        <v>35</v>
      </c>
      <c r="K12" s="245">
        <v>0.02</v>
      </c>
      <c r="L12" s="240">
        <f t="shared" si="0"/>
        <v>469</v>
      </c>
      <c r="M12" s="246">
        <f t="shared" si="1"/>
        <v>1.3959164235966427E-2</v>
      </c>
      <c r="N12" s="223"/>
    </row>
    <row r="13" spans="1:14" ht="12" customHeight="1">
      <c r="A13" s="235" t="s">
        <v>52</v>
      </c>
      <c r="B13" s="236">
        <v>1442</v>
      </c>
      <c r="C13" s="242">
        <v>3.9E-2</v>
      </c>
      <c r="D13" s="243">
        <v>158</v>
      </c>
      <c r="E13" s="244">
        <v>4.9000000000000002E-2</v>
      </c>
      <c r="F13" s="238">
        <v>14</v>
      </c>
      <c r="G13" s="245">
        <v>0.06</v>
      </c>
      <c r="H13" s="238">
        <v>271</v>
      </c>
      <c r="I13" s="245">
        <v>4.2000000000000003E-2</v>
      </c>
      <c r="J13" s="238">
        <v>54</v>
      </c>
      <c r="K13" s="245">
        <v>3.1E-2</v>
      </c>
      <c r="L13" s="240">
        <f t="shared" si="0"/>
        <v>945</v>
      </c>
      <c r="M13" s="246">
        <f t="shared" si="1"/>
        <v>2.8126674206798024E-2</v>
      </c>
      <c r="N13" s="223"/>
    </row>
    <row r="14" spans="1:14" ht="12" customHeight="1">
      <c r="A14" s="235" t="s">
        <v>53</v>
      </c>
      <c r="B14" s="236">
        <v>2915</v>
      </c>
      <c r="C14" s="242">
        <v>7.9000000000000001E-2</v>
      </c>
      <c r="D14" s="243">
        <v>393</v>
      </c>
      <c r="E14" s="244">
        <v>0.123</v>
      </c>
      <c r="F14" s="238">
        <v>36</v>
      </c>
      <c r="G14" s="245">
        <v>0.155</v>
      </c>
      <c r="H14" s="238">
        <v>487</v>
      </c>
      <c r="I14" s="245">
        <v>7.4999999999999997E-2</v>
      </c>
      <c r="J14" s="238">
        <v>35</v>
      </c>
      <c r="K14" s="245">
        <v>0.02</v>
      </c>
      <c r="L14" s="240">
        <f t="shared" si="0"/>
        <v>1964</v>
      </c>
      <c r="M14" s="246">
        <f t="shared" si="1"/>
        <v>5.8455860467884993E-2</v>
      </c>
      <c r="N14" s="223"/>
    </row>
    <row r="15" spans="1:14" ht="12" customHeight="1">
      <c r="A15" s="235" t="s">
        <v>54</v>
      </c>
      <c r="B15" s="236">
        <v>8706</v>
      </c>
      <c r="C15" s="242">
        <v>0.23699999999999999</v>
      </c>
      <c r="D15" s="243">
        <v>748</v>
      </c>
      <c r="E15" s="244">
        <v>0.23300000000000001</v>
      </c>
      <c r="F15" s="238">
        <v>32</v>
      </c>
      <c r="G15" s="245">
        <v>0.13800000000000001</v>
      </c>
      <c r="H15" s="239">
        <v>1662</v>
      </c>
      <c r="I15" s="245">
        <v>0.25800000000000001</v>
      </c>
      <c r="J15" s="238">
        <v>519</v>
      </c>
      <c r="K15" s="245">
        <v>0.30199999999999999</v>
      </c>
      <c r="L15" s="240">
        <f t="shared" si="0"/>
        <v>5745</v>
      </c>
      <c r="M15" s="246">
        <f t="shared" si="1"/>
        <v>0.17099232097148639</v>
      </c>
      <c r="N15" s="223"/>
    </row>
    <row r="16" spans="1:14" ht="12" customHeight="1">
      <c r="A16" s="235" t="s">
        <v>55</v>
      </c>
      <c r="B16" s="236">
        <v>4386</v>
      </c>
      <c r="C16" s="242">
        <v>0.11899999999999999</v>
      </c>
      <c r="D16" s="243">
        <v>499</v>
      </c>
      <c r="E16" s="244">
        <v>0.156</v>
      </c>
      <c r="F16" s="238">
        <v>38</v>
      </c>
      <c r="G16" s="245">
        <v>0.16400000000000001</v>
      </c>
      <c r="H16" s="238">
        <v>865</v>
      </c>
      <c r="I16" s="245">
        <v>0.13400000000000001</v>
      </c>
      <c r="J16" s="238">
        <v>148</v>
      </c>
      <c r="K16" s="245">
        <v>8.5999999999999993E-2</v>
      </c>
      <c r="L16" s="240">
        <f t="shared" si="0"/>
        <v>2836</v>
      </c>
      <c r="M16" s="246">
        <f t="shared" si="1"/>
        <v>8.4409786296803388E-2</v>
      </c>
      <c r="N16" s="223"/>
    </row>
    <row r="17" spans="1:29" ht="12" customHeight="1">
      <c r="A17" s="235" t="s">
        <v>56</v>
      </c>
      <c r="B17" s="236">
        <v>2178</v>
      </c>
      <c r="C17" s="242">
        <v>5.8999999999999997E-2</v>
      </c>
      <c r="D17" s="243">
        <v>72</v>
      </c>
      <c r="E17" s="244">
        <v>2.1999999999999999E-2</v>
      </c>
      <c r="F17" s="238">
        <v>7</v>
      </c>
      <c r="G17" s="245">
        <v>0.03</v>
      </c>
      <c r="H17" s="238">
        <v>238</v>
      </c>
      <c r="I17" s="245">
        <v>3.6999999999999998E-2</v>
      </c>
      <c r="J17" s="238">
        <v>83</v>
      </c>
      <c r="K17" s="245">
        <v>4.8000000000000001E-2</v>
      </c>
      <c r="L17" s="240">
        <f t="shared" si="0"/>
        <v>1778</v>
      </c>
      <c r="M17" s="246">
        <f t="shared" si="1"/>
        <v>5.2919816655753321E-2</v>
      </c>
      <c r="N17" s="223"/>
    </row>
    <row r="18" spans="1:29" ht="12" customHeight="1">
      <c r="A18" s="248" t="s">
        <v>57</v>
      </c>
      <c r="B18" s="249">
        <v>2263</v>
      </c>
      <c r="C18" s="250">
        <v>6.0999999999999999E-2</v>
      </c>
      <c r="D18" s="251">
        <v>89</v>
      </c>
      <c r="E18" s="252">
        <v>2.8000000000000001E-2</v>
      </c>
      <c r="F18" s="253">
        <v>0</v>
      </c>
      <c r="G18" s="254">
        <v>0</v>
      </c>
      <c r="H18" s="253">
        <v>498</v>
      </c>
      <c r="I18" s="254">
        <v>7.6999999999999999E-2</v>
      </c>
      <c r="J18" s="253">
        <v>92</v>
      </c>
      <c r="K18" s="254">
        <v>5.3999999999999999E-2</v>
      </c>
      <c r="L18" s="255">
        <f t="shared" si="0"/>
        <v>1584</v>
      </c>
      <c r="M18" s="256">
        <f t="shared" si="1"/>
        <v>4.7145663432347162E-2</v>
      </c>
      <c r="N18" s="223"/>
    </row>
    <row r="19" spans="1:29" s="443" customFormat="1" ht="12" customHeight="1">
      <c r="N19" s="223"/>
    </row>
    <row r="20" spans="1:29">
      <c r="A20" s="25" t="s">
        <v>662</v>
      </c>
      <c r="B20" s="443"/>
      <c r="C20" s="443"/>
      <c r="D20" s="443"/>
      <c r="E20" s="443"/>
      <c r="F20" s="443"/>
      <c r="G20" s="443"/>
      <c r="H20" s="443"/>
      <c r="I20" s="443"/>
      <c r="J20" s="443"/>
      <c r="K20" s="443"/>
      <c r="L20" s="443"/>
      <c r="M20" s="443"/>
      <c r="N20" s="267"/>
      <c r="AC20" s="78"/>
    </row>
    <row r="21" spans="1:29">
      <c r="A21" s="443" t="s">
        <v>1679</v>
      </c>
      <c r="B21" s="443"/>
      <c r="C21" s="443"/>
      <c r="D21" s="443"/>
      <c r="E21" s="443"/>
      <c r="F21" s="443"/>
      <c r="G21" s="443"/>
      <c r="H21" s="443"/>
      <c r="I21" s="443"/>
      <c r="J21" s="443"/>
      <c r="K21" s="443"/>
      <c r="L21" s="443"/>
      <c r="M21" s="443"/>
    </row>
    <row r="22" spans="1:29">
      <c r="A22" s="443"/>
      <c r="B22" s="443"/>
      <c r="C22" s="443"/>
      <c r="D22" s="443"/>
      <c r="E22" s="443"/>
      <c r="F22" s="443"/>
      <c r="G22" s="443"/>
      <c r="H22" s="443"/>
      <c r="I22" s="443"/>
      <c r="J22" s="443"/>
      <c r="K22" s="443"/>
      <c r="L22" s="443"/>
      <c r="M22" s="443"/>
    </row>
    <row r="23" spans="1:29">
      <c r="A23" s="443"/>
      <c r="B23" s="443"/>
      <c r="C23" s="443"/>
      <c r="D23" s="443"/>
      <c r="E23" s="443"/>
      <c r="F23" s="443"/>
      <c r="G23" s="443"/>
      <c r="H23" s="443"/>
      <c r="I23" s="443"/>
      <c r="J23" s="443"/>
      <c r="K23" s="443"/>
      <c r="L23" s="443"/>
      <c r="M23" s="443"/>
    </row>
    <row r="24" spans="1:29">
      <c r="A24" s="165"/>
    </row>
    <row r="25" spans="1:29">
      <c r="A25" s="165"/>
    </row>
  </sheetData>
  <dataValidations count="27">
    <dataValidation allowBlank="1" showInputMessage="1" showErrorMessage="1" prompt="This worksheet contains single table - Table 2 . Table 2 is starts from A3 to M18." sqref="A1" xr:uid="{00000000-0002-0000-0200-000000000000}"/>
    <dataValidation allowBlank="1" showInputMessage="1" showErrorMessage="1" prompt="Employment Data Table Heading Employment by Industry" sqref="A3" xr:uid="{00000000-0002-0000-0200-000001000000}"/>
    <dataValidation allowBlank="1" showInputMessage="1" showErrorMessage="1" prompt="Employment Data Table Heading Mendocino County, California" sqref="B3" xr:uid="{00000000-0002-0000-0200-000002000000}"/>
    <dataValidation allowBlank="1" showInputMessage="1" showErrorMessage="1" prompt="Employment Data Table Heading Mendocino County, California2" sqref="C3" xr:uid="{00000000-0002-0000-0200-000003000000}"/>
    <dataValidation allowBlank="1" showInputMessage="1" showErrorMessage="1" prompt="Employment Data Table Heading Fort Bragg, California" sqref="D3" xr:uid="{00000000-0002-0000-0200-000004000000}"/>
    <dataValidation allowBlank="1" showInputMessage="1" showErrorMessage="1" prompt="Employment Data Table Heading Fort Bragg, California2" sqref="E3" xr:uid="{00000000-0002-0000-0200-000005000000}"/>
    <dataValidation allowBlank="1" showInputMessage="1" showErrorMessage="1" prompt="Employment Data Table Heading Point Arena, California" sqref="F3" xr:uid="{00000000-0002-0000-0200-000006000000}"/>
    <dataValidation allowBlank="1" showInputMessage="1" showErrorMessage="1" prompt="Employment Data Table Heading Point Arena, California2" sqref="G3" xr:uid="{00000000-0002-0000-0200-000007000000}"/>
    <dataValidation allowBlank="1" showInputMessage="1" showErrorMessage="1" prompt="Employment Data Table Heading Ukiah, California" sqref="H3" xr:uid="{00000000-0002-0000-0200-000008000000}"/>
    <dataValidation allowBlank="1" showInputMessage="1" showErrorMessage="1" prompt="Employment Data Table Heading Ukiah, California2" sqref="I3" xr:uid="{00000000-0002-0000-0200-000009000000}"/>
    <dataValidation allowBlank="1" showInputMessage="1" showErrorMessage="1" prompt="Employment Data Table Heading Willits, California" sqref="J3" xr:uid="{00000000-0002-0000-0200-00000A000000}"/>
    <dataValidation allowBlank="1" showInputMessage="1" showErrorMessage="1" prompt="Employment Data Table Heading Willits, California2" sqref="K3" xr:uid="{00000000-0002-0000-0200-00000B000000}"/>
    <dataValidation allowBlank="1" showInputMessage="1" showErrorMessage="1" prompt="Employment Data Table Heading Unincorporated Area" sqref="L3" xr:uid="{00000000-0002-0000-0200-00000C000000}"/>
    <dataValidation allowBlank="1" showInputMessage="1" showErrorMessage="1" prompt="Employment Data Table Heading Unincorporated Area2" sqref="M3" xr:uid="{00000000-0002-0000-0200-00000D000000}"/>
    <dataValidation allowBlank="1" showInputMessage="1" showErrorMessage="1" prompt="Mendocino County, California sub heading  Estimate" sqref="B4" xr:uid="{00000000-0002-0000-0200-00000E000000}"/>
    <dataValidation allowBlank="1" showInputMessage="1" showErrorMessage="1" prompt="Mendocino County, California2 Sub Heading  Percent" sqref="C4" xr:uid="{00000000-0002-0000-0200-00000F000000}"/>
    <dataValidation allowBlank="1" showInputMessage="1" showErrorMessage="1" prompt="Fort Bragg, California Sub Heading Estimate" sqref="D4" xr:uid="{00000000-0002-0000-0200-000010000000}"/>
    <dataValidation allowBlank="1" showInputMessage="1" showErrorMessage="1" prompt="Fort Bragg, California2 Sub Heading Percent" sqref="E4" xr:uid="{00000000-0002-0000-0200-000011000000}"/>
    <dataValidation allowBlank="1" showInputMessage="1" showErrorMessage="1" prompt="Point Arena, California Sub Heading Estimate" sqref="F4" xr:uid="{00000000-0002-0000-0200-000012000000}"/>
    <dataValidation allowBlank="1" showInputMessage="1" showErrorMessage="1" prompt="Point Arena, California2 Sub Heading Percent" sqref="G4" xr:uid="{00000000-0002-0000-0200-000013000000}"/>
    <dataValidation allowBlank="1" showInputMessage="1" showErrorMessage="1" prompt="Ukiah, California Sub Heading Estimate" sqref="H4" xr:uid="{00000000-0002-0000-0200-000014000000}"/>
    <dataValidation allowBlank="1" showInputMessage="1" showErrorMessage="1" prompt="Ukiah, California2 Sub Heading Percent" sqref="I4" xr:uid="{00000000-0002-0000-0200-000015000000}"/>
    <dataValidation allowBlank="1" showInputMessage="1" showErrorMessage="1" prompt="Willits, California Sub Heading Estimate" sqref="J4" xr:uid="{00000000-0002-0000-0200-000016000000}"/>
    <dataValidation allowBlank="1" showInputMessage="1" showErrorMessage="1" prompt="Willits, California2 Sub Heading Percent" sqref="K4" xr:uid="{00000000-0002-0000-0200-000017000000}"/>
    <dataValidation allowBlank="1" showInputMessage="1" showErrorMessage="1" prompt="Unincorporated Area Sub Heading Estimate" sqref="L4" xr:uid="{00000000-0002-0000-0200-000018000000}"/>
    <dataValidation allowBlank="1" showInputMessage="1" showErrorMessage="1" prompt="Unincorporated Area Sub Heading Percent" sqref="M4" xr:uid="{00000000-0002-0000-0200-000019000000}"/>
    <dataValidation allowBlank="1" showInputMessage="1" showErrorMessage="1" prompt="Employment - Table 2" sqref="A2" xr:uid="{00000000-0002-0000-0200-00001A000000}"/>
  </dataValidations>
  <hyperlinks>
    <hyperlink ref="A20" r:id="rId1" xr:uid="{00000000-0004-0000-0200-000000000000}"/>
  </hyperlinks>
  <pageMargins left="0.7" right="0.7" top="0.75" bottom="0.75" header="0.3" footer="0.3"/>
  <pageSetup fitToHeight="0" orientation="landscape" horizontalDpi="300" verticalDpi="300" r:id="rId2"/>
  <headerFooter>
    <oddHeader>&amp;L6th Cycle Housing Element Data Package&amp;CMendocino County and the Cities Within</oddHeader>
    <oddFooter>&amp;LHCD-Housing Policy Division (HPD)&amp;CPage &amp;P&amp;R&amp;D</oddFooter>
  </headerFooter>
  <colBreaks count="2" manualBreakCount="2">
    <brk id="13" min="1" max="19" man="1"/>
    <brk id="19" min="1" max="19" man="1"/>
  </colBreaks>
  <ignoredErrors>
    <ignoredError sqref="L4:M4 M5" calculatedColumn="1"/>
  </ignoredError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zoomScale="88" zoomScaleNormal="88" workbookViewId="0"/>
  </sheetViews>
  <sheetFormatPr baseColWidth="10" defaultColWidth="8.83203125" defaultRowHeight="15"/>
  <cols>
    <col min="1" max="1" width="33.5" customWidth="1"/>
    <col min="2" max="2" width="21.5" bestFit="1" customWidth="1"/>
    <col min="3" max="3" width="12.83203125" bestFit="1" customWidth="1"/>
    <col min="4" max="4" width="30" customWidth="1"/>
    <col min="5" max="5" width="22.83203125" customWidth="1"/>
    <col min="6" max="6" width="22.5" customWidth="1"/>
    <col min="7" max="7" width="17.5" style="176" customWidth="1"/>
    <col min="8" max="8" width="17.83203125" style="176" customWidth="1"/>
    <col min="9" max="9" width="21.33203125" customWidth="1"/>
    <col min="10" max="10" width="10.6640625" customWidth="1"/>
    <col min="11" max="11" width="14" customWidth="1"/>
    <col min="12" max="12" width="15.5" customWidth="1"/>
    <col min="13" max="13" width="16.83203125" customWidth="1"/>
    <col min="14" max="14" width="12.1640625" customWidth="1"/>
    <col min="15" max="16" width="10.1640625" customWidth="1"/>
    <col min="17" max="17" width="23.5" customWidth="1"/>
  </cols>
  <sheetData>
    <row r="1" spans="1:9" s="215" customFormat="1" ht="15" customHeight="1">
      <c r="A1" s="222" t="s">
        <v>1729</v>
      </c>
      <c r="B1" s="222"/>
      <c r="C1" s="222"/>
      <c r="D1" s="222"/>
    </row>
    <row r="2" spans="1:9" ht="18" thickBot="1">
      <c r="A2" s="301" t="s">
        <v>75</v>
      </c>
      <c r="B2" s="223"/>
      <c r="C2" s="223"/>
      <c r="D2" s="223"/>
      <c r="E2" s="223"/>
      <c r="F2" s="223"/>
      <c r="G2" s="223"/>
      <c r="H2" s="223"/>
      <c r="I2" s="223"/>
    </row>
    <row r="3" spans="1:9" ht="35.25" customHeight="1">
      <c r="A3" s="828" t="s">
        <v>661</v>
      </c>
      <c r="B3" s="829"/>
      <c r="C3" s="829"/>
      <c r="D3" s="829"/>
      <c r="E3" s="829"/>
      <c r="F3" s="829"/>
      <c r="G3" s="829"/>
      <c r="H3" s="829"/>
      <c r="I3" s="830"/>
    </row>
    <row r="4" spans="1:9" ht="21.75" customHeight="1">
      <c r="A4" s="498" t="s">
        <v>1709</v>
      </c>
      <c r="B4" s="499" t="s">
        <v>1713</v>
      </c>
      <c r="C4" s="499" t="s">
        <v>1715</v>
      </c>
      <c r="D4" s="268" t="s">
        <v>1158</v>
      </c>
      <c r="E4" s="605" t="s">
        <v>1159</v>
      </c>
      <c r="F4" s="605" t="s">
        <v>1160</v>
      </c>
      <c r="G4" s="606" t="s">
        <v>1161</v>
      </c>
      <c r="H4" s="606" t="s">
        <v>1162</v>
      </c>
      <c r="I4" s="278" t="s">
        <v>217</v>
      </c>
    </row>
    <row r="5" spans="1:9" ht="12" customHeight="1">
      <c r="A5" s="500" t="s">
        <v>1724</v>
      </c>
      <c r="B5" s="500" t="s">
        <v>1724</v>
      </c>
      <c r="C5" s="500" t="s">
        <v>1724</v>
      </c>
      <c r="D5" s="269" t="s">
        <v>74</v>
      </c>
      <c r="E5" s="269" t="s">
        <v>74</v>
      </c>
      <c r="F5" s="270" t="s">
        <v>74</v>
      </c>
      <c r="G5" s="269" t="s">
        <v>74</v>
      </c>
      <c r="H5" s="269" t="s">
        <v>74</v>
      </c>
      <c r="I5" s="279" t="s">
        <v>91</v>
      </c>
    </row>
    <row r="6" spans="1:9" ht="15" customHeight="1">
      <c r="A6" s="273" t="s">
        <v>78</v>
      </c>
      <c r="B6" s="607" t="s">
        <v>1725</v>
      </c>
      <c r="C6" s="607" t="s">
        <v>1725</v>
      </c>
      <c r="D6" s="271">
        <v>34594</v>
      </c>
      <c r="E6" s="271">
        <v>2811</v>
      </c>
      <c r="F6" s="287">
        <v>194</v>
      </c>
      <c r="G6" s="289">
        <v>6134</v>
      </c>
      <c r="H6" s="289">
        <v>2028</v>
      </c>
      <c r="I6" s="280">
        <f>D6-E6-F6-G6-H6</f>
        <v>23427</v>
      </c>
    </row>
    <row r="7" spans="1:9" ht="15" customHeight="1">
      <c r="A7" s="273" t="s">
        <v>79</v>
      </c>
      <c r="B7" s="607" t="s">
        <v>1725</v>
      </c>
      <c r="C7" s="607" t="s">
        <v>1725</v>
      </c>
      <c r="D7" s="272">
        <v>19764</v>
      </c>
      <c r="E7" s="272">
        <v>1008</v>
      </c>
      <c r="F7" s="287">
        <v>86</v>
      </c>
      <c r="G7" s="289">
        <v>2642</v>
      </c>
      <c r="H7" s="288">
        <v>872</v>
      </c>
      <c r="I7" s="300">
        <f t="shared" ref="I7:I18" si="0">D7-E7-F7-G7-H7</f>
        <v>15156</v>
      </c>
    </row>
    <row r="8" spans="1:9" ht="15" customHeight="1">
      <c r="A8" s="273" t="s">
        <v>80</v>
      </c>
      <c r="B8" s="607" t="s">
        <v>1725</v>
      </c>
      <c r="C8" s="607" t="s">
        <v>1725</v>
      </c>
      <c r="D8" s="290">
        <v>14734</v>
      </c>
      <c r="E8" s="287">
        <v>775</v>
      </c>
      <c r="F8" s="287">
        <v>62</v>
      </c>
      <c r="G8" s="289">
        <v>1920</v>
      </c>
      <c r="H8" s="288">
        <v>618</v>
      </c>
      <c r="I8" s="280">
        <f t="shared" si="0"/>
        <v>11359</v>
      </c>
    </row>
    <row r="9" spans="1:9" ht="15" customHeight="1">
      <c r="A9" s="273" t="s">
        <v>81</v>
      </c>
      <c r="B9" s="607" t="s">
        <v>1725</v>
      </c>
      <c r="C9" s="607" t="s">
        <v>1725</v>
      </c>
      <c r="D9" s="290">
        <v>4296</v>
      </c>
      <c r="E9" s="287">
        <v>188</v>
      </c>
      <c r="F9" s="287">
        <v>22</v>
      </c>
      <c r="G9" s="288">
        <v>570</v>
      </c>
      <c r="H9" s="288">
        <v>227</v>
      </c>
      <c r="I9" s="300">
        <f t="shared" si="0"/>
        <v>3289</v>
      </c>
    </row>
    <row r="10" spans="1:9" ht="15" customHeight="1">
      <c r="A10" s="273" t="s">
        <v>82</v>
      </c>
      <c r="B10" s="607" t="s">
        <v>1725</v>
      </c>
      <c r="C10" s="607" t="s">
        <v>1725</v>
      </c>
      <c r="D10" s="287">
        <v>553</v>
      </c>
      <c r="E10" s="287">
        <v>45</v>
      </c>
      <c r="F10" s="287">
        <v>2</v>
      </c>
      <c r="G10" s="288">
        <v>124</v>
      </c>
      <c r="H10" s="288">
        <v>14</v>
      </c>
      <c r="I10" s="280">
        <f t="shared" si="0"/>
        <v>368</v>
      </c>
    </row>
    <row r="11" spans="1:9" ht="15" customHeight="1">
      <c r="A11" s="273" t="s">
        <v>84</v>
      </c>
      <c r="B11" s="607" t="s">
        <v>1725</v>
      </c>
      <c r="C11" s="607" t="s">
        <v>1725</v>
      </c>
      <c r="D11" s="287">
        <v>134</v>
      </c>
      <c r="E11" s="287">
        <v>0</v>
      </c>
      <c r="F11" s="287">
        <v>0</v>
      </c>
      <c r="G11" s="288">
        <v>28</v>
      </c>
      <c r="H11" s="288">
        <v>0</v>
      </c>
      <c r="I11" s="300">
        <f t="shared" si="0"/>
        <v>106</v>
      </c>
    </row>
    <row r="12" spans="1:9" ht="15" customHeight="1">
      <c r="A12" s="273" t="s">
        <v>85</v>
      </c>
      <c r="B12" s="607" t="s">
        <v>1725</v>
      </c>
      <c r="C12" s="607" t="s">
        <v>1725</v>
      </c>
      <c r="D12" s="287">
        <v>47</v>
      </c>
      <c r="E12" s="287">
        <v>0</v>
      </c>
      <c r="F12" s="287">
        <v>0</v>
      </c>
      <c r="G12" s="288">
        <v>0</v>
      </c>
      <c r="H12" s="288">
        <v>13</v>
      </c>
      <c r="I12" s="280">
        <f t="shared" si="0"/>
        <v>34</v>
      </c>
    </row>
    <row r="13" spans="1:9" ht="15" customHeight="1">
      <c r="A13" s="273" t="s">
        <v>86</v>
      </c>
      <c r="B13" s="607" t="s">
        <v>1725</v>
      </c>
      <c r="C13" s="607" t="s">
        <v>1725</v>
      </c>
      <c r="D13" s="272">
        <v>14830</v>
      </c>
      <c r="E13" s="272">
        <v>1803</v>
      </c>
      <c r="F13" s="287">
        <v>108</v>
      </c>
      <c r="G13" s="289">
        <v>3492</v>
      </c>
      <c r="H13" s="289">
        <v>1156</v>
      </c>
      <c r="I13" s="300">
        <f t="shared" si="0"/>
        <v>8271</v>
      </c>
    </row>
    <row r="14" spans="1:9" ht="15" customHeight="1">
      <c r="A14" s="273" t="s">
        <v>80</v>
      </c>
      <c r="B14" s="607" t="s">
        <v>1725</v>
      </c>
      <c r="C14" s="607" t="s">
        <v>1725</v>
      </c>
      <c r="D14" s="272">
        <v>8466</v>
      </c>
      <c r="E14" s="272">
        <v>1025</v>
      </c>
      <c r="F14" s="287">
        <v>62</v>
      </c>
      <c r="G14" s="289">
        <v>2050</v>
      </c>
      <c r="H14" s="288">
        <v>751</v>
      </c>
      <c r="I14" s="280">
        <f t="shared" si="0"/>
        <v>4578</v>
      </c>
    </row>
    <row r="15" spans="1:9" ht="15" customHeight="1">
      <c r="A15" s="273" t="s">
        <v>81</v>
      </c>
      <c r="B15" s="607" t="s">
        <v>1725</v>
      </c>
      <c r="C15" s="607" t="s">
        <v>1725</v>
      </c>
      <c r="D15" s="272">
        <v>5318</v>
      </c>
      <c r="E15" s="287">
        <v>616</v>
      </c>
      <c r="F15" s="287">
        <v>36</v>
      </c>
      <c r="G15" s="289">
        <v>1360</v>
      </c>
      <c r="H15" s="288">
        <v>377</v>
      </c>
      <c r="I15" s="300">
        <f t="shared" si="0"/>
        <v>2929</v>
      </c>
    </row>
    <row r="16" spans="1:9" ht="15" customHeight="1">
      <c r="A16" s="273" t="s">
        <v>82</v>
      </c>
      <c r="B16" s="607" t="s">
        <v>1725</v>
      </c>
      <c r="C16" s="607" t="s">
        <v>1725</v>
      </c>
      <c r="D16" s="287">
        <v>765</v>
      </c>
      <c r="E16" s="287">
        <v>148</v>
      </c>
      <c r="F16" s="287">
        <v>10</v>
      </c>
      <c r="G16" s="288">
        <v>51</v>
      </c>
      <c r="H16" s="288">
        <v>12</v>
      </c>
      <c r="I16" s="280">
        <f t="shared" si="0"/>
        <v>544</v>
      </c>
    </row>
    <row r="17" spans="1:10" ht="15" customHeight="1">
      <c r="A17" s="273" t="s">
        <v>84</v>
      </c>
      <c r="B17" s="607" t="s">
        <v>1725</v>
      </c>
      <c r="C17" s="607" t="s">
        <v>1725</v>
      </c>
      <c r="D17" s="287">
        <v>213</v>
      </c>
      <c r="E17" s="287">
        <v>8</v>
      </c>
      <c r="F17" s="287">
        <v>0</v>
      </c>
      <c r="G17" s="288">
        <v>18</v>
      </c>
      <c r="H17" s="288">
        <v>16</v>
      </c>
      <c r="I17" s="300">
        <f t="shared" si="0"/>
        <v>171</v>
      </c>
    </row>
    <row r="18" spans="1:10" ht="15" customHeight="1" thickBot="1">
      <c r="A18" s="274" t="s">
        <v>85</v>
      </c>
      <c r="B18" s="607" t="s">
        <v>1725</v>
      </c>
      <c r="C18" s="607" t="s">
        <v>1725</v>
      </c>
      <c r="D18" s="287">
        <v>68</v>
      </c>
      <c r="E18" s="287">
        <v>6</v>
      </c>
      <c r="F18" s="287">
        <v>0</v>
      </c>
      <c r="G18" s="287">
        <v>13</v>
      </c>
      <c r="H18" s="287">
        <v>0</v>
      </c>
      <c r="I18" s="280">
        <f t="shared" si="0"/>
        <v>49</v>
      </c>
    </row>
    <row r="19" spans="1:10" s="291" customFormat="1" ht="15" customHeight="1">
      <c r="A19" s="292" t="s">
        <v>87</v>
      </c>
      <c r="B19" s="293" t="s">
        <v>88</v>
      </c>
      <c r="C19" s="293" t="s">
        <v>94</v>
      </c>
      <c r="D19" s="294">
        <f>(D10+D11+D12)</f>
        <v>734</v>
      </c>
      <c r="E19" s="294">
        <f t="shared" ref="E19:H19" si="1">(E10+E11+E12)</f>
        <v>45</v>
      </c>
      <c r="F19" s="294">
        <f t="shared" si="1"/>
        <v>2</v>
      </c>
      <c r="G19" s="294">
        <f t="shared" si="1"/>
        <v>152</v>
      </c>
      <c r="H19" s="294">
        <f t="shared" si="1"/>
        <v>27</v>
      </c>
      <c r="I19" s="295">
        <f>(I10+I11+I12)</f>
        <v>508</v>
      </c>
    </row>
    <row r="20" spans="1:10" ht="15" customHeight="1">
      <c r="A20" s="276" t="s">
        <v>89</v>
      </c>
      <c r="B20" s="226" t="s">
        <v>88</v>
      </c>
      <c r="C20" s="226" t="s">
        <v>94</v>
      </c>
      <c r="D20" s="227">
        <f>(D16+D17+D18)</f>
        <v>1046</v>
      </c>
      <c r="E20" s="227">
        <f t="shared" ref="E20:H20" si="2">(E16+E17+E18)</f>
        <v>162</v>
      </c>
      <c r="F20" s="227">
        <f t="shared" si="2"/>
        <v>10</v>
      </c>
      <c r="G20" s="227">
        <f t="shared" si="2"/>
        <v>82</v>
      </c>
      <c r="H20" s="227">
        <f t="shared" si="2"/>
        <v>28</v>
      </c>
      <c r="I20" s="282">
        <f>(I16+I17+I18)</f>
        <v>764</v>
      </c>
    </row>
    <row r="21" spans="1:10" ht="15" customHeight="1" thickBot="1">
      <c r="A21" s="277" t="s">
        <v>90</v>
      </c>
      <c r="B21" s="218"/>
      <c r="C21" s="13" t="s">
        <v>94</v>
      </c>
      <c r="D21" s="81">
        <f>D19+D20</f>
        <v>1780</v>
      </c>
      <c r="E21" s="81">
        <f t="shared" ref="E21:H21" si="3">E19+E20</f>
        <v>207</v>
      </c>
      <c r="F21" s="81">
        <f t="shared" si="3"/>
        <v>12</v>
      </c>
      <c r="G21" s="81">
        <f t="shared" si="3"/>
        <v>234</v>
      </c>
      <c r="H21" s="81">
        <f t="shared" si="3"/>
        <v>55</v>
      </c>
      <c r="I21" s="283">
        <f>I19+I20</f>
        <v>1272</v>
      </c>
    </row>
    <row r="22" spans="1:10" ht="15" customHeight="1">
      <c r="A22" s="275" t="s">
        <v>87</v>
      </c>
      <c r="B22" s="224" t="s">
        <v>92</v>
      </c>
      <c r="C22" s="224" t="s">
        <v>93</v>
      </c>
      <c r="D22" s="225">
        <f>(D11+D12)</f>
        <v>181</v>
      </c>
      <c r="E22" s="225">
        <f t="shared" ref="E22:H22" si="4">(E11+E12)</f>
        <v>0</v>
      </c>
      <c r="F22" s="225">
        <f t="shared" si="4"/>
        <v>0</v>
      </c>
      <c r="G22" s="225">
        <f t="shared" si="4"/>
        <v>28</v>
      </c>
      <c r="H22" s="225">
        <f t="shared" si="4"/>
        <v>13</v>
      </c>
      <c r="I22" s="281">
        <f>(I11+I12)</f>
        <v>140</v>
      </c>
    </row>
    <row r="23" spans="1:10" s="291" customFormat="1" ht="15" customHeight="1">
      <c r="A23" s="296" t="s">
        <v>89</v>
      </c>
      <c r="B23" s="297" t="s">
        <v>92</v>
      </c>
      <c r="C23" s="297" t="s">
        <v>93</v>
      </c>
      <c r="D23" s="298">
        <f>(D17+D18)</f>
        <v>281</v>
      </c>
      <c r="E23" s="298">
        <f t="shared" ref="E23:H23" si="5">(E17+E18)</f>
        <v>14</v>
      </c>
      <c r="F23" s="298">
        <f t="shared" si="5"/>
        <v>0</v>
      </c>
      <c r="G23" s="298">
        <f t="shared" si="5"/>
        <v>31</v>
      </c>
      <c r="H23" s="298">
        <f t="shared" si="5"/>
        <v>16</v>
      </c>
      <c r="I23" s="299">
        <f>(I17+I18)</f>
        <v>220</v>
      </c>
    </row>
    <row r="24" spans="1:10" ht="15" customHeight="1" thickBot="1">
      <c r="A24" s="284" t="s">
        <v>95</v>
      </c>
      <c r="B24" s="285"/>
      <c r="C24" s="286" t="s">
        <v>93</v>
      </c>
      <c r="D24" s="81">
        <f>D22+D23</f>
        <v>462</v>
      </c>
      <c r="E24" s="81">
        <f t="shared" ref="E24" si="6">E22+E23</f>
        <v>14</v>
      </c>
      <c r="F24" s="81">
        <f t="shared" ref="F24:H24" si="7">F22+F23</f>
        <v>0</v>
      </c>
      <c r="G24" s="81">
        <f t="shared" si="7"/>
        <v>59</v>
      </c>
      <c r="H24" s="81">
        <f t="shared" si="7"/>
        <v>29</v>
      </c>
      <c r="I24" s="283">
        <f t="shared" ref="I24" si="8">I22+I23</f>
        <v>360</v>
      </c>
    </row>
    <row r="25" spans="1:10" s="14" customFormat="1" ht="16" thickBot="1">
      <c r="A25" s="825" t="s">
        <v>656</v>
      </c>
      <c r="B25" s="826"/>
      <c r="C25" s="826"/>
      <c r="D25" s="826"/>
      <c r="E25" s="826"/>
      <c r="F25" s="826"/>
      <c r="G25" s="826"/>
      <c r="H25" s="826"/>
      <c r="I25" s="827"/>
      <c r="J25" s="166"/>
    </row>
    <row r="26" spans="1:10">
      <c r="A26" s="465" t="s">
        <v>1679</v>
      </c>
      <c r="B26" s="223"/>
      <c r="C26" s="223"/>
      <c r="D26" s="223"/>
      <c r="E26" s="223"/>
      <c r="F26" s="223"/>
      <c r="G26" s="223"/>
      <c r="H26" s="223"/>
      <c r="I26" s="223"/>
      <c r="J26" s="151"/>
    </row>
    <row r="27" spans="1:10">
      <c r="B27" s="223"/>
      <c r="C27" s="223"/>
      <c r="D27" s="223"/>
      <c r="E27" s="223"/>
      <c r="F27" s="223"/>
      <c r="G27" s="223"/>
      <c r="H27" s="223"/>
      <c r="I27" s="223"/>
    </row>
  </sheetData>
  <mergeCells count="2">
    <mergeCell ref="A25:I25"/>
    <mergeCell ref="A3:I3"/>
  </mergeCells>
  <dataValidations count="15">
    <dataValidation allowBlank="1" showInputMessage="1" showErrorMessage="1" prompt="This worksheet contains single table -Table 3. Table 3  starts from A4 to I24" sqref="A1" xr:uid="{00000000-0002-0000-0300-000000000000}"/>
    <dataValidation allowBlank="1" showInputMessage="1" showErrorMessage="1" prompt="Overcrowded Households (2012-2016)" sqref="A3:I3" xr:uid="{00000000-0002-0000-0300-000001000000}"/>
    <dataValidation allowBlank="1" showInputMessage="1" showErrorMessage="1" prompt="Overcrowded Households (2012-2016) Data Table Heading Mendocino County, California" sqref="D4" xr:uid="{00000000-0002-0000-0300-000002000000}"/>
    <dataValidation allowBlank="1" showInputMessage="1" showErrorMessage="1" prompt="Overcrowded Households (2012-2016) Data Table Heading Fort Bragg, California" sqref="E4" xr:uid="{00000000-0002-0000-0300-000003000000}"/>
    <dataValidation allowBlank="1" showInputMessage="1" showErrorMessage="1" prompt="Overcrowded Households (2012-2016) Data Table Heading Point Arena, California" sqref="F4" xr:uid="{00000000-0002-0000-0300-000004000000}"/>
    <dataValidation allowBlank="1" showInputMessage="1" showErrorMessage="1" prompt="Overcrowded Households (2012-2016) Data Table Heading Ukiah, California" sqref="G4" xr:uid="{00000000-0002-0000-0300-000005000000}"/>
    <dataValidation allowBlank="1" showInputMessage="1" showErrorMessage="1" prompt="Overcrowded Households (2012-2016) Data Table Heading Willits, California" sqref="H4" xr:uid="{00000000-0002-0000-0300-000006000000}"/>
    <dataValidation allowBlank="1" showInputMessage="1" showErrorMessage="1" prompt="Overcrowded Households (2012-2016) Data Table Heading Unincorporated Area" sqref="I4" xr:uid="{00000000-0002-0000-0300-000007000000}"/>
    <dataValidation allowBlank="1" showInputMessage="1" showErrorMessage="1" prompt="Overcrowding - Table 3" sqref="A2" xr:uid="{00000000-0002-0000-0300-000008000000}"/>
    <dataValidation allowBlank="1" showInputMessage="1" showErrorMessage="1" prompt="Mendocino County, California Sub Heading Estimate" sqref="D5" xr:uid="{00000000-0002-0000-0300-000009000000}"/>
    <dataValidation allowBlank="1" showInputMessage="1" showErrorMessage="1" prompt="Fort Bragg, California Sub Heading Estimate" sqref="E5" xr:uid="{00000000-0002-0000-0300-00000A000000}"/>
    <dataValidation allowBlank="1" showInputMessage="1" showErrorMessage="1" prompt="Point Arena, California Sub Heading Estimate" sqref="F5" xr:uid="{00000000-0002-0000-0300-00000B000000}"/>
    <dataValidation allowBlank="1" showInputMessage="1" showErrorMessage="1" prompt="Ukiah, California Sub Heading Estimate" sqref="G5" xr:uid="{00000000-0002-0000-0300-00000C000000}"/>
    <dataValidation allowBlank="1" showInputMessage="1" showErrorMessage="1" prompt="Willits, California Sub Heading Estimate" sqref="H5" xr:uid="{00000000-0002-0000-0300-00000D000000}"/>
    <dataValidation allowBlank="1" showInputMessage="1" showErrorMessage="1" prompt="Unincorporated Area Sub Heading county-sum of cities" sqref="I5" xr:uid="{00000000-0002-0000-0300-00000E000000}"/>
  </dataValidations>
  <hyperlinks>
    <hyperlink ref="A25" r:id="rId1" display="Source: ACS 2007-2011 Table B25014" xr:uid="{00000000-0004-0000-0300-000000000000}"/>
    <hyperlink ref="A25:I25" r:id="rId2" display="Source: ACS B25014 (2012-2016)" xr:uid="{00000000-0004-0000-0300-000001000000}"/>
  </hyperlinks>
  <pageMargins left="0.7" right="0.7" top="0.75" bottom="0.75" header="0.3" footer="0.3"/>
  <pageSetup scale="75" fitToHeight="0" orientation="landscape" horizontalDpi="300" verticalDpi="300" r:id="rId3"/>
  <headerFooter>
    <oddHeader>&amp;L6th Cycle Housing Element Data Package&amp;CMendocino County and the Cities Within</oddHeader>
    <oddFooter>&amp;LHCD-Housing Policy Division (HPD)&amp;CPage &amp;P&amp;R&amp;D</oddFooter>
  </headerFooter>
  <colBreaks count="2" manualBreakCount="2">
    <brk id="10" min="1" max="25" man="1"/>
    <brk id="13" min="1" max="25" man="1"/>
  </colBreaks>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5"/>
  <sheetViews>
    <sheetView zoomScale="70" zoomScaleNormal="70" workbookViewId="0">
      <selection activeCell="A5" sqref="A5"/>
    </sheetView>
  </sheetViews>
  <sheetFormatPr baseColWidth="10" defaultColWidth="8.83203125" defaultRowHeight="15"/>
  <cols>
    <col min="1" max="1" width="68.33203125" customWidth="1"/>
    <col min="2" max="2" width="16" customWidth="1"/>
    <col min="3" max="3" width="36.6640625" bestFit="1" customWidth="1"/>
    <col min="5" max="5" width="57.83203125" bestFit="1" customWidth="1"/>
    <col min="6" max="6" width="16.1640625" customWidth="1"/>
    <col min="7" max="7" width="36.6640625" bestFit="1" customWidth="1"/>
    <col min="9" max="9" width="68.33203125" bestFit="1" customWidth="1"/>
    <col min="10" max="10" width="12" customWidth="1"/>
    <col min="11" max="11" width="36.6640625" bestFit="1" customWidth="1"/>
  </cols>
  <sheetData>
    <row r="1" spans="1:11" s="215" customFormat="1">
      <c r="A1" s="233" t="s">
        <v>1730</v>
      </c>
    </row>
    <row r="2" spans="1:11" ht="17">
      <c r="A2" s="658" t="s">
        <v>96</v>
      </c>
    </row>
    <row r="3" spans="1:11" ht="20.25" customHeight="1">
      <c r="A3" s="657" t="s">
        <v>219</v>
      </c>
    </row>
    <row r="4" spans="1:11" s="123" customFormat="1">
      <c r="A4" s="123" t="s">
        <v>1015</v>
      </c>
      <c r="E4" s="190" t="s">
        <v>461</v>
      </c>
      <c r="I4" s="190" t="s">
        <v>462</v>
      </c>
      <c r="J4" s="190"/>
      <c r="K4" s="78"/>
    </row>
    <row r="5" spans="1:11" s="643" customFormat="1">
      <c r="A5" s="640" t="s">
        <v>344</v>
      </c>
      <c r="B5" s="641" t="s">
        <v>5</v>
      </c>
      <c r="C5" s="642" t="s">
        <v>345</v>
      </c>
      <c r="E5" s="640" t="s">
        <v>368</v>
      </c>
      <c r="F5" s="641" t="s">
        <v>5</v>
      </c>
      <c r="G5" s="642" t="s">
        <v>345</v>
      </c>
      <c r="I5" s="640" t="s">
        <v>374</v>
      </c>
      <c r="J5" s="641" t="s">
        <v>5</v>
      </c>
      <c r="K5" s="650" t="s">
        <v>345</v>
      </c>
    </row>
    <row r="6" spans="1:11">
      <c r="A6" s="608" t="s">
        <v>346</v>
      </c>
      <c r="B6" s="192">
        <v>34020</v>
      </c>
      <c r="C6" s="619">
        <v>1</v>
      </c>
      <c r="E6" s="487" t="s">
        <v>369</v>
      </c>
      <c r="F6" s="153">
        <v>14340</v>
      </c>
      <c r="G6" s="491">
        <v>1</v>
      </c>
      <c r="I6" s="648" t="s">
        <v>375</v>
      </c>
      <c r="J6" s="137">
        <v>19680</v>
      </c>
      <c r="K6" s="644">
        <v>1</v>
      </c>
    </row>
    <row r="7" spans="1:11" ht="16" thickBot="1">
      <c r="A7" s="609" t="s">
        <v>347</v>
      </c>
      <c r="B7" s="124">
        <v>14340</v>
      </c>
      <c r="C7" s="620">
        <v>0.42151675485008816</v>
      </c>
      <c r="E7" s="488" t="s">
        <v>370</v>
      </c>
      <c r="F7" s="126">
        <v>9290</v>
      </c>
      <c r="G7" s="492">
        <v>0.64783821478382153</v>
      </c>
      <c r="I7" s="649" t="s">
        <v>376</v>
      </c>
      <c r="J7" s="138">
        <v>6345</v>
      </c>
      <c r="K7" s="645">
        <v>0.32240853658536583</v>
      </c>
    </row>
    <row r="8" spans="1:11" ht="16" thickBot="1">
      <c r="A8" s="634" t="s">
        <v>348</v>
      </c>
      <c r="B8" s="124">
        <v>19680</v>
      </c>
      <c r="C8" s="636">
        <v>0.57848324514991178</v>
      </c>
      <c r="E8" s="489" t="s">
        <v>371</v>
      </c>
      <c r="F8" s="154">
        <v>2245</v>
      </c>
      <c r="G8" s="493">
        <v>0.15655509065550907</v>
      </c>
      <c r="I8" s="489" t="s">
        <v>377</v>
      </c>
      <c r="J8" s="139">
        <v>1145</v>
      </c>
      <c r="K8" s="493">
        <v>5.818089430894309E-2</v>
      </c>
    </row>
    <row r="9" spans="1:11">
      <c r="A9" s="489" t="s">
        <v>349</v>
      </c>
      <c r="B9" s="125">
        <v>15635</v>
      </c>
      <c r="C9" s="493">
        <v>0.45958259847148736</v>
      </c>
      <c r="E9" s="467" t="s">
        <v>357</v>
      </c>
      <c r="F9" s="126">
        <v>345</v>
      </c>
      <c r="G9" s="494">
        <v>2.4058577405857741E-2</v>
      </c>
      <c r="I9" s="467" t="s">
        <v>357</v>
      </c>
      <c r="J9" s="138">
        <v>135</v>
      </c>
      <c r="K9" s="494">
        <v>6.8597560975609756E-3</v>
      </c>
    </row>
    <row r="10" spans="1:11">
      <c r="A10" s="635" t="s">
        <v>350</v>
      </c>
      <c r="B10" s="126">
        <v>9290</v>
      </c>
      <c r="C10" s="637">
        <v>0.27307466196355085</v>
      </c>
      <c r="E10" s="467" t="s">
        <v>360</v>
      </c>
      <c r="F10" s="126">
        <v>725</v>
      </c>
      <c r="G10" s="494">
        <v>5.0557880055788006E-2</v>
      </c>
      <c r="I10" s="467" t="s">
        <v>360</v>
      </c>
      <c r="J10" s="140">
        <v>260</v>
      </c>
      <c r="K10" s="494">
        <v>1.3211382113821139E-2</v>
      </c>
    </row>
    <row r="11" spans="1:11" ht="16" thickBot="1">
      <c r="A11" s="635" t="s">
        <v>351</v>
      </c>
      <c r="B11" s="127">
        <v>6345</v>
      </c>
      <c r="C11" s="637">
        <v>0.18650793650793651</v>
      </c>
      <c r="E11" s="490" t="s">
        <v>361</v>
      </c>
      <c r="F11" s="126">
        <v>1175</v>
      </c>
      <c r="G11" s="495">
        <v>8.1938633193863325E-2</v>
      </c>
      <c r="I11" s="490" t="s">
        <v>361</v>
      </c>
      <c r="J11" s="141">
        <v>750</v>
      </c>
      <c r="K11" s="495">
        <v>3.8109756097560975E-2</v>
      </c>
    </row>
    <row r="12" spans="1:11">
      <c r="A12" s="635" t="s">
        <v>352</v>
      </c>
      <c r="B12" s="128">
        <v>3255</v>
      </c>
      <c r="C12" s="637">
        <v>9.5679012345679007E-2</v>
      </c>
      <c r="E12" s="489" t="s">
        <v>372</v>
      </c>
      <c r="F12" s="154">
        <v>4300</v>
      </c>
      <c r="G12" s="493">
        <v>0.299860529986053</v>
      </c>
      <c r="I12" s="489" t="s">
        <v>378</v>
      </c>
      <c r="J12" s="142">
        <v>2465</v>
      </c>
      <c r="K12" s="493">
        <v>0.1252540650406504</v>
      </c>
    </row>
    <row r="13" spans="1:11" ht="16" thickBot="1">
      <c r="A13" s="610" t="s">
        <v>353</v>
      </c>
      <c r="B13" s="128">
        <v>1320</v>
      </c>
      <c r="C13" s="622">
        <v>3.8800705467372132E-2</v>
      </c>
      <c r="E13" s="467" t="s">
        <v>357</v>
      </c>
      <c r="F13" s="126">
        <v>2000</v>
      </c>
      <c r="G13" s="494">
        <v>0.1394700139470014</v>
      </c>
      <c r="I13" s="467" t="s">
        <v>357</v>
      </c>
      <c r="J13" s="138">
        <v>925</v>
      </c>
      <c r="K13" s="494">
        <v>4.7002032520325206E-2</v>
      </c>
    </row>
    <row r="14" spans="1:11">
      <c r="A14" s="611" t="s">
        <v>354</v>
      </c>
      <c r="B14" s="125">
        <v>6765</v>
      </c>
      <c r="C14" s="623">
        <v>0.19885361552028219</v>
      </c>
      <c r="E14" s="467" t="s">
        <v>360</v>
      </c>
      <c r="F14" s="126">
        <v>1610</v>
      </c>
      <c r="G14" s="494">
        <v>0.11227336122733612</v>
      </c>
      <c r="I14" s="467" t="s">
        <v>360</v>
      </c>
      <c r="J14" s="140">
        <v>655</v>
      </c>
      <c r="K14" s="494">
        <v>3.3282520325203249E-2</v>
      </c>
    </row>
    <row r="15" spans="1:11" ht="16" thickBot="1">
      <c r="A15" s="612" t="s">
        <v>355</v>
      </c>
      <c r="B15" s="126">
        <v>4300</v>
      </c>
      <c r="C15" s="624">
        <v>0.12639623750734863</v>
      </c>
      <c r="E15" s="490" t="s">
        <v>361</v>
      </c>
      <c r="F15" s="126">
        <v>690</v>
      </c>
      <c r="G15" s="495">
        <v>4.8117154811715482E-2</v>
      </c>
      <c r="I15" s="490" t="s">
        <v>361</v>
      </c>
      <c r="J15" s="141">
        <v>885</v>
      </c>
      <c r="K15" s="495">
        <v>4.496951219512195E-2</v>
      </c>
    </row>
    <row r="16" spans="1:11">
      <c r="A16" s="613" t="s">
        <v>356</v>
      </c>
      <c r="B16" s="129">
        <v>2465</v>
      </c>
      <c r="C16" s="625">
        <v>7.2457378012933574E-2</v>
      </c>
      <c r="E16" s="489" t="s">
        <v>373</v>
      </c>
      <c r="F16" s="125">
        <v>6545</v>
      </c>
      <c r="G16" s="493">
        <v>0.45641562064156205</v>
      </c>
      <c r="I16" s="489" t="s">
        <v>379</v>
      </c>
      <c r="J16" s="125">
        <v>3610</v>
      </c>
      <c r="K16" s="493">
        <v>0.1834349593495935</v>
      </c>
    </row>
    <row r="17" spans="1:12">
      <c r="A17" s="77" t="s">
        <v>357</v>
      </c>
      <c r="B17" s="127">
        <v>2925</v>
      </c>
      <c r="C17" s="130">
        <v>8.5978835978835974E-2</v>
      </c>
      <c r="E17" s="467" t="s">
        <v>357</v>
      </c>
      <c r="F17" s="127">
        <v>2345</v>
      </c>
      <c r="G17" s="494">
        <v>0.16352859135285913</v>
      </c>
      <c r="I17" s="467" t="s">
        <v>357</v>
      </c>
      <c r="J17" s="126">
        <v>1060</v>
      </c>
      <c r="K17" s="494">
        <v>5.386178861788618E-2</v>
      </c>
    </row>
    <row r="18" spans="1:12">
      <c r="A18" s="638" t="s">
        <v>358</v>
      </c>
      <c r="B18" s="126">
        <v>2000</v>
      </c>
      <c r="C18" s="637">
        <v>5.8788947677836566E-2</v>
      </c>
      <c r="E18" s="467" t="s">
        <v>360</v>
      </c>
      <c r="F18" s="127">
        <v>2335</v>
      </c>
      <c r="G18" s="494">
        <v>0.16283124128312412</v>
      </c>
      <c r="I18" s="467" t="s">
        <v>360</v>
      </c>
      <c r="J18" s="127">
        <v>915</v>
      </c>
      <c r="K18" s="494">
        <v>4.649390243902439E-2</v>
      </c>
    </row>
    <row r="19" spans="1:12">
      <c r="A19" s="638" t="s">
        <v>359</v>
      </c>
      <c r="B19" s="127">
        <v>925</v>
      </c>
      <c r="C19" s="637">
        <v>2.7189888300999412E-2</v>
      </c>
      <c r="E19" s="467" t="s">
        <v>361</v>
      </c>
      <c r="F19" s="127">
        <v>1865</v>
      </c>
      <c r="G19" s="494">
        <v>0.13005578800557879</v>
      </c>
      <c r="I19" s="467" t="s">
        <v>361</v>
      </c>
      <c r="J19" s="127">
        <v>1635</v>
      </c>
      <c r="K19" s="494">
        <v>8.3079268292682931E-2</v>
      </c>
    </row>
    <row r="20" spans="1:12">
      <c r="A20" s="467" t="s">
        <v>360</v>
      </c>
      <c r="B20" s="126">
        <v>2265</v>
      </c>
      <c r="C20" s="639">
        <v>6.6578483245149908E-2</v>
      </c>
      <c r="E20" s="646" t="s">
        <v>1644</v>
      </c>
      <c r="F20" s="126">
        <v>3065</v>
      </c>
      <c r="G20" s="647">
        <v>0.21373779637377963</v>
      </c>
      <c r="H20" s="151"/>
      <c r="I20" s="651" t="s">
        <v>1646</v>
      </c>
      <c r="J20" s="126">
        <v>3305</v>
      </c>
      <c r="K20" s="653">
        <v>0.1679369918699187</v>
      </c>
      <c r="L20" s="151"/>
    </row>
    <row r="21" spans="1:12" ht="16" thickBot="1">
      <c r="A21" s="589" t="s">
        <v>361</v>
      </c>
      <c r="B21" s="131">
        <v>1575</v>
      </c>
      <c r="C21" s="626">
        <v>4.6296296296296294E-2</v>
      </c>
      <c r="E21" s="496" t="s">
        <v>1645</v>
      </c>
      <c r="F21" s="127">
        <v>4344</v>
      </c>
      <c r="G21" s="497">
        <v>0.30292887029288701</v>
      </c>
      <c r="I21" s="652" t="s">
        <v>1647</v>
      </c>
      <c r="J21" s="127">
        <v>3210</v>
      </c>
      <c r="K21" s="639">
        <v>0.16310975609756098</v>
      </c>
    </row>
    <row r="22" spans="1:12">
      <c r="A22" s="614" t="s">
        <v>362</v>
      </c>
      <c r="B22" s="132">
        <v>10155</v>
      </c>
      <c r="C22" s="627">
        <v>0.29850088183421519</v>
      </c>
    </row>
    <row r="23" spans="1:12">
      <c r="A23" s="615" t="s">
        <v>363</v>
      </c>
      <c r="B23" s="126">
        <v>6545</v>
      </c>
      <c r="C23" s="628">
        <v>0.19238683127572018</v>
      </c>
      <c r="E23" s="25" t="s">
        <v>380</v>
      </c>
      <c r="I23" s="25" t="s">
        <v>380</v>
      </c>
    </row>
    <row r="24" spans="1:12">
      <c r="A24" s="616" t="s">
        <v>364</v>
      </c>
      <c r="B24" s="129">
        <v>3610</v>
      </c>
      <c r="C24" s="629">
        <v>0.106114050558495</v>
      </c>
    </row>
    <row r="25" spans="1:12">
      <c r="A25" s="77" t="s">
        <v>357</v>
      </c>
      <c r="B25" s="126">
        <v>3405</v>
      </c>
      <c r="C25" s="130">
        <v>0.10008818342151675</v>
      </c>
    </row>
    <row r="26" spans="1:12">
      <c r="A26" s="467" t="s">
        <v>360</v>
      </c>
      <c r="B26" s="127">
        <v>3250</v>
      </c>
      <c r="C26" s="639">
        <v>9.553203997648442E-2</v>
      </c>
    </row>
    <row r="27" spans="1:12" ht="16" thickBot="1">
      <c r="A27" s="589" t="s">
        <v>361</v>
      </c>
      <c r="B27" s="131">
        <v>3500</v>
      </c>
      <c r="C27" s="626">
        <v>0.102880658436214</v>
      </c>
    </row>
    <row r="28" spans="1:12">
      <c r="A28" s="617" t="s">
        <v>365</v>
      </c>
      <c r="B28" s="132">
        <v>13924</v>
      </c>
      <c r="C28" s="630">
        <v>0.4092886537330982</v>
      </c>
    </row>
    <row r="29" spans="1:12">
      <c r="A29" s="618" t="s">
        <v>366</v>
      </c>
      <c r="B29" s="127">
        <v>7409</v>
      </c>
      <c r="C29" s="631">
        <v>0.21778365667254557</v>
      </c>
    </row>
    <row r="30" spans="1:12">
      <c r="A30" s="618" t="s">
        <v>367</v>
      </c>
      <c r="B30" s="127">
        <v>6515</v>
      </c>
      <c r="C30" s="631">
        <v>0.19150499706055263</v>
      </c>
    </row>
    <row r="31" spans="1:12">
      <c r="A31" s="618" t="s">
        <v>1642</v>
      </c>
      <c r="B31" s="127">
        <v>6370</v>
      </c>
      <c r="C31" s="631">
        <v>0.18724279835390947</v>
      </c>
      <c r="D31" s="151"/>
    </row>
    <row r="32" spans="1:12" s="190" customFormat="1">
      <c r="A32" s="632" t="s">
        <v>1643</v>
      </c>
      <c r="B32" s="127">
        <v>7554</v>
      </c>
      <c r="C32" s="633">
        <v>0.22204585537918872</v>
      </c>
      <c r="D32" s="151"/>
    </row>
    <row r="33" spans="1:11" s="190" customFormat="1">
      <c r="B33" s="133"/>
      <c r="C33" s="134"/>
      <c r="D33" s="151"/>
    </row>
    <row r="34" spans="1:11">
      <c r="A34" s="25" t="s">
        <v>380</v>
      </c>
      <c r="B34" s="135"/>
      <c r="C34" s="130"/>
    </row>
    <row r="35" spans="1:11">
      <c r="A35" s="123"/>
      <c r="B35" s="136"/>
      <c r="C35" s="123"/>
      <c r="F35" s="147"/>
      <c r="G35" s="147"/>
      <c r="J35" s="133"/>
      <c r="K35" s="78"/>
    </row>
    <row r="36" spans="1:11">
      <c r="A36" s="146" t="s">
        <v>1039</v>
      </c>
      <c r="B36" s="123"/>
      <c r="C36" s="123"/>
      <c r="E36" s="147" t="s">
        <v>461</v>
      </c>
      <c r="F36" s="147"/>
      <c r="G36" s="147"/>
      <c r="I36" s="147" t="s">
        <v>462</v>
      </c>
      <c r="J36" s="147"/>
      <c r="K36" s="78"/>
    </row>
    <row r="37" spans="1:11">
      <c r="A37" s="640" t="s">
        <v>344</v>
      </c>
      <c r="B37" s="641" t="s">
        <v>5</v>
      </c>
      <c r="C37" s="642" t="s">
        <v>345</v>
      </c>
      <c r="E37" s="640" t="s">
        <v>368</v>
      </c>
      <c r="F37" s="641" t="s">
        <v>5</v>
      </c>
      <c r="G37" s="642" t="s">
        <v>345</v>
      </c>
      <c r="I37" s="640" t="s">
        <v>374</v>
      </c>
      <c r="J37" s="641" t="s">
        <v>5</v>
      </c>
      <c r="K37" s="650" t="s">
        <v>345</v>
      </c>
    </row>
    <row r="38" spans="1:11">
      <c r="A38" s="608" t="s">
        <v>346</v>
      </c>
      <c r="B38" s="192">
        <v>2855</v>
      </c>
      <c r="C38" s="619">
        <v>1</v>
      </c>
      <c r="E38" s="648" t="s">
        <v>369</v>
      </c>
      <c r="F38" s="153">
        <v>1750</v>
      </c>
      <c r="G38" s="644">
        <v>1</v>
      </c>
      <c r="I38" s="648" t="s">
        <v>375</v>
      </c>
      <c r="J38" s="137">
        <v>1105</v>
      </c>
      <c r="K38" s="644">
        <v>1</v>
      </c>
    </row>
    <row r="39" spans="1:11" ht="16" thickBot="1">
      <c r="A39" s="609" t="s">
        <v>347</v>
      </c>
      <c r="B39" s="124">
        <v>1750</v>
      </c>
      <c r="C39" s="620">
        <v>0.61295971978984243</v>
      </c>
      <c r="E39" s="649" t="s">
        <v>370</v>
      </c>
      <c r="F39" s="126">
        <v>1220</v>
      </c>
      <c r="G39" s="645">
        <v>0.69714285714285718</v>
      </c>
      <c r="I39" s="649" t="s">
        <v>376</v>
      </c>
      <c r="J39" s="138">
        <v>345</v>
      </c>
      <c r="K39" s="645">
        <v>0.31221719457013575</v>
      </c>
    </row>
    <row r="40" spans="1:11" ht="16" thickBot="1">
      <c r="A40" s="634" t="s">
        <v>348</v>
      </c>
      <c r="B40" s="124">
        <v>1105</v>
      </c>
      <c r="C40" s="636">
        <v>0.38704028021015763</v>
      </c>
      <c r="E40" s="489" t="s">
        <v>371</v>
      </c>
      <c r="F40" s="154">
        <v>245</v>
      </c>
      <c r="G40" s="493">
        <v>0.14000000000000001</v>
      </c>
      <c r="I40" s="489" t="s">
        <v>377</v>
      </c>
      <c r="J40" s="139">
        <v>24</v>
      </c>
      <c r="K40" s="493">
        <v>2.171945701357466E-2</v>
      </c>
    </row>
    <row r="41" spans="1:11">
      <c r="A41" s="489" t="s">
        <v>349</v>
      </c>
      <c r="B41" s="125">
        <v>1565</v>
      </c>
      <c r="C41" s="493">
        <v>0.54816112084063051</v>
      </c>
      <c r="E41" s="467" t="s">
        <v>357</v>
      </c>
      <c r="F41" s="126">
        <v>65</v>
      </c>
      <c r="G41" s="494">
        <v>3.7142857142857144E-2</v>
      </c>
      <c r="I41" s="467" t="s">
        <v>357</v>
      </c>
      <c r="J41" s="138">
        <v>4</v>
      </c>
      <c r="K41" s="494">
        <v>3.6199095022624436E-3</v>
      </c>
    </row>
    <row r="42" spans="1:11">
      <c r="A42" s="635" t="s">
        <v>350</v>
      </c>
      <c r="B42" s="126">
        <v>1220</v>
      </c>
      <c r="C42" s="637">
        <v>0.42732049036777581</v>
      </c>
      <c r="E42" s="467" t="s">
        <v>360</v>
      </c>
      <c r="F42" s="126">
        <v>40</v>
      </c>
      <c r="G42" s="494">
        <v>2.2857142857142857E-2</v>
      </c>
      <c r="I42" s="467" t="s">
        <v>360</v>
      </c>
      <c r="J42" s="140">
        <v>10</v>
      </c>
      <c r="K42" s="494">
        <v>9.0497737556561094E-3</v>
      </c>
    </row>
    <row r="43" spans="1:11" ht="16" thickBot="1">
      <c r="A43" s="635" t="s">
        <v>351</v>
      </c>
      <c r="B43" s="127">
        <v>345</v>
      </c>
      <c r="C43" s="637">
        <v>0.12084063047285463</v>
      </c>
      <c r="E43" s="490" t="s">
        <v>361</v>
      </c>
      <c r="F43" s="126">
        <v>140</v>
      </c>
      <c r="G43" s="495">
        <v>0.08</v>
      </c>
      <c r="I43" s="490" t="s">
        <v>361</v>
      </c>
      <c r="J43" s="141">
        <v>10</v>
      </c>
      <c r="K43" s="495">
        <v>9.0497737556561094E-3</v>
      </c>
    </row>
    <row r="44" spans="1:11">
      <c r="A44" s="635" t="s">
        <v>352</v>
      </c>
      <c r="B44" s="128">
        <v>435</v>
      </c>
      <c r="C44" s="637">
        <v>0.15236427320490367</v>
      </c>
      <c r="E44" s="489" t="s">
        <v>372</v>
      </c>
      <c r="F44" s="154">
        <v>630</v>
      </c>
      <c r="G44" s="493">
        <v>0.36</v>
      </c>
      <c r="I44" s="489" t="s">
        <v>378</v>
      </c>
      <c r="J44" s="142">
        <v>180</v>
      </c>
      <c r="K44" s="493">
        <v>0.16289592760180996</v>
      </c>
    </row>
    <row r="45" spans="1:11" ht="16" thickBot="1">
      <c r="A45" s="654" t="s">
        <v>353</v>
      </c>
      <c r="B45" s="128">
        <v>50</v>
      </c>
      <c r="C45" s="622">
        <v>1.7513134851138354E-2</v>
      </c>
      <c r="E45" s="467" t="s">
        <v>357</v>
      </c>
      <c r="F45" s="126">
        <v>255</v>
      </c>
      <c r="G45" s="494">
        <v>0.14571428571428571</v>
      </c>
      <c r="I45" s="467" t="s">
        <v>357</v>
      </c>
      <c r="J45" s="138">
        <v>35</v>
      </c>
      <c r="K45" s="494">
        <v>3.1674208144796379E-2</v>
      </c>
    </row>
    <row r="46" spans="1:11">
      <c r="A46" s="611" t="s">
        <v>354</v>
      </c>
      <c r="B46" s="125">
        <v>810</v>
      </c>
      <c r="C46" s="623">
        <v>0.28371278458844135</v>
      </c>
      <c r="E46" s="467" t="s">
        <v>360</v>
      </c>
      <c r="F46" s="126">
        <v>245</v>
      </c>
      <c r="G46" s="494">
        <v>0.14000000000000001</v>
      </c>
      <c r="I46" s="467" t="s">
        <v>360</v>
      </c>
      <c r="J46" s="140">
        <v>25</v>
      </c>
      <c r="K46" s="494">
        <v>2.2624434389140271E-2</v>
      </c>
    </row>
    <row r="47" spans="1:11" ht="16" thickBot="1">
      <c r="A47" s="612" t="s">
        <v>355</v>
      </c>
      <c r="B47" s="126">
        <v>630</v>
      </c>
      <c r="C47" s="624">
        <v>0.22066549912434325</v>
      </c>
      <c r="E47" s="490" t="s">
        <v>361</v>
      </c>
      <c r="F47" s="126">
        <v>130</v>
      </c>
      <c r="G47" s="495">
        <v>7.4285714285714288E-2</v>
      </c>
      <c r="I47" s="490" t="s">
        <v>361</v>
      </c>
      <c r="J47" s="141">
        <v>120</v>
      </c>
      <c r="K47" s="495">
        <v>0.10859728506787331</v>
      </c>
    </row>
    <row r="48" spans="1:11">
      <c r="A48" s="613" t="s">
        <v>356</v>
      </c>
      <c r="B48" s="129">
        <v>180</v>
      </c>
      <c r="C48" s="625">
        <v>6.3047285464098074E-2</v>
      </c>
      <c r="E48" s="489" t="s">
        <v>373</v>
      </c>
      <c r="F48" s="125">
        <v>875</v>
      </c>
      <c r="G48" s="493">
        <v>0.5</v>
      </c>
      <c r="I48" s="489" t="s">
        <v>379</v>
      </c>
      <c r="J48" s="125">
        <v>204</v>
      </c>
      <c r="K48" s="493">
        <v>0.18461538461538463</v>
      </c>
    </row>
    <row r="49" spans="1:12">
      <c r="A49" s="77" t="s">
        <v>357</v>
      </c>
      <c r="B49" s="127">
        <v>290</v>
      </c>
      <c r="C49" s="130">
        <v>0.10157618213660245</v>
      </c>
      <c r="E49" s="467" t="s">
        <v>357</v>
      </c>
      <c r="F49" s="127">
        <v>320</v>
      </c>
      <c r="G49" s="494">
        <v>0.18285714285714286</v>
      </c>
      <c r="I49" s="467" t="s">
        <v>357</v>
      </c>
      <c r="J49" s="126">
        <v>39</v>
      </c>
      <c r="K49" s="494">
        <v>3.5294117647058823E-2</v>
      </c>
    </row>
    <row r="50" spans="1:12">
      <c r="A50" s="638" t="s">
        <v>358</v>
      </c>
      <c r="B50" s="126">
        <v>255</v>
      </c>
      <c r="C50" s="637">
        <v>8.9316987740805598E-2</v>
      </c>
      <c r="E50" s="467" t="s">
        <v>360</v>
      </c>
      <c r="F50" s="127">
        <v>285</v>
      </c>
      <c r="G50" s="494">
        <v>0.16285714285714287</v>
      </c>
      <c r="I50" s="467" t="s">
        <v>360</v>
      </c>
      <c r="J50" s="127">
        <v>35</v>
      </c>
      <c r="K50" s="494">
        <v>3.1674208144796379E-2</v>
      </c>
    </row>
    <row r="51" spans="1:12">
      <c r="A51" s="638" t="s">
        <v>359</v>
      </c>
      <c r="B51" s="127">
        <v>35</v>
      </c>
      <c r="C51" s="637">
        <v>1.2259194395796848E-2</v>
      </c>
      <c r="E51" s="467" t="s">
        <v>361</v>
      </c>
      <c r="F51" s="127">
        <v>270</v>
      </c>
      <c r="G51" s="494">
        <v>0.15428571428571428</v>
      </c>
      <c r="I51" s="467" t="s">
        <v>361</v>
      </c>
      <c r="J51" s="127">
        <v>130</v>
      </c>
      <c r="K51" s="494">
        <v>0.11764705882352941</v>
      </c>
    </row>
    <row r="52" spans="1:12">
      <c r="A52" s="467" t="s">
        <v>360</v>
      </c>
      <c r="B52" s="126">
        <v>270</v>
      </c>
      <c r="C52" s="639">
        <v>9.4570928196147111E-2</v>
      </c>
      <c r="E52" s="651" t="s">
        <v>1644</v>
      </c>
      <c r="F52" s="126">
        <v>320</v>
      </c>
      <c r="G52" s="656">
        <v>0.18285714285714286</v>
      </c>
      <c r="H52" s="151"/>
      <c r="I52" s="651" t="s">
        <v>1646</v>
      </c>
      <c r="J52" s="126">
        <v>174</v>
      </c>
      <c r="K52" s="653">
        <v>0.15746606334841629</v>
      </c>
      <c r="L52" s="151"/>
    </row>
    <row r="53" spans="1:12" ht="16" thickBot="1">
      <c r="A53" s="589" t="s">
        <v>361</v>
      </c>
      <c r="B53" s="131">
        <v>250</v>
      </c>
      <c r="C53" s="626">
        <v>8.7565674255691769E-2</v>
      </c>
      <c r="E53" s="496" t="s">
        <v>1645</v>
      </c>
      <c r="F53" s="127">
        <v>630</v>
      </c>
      <c r="G53" s="497">
        <v>0.36</v>
      </c>
      <c r="I53" s="652" t="s">
        <v>1647</v>
      </c>
      <c r="J53" s="127">
        <v>205</v>
      </c>
      <c r="K53" s="639">
        <v>0.18552036199095023</v>
      </c>
    </row>
    <row r="54" spans="1:12">
      <c r="A54" s="614" t="s">
        <v>362</v>
      </c>
      <c r="B54" s="132">
        <v>1079</v>
      </c>
      <c r="C54" s="627">
        <v>0.37793345008756568</v>
      </c>
    </row>
    <row r="55" spans="1:12">
      <c r="A55" s="615" t="s">
        <v>363</v>
      </c>
      <c r="B55" s="126">
        <v>875</v>
      </c>
      <c r="C55" s="628">
        <v>0.30647985989492121</v>
      </c>
    </row>
    <row r="56" spans="1:12">
      <c r="A56" s="616" t="s">
        <v>364</v>
      </c>
      <c r="B56" s="129">
        <v>204</v>
      </c>
      <c r="C56" s="629">
        <v>7.1453590192644481E-2</v>
      </c>
    </row>
    <row r="57" spans="1:12">
      <c r="A57" s="77" t="s">
        <v>357</v>
      </c>
      <c r="B57" s="126">
        <v>359</v>
      </c>
      <c r="C57" s="130">
        <v>0.12574430823117339</v>
      </c>
    </row>
    <row r="58" spans="1:12">
      <c r="A58" s="467" t="s">
        <v>360</v>
      </c>
      <c r="B58" s="127">
        <v>320</v>
      </c>
      <c r="C58" s="639">
        <v>0.11208406304728546</v>
      </c>
    </row>
    <row r="59" spans="1:12" ht="16" thickBot="1">
      <c r="A59" s="589" t="s">
        <v>361</v>
      </c>
      <c r="B59" s="131">
        <v>400</v>
      </c>
      <c r="C59" s="626">
        <v>0.14010507880910683</v>
      </c>
    </row>
    <row r="60" spans="1:12">
      <c r="A60" s="617" t="s">
        <v>365</v>
      </c>
      <c r="B60" s="132">
        <v>1329</v>
      </c>
      <c r="C60" s="630">
        <v>0.46549912434325746</v>
      </c>
    </row>
    <row r="61" spans="1:12">
      <c r="A61" s="618" t="s">
        <v>366</v>
      </c>
      <c r="B61" s="127">
        <v>950</v>
      </c>
      <c r="C61" s="631">
        <v>0.33274956217162871</v>
      </c>
    </row>
    <row r="62" spans="1:12">
      <c r="A62" s="618" t="s">
        <v>367</v>
      </c>
      <c r="B62" s="127">
        <v>379</v>
      </c>
      <c r="C62" s="631">
        <v>0.13274956217162873</v>
      </c>
    </row>
    <row r="63" spans="1:12">
      <c r="A63" s="618" t="s">
        <v>1642</v>
      </c>
      <c r="B63" s="127">
        <v>494</v>
      </c>
      <c r="C63" s="631">
        <v>0.17302977232924693</v>
      </c>
      <c r="D63" s="151"/>
    </row>
    <row r="64" spans="1:12" s="191" customFormat="1">
      <c r="A64" s="632" t="s">
        <v>1643</v>
      </c>
      <c r="B64" s="127">
        <v>835</v>
      </c>
      <c r="C64" s="633">
        <v>0.29246935201401053</v>
      </c>
      <c r="D64" s="151"/>
    </row>
    <row r="66" spans="1:11">
      <c r="A66" t="s">
        <v>1027</v>
      </c>
      <c r="E66" s="177" t="s">
        <v>461</v>
      </c>
      <c r="I66" s="177" t="s">
        <v>462</v>
      </c>
    </row>
    <row r="67" spans="1:11">
      <c r="A67" s="640" t="s">
        <v>344</v>
      </c>
      <c r="B67" s="641" t="s">
        <v>5</v>
      </c>
      <c r="C67" s="642" t="s">
        <v>345</v>
      </c>
      <c r="E67" s="640" t="s">
        <v>368</v>
      </c>
      <c r="F67" s="641" t="s">
        <v>5</v>
      </c>
      <c r="G67" s="642" t="s">
        <v>345</v>
      </c>
      <c r="I67" s="640" t="s">
        <v>374</v>
      </c>
      <c r="J67" s="641" t="s">
        <v>5</v>
      </c>
      <c r="K67" s="650" t="s">
        <v>345</v>
      </c>
    </row>
    <row r="68" spans="1:11">
      <c r="A68" s="608" t="s">
        <v>346</v>
      </c>
      <c r="B68" s="192">
        <v>180</v>
      </c>
      <c r="C68" s="619">
        <v>1</v>
      </c>
      <c r="E68" s="648" t="s">
        <v>369</v>
      </c>
      <c r="F68" s="153">
        <v>90</v>
      </c>
      <c r="G68" s="644">
        <v>1</v>
      </c>
      <c r="I68" s="648" t="s">
        <v>375</v>
      </c>
      <c r="J68" s="137">
        <v>90</v>
      </c>
      <c r="K68" s="644">
        <v>1</v>
      </c>
    </row>
    <row r="69" spans="1:11" ht="16" thickBot="1">
      <c r="A69" s="609" t="s">
        <v>347</v>
      </c>
      <c r="B69" s="124">
        <v>90</v>
      </c>
      <c r="C69" s="620">
        <v>0.5</v>
      </c>
      <c r="E69" s="649" t="s">
        <v>370</v>
      </c>
      <c r="F69" s="126">
        <v>80</v>
      </c>
      <c r="G69" s="645">
        <v>0.88888888888888884</v>
      </c>
      <c r="I69" s="649" t="s">
        <v>376</v>
      </c>
      <c r="J69" s="138">
        <v>34</v>
      </c>
      <c r="K69" s="645">
        <v>0.37777777777777777</v>
      </c>
    </row>
    <row r="70" spans="1:11" ht="16" thickBot="1">
      <c r="A70" s="634" t="s">
        <v>348</v>
      </c>
      <c r="B70" s="124">
        <v>90</v>
      </c>
      <c r="C70" s="636">
        <v>0.5</v>
      </c>
      <c r="E70" s="489" t="s">
        <v>371</v>
      </c>
      <c r="F70" s="154">
        <v>24</v>
      </c>
      <c r="G70" s="493">
        <v>0.26666666666666666</v>
      </c>
      <c r="I70" s="489" t="s">
        <v>377</v>
      </c>
      <c r="J70" s="139">
        <v>8</v>
      </c>
      <c r="K70" s="493">
        <v>8.8888888888888892E-2</v>
      </c>
    </row>
    <row r="71" spans="1:11">
      <c r="A71" s="489" t="s">
        <v>349</v>
      </c>
      <c r="B71" s="125">
        <v>114</v>
      </c>
      <c r="C71" s="493">
        <v>0.6333333333333333</v>
      </c>
      <c r="E71" s="467" t="s">
        <v>357</v>
      </c>
      <c r="F71" s="126">
        <v>10</v>
      </c>
      <c r="G71" s="494">
        <v>0.1111111111111111</v>
      </c>
      <c r="I71" s="467" t="s">
        <v>357</v>
      </c>
      <c r="J71" s="138">
        <v>0</v>
      </c>
      <c r="K71" s="494">
        <v>0</v>
      </c>
    </row>
    <row r="72" spans="1:11">
      <c r="A72" s="635" t="s">
        <v>350</v>
      </c>
      <c r="B72" s="126">
        <v>80</v>
      </c>
      <c r="C72" s="637">
        <v>0.44444444444444442</v>
      </c>
      <c r="E72" s="467" t="s">
        <v>360</v>
      </c>
      <c r="F72" s="126">
        <v>4</v>
      </c>
      <c r="G72" s="494">
        <v>4.4444444444444446E-2</v>
      </c>
      <c r="I72" s="467" t="s">
        <v>360</v>
      </c>
      <c r="J72" s="140">
        <v>4</v>
      </c>
      <c r="K72" s="494">
        <v>4.4444444444444446E-2</v>
      </c>
    </row>
    <row r="73" spans="1:11" ht="16" thickBot="1">
      <c r="A73" s="635" t="s">
        <v>351</v>
      </c>
      <c r="B73" s="127">
        <v>34</v>
      </c>
      <c r="C73" s="637">
        <v>0.18888888888888888</v>
      </c>
      <c r="E73" s="490" t="s">
        <v>361</v>
      </c>
      <c r="F73" s="126">
        <v>10</v>
      </c>
      <c r="G73" s="495">
        <v>0.1111111111111111</v>
      </c>
      <c r="I73" s="490" t="s">
        <v>361</v>
      </c>
      <c r="J73" s="141">
        <v>4</v>
      </c>
      <c r="K73" s="495">
        <v>4.4444444444444446E-2</v>
      </c>
    </row>
    <row r="74" spans="1:11">
      <c r="A74" s="635" t="s">
        <v>352</v>
      </c>
      <c r="B74" s="128">
        <v>35</v>
      </c>
      <c r="C74" s="637">
        <v>0.19444444444444445</v>
      </c>
      <c r="E74" s="489" t="s">
        <v>372</v>
      </c>
      <c r="F74" s="154">
        <v>44</v>
      </c>
      <c r="G74" s="493">
        <v>0.48888888888888887</v>
      </c>
      <c r="I74" s="489" t="s">
        <v>378</v>
      </c>
      <c r="J74" s="142">
        <v>18</v>
      </c>
      <c r="K74" s="493">
        <v>0.2</v>
      </c>
    </row>
    <row r="75" spans="1:11" ht="16" thickBot="1">
      <c r="A75" s="610" t="s">
        <v>353</v>
      </c>
      <c r="B75" s="128">
        <v>4</v>
      </c>
      <c r="C75" s="622">
        <v>2.2222222222222223E-2</v>
      </c>
      <c r="E75" s="467" t="s">
        <v>357</v>
      </c>
      <c r="F75" s="126">
        <v>20</v>
      </c>
      <c r="G75" s="494">
        <v>0.22222222222222221</v>
      </c>
      <c r="I75" s="467" t="s">
        <v>357</v>
      </c>
      <c r="J75" s="138">
        <v>4</v>
      </c>
      <c r="K75" s="494">
        <v>4.4444444444444446E-2</v>
      </c>
    </row>
    <row r="76" spans="1:11">
      <c r="A76" s="611" t="s">
        <v>354</v>
      </c>
      <c r="B76" s="125">
        <v>62</v>
      </c>
      <c r="C76" s="623">
        <v>0.34444444444444444</v>
      </c>
      <c r="E76" s="467" t="s">
        <v>360</v>
      </c>
      <c r="F76" s="126">
        <v>20</v>
      </c>
      <c r="G76" s="494">
        <v>0.22222222222222221</v>
      </c>
      <c r="I76" s="467" t="s">
        <v>360</v>
      </c>
      <c r="J76" s="140">
        <v>4</v>
      </c>
      <c r="K76" s="494">
        <v>4.4444444444444446E-2</v>
      </c>
    </row>
    <row r="77" spans="1:11" ht="16" thickBot="1">
      <c r="A77" s="612" t="s">
        <v>355</v>
      </c>
      <c r="B77" s="126">
        <v>44</v>
      </c>
      <c r="C77" s="624">
        <v>0.24444444444444444</v>
      </c>
      <c r="E77" s="490" t="s">
        <v>361</v>
      </c>
      <c r="F77" s="126">
        <v>4</v>
      </c>
      <c r="G77" s="495">
        <v>4.4444444444444446E-2</v>
      </c>
      <c r="I77" s="490" t="s">
        <v>361</v>
      </c>
      <c r="J77" s="141">
        <v>10</v>
      </c>
      <c r="K77" s="495">
        <v>0.1111111111111111</v>
      </c>
    </row>
    <row r="78" spans="1:11">
      <c r="A78" s="613" t="s">
        <v>356</v>
      </c>
      <c r="B78" s="129">
        <v>18</v>
      </c>
      <c r="C78" s="625">
        <v>0.1</v>
      </c>
      <c r="E78" s="489" t="s">
        <v>373</v>
      </c>
      <c r="F78" s="125">
        <v>68</v>
      </c>
      <c r="G78" s="493">
        <v>0.75555555555555554</v>
      </c>
      <c r="I78" s="489" t="s">
        <v>379</v>
      </c>
      <c r="J78" s="125">
        <v>26</v>
      </c>
      <c r="K78" s="493">
        <v>0.28888888888888886</v>
      </c>
    </row>
    <row r="79" spans="1:11">
      <c r="A79" s="77" t="s">
        <v>357</v>
      </c>
      <c r="B79" s="127">
        <v>24</v>
      </c>
      <c r="C79" s="130">
        <v>0.13333333333333333</v>
      </c>
      <c r="E79" s="467" t="s">
        <v>357</v>
      </c>
      <c r="F79" s="127">
        <v>30</v>
      </c>
      <c r="G79" s="494">
        <v>0.33333333333333331</v>
      </c>
      <c r="I79" s="467" t="s">
        <v>357</v>
      </c>
      <c r="J79" s="126">
        <v>4</v>
      </c>
      <c r="K79" s="494">
        <v>4.4444444444444446E-2</v>
      </c>
    </row>
    <row r="80" spans="1:11">
      <c r="A80" s="638" t="s">
        <v>358</v>
      </c>
      <c r="B80" s="126">
        <v>20</v>
      </c>
      <c r="C80" s="637">
        <v>0.1111111111111111</v>
      </c>
      <c r="E80" s="467" t="s">
        <v>360</v>
      </c>
      <c r="F80" s="127">
        <v>24</v>
      </c>
      <c r="G80" s="494">
        <v>0.26666666666666666</v>
      </c>
      <c r="I80" s="467" t="s">
        <v>360</v>
      </c>
      <c r="J80" s="127">
        <v>8</v>
      </c>
      <c r="K80" s="494">
        <v>8.8888888888888892E-2</v>
      </c>
    </row>
    <row r="81" spans="1:12">
      <c r="A81" s="638" t="s">
        <v>359</v>
      </c>
      <c r="B81" s="127">
        <v>4</v>
      </c>
      <c r="C81" s="637">
        <v>2.2222222222222223E-2</v>
      </c>
      <c r="E81" s="467" t="s">
        <v>361</v>
      </c>
      <c r="F81" s="127">
        <v>14</v>
      </c>
      <c r="G81" s="494">
        <v>0.15555555555555556</v>
      </c>
      <c r="I81" s="467" t="s">
        <v>361</v>
      </c>
      <c r="J81" s="127">
        <v>14</v>
      </c>
      <c r="K81" s="494">
        <v>0.15555555555555556</v>
      </c>
    </row>
    <row r="82" spans="1:12">
      <c r="A82" s="467" t="s">
        <v>360</v>
      </c>
      <c r="B82" s="126">
        <v>24</v>
      </c>
      <c r="C82" s="639">
        <v>0.13333333333333333</v>
      </c>
      <c r="E82" s="651" t="s">
        <v>1644</v>
      </c>
      <c r="F82" s="126">
        <v>28</v>
      </c>
      <c r="G82" s="656">
        <v>0.31111111111111112</v>
      </c>
      <c r="H82" s="151"/>
      <c r="I82" s="651" t="s">
        <v>1646</v>
      </c>
      <c r="J82" s="126">
        <v>12</v>
      </c>
      <c r="K82" s="653">
        <v>0.13333333333333333</v>
      </c>
      <c r="L82" s="151"/>
    </row>
    <row r="83" spans="1:12" ht="16" thickBot="1">
      <c r="A83" s="589" t="s">
        <v>361</v>
      </c>
      <c r="B83" s="131">
        <v>14</v>
      </c>
      <c r="C83" s="626">
        <v>7.7777777777777779E-2</v>
      </c>
      <c r="E83" s="496" t="s">
        <v>1645</v>
      </c>
      <c r="F83" s="127">
        <v>44</v>
      </c>
      <c r="G83" s="497">
        <v>0.48888888888888887</v>
      </c>
      <c r="I83" s="652" t="s">
        <v>1647</v>
      </c>
      <c r="J83" s="127">
        <v>26</v>
      </c>
      <c r="K83" s="639">
        <v>0.28888888888888886</v>
      </c>
    </row>
    <row r="84" spans="1:12">
      <c r="A84" s="614" t="s">
        <v>362</v>
      </c>
      <c r="B84" s="132">
        <v>94</v>
      </c>
      <c r="C84" s="627">
        <v>0.52222222222222225</v>
      </c>
    </row>
    <row r="85" spans="1:12">
      <c r="A85" s="615" t="s">
        <v>363</v>
      </c>
      <c r="B85" s="126">
        <v>68</v>
      </c>
      <c r="C85" s="628">
        <v>0.37777777777777777</v>
      </c>
    </row>
    <row r="86" spans="1:12">
      <c r="A86" s="616" t="s">
        <v>364</v>
      </c>
      <c r="B86" s="129">
        <v>26</v>
      </c>
      <c r="C86" s="629">
        <v>0.14444444444444443</v>
      </c>
    </row>
    <row r="87" spans="1:12">
      <c r="A87" s="77" t="s">
        <v>357</v>
      </c>
      <c r="B87" s="126">
        <v>34</v>
      </c>
      <c r="C87" s="130">
        <v>0.18888888888888888</v>
      </c>
    </row>
    <row r="88" spans="1:12">
      <c r="A88" s="467" t="s">
        <v>360</v>
      </c>
      <c r="B88" s="127">
        <v>32</v>
      </c>
      <c r="C88" s="639">
        <v>0.17777777777777778</v>
      </c>
    </row>
    <row r="89" spans="1:12" ht="16" thickBot="1">
      <c r="A89" s="589" t="s">
        <v>361</v>
      </c>
      <c r="B89" s="131">
        <v>28</v>
      </c>
      <c r="C89" s="626">
        <v>0.15555555555555556</v>
      </c>
    </row>
    <row r="90" spans="1:12">
      <c r="A90" s="617" t="s">
        <v>365</v>
      </c>
      <c r="B90" s="132">
        <v>110</v>
      </c>
      <c r="C90" s="630">
        <v>0.61111111111111116</v>
      </c>
    </row>
    <row r="91" spans="1:12">
      <c r="A91" s="618" t="s">
        <v>366</v>
      </c>
      <c r="B91" s="127">
        <v>72</v>
      </c>
      <c r="C91" s="631">
        <v>0.4</v>
      </c>
    </row>
    <row r="92" spans="1:12">
      <c r="A92" s="618" t="s">
        <v>367</v>
      </c>
      <c r="B92" s="127">
        <v>38</v>
      </c>
      <c r="C92" s="631">
        <v>0.21111111111111111</v>
      </c>
    </row>
    <row r="93" spans="1:12">
      <c r="A93" s="618" t="s">
        <v>1642</v>
      </c>
      <c r="B93" s="127">
        <v>40</v>
      </c>
      <c r="C93" s="631">
        <v>0.22222222222222221</v>
      </c>
      <c r="D93" s="151"/>
    </row>
    <row r="94" spans="1:12" s="191" customFormat="1">
      <c r="A94" s="632" t="s">
        <v>1643</v>
      </c>
      <c r="B94" s="127">
        <v>70</v>
      </c>
      <c r="C94" s="633">
        <v>0.3888888888888889</v>
      </c>
      <c r="D94" s="151"/>
    </row>
    <row r="96" spans="1:12">
      <c r="A96" t="s">
        <v>1021</v>
      </c>
      <c r="E96" s="177" t="s">
        <v>461</v>
      </c>
      <c r="F96" s="177"/>
      <c r="G96" s="177"/>
      <c r="I96" s="177" t="s">
        <v>462</v>
      </c>
      <c r="J96" s="177"/>
      <c r="K96" s="177"/>
    </row>
    <row r="97" spans="1:12">
      <c r="A97" s="640" t="s">
        <v>344</v>
      </c>
      <c r="B97" s="641" t="s">
        <v>5</v>
      </c>
      <c r="C97" s="642" t="s">
        <v>345</v>
      </c>
      <c r="E97" s="640" t="s">
        <v>368</v>
      </c>
      <c r="F97" s="641" t="s">
        <v>5</v>
      </c>
      <c r="G97" s="642" t="s">
        <v>345</v>
      </c>
      <c r="H97" s="643"/>
      <c r="I97" s="640" t="s">
        <v>374</v>
      </c>
      <c r="J97" s="641" t="s">
        <v>5</v>
      </c>
      <c r="K97" s="650" t="s">
        <v>345</v>
      </c>
    </row>
    <row r="98" spans="1:12">
      <c r="A98" s="608" t="s">
        <v>346</v>
      </c>
      <c r="B98" s="192">
        <v>6055</v>
      </c>
      <c r="C98" s="619">
        <v>1</v>
      </c>
      <c r="E98" s="648" t="s">
        <v>369</v>
      </c>
      <c r="F98" s="153">
        <v>3565</v>
      </c>
      <c r="G98" s="644">
        <v>1</v>
      </c>
      <c r="I98" s="648" t="s">
        <v>375</v>
      </c>
      <c r="J98" s="137">
        <v>2490</v>
      </c>
      <c r="K98" s="644">
        <v>1</v>
      </c>
    </row>
    <row r="99" spans="1:12" ht="16" thickBot="1">
      <c r="A99" s="609" t="s">
        <v>347</v>
      </c>
      <c r="B99" s="124">
        <v>3565</v>
      </c>
      <c r="C99" s="620">
        <v>0.58876961189099919</v>
      </c>
      <c r="E99" s="649" t="s">
        <v>370</v>
      </c>
      <c r="F99" s="126">
        <v>2390</v>
      </c>
      <c r="G99" s="645">
        <v>0.6704067321178121</v>
      </c>
      <c r="I99" s="649" t="s">
        <v>376</v>
      </c>
      <c r="J99" s="138">
        <v>505</v>
      </c>
      <c r="K99" s="645">
        <v>0.20281124497991967</v>
      </c>
    </row>
    <row r="100" spans="1:12" ht="16" thickBot="1">
      <c r="A100" s="634" t="s">
        <v>348</v>
      </c>
      <c r="B100" s="124">
        <v>2490</v>
      </c>
      <c r="C100" s="636">
        <v>0.41123038810900081</v>
      </c>
      <c r="E100" s="489" t="s">
        <v>371</v>
      </c>
      <c r="F100" s="154">
        <v>720</v>
      </c>
      <c r="G100" s="493">
        <v>0.20196353436185133</v>
      </c>
      <c r="I100" s="489" t="s">
        <v>377</v>
      </c>
      <c r="J100" s="139">
        <v>160</v>
      </c>
      <c r="K100" s="493">
        <v>6.4257028112449793E-2</v>
      </c>
    </row>
    <row r="101" spans="1:12">
      <c r="A101" s="489" t="s">
        <v>349</v>
      </c>
      <c r="B101" s="125">
        <v>2895</v>
      </c>
      <c r="C101" s="493">
        <v>0.47811725846407926</v>
      </c>
      <c r="E101" s="467" t="s">
        <v>357</v>
      </c>
      <c r="F101" s="126">
        <v>80</v>
      </c>
      <c r="G101" s="494">
        <v>2.244039270687237E-2</v>
      </c>
      <c r="I101" s="467" t="s">
        <v>357</v>
      </c>
      <c r="J101" s="138">
        <v>0</v>
      </c>
      <c r="K101" s="494">
        <v>0</v>
      </c>
    </row>
    <row r="102" spans="1:12">
      <c r="A102" s="635" t="s">
        <v>350</v>
      </c>
      <c r="B102" s="126">
        <v>2390</v>
      </c>
      <c r="C102" s="637">
        <v>0.39471511147811728</v>
      </c>
      <c r="E102" s="467" t="s">
        <v>360</v>
      </c>
      <c r="F102" s="126">
        <v>295</v>
      </c>
      <c r="G102" s="494">
        <v>8.2748948106591863E-2</v>
      </c>
      <c r="I102" s="467" t="s">
        <v>360</v>
      </c>
      <c r="J102" s="140">
        <v>20</v>
      </c>
      <c r="K102" s="494">
        <v>8.0321285140562242E-3</v>
      </c>
    </row>
    <row r="103" spans="1:12" ht="16" thickBot="1">
      <c r="A103" s="635" t="s">
        <v>351</v>
      </c>
      <c r="B103" s="127">
        <v>505</v>
      </c>
      <c r="C103" s="637">
        <v>8.3402146985962017E-2</v>
      </c>
      <c r="E103" s="490" t="s">
        <v>361</v>
      </c>
      <c r="F103" s="126">
        <v>345</v>
      </c>
      <c r="G103" s="495">
        <v>9.6774193548387094E-2</v>
      </c>
      <c r="I103" s="490" t="s">
        <v>361</v>
      </c>
      <c r="J103" s="141">
        <v>140</v>
      </c>
      <c r="K103" s="495">
        <v>5.6224899598393573E-2</v>
      </c>
    </row>
    <row r="104" spans="1:12">
      <c r="A104" s="635" t="s">
        <v>352</v>
      </c>
      <c r="B104" s="128">
        <v>785</v>
      </c>
      <c r="C104" s="637">
        <v>0.12964492155243601</v>
      </c>
      <c r="E104" s="489" t="s">
        <v>372</v>
      </c>
      <c r="F104" s="154">
        <v>1030</v>
      </c>
      <c r="G104" s="493">
        <v>0.28892005610098176</v>
      </c>
      <c r="I104" s="489" t="s">
        <v>378</v>
      </c>
      <c r="J104" s="142">
        <v>140</v>
      </c>
      <c r="K104" s="493">
        <v>5.6224899598393573E-2</v>
      </c>
    </row>
    <row r="105" spans="1:12" ht="16" thickBot="1">
      <c r="A105" s="610" t="s">
        <v>353</v>
      </c>
      <c r="B105" s="128">
        <v>55</v>
      </c>
      <c r="C105" s="622">
        <v>9.0834021469859624E-3</v>
      </c>
      <c r="E105" s="467" t="s">
        <v>357</v>
      </c>
      <c r="F105" s="126">
        <v>460</v>
      </c>
      <c r="G105" s="494">
        <v>0.12903225806451613</v>
      </c>
      <c r="I105" s="467" t="s">
        <v>357</v>
      </c>
      <c r="J105" s="138">
        <v>40</v>
      </c>
      <c r="K105" s="494">
        <v>1.6064257028112448E-2</v>
      </c>
    </row>
    <row r="106" spans="1:12">
      <c r="A106" s="611" t="s">
        <v>354</v>
      </c>
      <c r="B106" s="125">
        <v>1170</v>
      </c>
      <c r="C106" s="623">
        <v>0.19322873658133774</v>
      </c>
      <c r="E106" s="467" t="s">
        <v>360</v>
      </c>
      <c r="F106" s="126">
        <v>480</v>
      </c>
      <c r="G106" s="494">
        <v>0.13464235624123422</v>
      </c>
      <c r="I106" s="467" t="s">
        <v>360</v>
      </c>
      <c r="J106" s="140">
        <v>15</v>
      </c>
      <c r="K106" s="494">
        <v>6.024096385542169E-3</v>
      </c>
    </row>
    <row r="107" spans="1:12" ht="16" thickBot="1">
      <c r="A107" s="612" t="s">
        <v>355</v>
      </c>
      <c r="B107" s="126">
        <v>1030</v>
      </c>
      <c r="C107" s="624">
        <v>0.17010734929810073</v>
      </c>
      <c r="E107" s="490" t="s">
        <v>361</v>
      </c>
      <c r="F107" s="126">
        <v>90</v>
      </c>
      <c r="G107" s="495">
        <v>2.5245441795231416E-2</v>
      </c>
      <c r="I107" s="490" t="s">
        <v>361</v>
      </c>
      <c r="J107" s="141">
        <v>85</v>
      </c>
      <c r="K107" s="495">
        <v>3.4136546184738957E-2</v>
      </c>
    </row>
    <row r="108" spans="1:12">
      <c r="A108" s="613" t="s">
        <v>356</v>
      </c>
      <c r="B108" s="129">
        <v>140</v>
      </c>
      <c r="C108" s="625">
        <v>2.3121387283236993E-2</v>
      </c>
      <c r="E108" s="489" t="s">
        <v>373</v>
      </c>
      <c r="F108" s="125">
        <v>1750</v>
      </c>
      <c r="G108" s="493">
        <v>0.49088359046283309</v>
      </c>
      <c r="I108" s="489" t="s">
        <v>379</v>
      </c>
      <c r="J108" s="125">
        <v>300</v>
      </c>
      <c r="K108" s="493">
        <v>0.12048192771084337</v>
      </c>
    </row>
    <row r="109" spans="1:12">
      <c r="A109" s="77" t="s">
        <v>357</v>
      </c>
      <c r="B109" s="127">
        <v>500</v>
      </c>
      <c r="C109" s="130">
        <v>8.2576383154417843E-2</v>
      </c>
      <c r="E109" s="467" t="s">
        <v>357</v>
      </c>
      <c r="F109" s="127">
        <v>540</v>
      </c>
      <c r="G109" s="494">
        <v>0.1514726507713885</v>
      </c>
      <c r="I109" s="467" t="s">
        <v>357</v>
      </c>
      <c r="J109" s="126">
        <v>40</v>
      </c>
      <c r="K109" s="494">
        <v>1.6064257028112448E-2</v>
      </c>
    </row>
    <row r="110" spans="1:12">
      <c r="A110" s="638" t="s">
        <v>358</v>
      </c>
      <c r="B110" s="126">
        <v>460</v>
      </c>
      <c r="C110" s="637">
        <v>7.5970272502064409E-2</v>
      </c>
      <c r="E110" s="467" t="s">
        <v>360</v>
      </c>
      <c r="F110" s="127">
        <v>775</v>
      </c>
      <c r="G110" s="494">
        <v>0.21739130434782608</v>
      </c>
      <c r="I110" s="467" t="s">
        <v>360</v>
      </c>
      <c r="J110" s="127">
        <v>35</v>
      </c>
      <c r="K110" s="494">
        <v>1.4056224899598393E-2</v>
      </c>
    </row>
    <row r="111" spans="1:12">
      <c r="A111" s="638" t="s">
        <v>359</v>
      </c>
      <c r="B111" s="127">
        <v>40</v>
      </c>
      <c r="C111" s="637">
        <v>6.6061106523534266E-3</v>
      </c>
      <c r="E111" s="467" t="s">
        <v>361</v>
      </c>
      <c r="F111" s="127">
        <v>435</v>
      </c>
      <c r="G111" s="494">
        <v>0.12201963534361851</v>
      </c>
      <c r="I111" s="467" t="s">
        <v>361</v>
      </c>
      <c r="J111" s="127">
        <v>225</v>
      </c>
      <c r="K111" s="494">
        <v>9.036144578313253E-2</v>
      </c>
    </row>
    <row r="112" spans="1:12">
      <c r="A112" s="467" t="s">
        <v>360</v>
      </c>
      <c r="B112" s="126">
        <v>495</v>
      </c>
      <c r="C112" s="639">
        <v>8.1750619322873655E-2</v>
      </c>
      <c r="E112" s="651" t="s">
        <v>1644</v>
      </c>
      <c r="F112" s="126">
        <v>870</v>
      </c>
      <c r="G112" s="656">
        <v>0.24403927068723702</v>
      </c>
      <c r="H112" s="151"/>
      <c r="I112" s="651" t="s">
        <v>1646</v>
      </c>
      <c r="J112" s="126">
        <v>730</v>
      </c>
      <c r="K112" s="653">
        <v>0.29317269076305219</v>
      </c>
      <c r="L112" s="151"/>
    </row>
    <row r="113" spans="1:11" ht="16" thickBot="1">
      <c r="A113" s="589" t="s">
        <v>361</v>
      </c>
      <c r="B113" s="131">
        <v>175</v>
      </c>
      <c r="C113" s="655">
        <v>2.8901734104046242E-2</v>
      </c>
      <c r="E113" s="496" t="s">
        <v>1645</v>
      </c>
      <c r="F113" s="127">
        <v>1030</v>
      </c>
      <c r="G113" s="497">
        <v>0.28892005610098176</v>
      </c>
      <c r="I113" s="652" t="s">
        <v>1647</v>
      </c>
      <c r="J113" s="127">
        <v>175</v>
      </c>
      <c r="K113" s="639">
        <v>7.0281124497991967E-2</v>
      </c>
    </row>
    <row r="114" spans="1:11">
      <c r="A114" s="614" t="s">
        <v>362</v>
      </c>
      <c r="B114" s="132">
        <v>2050</v>
      </c>
      <c r="C114" s="627">
        <v>0.33856317093311311</v>
      </c>
    </row>
    <row r="115" spans="1:11">
      <c r="A115" s="615" t="s">
        <v>363</v>
      </c>
      <c r="B115" s="126">
        <v>1750</v>
      </c>
      <c r="C115" s="628">
        <v>0.28901734104046245</v>
      </c>
    </row>
    <row r="116" spans="1:11">
      <c r="A116" s="616" t="s">
        <v>364</v>
      </c>
      <c r="B116" s="129">
        <v>300</v>
      </c>
      <c r="C116" s="629">
        <v>4.9545829892650703E-2</v>
      </c>
    </row>
    <row r="117" spans="1:11">
      <c r="A117" s="77" t="s">
        <v>357</v>
      </c>
      <c r="B117" s="126">
        <v>580</v>
      </c>
      <c r="C117" s="130">
        <v>9.5788604459124696E-2</v>
      </c>
    </row>
    <row r="118" spans="1:11">
      <c r="A118" s="467" t="s">
        <v>360</v>
      </c>
      <c r="B118" s="127">
        <v>810</v>
      </c>
      <c r="C118" s="639">
        <v>0.13377374071015691</v>
      </c>
    </row>
    <row r="119" spans="1:11" ht="16" thickBot="1">
      <c r="A119" s="589" t="s">
        <v>361</v>
      </c>
      <c r="B119" s="131">
        <v>660</v>
      </c>
      <c r="C119" s="626">
        <v>0.10900082576383155</v>
      </c>
    </row>
    <row r="120" spans="1:11">
      <c r="A120" s="617" t="s">
        <v>365</v>
      </c>
      <c r="B120" s="132">
        <v>2805</v>
      </c>
      <c r="C120" s="630">
        <v>0.46325350949628408</v>
      </c>
    </row>
    <row r="121" spans="1:11">
      <c r="A121" s="618" t="s">
        <v>366</v>
      </c>
      <c r="B121" s="127">
        <v>1900</v>
      </c>
      <c r="C121" s="631">
        <v>0.31379025598678778</v>
      </c>
    </row>
    <row r="122" spans="1:11">
      <c r="A122" s="618" t="s">
        <v>367</v>
      </c>
      <c r="B122" s="127">
        <v>905</v>
      </c>
      <c r="C122" s="631">
        <v>0.1494632535094963</v>
      </c>
    </row>
    <row r="123" spans="1:11">
      <c r="A123" s="618" t="s">
        <v>1642</v>
      </c>
      <c r="B123" s="127">
        <v>1600</v>
      </c>
      <c r="C123" s="631">
        <v>0.26424442609413706</v>
      </c>
      <c r="D123" s="151"/>
    </row>
    <row r="124" spans="1:11" s="191" customFormat="1">
      <c r="A124" s="632" t="s">
        <v>1643</v>
      </c>
      <c r="B124" s="127">
        <v>1205</v>
      </c>
      <c r="C124" s="633">
        <v>0.19900908340214699</v>
      </c>
      <c r="D124" s="151"/>
    </row>
    <row r="125" spans="1:11" s="191" customFormat="1">
      <c r="D125" s="151"/>
    </row>
    <row r="126" spans="1:11">
      <c r="A126" t="s">
        <v>1059</v>
      </c>
      <c r="E126" s="177" t="s">
        <v>461</v>
      </c>
      <c r="F126" s="177"/>
      <c r="G126" s="177"/>
      <c r="I126" s="177" t="s">
        <v>462</v>
      </c>
      <c r="J126" s="177"/>
      <c r="K126" s="177"/>
    </row>
    <row r="127" spans="1:11" s="643" customFormat="1">
      <c r="A127" s="640" t="s">
        <v>344</v>
      </c>
      <c r="B127" s="641" t="s">
        <v>5</v>
      </c>
      <c r="C127" s="642" t="s">
        <v>345</v>
      </c>
      <c r="E127" s="640" t="s">
        <v>368</v>
      </c>
      <c r="F127" s="641" t="s">
        <v>5</v>
      </c>
      <c r="G127" s="642" t="s">
        <v>345</v>
      </c>
      <c r="I127" s="640" t="s">
        <v>374</v>
      </c>
      <c r="J127" s="641" t="s">
        <v>5</v>
      </c>
      <c r="K127" s="650" t="s">
        <v>345</v>
      </c>
    </row>
    <row r="128" spans="1:11">
      <c r="A128" s="608" t="s">
        <v>346</v>
      </c>
      <c r="B128" s="192">
        <v>2065</v>
      </c>
      <c r="C128" s="619">
        <v>1</v>
      </c>
      <c r="E128" s="648" t="s">
        <v>369</v>
      </c>
      <c r="F128" s="153">
        <v>1115</v>
      </c>
      <c r="G128" s="644">
        <v>1</v>
      </c>
      <c r="I128" s="648" t="s">
        <v>375</v>
      </c>
      <c r="J128" s="137">
        <v>950</v>
      </c>
      <c r="K128" s="644">
        <v>1</v>
      </c>
    </row>
    <row r="129" spans="1:12" ht="16" thickBot="1">
      <c r="A129" s="609" t="s">
        <v>347</v>
      </c>
      <c r="B129" s="124">
        <v>1115</v>
      </c>
      <c r="C129" s="620">
        <v>0.53995157384987891</v>
      </c>
      <c r="E129" s="649" t="s">
        <v>370</v>
      </c>
      <c r="F129" s="126">
        <v>730</v>
      </c>
      <c r="G129" s="645">
        <v>0.6547085201793722</v>
      </c>
      <c r="I129" s="649" t="s">
        <v>376</v>
      </c>
      <c r="J129" s="138">
        <v>455</v>
      </c>
      <c r="K129" s="645">
        <v>0.47894736842105262</v>
      </c>
    </row>
    <row r="130" spans="1:12" ht="16" thickBot="1">
      <c r="A130" s="634" t="s">
        <v>348</v>
      </c>
      <c r="B130" s="124">
        <v>950</v>
      </c>
      <c r="C130" s="636">
        <v>0.46004842615012109</v>
      </c>
      <c r="E130" s="489" t="s">
        <v>371</v>
      </c>
      <c r="F130" s="154">
        <v>205</v>
      </c>
      <c r="G130" s="493">
        <v>0.18385650224215247</v>
      </c>
      <c r="I130" s="489" t="s">
        <v>377</v>
      </c>
      <c r="J130" s="139">
        <v>125</v>
      </c>
      <c r="K130" s="493">
        <v>0.13157894736842105</v>
      </c>
    </row>
    <row r="131" spans="1:12">
      <c r="A131" s="489" t="s">
        <v>349</v>
      </c>
      <c r="B131" s="125">
        <v>1185</v>
      </c>
      <c r="C131" s="493">
        <v>0.57384987893462469</v>
      </c>
      <c r="E131" s="467" t="s">
        <v>357</v>
      </c>
      <c r="F131" s="126">
        <v>60</v>
      </c>
      <c r="G131" s="494">
        <v>5.3811659192825115E-2</v>
      </c>
      <c r="I131" s="467" t="s">
        <v>357</v>
      </c>
      <c r="J131" s="138">
        <v>0</v>
      </c>
      <c r="K131" s="494">
        <v>0</v>
      </c>
    </row>
    <row r="132" spans="1:12">
      <c r="A132" s="635" t="s">
        <v>350</v>
      </c>
      <c r="B132" s="126">
        <v>730</v>
      </c>
      <c r="C132" s="637">
        <v>0.35351089588377727</v>
      </c>
      <c r="E132" s="467" t="s">
        <v>360</v>
      </c>
      <c r="F132" s="126">
        <v>15</v>
      </c>
      <c r="G132" s="494">
        <v>1.3452914798206279E-2</v>
      </c>
      <c r="I132" s="467" t="s">
        <v>360</v>
      </c>
      <c r="J132" s="140">
        <v>50</v>
      </c>
      <c r="K132" s="494">
        <v>5.2631578947368418E-2</v>
      </c>
    </row>
    <row r="133" spans="1:12" ht="16" thickBot="1">
      <c r="A133" s="635" t="s">
        <v>351</v>
      </c>
      <c r="B133" s="127">
        <v>455</v>
      </c>
      <c r="C133" s="637">
        <v>0.22033898305084745</v>
      </c>
      <c r="E133" s="490" t="s">
        <v>361</v>
      </c>
      <c r="F133" s="126">
        <v>130</v>
      </c>
      <c r="G133" s="495">
        <v>0.11659192825112108</v>
      </c>
      <c r="I133" s="490" t="s">
        <v>361</v>
      </c>
      <c r="J133" s="141">
        <v>75</v>
      </c>
      <c r="K133" s="495">
        <v>7.8947368421052627E-2</v>
      </c>
    </row>
    <row r="134" spans="1:12">
      <c r="A134" s="635" t="s">
        <v>352</v>
      </c>
      <c r="B134" s="128">
        <v>245</v>
      </c>
      <c r="C134" s="637">
        <v>0.11864406779661017</v>
      </c>
      <c r="E134" s="489" t="s">
        <v>372</v>
      </c>
      <c r="F134" s="154">
        <v>360</v>
      </c>
      <c r="G134" s="493">
        <v>0.32286995515695066</v>
      </c>
      <c r="I134" s="489" t="s">
        <v>378</v>
      </c>
      <c r="J134" s="142">
        <v>140</v>
      </c>
      <c r="K134" s="493">
        <v>0.14736842105263157</v>
      </c>
    </row>
    <row r="135" spans="1:12" ht="16" thickBot="1">
      <c r="A135" s="610" t="s">
        <v>353</v>
      </c>
      <c r="B135" s="128">
        <v>155</v>
      </c>
      <c r="C135" s="622">
        <v>7.5060532687651338E-2</v>
      </c>
      <c r="E135" s="467" t="s">
        <v>357</v>
      </c>
      <c r="F135" s="126">
        <v>150</v>
      </c>
      <c r="G135" s="494">
        <v>0.13452914798206278</v>
      </c>
      <c r="I135" s="467" t="s">
        <v>357</v>
      </c>
      <c r="J135" s="138">
        <v>125</v>
      </c>
      <c r="K135" s="494">
        <v>0.13157894736842105</v>
      </c>
    </row>
    <row r="136" spans="1:12">
      <c r="A136" s="611" t="s">
        <v>354</v>
      </c>
      <c r="B136" s="125">
        <v>500</v>
      </c>
      <c r="C136" s="623">
        <v>0.24213075060532688</v>
      </c>
      <c r="E136" s="467" t="s">
        <v>360</v>
      </c>
      <c r="F136" s="126">
        <v>195</v>
      </c>
      <c r="G136" s="494">
        <v>0.17488789237668162</v>
      </c>
      <c r="I136" s="467" t="s">
        <v>360</v>
      </c>
      <c r="J136" s="140">
        <v>0</v>
      </c>
      <c r="K136" s="494">
        <v>0</v>
      </c>
    </row>
    <row r="137" spans="1:12" ht="16" thickBot="1">
      <c r="A137" s="612" t="s">
        <v>355</v>
      </c>
      <c r="B137" s="126">
        <v>360</v>
      </c>
      <c r="C137" s="624">
        <v>0.17433414043583534</v>
      </c>
      <c r="E137" s="490" t="s">
        <v>361</v>
      </c>
      <c r="F137" s="126">
        <v>15</v>
      </c>
      <c r="G137" s="495">
        <v>1.3452914798206279E-2</v>
      </c>
      <c r="I137" s="490" t="s">
        <v>361</v>
      </c>
      <c r="J137" s="141">
        <v>15</v>
      </c>
      <c r="K137" s="495">
        <v>1.5789473684210527E-2</v>
      </c>
    </row>
    <row r="138" spans="1:12">
      <c r="A138" s="613" t="s">
        <v>356</v>
      </c>
      <c r="B138" s="129">
        <v>140</v>
      </c>
      <c r="C138" s="625">
        <v>6.7796610169491525E-2</v>
      </c>
      <c r="E138" s="489" t="s">
        <v>373</v>
      </c>
      <c r="F138" s="125">
        <v>565</v>
      </c>
      <c r="G138" s="493">
        <v>0.50672645739910316</v>
      </c>
      <c r="I138" s="489" t="s">
        <v>379</v>
      </c>
      <c r="J138" s="125">
        <v>265</v>
      </c>
      <c r="K138" s="493">
        <v>0.27894736842105261</v>
      </c>
    </row>
    <row r="139" spans="1:12">
      <c r="A139" s="77" t="s">
        <v>357</v>
      </c>
      <c r="B139" s="127">
        <v>275</v>
      </c>
      <c r="C139" s="130">
        <v>0.13317191283292978</v>
      </c>
      <c r="E139" s="467" t="s">
        <v>357</v>
      </c>
      <c r="F139" s="127">
        <v>210</v>
      </c>
      <c r="G139" s="494">
        <v>0.18834080717488788</v>
      </c>
      <c r="I139" s="467" t="s">
        <v>357</v>
      </c>
      <c r="J139" s="126">
        <v>125</v>
      </c>
      <c r="K139" s="494">
        <v>0.13157894736842105</v>
      </c>
    </row>
    <row r="140" spans="1:12">
      <c r="A140" s="638" t="s">
        <v>358</v>
      </c>
      <c r="B140" s="126">
        <v>150</v>
      </c>
      <c r="C140" s="637">
        <v>7.2639225181598058E-2</v>
      </c>
      <c r="E140" s="467" t="s">
        <v>360</v>
      </c>
      <c r="F140" s="127">
        <v>210</v>
      </c>
      <c r="G140" s="494">
        <v>0.18834080717488788</v>
      </c>
      <c r="I140" s="467" t="s">
        <v>360</v>
      </c>
      <c r="J140" s="127">
        <v>50</v>
      </c>
      <c r="K140" s="494">
        <v>5.2631578947368418E-2</v>
      </c>
    </row>
    <row r="141" spans="1:12">
      <c r="A141" s="638" t="s">
        <v>359</v>
      </c>
      <c r="B141" s="127">
        <v>125</v>
      </c>
      <c r="C141" s="637">
        <v>6.0532687651331719E-2</v>
      </c>
      <c r="E141" s="467" t="s">
        <v>361</v>
      </c>
      <c r="F141" s="127">
        <v>145</v>
      </c>
      <c r="G141" s="494">
        <v>0.13004484304932734</v>
      </c>
      <c r="I141" s="467" t="s">
        <v>361</v>
      </c>
      <c r="J141" s="127">
        <v>90</v>
      </c>
      <c r="K141" s="494">
        <v>9.4736842105263161E-2</v>
      </c>
    </row>
    <row r="142" spans="1:12">
      <c r="A142" s="467" t="s">
        <v>360</v>
      </c>
      <c r="B142" s="126">
        <v>195</v>
      </c>
      <c r="C142" s="639">
        <v>9.4430992736077482E-2</v>
      </c>
      <c r="E142" s="651" t="s">
        <v>1644</v>
      </c>
      <c r="F142" s="126">
        <v>280</v>
      </c>
      <c r="G142" s="656">
        <v>0.25112107623318386</v>
      </c>
      <c r="H142" s="151"/>
      <c r="I142" s="651" t="s">
        <v>1646</v>
      </c>
      <c r="J142" s="126">
        <v>125</v>
      </c>
      <c r="K142" s="653">
        <v>0.13157894736842105</v>
      </c>
      <c r="L142" s="151"/>
    </row>
    <row r="143" spans="1:12" ht="16" thickBot="1">
      <c r="A143" s="589" t="s">
        <v>361</v>
      </c>
      <c r="B143" s="131">
        <v>30</v>
      </c>
      <c r="C143" s="655">
        <v>1.4527845036319613E-2</v>
      </c>
      <c r="E143" s="496" t="s">
        <v>1645</v>
      </c>
      <c r="F143" s="127">
        <v>360</v>
      </c>
      <c r="G143" s="497">
        <v>0.32286995515695066</v>
      </c>
      <c r="I143" s="496" t="s">
        <v>1647</v>
      </c>
      <c r="J143" s="127">
        <v>175</v>
      </c>
      <c r="K143" s="130">
        <v>0.18421052631578946</v>
      </c>
    </row>
    <row r="144" spans="1:12">
      <c r="A144" s="614" t="s">
        <v>362</v>
      </c>
      <c r="B144" s="132">
        <v>830</v>
      </c>
      <c r="C144" s="627">
        <v>0.40193704600484259</v>
      </c>
    </row>
    <row r="145" spans="1:11">
      <c r="A145" s="615" t="s">
        <v>363</v>
      </c>
      <c r="B145" s="126">
        <v>565</v>
      </c>
      <c r="C145" s="628">
        <v>0.27360774818401939</v>
      </c>
    </row>
    <row r="146" spans="1:11">
      <c r="A146" s="616" t="s">
        <v>364</v>
      </c>
      <c r="B146" s="129">
        <v>265</v>
      </c>
      <c r="C146" s="629">
        <v>0.12832929782082325</v>
      </c>
    </row>
    <row r="147" spans="1:11">
      <c r="A147" s="77" t="s">
        <v>357</v>
      </c>
      <c r="B147" s="126">
        <v>335</v>
      </c>
      <c r="C147" s="130">
        <v>0.16222760290556901</v>
      </c>
    </row>
    <row r="148" spans="1:11">
      <c r="A148" s="467" t="s">
        <v>360</v>
      </c>
      <c r="B148" s="127">
        <v>260</v>
      </c>
      <c r="C148" s="639">
        <v>0.12590799031476999</v>
      </c>
    </row>
    <row r="149" spans="1:11" ht="16" thickBot="1">
      <c r="A149" s="589" t="s">
        <v>361</v>
      </c>
      <c r="B149" s="131">
        <v>235</v>
      </c>
      <c r="C149" s="626">
        <v>0.11380145278450363</v>
      </c>
    </row>
    <row r="150" spans="1:11">
      <c r="A150" s="617" t="s">
        <v>365</v>
      </c>
      <c r="B150" s="132">
        <v>940</v>
      </c>
      <c r="C150" s="630">
        <v>0.4552058111380145</v>
      </c>
    </row>
    <row r="151" spans="1:11">
      <c r="A151" s="618" t="s">
        <v>366</v>
      </c>
      <c r="B151" s="127">
        <v>640</v>
      </c>
      <c r="C151" s="631">
        <v>0.30992736077481842</v>
      </c>
    </row>
    <row r="152" spans="1:11">
      <c r="A152" s="618" t="s">
        <v>367</v>
      </c>
      <c r="B152" s="127">
        <v>300</v>
      </c>
      <c r="C152" s="631">
        <v>0.14527845036319612</v>
      </c>
    </row>
    <row r="153" spans="1:11">
      <c r="A153" s="618" t="s">
        <v>1642</v>
      </c>
      <c r="B153" s="127">
        <v>405</v>
      </c>
      <c r="C153" s="631">
        <v>0.19612590799031476</v>
      </c>
      <c r="D153" s="151"/>
    </row>
    <row r="154" spans="1:11">
      <c r="A154" s="632" t="s">
        <v>1643</v>
      </c>
      <c r="B154" s="127">
        <v>535</v>
      </c>
      <c r="C154" s="633">
        <v>0.25907990314769974</v>
      </c>
    </row>
    <row r="156" spans="1:11">
      <c r="A156" s="212" t="s">
        <v>1651</v>
      </c>
      <c r="B156" s="212"/>
      <c r="C156" s="212"/>
    </row>
    <row r="157" spans="1:11" s="643" customFormat="1">
      <c r="A157" s="640" t="s">
        <v>344</v>
      </c>
      <c r="B157" s="641" t="s">
        <v>5</v>
      </c>
      <c r="C157" s="642" t="s">
        <v>345</v>
      </c>
      <c r="E157" s="640" t="s">
        <v>368</v>
      </c>
      <c r="F157" s="641" t="s">
        <v>5</v>
      </c>
      <c r="G157" s="642" t="s">
        <v>345</v>
      </c>
      <c r="I157" s="640" t="s">
        <v>374</v>
      </c>
      <c r="J157" s="641" t="s">
        <v>5</v>
      </c>
      <c r="K157" s="650" t="s">
        <v>345</v>
      </c>
    </row>
    <row r="158" spans="1:11">
      <c r="A158" s="608" t="s">
        <v>346</v>
      </c>
      <c r="B158" s="192">
        <f>B6-B38-B68-B98-B128</f>
        <v>22865</v>
      </c>
      <c r="C158" s="619">
        <f>B158/$B$158</f>
        <v>1</v>
      </c>
      <c r="E158" s="648" t="s">
        <v>369</v>
      </c>
      <c r="F158" s="153">
        <f>F6-F38-F68-F98-F128</f>
        <v>7820</v>
      </c>
      <c r="G158" s="644">
        <f>F158/$F$158</f>
        <v>1</v>
      </c>
      <c r="I158" s="648" t="s">
        <v>375</v>
      </c>
      <c r="J158" s="137">
        <f>J6-J38-J68-J98-J128</f>
        <v>15045</v>
      </c>
      <c r="K158" s="644">
        <f>J158/$J$158</f>
        <v>1</v>
      </c>
    </row>
    <row r="159" spans="1:11" ht="16" thickBot="1">
      <c r="A159" s="609" t="s">
        <v>347</v>
      </c>
      <c r="B159" s="124">
        <f>B7-B39-B69-B99-B129</f>
        <v>7820</v>
      </c>
      <c r="C159" s="620">
        <f>B159/$B$158</f>
        <v>0.34200743494423791</v>
      </c>
      <c r="E159" s="649" t="s">
        <v>370</v>
      </c>
      <c r="F159" s="126">
        <f t="shared" ref="F159:F173" si="0">F7-F39-F69-F99-F129</f>
        <v>4870</v>
      </c>
      <c r="G159" s="645">
        <f t="shared" ref="G159:G173" si="1">F159/$F$158</f>
        <v>0.62276214833759591</v>
      </c>
      <c r="I159" s="649" t="s">
        <v>376</v>
      </c>
      <c r="J159" s="138">
        <f t="shared" ref="J159:J173" si="2">J7-J39-J69-J99-J129</f>
        <v>5006</v>
      </c>
      <c r="K159" s="645">
        <f t="shared" ref="K159:K173" si="3">J159/$J$158</f>
        <v>0.3327351279494849</v>
      </c>
    </row>
    <row r="160" spans="1:11" ht="16" thickBot="1">
      <c r="A160" s="634" t="s">
        <v>348</v>
      </c>
      <c r="B160" s="124">
        <f>B8-B40-B70-B100-B130</f>
        <v>15045</v>
      </c>
      <c r="C160" s="636">
        <f>B160/$B$158</f>
        <v>0.65799256505576209</v>
      </c>
      <c r="E160" s="489" t="s">
        <v>371</v>
      </c>
      <c r="F160" s="154">
        <f t="shared" si="0"/>
        <v>1051</v>
      </c>
      <c r="G160" s="493">
        <f t="shared" si="1"/>
        <v>0.13439897698209718</v>
      </c>
      <c r="I160" s="489" t="s">
        <v>377</v>
      </c>
      <c r="J160" s="139">
        <f t="shared" si="2"/>
        <v>828</v>
      </c>
      <c r="K160" s="493">
        <f t="shared" si="3"/>
        <v>5.5034895314057829E-2</v>
      </c>
    </row>
    <row r="161" spans="1:12" ht="16" thickBot="1">
      <c r="A161" s="489" t="s">
        <v>349</v>
      </c>
      <c r="B161" s="125">
        <f>B9-B41-B71-B101-B131</f>
        <v>9876</v>
      </c>
      <c r="C161" s="636">
        <f t="shared" ref="C161:C184" si="4">B161/$B$158</f>
        <v>0.43192652525694292</v>
      </c>
      <c r="E161" s="467" t="s">
        <v>357</v>
      </c>
      <c r="F161" s="126">
        <f t="shared" si="0"/>
        <v>130</v>
      </c>
      <c r="G161" s="494">
        <f t="shared" si="1"/>
        <v>1.6624040920716114E-2</v>
      </c>
      <c r="I161" s="467" t="s">
        <v>357</v>
      </c>
      <c r="J161" s="138">
        <f t="shared" si="2"/>
        <v>131</v>
      </c>
      <c r="K161" s="494">
        <f t="shared" si="3"/>
        <v>8.7072116982386174E-3</v>
      </c>
    </row>
    <row r="162" spans="1:12" ht="16" thickBot="1">
      <c r="A162" s="635" t="s">
        <v>350</v>
      </c>
      <c r="B162" s="126">
        <f>B10-B42-B72-B102-B132</f>
        <v>4870</v>
      </c>
      <c r="C162" s="636">
        <f t="shared" si="4"/>
        <v>0.21298928493330418</v>
      </c>
      <c r="E162" s="467" t="s">
        <v>360</v>
      </c>
      <c r="F162" s="126">
        <f t="shared" si="0"/>
        <v>371</v>
      </c>
      <c r="G162" s="494">
        <f t="shared" si="1"/>
        <v>4.7442455242966752E-2</v>
      </c>
      <c r="I162" s="467" t="s">
        <v>360</v>
      </c>
      <c r="J162" s="140">
        <f t="shared" si="2"/>
        <v>176</v>
      </c>
      <c r="K162" s="494">
        <f t="shared" si="3"/>
        <v>1.1698238617480891E-2</v>
      </c>
    </row>
    <row r="163" spans="1:12" ht="16" thickBot="1">
      <c r="A163" s="635" t="s">
        <v>351</v>
      </c>
      <c r="B163" s="127">
        <f t="shared" ref="B163:B184" si="5">B11-B43-B73-B103-B133</f>
        <v>5006</v>
      </c>
      <c r="C163" s="636">
        <f t="shared" si="4"/>
        <v>0.21893724032363876</v>
      </c>
      <c r="E163" s="490" t="s">
        <v>361</v>
      </c>
      <c r="F163" s="126">
        <f t="shared" si="0"/>
        <v>550</v>
      </c>
      <c r="G163" s="495">
        <f t="shared" si="1"/>
        <v>7.0332480818414325E-2</v>
      </c>
      <c r="I163" s="490" t="s">
        <v>361</v>
      </c>
      <c r="J163" s="141">
        <f t="shared" si="2"/>
        <v>521</v>
      </c>
      <c r="K163" s="495">
        <f t="shared" si="3"/>
        <v>3.4629444998338317E-2</v>
      </c>
    </row>
    <row r="164" spans="1:12" ht="16" thickBot="1">
      <c r="A164" s="635" t="s">
        <v>352</v>
      </c>
      <c r="B164" s="128">
        <f t="shared" si="5"/>
        <v>1755</v>
      </c>
      <c r="C164" s="636">
        <f t="shared" si="4"/>
        <v>7.6754865514979231E-2</v>
      </c>
      <c r="E164" s="489" t="s">
        <v>372</v>
      </c>
      <c r="F164" s="154">
        <f t="shared" si="0"/>
        <v>2236</v>
      </c>
      <c r="G164" s="493">
        <f t="shared" si="1"/>
        <v>0.28593350383631716</v>
      </c>
      <c r="I164" s="489" t="s">
        <v>378</v>
      </c>
      <c r="J164" s="142">
        <f t="shared" si="2"/>
        <v>1987</v>
      </c>
      <c r="K164" s="493">
        <f t="shared" si="3"/>
        <v>0.13207045530076436</v>
      </c>
    </row>
    <row r="165" spans="1:12" ht="16" thickBot="1">
      <c r="A165" s="610" t="s">
        <v>353</v>
      </c>
      <c r="B165" s="128">
        <f t="shared" si="5"/>
        <v>1056</v>
      </c>
      <c r="C165" s="621">
        <f t="shared" si="4"/>
        <v>4.6184124207303737E-2</v>
      </c>
      <c r="E165" s="467" t="s">
        <v>357</v>
      </c>
      <c r="F165" s="126">
        <f t="shared" si="0"/>
        <v>1115</v>
      </c>
      <c r="G165" s="494">
        <f t="shared" si="1"/>
        <v>0.14258312020460359</v>
      </c>
      <c r="I165" s="467" t="s">
        <v>357</v>
      </c>
      <c r="J165" s="138">
        <f t="shared" si="2"/>
        <v>721</v>
      </c>
      <c r="K165" s="494">
        <f t="shared" si="3"/>
        <v>4.7922897972748423E-2</v>
      </c>
    </row>
    <row r="166" spans="1:12">
      <c r="A166" s="611" t="s">
        <v>354</v>
      </c>
      <c r="B166" s="125" t="s">
        <v>1727</v>
      </c>
      <c r="C166" s="623" t="e">
        <f t="shared" si="4"/>
        <v>#VALUE!</v>
      </c>
      <c r="E166" s="467" t="s">
        <v>360</v>
      </c>
      <c r="F166" s="126">
        <f t="shared" si="0"/>
        <v>670</v>
      </c>
      <c r="G166" s="494">
        <f t="shared" si="1"/>
        <v>8.5677749360613814E-2</v>
      </c>
      <c r="I166" s="467" t="s">
        <v>360</v>
      </c>
      <c r="J166" s="140">
        <f t="shared" si="2"/>
        <v>611</v>
      </c>
      <c r="K166" s="494">
        <f t="shared" si="3"/>
        <v>4.0611498836822864E-2</v>
      </c>
    </row>
    <row r="167" spans="1:12" ht="16" thickBot="1">
      <c r="A167" s="612" t="s">
        <v>355</v>
      </c>
      <c r="B167" s="126">
        <f t="shared" si="5"/>
        <v>2236</v>
      </c>
      <c r="C167" s="624">
        <f t="shared" si="4"/>
        <v>9.779138421167724E-2</v>
      </c>
      <c r="E167" s="490" t="s">
        <v>361</v>
      </c>
      <c r="F167" s="126">
        <f t="shared" si="0"/>
        <v>451</v>
      </c>
      <c r="G167" s="495">
        <f t="shared" si="1"/>
        <v>5.7672634271099747E-2</v>
      </c>
      <c r="I167" s="490" t="s">
        <v>361</v>
      </c>
      <c r="J167" s="141">
        <f t="shared" si="2"/>
        <v>655</v>
      </c>
      <c r="K167" s="495">
        <f t="shared" si="3"/>
        <v>4.3536058491193089E-2</v>
      </c>
    </row>
    <row r="168" spans="1:12">
      <c r="A168" s="613" t="s">
        <v>356</v>
      </c>
      <c r="B168" s="129">
        <f t="shared" si="5"/>
        <v>1987</v>
      </c>
      <c r="C168" s="625">
        <f t="shared" si="4"/>
        <v>8.6901377651432327E-2</v>
      </c>
      <c r="E168" s="489" t="s">
        <v>373</v>
      </c>
      <c r="F168" s="125">
        <f t="shared" si="0"/>
        <v>3287</v>
      </c>
      <c r="G168" s="493">
        <f t="shared" si="1"/>
        <v>0.42033248081841434</v>
      </c>
      <c r="I168" s="489" t="s">
        <v>379</v>
      </c>
      <c r="J168" s="125">
        <f t="shared" si="2"/>
        <v>2815</v>
      </c>
      <c r="K168" s="493">
        <f t="shared" si="3"/>
        <v>0.1871053506148222</v>
      </c>
    </row>
    <row r="169" spans="1:12" ht="16" thickBot="1">
      <c r="A169" s="77" t="s">
        <v>357</v>
      </c>
      <c r="B169" s="127">
        <f t="shared" si="5"/>
        <v>1836</v>
      </c>
      <c r="C169" s="621">
        <f t="shared" si="4"/>
        <v>8.0297397769516735E-2</v>
      </c>
      <c r="E169" s="467" t="s">
        <v>357</v>
      </c>
      <c r="F169" s="127">
        <f t="shared" si="0"/>
        <v>1245</v>
      </c>
      <c r="G169" s="494">
        <f t="shared" si="1"/>
        <v>0.15920716112531969</v>
      </c>
      <c r="I169" s="467" t="s">
        <v>357</v>
      </c>
      <c r="J169" s="126">
        <f t="shared" si="2"/>
        <v>852</v>
      </c>
      <c r="K169" s="494">
        <f t="shared" si="3"/>
        <v>5.6630109670987042E-2</v>
      </c>
    </row>
    <row r="170" spans="1:12" ht="16" thickBot="1">
      <c r="A170" s="638" t="s">
        <v>358</v>
      </c>
      <c r="B170" s="126">
        <f t="shared" si="5"/>
        <v>1115</v>
      </c>
      <c r="C170" s="636">
        <f t="shared" si="4"/>
        <v>4.8764487207522411E-2</v>
      </c>
      <c r="E170" s="467" t="s">
        <v>360</v>
      </c>
      <c r="F170" s="127">
        <f t="shared" si="0"/>
        <v>1041</v>
      </c>
      <c r="G170" s="494">
        <f t="shared" si="1"/>
        <v>0.13312020460358057</v>
      </c>
      <c r="I170" s="467" t="s">
        <v>360</v>
      </c>
      <c r="J170" s="127">
        <f t="shared" si="2"/>
        <v>787</v>
      </c>
      <c r="K170" s="494">
        <f t="shared" si="3"/>
        <v>5.2309737454303756E-2</v>
      </c>
    </row>
    <row r="171" spans="1:12" ht="16" thickBot="1">
      <c r="A171" s="638" t="s">
        <v>359</v>
      </c>
      <c r="B171" s="127">
        <f t="shared" si="5"/>
        <v>721</v>
      </c>
      <c r="C171" s="636">
        <f t="shared" si="4"/>
        <v>3.1532910561994316E-2</v>
      </c>
      <c r="E171" s="467" t="s">
        <v>361</v>
      </c>
      <c r="F171" s="127">
        <f t="shared" si="0"/>
        <v>1001</v>
      </c>
      <c r="G171" s="494">
        <f t="shared" si="1"/>
        <v>0.12800511508951407</v>
      </c>
      <c r="I171" s="467" t="s">
        <v>361</v>
      </c>
      <c r="J171" s="127">
        <f t="shared" si="2"/>
        <v>1176</v>
      </c>
      <c r="K171" s="494">
        <f t="shared" si="3"/>
        <v>7.8165503489531413E-2</v>
      </c>
    </row>
    <row r="172" spans="1:12" ht="16" thickBot="1">
      <c r="A172" s="467" t="s">
        <v>360</v>
      </c>
      <c r="B172" s="126">
        <f t="shared" si="5"/>
        <v>1281</v>
      </c>
      <c r="C172" s="636">
        <f t="shared" si="4"/>
        <v>5.6024491581019027E-2</v>
      </c>
      <c r="E172" s="651" t="s">
        <v>1644</v>
      </c>
      <c r="F172" s="126">
        <f t="shared" si="0"/>
        <v>1567</v>
      </c>
      <c r="G172" s="656">
        <f t="shared" si="1"/>
        <v>0.200383631713555</v>
      </c>
      <c r="I172" s="651" t="s">
        <v>1646</v>
      </c>
      <c r="J172" s="126">
        <f t="shared" si="2"/>
        <v>2264</v>
      </c>
      <c r="K172" s="653">
        <f t="shared" si="3"/>
        <v>0.15048188767032236</v>
      </c>
      <c r="L172" s="151"/>
    </row>
    <row r="173" spans="1:12" ht="16" thickBot="1">
      <c r="A173" s="589" t="s">
        <v>361</v>
      </c>
      <c r="B173" s="131">
        <f t="shared" si="5"/>
        <v>1106</v>
      </c>
      <c r="C173" s="621">
        <f t="shared" si="4"/>
        <v>4.8370872512573805E-2</v>
      </c>
      <c r="E173" s="496" t="s">
        <v>1645</v>
      </c>
      <c r="F173" s="127">
        <f t="shared" si="0"/>
        <v>2280</v>
      </c>
      <c r="G173" s="497">
        <f t="shared" si="1"/>
        <v>0.2915601023017903</v>
      </c>
      <c r="I173" s="652" t="s">
        <v>1647</v>
      </c>
      <c r="J173" s="127">
        <f t="shared" si="2"/>
        <v>2629</v>
      </c>
      <c r="K173" s="639">
        <f t="shared" si="3"/>
        <v>0.1747424393486208</v>
      </c>
    </row>
    <row r="174" spans="1:12">
      <c r="A174" s="614" t="s">
        <v>362</v>
      </c>
      <c r="B174" s="132">
        <f t="shared" si="5"/>
        <v>6102</v>
      </c>
      <c r="C174" s="627">
        <f t="shared" si="4"/>
        <v>0.26687076317515857</v>
      </c>
    </row>
    <row r="175" spans="1:12">
      <c r="A175" s="615" t="s">
        <v>363</v>
      </c>
      <c r="B175" s="126">
        <f t="shared" si="5"/>
        <v>3287</v>
      </c>
      <c r="C175" s="628">
        <f t="shared" si="4"/>
        <v>0.14375683358845398</v>
      </c>
      <c r="E175" s="25" t="s">
        <v>380</v>
      </c>
      <c r="F175" s="212"/>
      <c r="G175" s="212"/>
      <c r="H175" s="212"/>
      <c r="I175" s="25" t="s">
        <v>380</v>
      </c>
      <c r="J175" s="212"/>
      <c r="K175" s="212"/>
    </row>
    <row r="176" spans="1:12">
      <c r="A176" s="616" t="s">
        <v>364</v>
      </c>
      <c r="B176" s="129">
        <f t="shared" si="5"/>
        <v>2815</v>
      </c>
      <c r="C176" s="629">
        <f t="shared" si="4"/>
        <v>0.12311392958670457</v>
      </c>
    </row>
    <row r="177" spans="1:9" ht="16" thickBot="1">
      <c r="A177" s="77" t="s">
        <v>357</v>
      </c>
      <c r="B177" s="126">
        <f t="shared" si="5"/>
        <v>2097</v>
      </c>
      <c r="C177" s="621">
        <f t="shared" si="4"/>
        <v>9.1712223923026456E-2</v>
      </c>
    </row>
    <row r="178" spans="1:9" ht="16" thickBot="1">
      <c r="A178" s="467" t="s">
        <v>360</v>
      </c>
      <c r="B178" s="127">
        <f t="shared" si="5"/>
        <v>1828</v>
      </c>
      <c r="C178" s="636">
        <f t="shared" si="4"/>
        <v>7.9947518040673515E-2</v>
      </c>
    </row>
    <row r="179" spans="1:9" ht="16" thickBot="1">
      <c r="A179" s="589" t="s">
        <v>361</v>
      </c>
      <c r="B179" s="131">
        <f t="shared" si="5"/>
        <v>2177</v>
      </c>
      <c r="C179" s="621">
        <f t="shared" si="4"/>
        <v>9.5211021211458566E-2</v>
      </c>
    </row>
    <row r="180" spans="1:9">
      <c r="A180" s="617" t="s">
        <v>365</v>
      </c>
      <c r="B180" s="132">
        <f t="shared" si="5"/>
        <v>8740</v>
      </c>
      <c r="C180" s="630">
        <f t="shared" si="4"/>
        <v>0.38224360376120708</v>
      </c>
    </row>
    <row r="181" spans="1:9">
      <c r="A181" s="618" t="s">
        <v>366</v>
      </c>
      <c r="B181" s="127">
        <f t="shared" si="5"/>
        <v>3847</v>
      </c>
      <c r="C181" s="631">
        <f t="shared" si="4"/>
        <v>0.16824841460747869</v>
      </c>
    </row>
    <row r="182" spans="1:9">
      <c r="A182" s="618" t="s">
        <v>367</v>
      </c>
      <c r="B182" s="127">
        <f t="shared" si="5"/>
        <v>4893</v>
      </c>
      <c r="C182" s="631">
        <f t="shared" si="4"/>
        <v>0.21399518915372839</v>
      </c>
    </row>
    <row r="183" spans="1:9">
      <c r="A183" s="618" t="s">
        <v>1642</v>
      </c>
      <c r="B183" s="127">
        <f t="shared" si="5"/>
        <v>3831</v>
      </c>
      <c r="C183" s="631">
        <f t="shared" si="4"/>
        <v>0.16754865514979225</v>
      </c>
      <c r="I183" t="s">
        <v>1727</v>
      </c>
    </row>
    <row r="184" spans="1:9">
      <c r="A184" s="632" t="s">
        <v>1643</v>
      </c>
      <c r="B184" s="127">
        <f t="shared" si="5"/>
        <v>4909</v>
      </c>
      <c r="C184" s="633">
        <f t="shared" si="4"/>
        <v>0.21469494861141483</v>
      </c>
    </row>
    <row r="185" spans="1:9">
      <c r="A185" s="465" t="s">
        <v>1679</v>
      </c>
    </row>
    <row r="202" spans="12:12">
      <c r="L202" s="151"/>
    </row>
    <row r="232" spans="12:12">
      <c r="L232" s="151"/>
    </row>
    <row r="244" spans="1:11" s="181" customFormat="1">
      <c r="A244"/>
      <c r="B244"/>
      <c r="C244"/>
      <c r="D244"/>
      <c r="E244"/>
      <c r="F244"/>
      <c r="G244"/>
      <c r="H244"/>
      <c r="I244"/>
      <c r="J244"/>
      <c r="K244"/>
    </row>
    <row r="245" spans="1:11" s="181" customFormat="1">
      <c r="A245"/>
      <c r="B245"/>
      <c r="C245"/>
      <c r="D245"/>
      <c r="E245"/>
      <c r="F245"/>
      <c r="G245"/>
      <c r="H245"/>
      <c r="I245"/>
      <c r="J245"/>
      <c r="K245"/>
    </row>
  </sheetData>
  <dataValidations xWindow="195" yWindow="268" count="42">
    <dataValidation allowBlank="1" showInputMessage="1" showErrorMessage="1" prompt="Renter households overpaying for housing" sqref="E4 E48 E36 E66 E96 E126" xr:uid="{00000000-0002-0000-0400-000000000000}"/>
    <dataValidation allowBlank="1" showInputMessage="1" showErrorMessage="1" prompt="Overpayment - Table 4" sqref="A2" xr:uid="{00000000-0002-0000-0400-000001000000}"/>
    <dataValidation allowBlank="1" showInputMessage="1" showErrorMessage="1" prompt="Households by Income Category Paying in Excess of 30% of Income Toward Housing Cost (Overpayment By Income category)" sqref="A3" xr:uid="{00000000-0002-0000-0400-000002000000}"/>
    <dataValidation allowBlank="1" showInputMessage="1" showErrorMessage="1" prompt="Mendocino County" sqref="A4" xr:uid="{00000000-0002-0000-0400-000003000000}"/>
    <dataValidation allowBlank="1" showInputMessage="1" showErrorMessage="1" prompt="Mendocino County Data Table Heading Percent of Total Households" sqref="C5" xr:uid="{00000000-0002-0000-0400-000004000000}"/>
    <dataValidation allowBlank="1" showInputMessage="1" showErrorMessage="1" prompt="Mendocino County Data Table Heading Total Households Characteristics" sqref="A5" xr:uid="{00000000-0002-0000-0400-000005000000}"/>
    <dataValidation allowBlank="1" showInputMessage="1" showErrorMessage="1" prompt="Mendocino County Data Table Heading Number" sqref="B5 B5" xr:uid="{00000000-0002-0000-0400-000006000000}"/>
    <dataValidation allowBlank="1" showInputMessage="1" showErrorMessage="1" prompt="Renter households overpaying for housing Data Table Heading Percent of Total Households" sqref="G5 G127 G97 G67 G37" xr:uid="{00000000-0002-0000-0400-000007000000}"/>
    <dataValidation allowBlank="1" showInputMessage="1" showErrorMessage="1" prompt="Renter households overpaying for housing Data Table Heading Renter Households Characteristics" sqref="E5 E37 E67 E97 E127" xr:uid="{00000000-0002-0000-0400-000008000000}"/>
    <dataValidation allowBlank="1" showInputMessage="1" showErrorMessage="1" prompt="Renter households overpaying for housing Data Table Heading Number" sqref="F5 F37 F67 F97 F127" xr:uid="{00000000-0002-0000-0400-000009000000}"/>
    <dataValidation allowBlank="1" showInputMessage="1" showErrorMessage="1" prompt="Owner households overpaying for housing  Data Table Heading Percent of Total Households" sqref="K5 K127 K97 K67 K37" xr:uid="{00000000-0002-0000-0400-00000A000000}"/>
    <dataValidation allowBlank="1" showInputMessage="1" showErrorMessage="1" prompt="Owner households overpaying for housing  Data Table Heading Owner Households Characteristics" sqref="I5 I37 I67 I97" xr:uid="{00000000-0002-0000-0400-00000B000000}"/>
    <dataValidation allowBlank="1" showInputMessage="1" showErrorMessage="1" prompt="Owner households overpaying for housing  Data Table Heading Number" sqref="J5 J37 J67 J97 J127" xr:uid="{00000000-0002-0000-0400-00000C000000}"/>
    <dataValidation allowBlank="1" showInputMessage="1" showErrorMessage="1" prompt="Owner households overpaying for housing " sqref="I4 I36 I66 I96 I126" xr:uid="{00000000-0002-0000-0400-00000D000000}"/>
    <dataValidation allowBlank="1" showInputMessage="1" showErrorMessage="1" prompt="Fort Bragg" sqref="A36" xr:uid="{00000000-0002-0000-0400-00000E000000}"/>
    <dataValidation allowBlank="1" showInputMessage="1" showErrorMessage="1" prompt="Fort Bragg Data Table Heading Percent of Total Households" sqref="C37" xr:uid="{00000000-0002-0000-0400-00000F000000}"/>
    <dataValidation allowBlank="1" showInputMessage="1" showErrorMessage="1" prompt="Fort Bragg Data Table Heading Total Households Characteristics" sqref="A37" xr:uid="{00000000-0002-0000-0400-000010000000}"/>
    <dataValidation allowBlank="1" showInputMessage="1" showErrorMessage="1" prompt="Fort Bragg Data Table Heading Number" sqref="B37" xr:uid="{00000000-0002-0000-0400-000011000000}"/>
    <dataValidation allowBlank="1" showInputMessage="1" showErrorMessage="1" prompt="Point Arena" sqref="A66" xr:uid="{00000000-0002-0000-0400-000014000000}"/>
    <dataValidation allowBlank="1" showInputMessage="1" showErrorMessage="1" prompt="Point Arena Data Table Heading Percent of Total Households" sqref="C67" xr:uid="{00000000-0002-0000-0400-000015000000}"/>
    <dataValidation allowBlank="1" showInputMessage="1" showErrorMessage="1" prompt="Point Arena Data Table Heading Total Households Characteristics" sqref="A67" xr:uid="{00000000-0002-0000-0400-000016000000}"/>
    <dataValidation allowBlank="1" showInputMessage="1" showErrorMessage="1" prompt="Point Arena Data Table Heading Number" sqref="B67" xr:uid="{00000000-0002-0000-0400-000017000000}"/>
    <dataValidation allowBlank="1" showInputMessage="1" showErrorMessage="1" prompt="Ukiah" sqref="A96" xr:uid="{00000000-0002-0000-0400-00001A000000}"/>
    <dataValidation allowBlank="1" showInputMessage="1" showErrorMessage="1" prompt="Ukiah Data Table Heading Percent of Total Households" sqref="C97" xr:uid="{00000000-0002-0000-0400-00001D000000}"/>
    <dataValidation allowBlank="1" showInputMessage="1" showErrorMessage="1" prompt="Ukiah Data Table Heading Total Households Characteristics" sqref="A97" xr:uid="{00000000-0002-0000-0400-00001E000000}"/>
    <dataValidation allowBlank="1" showInputMessage="1" showErrorMessage="1" prompt="Ukiah Data Table Heading Number" sqref="B97" xr:uid="{00000000-0002-0000-0400-00001F000000}"/>
    <dataValidation allowBlank="1" showInputMessage="1" showErrorMessage="1" prompt="Willits" sqref="A126" xr:uid="{00000000-0002-0000-0400-000020000000}"/>
    <dataValidation allowBlank="1" showInputMessage="1" showErrorMessage="1" prompt="Willits Data Table Heading Percent of Total Households" sqref="C127" xr:uid="{00000000-0002-0000-0400-000021000000}"/>
    <dataValidation allowBlank="1" showInputMessage="1" showErrorMessage="1" prompt="Willits Data Table Heading Total Households Characteristics" sqref="A127" xr:uid="{00000000-0002-0000-0400-000022000000}"/>
    <dataValidation allowBlank="1" showInputMessage="1" showErrorMessage="1" prompt="Willits Data Table Heading Number" sqref="B127" xr:uid="{00000000-0002-0000-0400-000023000000}"/>
    <dataValidation allowBlank="1" showInputMessage="1" showErrorMessage="1" prompt="Owner households overpaying for housing  Data Table Heading Owner households overpaying for housing " sqref="I127" xr:uid="{00000000-0002-0000-0400-000026000000}"/>
    <dataValidation allowBlank="1" showInputMessage="1" showErrorMessage="1" prompt="Unincorporated Mendocino  County" sqref="A156" xr:uid="{00000000-0002-0000-0400-000027000000}"/>
    <dataValidation allowBlank="1" showInputMessage="1" showErrorMessage="1" prompt="Unincorporated Mendocino  County Data Table Heading Percent of Total Households" sqref="C157" xr:uid="{00000000-0002-0000-0400-000028000000}"/>
    <dataValidation allowBlank="1" showInputMessage="1" showErrorMessage="1" prompt="Unincorporated Mendocino  County - Renter Data Table Heading Percent of Total Households" sqref="G157" xr:uid="{00000000-0002-0000-0400-000029000000}"/>
    <dataValidation allowBlank="1" showInputMessage="1" showErrorMessage="1" prompt="Unincorporated Mendocino  County - Owner Data Table Heading Percent of Total Households" sqref="K157" xr:uid="{00000000-0002-0000-0400-00002A000000}"/>
    <dataValidation allowBlank="1" showInputMessage="1" showErrorMessage="1" prompt="Unincorporated Mendocino  County Data Table Heading Total Households Characteristics" sqref="A157" xr:uid="{00000000-0002-0000-0400-00002B000000}"/>
    <dataValidation allowBlank="1" showInputMessage="1" showErrorMessage="1" prompt="Unincorporated Mendocino  County Data Table Heading Number" sqref="B157" xr:uid="{00000000-0002-0000-0400-00002C000000}"/>
    <dataValidation allowBlank="1" showInputMessage="1" showErrorMessage="1" prompt="Unincorporated Mendocino  County - Renter Data Table Heading Renter Households Characteristics" sqref="E157" xr:uid="{00000000-0002-0000-0400-00002D000000}"/>
    <dataValidation allowBlank="1" showInputMessage="1" showErrorMessage="1" prompt="Unincorporated Mendocino  County - Renter Data Table Heading Number" sqref="F157" xr:uid="{00000000-0002-0000-0400-00002E000000}"/>
    <dataValidation allowBlank="1" showInputMessage="1" showErrorMessage="1" prompt="Unincorporated Mendocino  County - Owner Data Table Heading Owner Households Characteristics" sqref="I157" xr:uid="{00000000-0002-0000-0400-00002F000000}"/>
    <dataValidation allowBlank="1" showInputMessage="1" showErrorMessage="1" prompt="Unincorporated Mendocino  County - Owner Data Table Heading Number" sqref="J157" xr:uid="{00000000-0002-0000-0400-000030000000}"/>
    <dataValidation allowBlank="1" showInputMessage="1" showErrorMessage="1" prompt="This sheet contains one table Table 4 and 18 sub tables across A5 to K184." sqref="A1" xr:uid="{00000000-0002-0000-0400-000031000000}"/>
  </dataValidations>
  <hyperlinks>
    <hyperlink ref="I23" r:id="rId1" location="2011-2015_data" xr:uid="{00000000-0004-0000-0400-000000000000}"/>
    <hyperlink ref="E23" r:id="rId2" location="2011-2015_data" xr:uid="{00000000-0004-0000-0400-000001000000}"/>
    <hyperlink ref="A34" r:id="rId3" location="2011-2015_data" xr:uid="{00000000-0004-0000-0400-000002000000}"/>
    <hyperlink ref="E175" r:id="rId4" location="2011-2015_data" xr:uid="{00000000-0004-0000-0400-000003000000}"/>
    <hyperlink ref="I175" r:id="rId5" location="2011-2015_data" xr:uid="{00000000-0004-0000-0400-000004000000}"/>
  </hyperlinks>
  <pageMargins left="0.7" right="0.7" top="0.75" bottom="0.75" header="0.3" footer="0.3"/>
  <pageSetup orientation="landscape" r:id="rId6"/>
  <headerFooter>
    <oddHeader>&amp;L6th Cycle Housing Element Data Package&amp;CMendocino County and the Cities Within</oddHeader>
  </headerFooter>
  <tableParts count="18">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30"/>
  <sheetViews>
    <sheetView topLeftCell="A13" zoomScale="80" zoomScaleNormal="80" workbookViewId="0">
      <selection activeCell="A16" sqref="A16"/>
    </sheetView>
  </sheetViews>
  <sheetFormatPr baseColWidth="10" defaultColWidth="8.83203125" defaultRowHeight="15"/>
  <cols>
    <col min="1" max="1" width="55.33203125" bestFit="1" customWidth="1"/>
    <col min="2" max="2" width="39.5" customWidth="1"/>
    <col min="3" max="3" width="41.1640625" customWidth="1"/>
    <col min="4" max="4" width="31.33203125" customWidth="1"/>
    <col min="5" max="5" width="17.33203125" customWidth="1"/>
    <col min="6" max="6" width="14.33203125" bestFit="1" customWidth="1"/>
    <col min="7" max="7" width="14.5" bestFit="1" customWidth="1"/>
    <col min="8" max="8" width="14.33203125" bestFit="1" customWidth="1"/>
    <col min="9" max="9" width="25.1640625" customWidth="1"/>
    <col min="10" max="10" width="14.33203125" bestFit="1" customWidth="1"/>
    <col min="11" max="11" width="14.5" bestFit="1" customWidth="1"/>
    <col min="12" max="12" width="31" customWidth="1"/>
    <col min="13" max="13" width="29.33203125" customWidth="1"/>
    <col min="14" max="14" width="29.6640625" customWidth="1"/>
    <col min="15" max="15" width="9.1640625" customWidth="1"/>
    <col min="17" max="17" width="11.1640625" customWidth="1"/>
    <col min="19" max="19" width="13.33203125" customWidth="1"/>
    <col min="20" max="20" width="11.5" customWidth="1"/>
    <col min="22" max="22" width="10.1640625" bestFit="1" customWidth="1"/>
    <col min="23" max="23" width="11.1640625" customWidth="1"/>
    <col min="24" max="24" width="9.83203125" customWidth="1"/>
    <col min="26" max="26" width="11.5" customWidth="1"/>
    <col min="29" max="29" width="12.33203125" customWidth="1"/>
    <col min="32" max="32" width="11.6640625" customWidth="1"/>
  </cols>
  <sheetData>
    <row r="1" spans="1:50" s="215" customFormat="1" ht="21.75" customHeight="1">
      <c r="A1" s="222" t="s">
        <v>1731</v>
      </c>
    </row>
    <row r="2" spans="1:50" ht="17">
      <c r="A2" s="301" t="s">
        <v>97</v>
      </c>
    </row>
    <row r="3" spans="1:50" ht="15" customHeight="1" thickBot="1">
      <c r="A3" s="216" t="s">
        <v>6</v>
      </c>
      <c r="B3" s="216" t="s">
        <v>1015</v>
      </c>
      <c r="C3" s="217" t="s">
        <v>1687</v>
      </c>
      <c r="D3" s="216" t="s">
        <v>1039</v>
      </c>
      <c r="E3" s="217" t="s">
        <v>1688</v>
      </c>
      <c r="F3" s="216" t="s">
        <v>1027</v>
      </c>
      <c r="G3" s="217" t="s">
        <v>1689</v>
      </c>
      <c r="H3" s="216" t="s">
        <v>1021</v>
      </c>
      <c r="I3" s="217" t="s">
        <v>1690</v>
      </c>
      <c r="J3" s="216" t="s">
        <v>1059</v>
      </c>
      <c r="K3" s="217" t="s">
        <v>1691</v>
      </c>
      <c r="L3" s="219" t="s">
        <v>217</v>
      </c>
      <c r="M3" s="185"/>
    </row>
    <row r="4" spans="1:50" s="66" customFormat="1" ht="48.75" customHeight="1" thickBot="1">
      <c r="A4" s="305" t="s">
        <v>0</v>
      </c>
      <c r="B4" s="306" t="s">
        <v>74</v>
      </c>
      <c r="C4" s="306" t="s">
        <v>107</v>
      </c>
      <c r="D4" s="307" t="s">
        <v>74</v>
      </c>
      <c r="E4" s="306" t="s">
        <v>107</v>
      </c>
      <c r="F4" s="307" t="s">
        <v>74</v>
      </c>
      <c r="G4" s="306" t="s">
        <v>107</v>
      </c>
      <c r="H4" s="307" t="s">
        <v>74</v>
      </c>
      <c r="I4" s="306" t="s">
        <v>107</v>
      </c>
      <c r="J4" s="307" t="s">
        <v>74</v>
      </c>
      <c r="K4" s="306" t="s">
        <v>107</v>
      </c>
      <c r="L4" s="307" t="s">
        <v>74</v>
      </c>
    </row>
    <row r="5" spans="1:50" s="92" customFormat="1" ht="16.5" customHeight="1">
      <c r="A5" s="169" t="s">
        <v>87</v>
      </c>
      <c r="B5" s="170">
        <v>19764</v>
      </c>
      <c r="C5" s="171" t="s">
        <v>909</v>
      </c>
      <c r="D5" s="172">
        <v>1008</v>
      </c>
      <c r="E5" s="171" t="s">
        <v>901</v>
      </c>
      <c r="F5" s="350">
        <v>86</v>
      </c>
      <c r="G5" s="171" t="s">
        <v>129</v>
      </c>
      <c r="H5" s="172">
        <v>2642</v>
      </c>
      <c r="I5" s="171" t="s">
        <v>832</v>
      </c>
      <c r="J5" s="350">
        <v>872</v>
      </c>
      <c r="K5" s="171" t="s">
        <v>917</v>
      </c>
      <c r="L5" s="172">
        <f>B5-D5-F5-H5-J5</f>
        <v>15156</v>
      </c>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row>
    <row r="6" spans="1:50" s="80" customFormat="1" ht="16">
      <c r="A6" s="659" t="s">
        <v>238</v>
      </c>
      <c r="B6" s="660">
        <v>14830</v>
      </c>
      <c r="C6" s="661" t="s">
        <v>1195</v>
      </c>
      <c r="D6" s="662">
        <v>1803</v>
      </c>
      <c r="E6" s="303" t="s">
        <v>519</v>
      </c>
      <c r="F6" s="663">
        <v>108</v>
      </c>
      <c r="G6" s="303" t="s">
        <v>535</v>
      </c>
      <c r="H6" s="662">
        <v>3492</v>
      </c>
      <c r="I6" s="303" t="s">
        <v>1196</v>
      </c>
      <c r="J6" s="662">
        <v>1156</v>
      </c>
      <c r="K6" s="303" t="s">
        <v>331</v>
      </c>
      <c r="L6" s="304">
        <f>B6-D6-F6-H6-J6</f>
        <v>8271</v>
      </c>
    </row>
    <row r="7" spans="1:50" s="80" customFormat="1">
      <c r="A7" s="443"/>
      <c r="B7" s="443"/>
      <c r="C7" s="443"/>
      <c r="D7" s="443"/>
      <c r="E7" s="443"/>
      <c r="F7" s="443"/>
      <c r="G7" s="443"/>
      <c r="H7" s="443"/>
      <c r="I7" s="443"/>
      <c r="J7" s="443"/>
      <c r="K7" s="443"/>
      <c r="L7" s="443"/>
    </row>
    <row r="8" spans="1:50" s="80" customFormat="1">
      <c r="A8" s="168" t="s">
        <v>656</v>
      </c>
      <c r="B8" s="89"/>
      <c r="C8" s="90"/>
      <c r="D8" s="90"/>
      <c r="E8" s="89"/>
      <c r="F8" s="90"/>
      <c r="G8" s="90"/>
      <c r="H8" s="89"/>
      <c r="I8" s="90"/>
      <c r="J8" s="90"/>
      <c r="K8" s="89"/>
      <c r="L8" s="90"/>
      <c r="M8" s="90"/>
      <c r="N8" s="89"/>
      <c r="O8" s="90"/>
      <c r="P8" s="90"/>
      <c r="Q8" s="89"/>
      <c r="R8" s="90"/>
      <c r="S8" s="90"/>
      <c r="T8" s="183"/>
      <c r="U8" s="90"/>
      <c r="V8" s="90"/>
      <c r="W8" s="89"/>
      <c r="X8" s="90"/>
      <c r="Y8" s="90"/>
      <c r="Z8" s="89"/>
      <c r="AA8" s="90"/>
      <c r="AB8" s="90"/>
      <c r="AC8" s="89"/>
      <c r="AD8" s="90"/>
      <c r="AE8" s="90"/>
      <c r="AF8" s="91"/>
      <c r="AG8" s="91"/>
      <c r="AH8" s="91"/>
    </row>
    <row r="9" spans="1:50">
      <c r="A9" s="165"/>
      <c r="B9" s="165"/>
      <c r="C9" s="165"/>
      <c r="D9" s="165"/>
      <c r="E9" s="165"/>
      <c r="F9" s="165"/>
      <c r="G9" s="165"/>
      <c r="H9" s="165"/>
    </row>
    <row r="10" spans="1:50" ht="20" thickBot="1">
      <c r="A10" s="301" t="s">
        <v>172</v>
      </c>
      <c r="B10" s="11"/>
      <c r="C10" s="11"/>
      <c r="D10" s="11"/>
      <c r="E10" s="11"/>
      <c r="F10" s="11"/>
      <c r="G10" s="11"/>
      <c r="H10" s="11"/>
      <c r="O10" s="12"/>
    </row>
    <row r="11" spans="1:50" ht="33.75" customHeight="1" thickBot="1">
      <c r="A11" s="843" t="s">
        <v>658</v>
      </c>
      <c r="B11" s="844"/>
      <c r="C11" s="844"/>
      <c r="D11" s="844"/>
      <c r="E11" s="844"/>
      <c r="F11" s="844"/>
      <c r="G11" s="844"/>
      <c r="H11" s="844"/>
      <c r="I11" s="844"/>
      <c r="J11" s="844"/>
      <c r="K11" s="844"/>
      <c r="L11" s="844"/>
      <c r="M11" s="443"/>
    </row>
    <row r="12" spans="1:50" ht="30.75" customHeight="1" thickBot="1">
      <c r="A12" s="478" t="s">
        <v>1709</v>
      </c>
      <c r="B12" s="310" t="s">
        <v>1197</v>
      </c>
      <c r="C12" s="311" t="s">
        <v>1692</v>
      </c>
      <c r="D12" s="310" t="s">
        <v>1039</v>
      </c>
      <c r="E12" s="311" t="s">
        <v>1688</v>
      </c>
      <c r="F12" s="312" t="s">
        <v>1027</v>
      </c>
      <c r="G12" s="313" t="s">
        <v>1689</v>
      </c>
      <c r="H12" s="312" t="s">
        <v>1021</v>
      </c>
      <c r="I12" s="313" t="s">
        <v>1690</v>
      </c>
      <c r="J12" s="312" t="s">
        <v>1059</v>
      </c>
      <c r="K12" s="313" t="s">
        <v>1691</v>
      </c>
      <c r="L12" s="314" t="s">
        <v>217</v>
      </c>
      <c r="M12" s="443"/>
    </row>
    <row r="13" spans="1:50" ht="15" customHeight="1">
      <c r="A13" s="479" t="s">
        <v>1724</v>
      </c>
      <c r="B13" s="308" t="s">
        <v>74</v>
      </c>
      <c r="C13" s="308" t="s">
        <v>107</v>
      </c>
      <c r="D13" s="308" t="s">
        <v>74</v>
      </c>
      <c r="E13" s="308" t="s">
        <v>107</v>
      </c>
      <c r="F13" s="309" t="s">
        <v>74</v>
      </c>
      <c r="G13" s="309" t="s">
        <v>107</v>
      </c>
      <c r="H13" s="309" t="s">
        <v>74</v>
      </c>
      <c r="I13" s="309" t="s">
        <v>107</v>
      </c>
      <c r="J13" s="309" t="s">
        <v>74</v>
      </c>
      <c r="K13" s="309" t="s">
        <v>107</v>
      </c>
      <c r="L13" s="348" t="s">
        <v>74</v>
      </c>
      <c r="M13" s="443"/>
    </row>
    <row r="14" spans="1:50" ht="16">
      <c r="A14" s="315" t="s">
        <v>78</v>
      </c>
      <c r="B14" s="334">
        <v>34594</v>
      </c>
      <c r="C14" s="316" t="s">
        <v>1198</v>
      </c>
      <c r="D14" s="339">
        <v>2811</v>
      </c>
      <c r="E14" s="317" t="s">
        <v>859</v>
      </c>
      <c r="F14" s="342">
        <v>194</v>
      </c>
      <c r="G14" s="318" t="s">
        <v>759</v>
      </c>
      <c r="H14" s="345">
        <v>6134</v>
      </c>
      <c r="I14" s="318" t="s">
        <v>840</v>
      </c>
      <c r="J14" s="345">
        <v>2028</v>
      </c>
      <c r="K14" s="318" t="s">
        <v>762</v>
      </c>
      <c r="L14" s="319">
        <f>B14-D14-F14-H14-J14</f>
        <v>23427</v>
      </c>
      <c r="M14" s="443"/>
    </row>
    <row r="15" spans="1:50" ht="16">
      <c r="A15" s="321" t="s">
        <v>79</v>
      </c>
      <c r="B15" s="335">
        <v>19764</v>
      </c>
      <c r="C15" s="322" t="s">
        <v>909</v>
      </c>
      <c r="D15" s="340">
        <v>1008</v>
      </c>
      <c r="E15" s="323" t="s">
        <v>901</v>
      </c>
      <c r="F15" s="343">
        <v>86</v>
      </c>
      <c r="G15" s="324" t="s">
        <v>129</v>
      </c>
      <c r="H15" s="346">
        <v>2642</v>
      </c>
      <c r="I15" s="324" t="s">
        <v>832</v>
      </c>
      <c r="J15" s="343">
        <v>872</v>
      </c>
      <c r="K15" s="324" t="s">
        <v>917</v>
      </c>
      <c r="L15" s="349">
        <f t="shared" ref="L15:L34" si="0">B15-D15-F15-H15-J15</f>
        <v>15156</v>
      </c>
      <c r="M15" s="443"/>
      <c r="R15" s="77"/>
    </row>
    <row r="16" spans="1:50" ht="16">
      <c r="A16" s="325" t="s">
        <v>98</v>
      </c>
      <c r="B16" s="333">
        <v>161</v>
      </c>
      <c r="C16" s="316" t="s">
        <v>199</v>
      </c>
      <c r="D16" s="338">
        <v>7</v>
      </c>
      <c r="E16" s="317" t="s">
        <v>745</v>
      </c>
      <c r="F16" s="342">
        <v>0</v>
      </c>
      <c r="G16" s="318" t="s">
        <v>117</v>
      </c>
      <c r="H16" s="342">
        <v>0</v>
      </c>
      <c r="I16" s="318" t="s">
        <v>116</v>
      </c>
      <c r="J16" s="342">
        <v>42</v>
      </c>
      <c r="K16" s="318" t="s">
        <v>576</v>
      </c>
      <c r="L16" s="319">
        <f t="shared" si="0"/>
        <v>112</v>
      </c>
      <c r="M16" s="443"/>
      <c r="R16" s="77"/>
    </row>
    <row r="17" spans="1:18" ht="16">
      <c r="A17" s="325" t="s">
        <v>99</v>
      </c>
      <c r="B17" s="333">
        <v>910</v>
      </c>
      <c r="C17" s="316" t="s">
        <v>741</v>
      </c>
      <c r="D17" s="338">
        <v>20</v>
      </c>
      <c r="E17" s="317" t="s">
        <v>537</v>
      </c>
      <c r="F17" s="342">
        <v>2</v>
      </c>
      <c r="G17" s="318" t="s">
        <v>753</v>
      </c>
      <c r="H17" s="342">
        <v>237</v>
      </c>
      <c r="I17" s="318" t="s">
        <v>213</v>
      </c>
      <c r="J17" s="342">
        <v>59</v>
      </c>
      <c r="K17" s="318" t="s">
        <v>250</v>
      </c>
      <c r="L17" s="349">
        <f t="shared" si="0"/>
        <v>592</v>
      </c>
      <c r="M17" s="443"/>
      <c r="R17" s="77"/>
    </row>
    <row r="18" spans="1:18" ht="16">
      <c r="A18" s="325" t="s">
        <v>100</v>
      </c>
      <c r="B18" s="334">
        <v>2056</v>
      </c>
      <c r="C18" s="316" t="s">
        <v>1199</v>
      </c>
      <c r="D18" s="338">
        <v>41</v>
      </c>
      <c r="E18" s="317" t="s">
        <v>418</v>
      </c>
      <c r="F18" s="342">
        <v>8</v>
      </c>
      <c r="G18" s="318" t="s">
        <v>540</v>
      </c>
      <c r="H18" s="342">
        <v>411</v>
      </c>
      <c r="I18" s="318" t="s">
        <v>208</v>
      </c>
      <c r="J18" s="342">
        <v>79</v>
      </c>
      <c r="K18" s="318" t="s">
        <v>413</v>
      </c>
      <c r="L18" s="319">
        <f t="shared" si="0"/>
        <v>1517</v>
      </c>
      <c r="M18" s="443"/>
    </row>
    <row r="19" spans="1:18" ht="16">
      <c r="A19" s="325" t="s">
        <v>101</v>
      </c>
      <c r="B19" s="334">
        <v>2732</v>
      </c>
      <c r="C19" s="316" t="s">
        <v>1200</v>
      </c>
      <c r="D19" s="338">
        <v>251</v>
      </c>
      <c r="E19" s="317" t="s">
        <v>417</v>
      </c>
      <c r="F19" s="342">
        <v>19</v>
      </c>
      <c r="G19" s="318" t="s">
        <v>728</v>
      </c>
      <c r="H19" s="342">
        <v>433</v>
      </c>
      <c r="I19" s="318" t="s">
        <v>919</v>
      </c>
      <c r="J19" s="342">
        <v>111</v>
      </c>
      <c r="K19" s="318" t="s">
        <v>734</v>
      </c>
      <c r="L19" s="349">
        <f t="shared" si="0"/>
        <v>1918</v>
      </c>
      <c r="M19" s="443"/>
    </row>
    <row r="20" spans="1:18" ht="16">
      <c r="A20" s="325" t="s">
        <v>102</v>
      </c>
      <c r="B20" s="334">
        <v>2350</v>
      </c>
      <c r="C20" s="316" t="s">
        <v>1202</v>
      </c>
      <c r="D20" s="338">
        <v>61</v>
      </c>
      <c r="E20" s="317" t="s">
        <v>207</v>
      </c>
      <c r="F20" s="342">
        <v>19</v>
      </c>
      <c r="G20" s="318" t="s">
        <v>745</v>
      </c>
      <c r="H20" s="342">
        <v>306</v>
      </c>
      <c r="I20" s="318" t="s">
        <v>765</v>
      </c>
      <c r="J20" s="342">
        <v>83</v>
      </c>
      <c r="K20" s="318" t="s">
        <v>576</v>
      </c>
      <c r="L20" s="319">
        <f t="shared" si="0"/>
        <v>1881</v>
      </c>
      <c r="M20" s="443"/>
    </row>
    <row r="21" spans="1:18" ht="16">
      <c r="A21" s="325" t="s">
        <v>103</v>
      </c>
      <c r="B21" s="334">
        <v>3522</v>
      </c>
      <c r="C21" s="316" t="s">
        <v>840</v>
      </c>
      <c r="D21" s="338">
        <v>187</v>
      </c>
      <c r="E21" s="317" t="s">
        <v>419</v>
      </c>
      <c r="F21" s="342">
        <v>13</v>
      </c>
      <c r="G21" s="318" t="s">
        <v>743</v>
      </c>
      <c r="H21" s="342">
        <v>295</v>
      </c>
      <c r="I21" s="318" t="s">
        <v>469</v>
      </c>
      <c r="J21" s="342">
        <v>137</v>
      </c>
      <c r="K21" s="318" t="s">
        <v>415</v>
      </c>
      <c r="L21" s="349">
        <f t="shared" si="0"/>
        <v>2890</v>
      </c>
      <c r="M21" s="443"/>
    </row>
    <row r="22" spans="1:18" ht="16">
      <c r="A22" s="325" t="s">
        <v>104</v>
      </c>
      <c r="B22" s="334">
        <v>4861</v>
      </c>
      <c r="C22" s="316" t="s">
        <v>1196</v>
      </c>
      <c r="D22" s="338">
        <v>245</v>
      </c>
      <c r="E22" s="317" t="s">
        <v>417</v>
      </c>
      <c r="F22" s="342">
        <v>11</v>
      </c>
      <c r="G22" s="318" t="s">
        <v>540</v>
      </c>
      <c r="H22" s="342">
        <v>518</v>
      </c>
      <c r="I22" s="318" t="s">
        <v>469</v>
      </c>
      <c r="J22" s="342">
        <v>192</v>
      </c>
      <c r="K22" s="318" t="s">
        <v>130</v>
      </c>
      <c r="L22" s="319">
        <f t="shared" si="0"/>
        <v>3895</v>
      </c>
      <c r="M22" s="443"/>
    </row>
    <row r="23" spans="1:18" ht="16">
      <c r="A23" s="325" t="s">
        <v>105</v>
      </c>
      <c r="B23" s="334">
        <v>2183</v>
      </c>
      <c r="C23" s="316" t="s">
        <v>959</v>
      </c>
      <c r="D23" s="338">
        <v>99</v>
      </c>
      <c r="E23" s="317" t="s">
        <v>477</v>
      </c>
      <c r="F23" s="342">
        <v>14</v>
      </c>
      <c r="G23" s="318" t="s">
        <v>745</v>
      </c>
      <c r="H23" s="342">
        <v>285</v>
      </c>
      <c r="I23" s="318" t="s">
        <v>206</v>
      </c>
      <c r="J23" s="342">
        <v>153</v>
      </c>
      <c r="K23" s="318" t="s">
        <v>804</v>
      </c>
      <c r="L23" s="349">
        <f t="shared" si="0"/>
        <v>1632</v>
      </c>
      <c r="M23" s="443"/>
    </row>
    <row r="24" spans="1:18" ht="15.75" customHeight="1">
      <c r="A24" s="325" t="s">
        <v>106</v>
      </c>
      <c r="B24" s="333">
        <v>989</v>
      </c>
      <c r="C24" s="316" t="s">
        <v>609</v>
      </c>
      <c r="D24" s="338">
        <v>97</v>
      </c>
      <c r="E24" s="317" t="s">
        <v>592</v>
      </c>
      <c r="F24" s="342">
        <v>0</v>
      </c>
      <c r="G24" s="318" t="s">
        <v>117</v>
      </c>
      <c r="H24" s="342">
        <v>157</v>
      </c>
      <c r="I24" s="318" t="s">
        <v>420</v>
      </c>
      <c r="J24" s="342">
        <v>16</v>
      </c>
      <c r="K24" s="318" t="s">
        <v>752</v>
      </c>
      <c r="L24" s="319">
        <f t="shared" si="0"/>
        <v>719</v>
      </c>
      <c r="M24" s="443"/>
    </row>
    <row r="25" spans="1:18" ht="15" customHeight="1">
      <c r="A25" s="326" t="s">
        <v>86</v>
      </c>
      <c r="B25" s="335">
        <v>14830</v>
      </c>
      <c r="C25" s="322" t="s">
        <v>1195</v>
      </c>
      <c r="D25" s="340">
        <v>1803</v>
      </c>
      <c r="E25" s="327" t="s">
        <v>519</v>
      </c>
      <c r="F25" s="344">
        <v>108</v>
      </c>
      <c r="G25" s="328" t="s">
        <v>535</v>
      </c>
      <c r="H25" s="347">
        <v>3492</v>
      </c>
      <c r="I25" s="328" t="s">
        <v>1196</v>
      </c>
      <c r="J25" s="347">
        <v>1156</v>
      </c>
      <c r="K25" s="328" t="s">
        <v>331</v>
      </c>
      <c r="L25" s="349">
        <f t="shared" si="0"/>
        <v>8271</v>
      </c>
      <c r="M25" s="443"/>
    </row>
    <row r="26" spans="1:18" ht="15" customHeight="1">
      <c r="A26" s="325" t="s">
        <v>98</v>
      </c>
      <c r="B26" s="333">
        <v>661</v>
      </c>
      <c r="C26" s="316" t="s">
        <v>521</v>
      </c>
      <c r="D26" s="338">
        <v>60</v>
      </c>
      <c r="E26" s="317" t="s">
        <v>134</v>
      </c>
      <c r="F26" s="342">
        <v>0</v>
      </c>
      <c r="G26" s="318" t="s">
        <v>117</v>
      </c>
      <c r="H26" s="342">
        <v>141</v>
      </c>
      <c r="I26" s="318" t="s">
        <v>419</v>
      </c>
      <c r="J26" s="342">
        <v>119</v>
      </c>
      <c r="K26" s="318" t="s">
        <v>1204</v>
      </c>
      <c r="L26" s="319">
        <f t="shared" si="0"/>
        <v>341</v>
      </c>
      <c r="M26" s="443"/>
    </row>
    <row r="27" spans="1:18" ht="15.75" customHeight="1">
      <c r="A27" s="325" t="s">
        <v>99</v>
      </c>
      <c r="B27" s="334">
        <v>3033</v>
      </c>
      <c r="C27" s="316" t="s">
        <v>1205</v>
      </c>
      <c r="D27" s="338">
        <v>306</v>
      </c>
      <c r="E27" s="317" t="s">
        <v>1206</v>
      </c>
      <c r="F27" s="342">
        <v>12</v>
      </c>
      <c r="G27" s="318" t="s">
        <v>117</v>
      </c>
      <c r="H27" s="342">
        <v>822</v>
      </c>
      <c r="I27" s="318" t="s">
        <v>904</v>
      </c>
      <c r="J27" s="342">
        <v>105</v>
      </c>
      <c r="K27" s="318" t="s">
        <v>417</v>
      </c>
      <c r="L27" s="349">
        <f t="shared" si="0"/>
        <v>1788</v>
      </c>
      <c r="M27" s="443"/>
    </row>
    <row r="28" spans="1:18" ht="16">
      <c r="A28" s="325" t="s">
        <v>100</v>
      </c>
      <c r="B28" s="334">
        <v>3235</v>
      </c>
      <c r="C28" s="316" t="s">
        <v>1207</v>
      </c>
      <c r="D28" s="338">
        <v>472</v>
      </c>
      <c r="E28" s="317" t="s">
        <v>478</v>
      </c>
      <c r="F28" s="342">
        <v>22</v>
      </c>
      <c r="G28" s="318" t="s">
        <v>767</v>
      </c>
      <c r="H28" s="342">
        <v>572</v>
      </c>
      <c r="I28" s="318" t="s">
        <v>538</v>
      </c>
      <c r="J28" s="342">
        <v>120</v>
      </c>
      <c r="K28" s="318" t="s">
        <v>725</v>
      </c>
      <c r="L28" s="319">
        <f t="shared" si="0"/>
        <v>2049</v>
      </c>
      <c r="M28" s="443"/>
    </row>
    <row r="29" spans="1:18" ht="16">
      <c r="A29" s="325" t="s">
        <v>101</v>
      </c>
      <c r="B29" s="334">
        <v>2939</v>
      </c>
      <c r="C29" s="316" t="s">
        <v>1208</v>
      </c>
      <c r="D29" s="338">
        <v>412</v>
      </c>
      <c r="E29" s="317" t="s">
        <v>1209</v>
      </c>
      <c r="F29" s="342">
        <v>24</v>
      </c>
      <c r="G29" s="318" t="s">
        <v>767</v>
      </c>
      <c r="H29" s="342">
        <v>627</v>
      </c>
      <c r="I29" s="318" t="s">
        <v>1211</v>
      </c>
      <c r="J29" s="342">
        <v>184</v>
      </c>
      <c r="K29" s="318" t="s">
        <v>111</v>
      </c>
      <c r="L29" s="349">
        <f t="shared" si="0"/>
        <v>1692</v>
      </c>
      <c r="M29" s="443"/>
    </row>
    <row r="30" spans="1:18" ht="16">
      <c r="A30" s="325" t="s">
        <v>102</v>
      </c>
      <c r="B30" s="334">
        <v>1252</v>
      </c>
      <c r="C30" s="316" t="s">
        <v>1212</v>
      </c>
      <c r="D30" s="338">
        <v>88</v>
      </c>
      <c r="E30" s="317" t="s">
        <v>211</v>
      </c>
      <c r="F30" s="342">
        <v>8</v>
      </c>
      <c r="G30" s="318" t="s">
        <v>540</v>
      </c>
      <c r="H30" s="342">
        <v>352</v>
      </c>
      <c r="I30" s="318" t="s">
        <v>1206</v>
      </c>
      <c r="J30" s="342">
        <v>214</v>
      </c>
      <c r="K30" s="318" t="s">
        <v>290</v>
      </c>
      <c r="L30" s="319">
        <f t="shared" si="0"/>
        <v>590</v>
      </c>
      <c r="M30" s="443"/>
    </row>
    <row r="31" spans="1:18" ht="16">
      <c r="A31" s="325" t="s">
        <v>103</v>
      </c>
      <c r="B31" s="334">
        <v>1104</v>
      </c>
      <c r="C31" s="316" t="s">
        <v>519</v>
      </c>
      <c r="D31" s="338">
        <v>79</v>
      </c>
      <c r="E31" s="317" t="s">
        <v>118</v>
      </c>
      <c r="F31" s="342">
        <v>6</v>
      </c>
      <c r="G31" s="318" t="s">
        <v>736</v>
      </c>
      <c r="H31" s="342">
        <v>293</v>
      </c>
      <c r="I31" s="318" t="s">
        <v>818</v>
      </c>
      <c r="J31" s="342">
        <v>134</v>
      </c>
      <c r="K31" s="318" t="s">
        <v>202</v>
      </c>
      <c r="L31" s="349">
        <f t="shared" si="0"/>
        <v>592</v>
      </c>
      <c r="M31" s="443"/>
    </row>
    <row r="32" spans="1:18" ht="15.75" customHeight="1">
      <c r="A32" s="325" t="s">
        <v>104</v>
      </c>
      <c r="B32" s="334">
        <v>1462</v>
      </c>
      <c r="C32" s="316" t="s">
        <v>940</v>
      </c>
      <c r="D32" s="338">
        <v>236</v>
      </c>
      <c r="E32" s="317" t="s">
        <v>202</v>
      </c>
      <c r="F32" s="342">
        <v>26</v>
      </c>
      <c r="G32" s="318" t="s">
        <v>779</v>
      </c>
      <c r="H32" s="342">
        <v>348</v>
      </c>
      <c r="I32" s="318" t="s">
        <v>290</v>
      </c>
      <c r="J32" s="342">
        <v>126</v>
      </c>
      <c r="K32" s="318" t="s">
        <v>793</v>
      </c>
      <c r="L32" s="319">
        <f t="shared" si="0"/>
        <v>726</v>
      </c>
      <c r="M32" s="443"/>
    </row>
    <row r="33" spans="1:25" ht="16">
      <c r="A33" s="329" t="s">
        <v>105</v>
      </c>
      <c r="B33" s="336">
        <v>663</v>
      </c>
      <c r="C33" s="330" t="s">
        <v>1213</v>
      </c>
      <c r="D33" s="341">
        <v>134</v>
      </c>
      <c r="E33" s="317" t="s">
        <v>133</v>
      </c>
      <c r="F33" s="342">
        <v>10</v>
      </c>
      <c r="G33" s="318" t="s">
        <v>743</v>
      </c>
      <c r="H33" s="342">
        <v>143</v>
      </c>
      <c r="I33" s="318" t="s">
        <v>250</v>
      </c>
      <c r="J33" s="342">
        <v>57</v>
      </c>
      <c r="K33" s="318" t="s">
        <v>581</v>
      </c>
      <c r="L33" s="349">
        <f t="shared" si="0"/>
        <v>319</v>
      </c>
      <c r="M33" s="443"/>
    </row>
    <row r="34" spans="1:25" ht="16">
      <c r="A34" s="664" t="s">
        <v>106</v>
      </c>
      <c r="B34" s="337">
        <v>481</v>
      </c>
      <c r="C34" s="318" t="s">
        <v>808</v>
      </c>
      <c r="D34" s="337">
        <v>16</v>
      </c>
      <c r="E34" s="331" t="s">
        <v>728</v>
      </c>
      <c r="F34" s="342">
        <v>0</v>
      </c>
      <c r="G34" s="318" t="s">
        <v>117</v>
      </c>
      <c r="H34" s="342">
        <v>194</v>
      </c>
      <c r="I34" s="318" t="s">
        <v>212</v>
      </c>
      <c r="J34" s="342">
        <v>97</v>
      </c>
      <c r="K34" s="318" t="s">
        <v>408</v>
      </c>
      <c r="L34" s="319">
        <f t="shared" si="0"/>
        <v>174</v>
      </c>
      <c r="M34" s="443"/>
    </row>
    <row r="35" spans="1:25" s="443" customFormat="1"/>
    <row r="36" spans="1:25" s="291" customFormat="1">
      <c r="A36" s="25" t="s">
        <v>657</v>
      </c>
      <c r="B36" s="443"/>
      <c r="C36" s="443"/>
      <c r="D36" s="443"/>
      <c r="E36" s="443"/>
      <c r="F36" s="443"/>
      <c r="G36" s="443"/>
      <c r="H36" s="443"/>
      <c r="I36" s="443"/>
      <c r="J36" s="443"/>
      <c r="K36" s="443"/>
      <c r="L36" s="443"/>
    </row>
    <row r="38" spans="1:25" hidden="1">
      <c r="A38" s="852" t="s">
        <v>235</v>
      </c>
      <c r="B38" s="852"/>
      <c r="O38" s="12"/>
      <c r="Y38" s="77"/>
    </row>
    <row r="39" spans="1:25" ht="12" hidden="1" customHeight="1">
      <c r="A39" s="850" t="s">
        <v>218</v>
      </c>
      <c r="B39" s="851"/>
      <c r="C39" s="848" t="s">
        <v>1158</v>
      </c>
      <c r="D39" s="849"/>
      <c r="E39" s="846" t="s">
        <v>1039</v>
      </c>
      <c r="F39" s="847"/>
      <c r="G39" s="846" t="s">
        <v>1027</v>
      </c>
      <c r="H39" s="847"/>
      <c r="I39" s="846" t="s">
        <v>1021</v>
      </c>
      <c r="J39" s="847"/>
      <c r="K39" s="846" t="s">
        <v>1059</v>
      </c>
      <c r="L39" s="847"/>
      <c r="M39" s="173" t="s">
        <v>217</v>
      </c>
    </row>
    <row r="40" spans="1:25" ht="12" hidden="1" customHeight="1">
      <c r="A40" s="15"/>
      <c r="B40" s="16"/>
      <c r="C40" s="75" t="s">
        <v>74</v>
      </c>
      <c r="D40" s="75" t="s">
        <v>107</v>
      </c>
      <c r="E40" s="79" t="s">
        <v>74</v>
      </c>
      <c r="F40" s="79" t="s">
        <v>107</v>
      </c>
      <c r="G40" s="174" t="s">
        <v>74</v>
      </c>
      <c r="H40" s="174" t="s">
        <v>107</v>
      </c>
      <c r="I40" s="174" t="s">
        <v>74</v>
      </c>
      <c r="J40" s="174" t="s">
        <v>107</v>
      </c>
      <c r="K40" s="174" t="s">
        <v>74</v>
      </c>
      <c r="L40" s="174" t="s">
        <v>107</v>
      </c>
      <c r="M40" s="87" t="s">
        <v>74</v>
      </c>
    </row>
    <row r="41" spans="1:25" ht="12" hidden="1" customHeight="1">
      <c r="A41" s="839" t="s">
        <v>78</v>
      </c>
      <c r="B41" s="840"/>
      <c r="C41" s="149" t="s">
        <v>1172</v>
      </c>
      <c r="D41" s="149" t="s">
        <v>1198</v>
      </c>
      <c r="E41" s="149" t="s">
        <v>1173</v>
      </c>
      <c r="F41" s="149" t="s">
        <v>859</v>
      </c>
      <c r="G41" s="149" t="s">
        <v>797</v>
      </c>
      <c r="H41" s="149" t="s">
        <v>759</v>
      </c>
      <c r="I41" s="149" t="s">
        <v>1174</v>
      </c>
      <c r="J41" s="149" t="s">
        <v>840</v>
      </c>
      <c r="K41" s="149" t="s">
        <v>1175</v>
      </c>
      <c r="L41" s="149" t="s">
        <v>762</v>
      </c>
      <c r="M41" s="18">
        <f>C41-E41-G41-I41-K41</f>
        <v>23427</v>
      </c>
    </row>
    <row r="42" spans="1:25" ht="12" hidden="1" customHeight="1">
      <c r="A42" s="839" t="s">
        <v>79</v>
      </c>
      <c r="B42" s="840"/>
      <c r="C42" s="149" t="s">
        <v>1176</v>
      </c>
      <c r="D42" s="149" t="s">
        <v>909</v>
      </c>
      <c r="E42" s="149" t="s">
        <v>1177</v>
      </c>
      <c r="F42" s="149" t="s">
        <v>901</v>
      </c>
      <c r="G42" s="149" t="s">
        <v>543</v>
      </c>
      <c r="H42" s="149" t="s">
        <v>129</v>
      </c>
      <c r="I42" s="149" t="s">
        <v>1178</v>
      </c>
      <c r="J42" s="149" t="s">
        <v>832</v>
      </c>
      <c r="K42" s="149" t="s">
        <v>941</v>
      </c>
      <c r="L42" s="149" t="s">
        <v>917</v>
      </c>
      <c r="M42" s="18">
        <f t="shared" ref="M42:M57" si="1">C42-E42-G42-I42-K42</f>
        <v>15156</v>
      </c>
    </row>
    <row r="43" spans="1:25" ht="12" hidden="1" customHeight="1">
      <c r="A43" s="839" t="s">
        <v>119</v>
      </c>
      <c r="B43" s="840"/>
      <c r="C43" s="149" t="s">
        <v>1214</v>
      </c>
      <c r="D43" s="149" t="s">
        <v>1215</v>
      </c>
      <c r="E43" s="149" t="s">
        <v>1216</v>
      </c>
      <c r="F43" s="149" t="s">
        <v>564</v>
      </c>
      <c r="G43" s="149" t="s">
        <v>64</v>
      </c>
      <c r="H43" s="149" t="s">
        <v>728</v>
      </c>
      <c r="I43" s="149" t="s">
        <v>1217</v>
      </c>
      <c r="J43" s="149" t="s">
        <v>988</v>
      </c>
      <c r="K43" s="149" t="s">
        <v>1218</v>
      </c>
      <c r="L43" s="149" t="s">
        <v>265</v>
      </c>
      <c r="M43" s="18">
        <f t="shared" si="1"/>
        <v>4273</v>
      </c>
    </row>
    <row r="44" spans="1:25" ht="12" hidden="1" customHeight="1">
      <c r="A44" s="839" t="s">
        <v>120</v>
      </c>
      <c r="B44" s="840"/>
      <c r="C44" s="149" t="s">
        <v>1219</v>
      </c>
      <c r="D44" s="149" t="s">
        <v>1220</v>
      </c>
      <c r="E44" s="149" t="s">
        <v>990</v>
      </c>
      <c r="F44" s="149" t="s">
        <v>568</v>
      </c>
      <c r="G44" s="149" t="s">
        <v>714</v>
      </c>
      <c r="H44" s="149" t="s">
        <v>467</v>
      </c>
      <c r="I44" s="149" t="s">
        <v>1221</v>
      </c>
      <c r="J44" s="149" t="s">
        <v>985</v>
      </c>
      <c r="K44" s="149" t="s">
        <v>871</v>
      </c>
      <c r="L44" s="149" t="s">
        <v>328</v>
      </c>
      <c r="M44" s="18">
        <f t="shared" si="1"/>
        <v>6742</v>
      </c>
    </row>
    <row r="45" spans="1:25" ht="12" hidden="1" customHeight="1">
      <c r="A45" s="839" t="s">
        <v>121</v>
      </c>
      <c r="B45" s="840"/>
      <c r="C45" s="149" t="s">
        <v>1222</v>
      </c>
      <c r="D45" s="149" t="s">
        <v>1223</v>
      </c>
      <c r="E45" s="149" t="s">
        <v>731</v>
      </c>
      <c r="F45" s="149" t="s">
        <v>211</v>
      </c>
      <c r="G45" s="149" t="s">
        <v>67</v>
      </c>
      <c r="H45" s="149" t="s">
        <v>736</v>
      </c>
      <c r="I45" s="149" t="s">
        <v>822</v>
      </c>
      <c r="J45" s="149" t="s">
        <v>1209</v>
      </c>
      <c r="K45" s="149" t="s">
        <v>214</v>
      </c>
      <c r="L45" s="149" t="s">
        <v>198</v>
      </c>
      <c r="M45" s="18">
        <f t="shared" si="1"/>
        <v>1869</v>
      </c>
    </row>
    <row r="46" spans="1:25" ht="12" hidden="1" customHeight="1">
      <c r="A46" s="839" t="s">
        <v>123</v>
      </c>
      <c r="B46" s="840"/>
      <c r="C46" s="149" t="s">
        <v>719</v>
      </c>
      <c r="D46" s="149" t="s">
        <v>1224</v>
      </c>
      <c r="E46" s="149" t="s">
        <v>1225</v>
      </c>
      <c r="F46" s="149" t="s">
        <v>412</v>
      </c>
      <c r="G46" s="149" t="s">
        <v>742</v>
      </c>
      <c r="H46" s="149" t="s">
        <v>767</v>
      </c>
      <c r="I46" s="149" t="s">
        <v>1226</v>
      </c>
      <c r="J46" s="149" t="s">
        <v>559</v>
      </c>
      <c r="K46" s="149" t="s">
        <v>911</v>
      </c>
      <c r="L46" s="149" t="s">
        <v>125</v>
      </c>
      <c r="M46" s="18">
        <f t="shared" si="1"/>
        <v>1330</v>
      </c>
    </row>
    <row r="47" spans="1:25" ht="12" hidden="1" customHeight="1">
      <c r="A47" s="839" t="s">
        <v>124</v>
      </c>
      <c r="B47" s="840"/>
      <c r="C47" s="149" t="s">
        <v>676</v>
      </c>
      <c r="D47" s="149" t="s">
        <v>800</v>
      </c>
      <c r="E47" s="149" t="s">
        <v>68</v>
      </c>
      <c r="F47" s="149" t="s">
        <v>733</v>
      </c>
      <c r="G47" s="149" t="s">
        <v>539</v>
      </c>
      <c r="H47" s="149" t="s">
        <v>751</v>
      </c>
      <c r="I47" s="149" t="s">
        <v>619</v>
      </c>
      <c r="J47" s="149" t="s">
        <v>417</v>
      </c>
      <c r="K47" s="149" t="s">
        <v>780</v>
      </c>
      <c r="L47" s="149" t="s">
        <v>117</v>
      </c>
      <c r="M47" s="18">
        <f t="shared" si="1"/>
        <v>609</v>
      </c>
    </row>
    <row r="48" spans="1:25" ht="12" hidden="1" customHeight="1">
      <c r="A48" s="839" t="s">
        <v>126</v>
      </c>
      <c r="B48" s="840"/>
      <c r="C48" s="149" t="s">
        <v>1227</v>
      </c>
      <c r="D48" s="149" t="s">
        <v>542</v>
      </c>
      <c r="E48" s="149" t="s">
        <v>73</v>
      </c>
      <c r="F48" s="149" t="s">
        <v>470</v>
      </c>
      <c r="G48" s="149" t="s">
        <v>705</v>
      </c>
      <c r="H48" s="149" t="s">
        <v>805</v>
      </c>
      <c r="I48" s="149" t="s">
        <v>687</v>
      </c>
      <c r="J48" s="149" t="s">
        <v>579</v>
      </c>
      <c r="K48" s="149" t="s">
        <v>76</v>
      </c>
      <c r="L48" s="149" t="s">
        <v>752</v>
      </c>
      <c r="M48" s="18">
        <f t="shared" si="1"/>
        <v>214</v>
      </c>
    </row>
    <row r="49" spans="1:20" ht="12" hidden="1" customHeight="1">
      <c r="A49" s="839" t="s">
        <v>128</v>
      </c>
      <c r="B49" s="840"/>
      <c r="C49" s="149" t="s">
        <v>554</v>
      </c>
      <c r="D49" s="149" t="s">
        <v>417</v>
      </c>
      <c r="E49" s="149" t="s">
        <v>58</v>
      </c>
      <c r="F49" s="149" t="s">
        <v>114</v>
      </c>
      <c r="G49" s="149" t="s">
        <v>58</v>
      </c>
      <c r="H49" s="149" t="s">
        <v>117</v>
      </c>
      <c r="I49" s="149" t="s">
        <v>429</v>
      </c>
      <c r="J49" s="149" t="s">
        <v>470</v>
      </c>
      <c r="K49" s="149" t="s">
        <v>131</v>
      </c>
      <c r="L49" s="149" t="s">
        <v>779</v>
      </c>
      <c r="M49" s="18">
        <f t="shared" si="1"/>
        <v>119</v>
      </c>
    </row>
    <row r="50" spans="1:20" ht="12" hidden="1" customHeight="1">
      <c r="A50" s="839" t="s">
        <v>86</v>
      </c>
      <c r="B50" s="840"/>
      <c r="C50" s="149" t="s">
        <v>1185</v>
      </c>
      <c r="D50" s="149" t="s">
        <v>1195</v>
      </c>
      <c r="E50" s="149" t="s">
        <v>1186</v>
      </c>
      <c r="F50" s="149" t="s">
        <v>519</v>
      </c>
      <c r="G50" s="149" t="s">
        <v>639</v>
      </c>
      <c r="H50" s="149" t="s">
        <v>535</v>
      </c>
      <c r="I50" s="149" t="s">
        <v>1187</v>
      </c>
      <c r="J50" s="149" t="s">
        <v>1196</v>
      </c>
      <c r="K50" s="149" t="s">
        <v>1188</v>
      </c>
      <c r="L50" s="149" t="s">
        <v>331</v>
      </c>
      <c r="M50" s="18">
        <f t="shared" si="1"/>
        <v>8271</v>
      </c>
    </row>
    <row r="51" spans="1:20" ht="12" hidden="1" customHeight="1">
      <c r="A51" s="839" t="s">
        <v>119</v>
      </c>
      <c r="B51" s="840"/>
      <c r="C51" s="149" t="s">
        <v>1228</v>
      </c>
      <c r="D51" s="149" t="s">
        <v>1229</v>
      </c>
      <c r="E51" s="149" t="s">
        <v>1230</v>
      </c>
      <c r="F51" s="149" t="s">
        <v>1231</v>
      </c>
      <c r="G51" s="149" t="s">
        <v>465</v>
      </c>
      <c r="H51" s="149" t="s">
        <v>537</v>
      </c>
      <c r="I51" s="149" t="s">
        <v>1232</v>
      </c>
      <c r="J51" s="149" t="s">
        <v>1233</v>
      </c>
      <c r="K51" s="149" t="s">
        <v>1234</v>
      </c>
      <c r="L51" s="149" t="s">
        <v>1213</v>
      </c>
      <c r="M51" s="18">
        <f t="shared" si="1"/>
        <v>3157</v>
      </c>
    </row>
    <row r="52" spans="1:20" ht="12" hidden="1" customHeight="1">
      <c r="A52" s="839" t="s">
        <v>120</v>
      </c>
      <c r="B52" s="840"/>
      <c r="C52" s="149" t="s">
        <v>1235</v>
      </c>
      <c r="D52" s="149" t="s">
        <v>1236</v>
      </c>
      <c r="E52" s="149" t="s">
        <v>1237</v>
      </c>
      <c r="F52" s="149" t="s">
        <v>981</v>
      </c>
      <c r="G52" s="149" t="s">
        <v>77</v>
      </c>
      <c r="H52" s="149" t="s">
        <v>467</v>
      </c>
      <c r="I52" s="149" t="s">
        <v>1238</v>
      </c>
      <c r="J52" s="149" t="s">
        <v>549</v>
      </c>
      <c r="K52" s="149" t="s">
        <v>795</v>
      </c>
      <c r="L52" s="149" t="s">
        <v>201</v>
      </c>
      <c r="M52" s="18">
        <f t="shared" si="1"/>
        <v>1844</v>
      </c>
    </row>
    <row r="53" spans="1:20" ht="12" hidden="1" customHeight="1">
      <c r="A53" s="839" t="s">
        <v>121</v>
      </c>
      <c r="B53" s="840"/>
      <c r="C53" s="149" t="s">
        <v>1239</v>
      </c>
      <c r="D53" s="149" t="s">
        <v>737</v>
      </c>
      <c r="E53" s="149" t="s">
        <v>1240</v>
      </c>
      <c r="F53" s="149" t="s">
        <v>562</v>
      </c>
      <c r="G53" s="149" t="s">
        <v>707</v>
      </c>
      <c r="H53" s="149" t="s">
        <v>749</v>
      </c>
      <c r="I53" s="149" t="s">
        <v>1241</v>
      </c>
      <c r="J53" s="149" t="s">
        <v>559</v>
      </c>
      <c r="K53" s="149" t="s">
        <v>757</v>
      </c>
      <c r="L53" s="149" t="s">
        <v>790</v>
      </c>
      <c r="M53" s="18">
        <f t="shared" si="1"/>
        <v>1116</v>
      </c>
    </row>
    <row r="54" spans="1:20" ht="12" hidden="1" customHeight="1">
      <c r="A54" s="839" t="s">
        <v>123</v>
      </c>
      <c r="B54" s="840"/>
      <c r="C54" s="149" t="s">
        <v>1242</v>
      </c>
      <c r="D54" s="149" t="s">
        <v>1243</v>
      </c>
      <c r="E54" s="149" t="s">
        <v>828</v>
      </c>
      <c r="F54" s="149" t="s">
        <v>729</v>
      </c>
      <c r="G54" s="149" t="s">
        <v>77</v>
      </c>
      <c r="H54" s="149" t="s">
        <v>117</v>
      </c>
      <c r="I54" s="149" t="s">
        <v>1244</v>
      </c>
      <c r="J54" s="149" t="s">
        <v>410</v>
      </c>
      <c r="K54" s="149" t="s">
        <v>1245</v>
      </c>
      <c r="L54" s="149" t="s">
        <v>193</v>
      </c>
      <c r="M54" s="18">
        <f t="shared" si="1"/>
        <v>1069</v>
      </c>
    </row>
    <row r="55" spans="1:20" ht="12" hidden="1" customHeight="1">
      <c r="A55" s="837" t="s">
        <v>124</v>
      </c>
      <c r="B55" s="838"/>
      <c r="C55" s="149" t="s">
        <v>1246</v>
      </c>
      <c r="D55" s="149" t="s">
        <v>864</v>
      </c>
      <c r="E55" s="149" t="s">
        <v>639</v>
      </c>
      <c r="F55" s="149" t="s">
        <v>412</v>
      </c>
      <c r="G55" s="149" t="s">
        <v>58</v>
      </c>
      <c r="H55" s="149" t="s">
        <v>117</v>
      </c>
      <c r="I55" s="149" t="s">
        <v>898</v>
      </c>
      <c r="J55" s="149" t="s">
        <v>818</v>
      </c>
      <c r="K55" s="149" t="s">
        <v>690</v>
      </c>
      <c r="L55" s="149" t="s">
        <v>592</v>
      </c>
      <c r="M55" s="18">
        <f t="shared" si="1"/>
        <v>722</v>
      </c>
    </row>
    <row r="56" spans="1:20" ht="12" hidden="1" customHeight="1">
      <c r="A56" s="841" t="s">
        <v>126</v>
      </c>
      <c r="B56" s="842"/>
      <c r="C56" s="149" t="s">
        <v>1247</v>
      </c>
      <c r="D56" s="149" t="s">
        <v>425</v>
      </c>
      <c r="E56" s="149" t="s">
        <v>190</v>
      </c>
      <c r="F56" s="149" t="s">
        <v>523</v>
      </c>
      <c r="G56" s="149" t="s">
        <v>742</v>
      </c>
      <c r="H56" s="149" t="s">
        <v>117</v>
      </c>
      <c r="I56" s="149" t="s">
        <v>724</v>
      </c>
      <c r="J56" s="149" t="s">
        <v>1248</v>
      </c>
      <c r="K56" s="149" t="s">
        <v>58</v>
      </c>
      <c r="L56" s="149" t="s">
        <v>117</v>
      </c>
      <c r="M56" s="18">
        <f t="shared" si="1"/>
        <v>298</v>
      </c>
    </row>
    <row r="57" spans="1:20" ht="12" hidden="1" customHeight="1">
      <c r="A57" s="841" t="s">
        <v>128</v>
      </c>
      <c r="B57" s="842"/>
      <c r="C57" s="149" t="s">
        <v>720</v>
      </c>
      <c r="D57" s="149" t="s">
        <v>195</v>
      </c>
      <c r="E57" s="149" t="s">
        <v>680</v>
      </c>
      <c r="F57" s="149" t="s">
        <v>759</v>
      </c>
      <c r="G57" s="149" t="s">
        <v>58</v>
      </c>
      <c r="H57" s="149" t="s">
        <v>117</v>
      </c>
      <c r="I57" s="149" t="s">
        <v>696</v>
      </c>
      <c r="J57" s="149" t="s">
        <v>114</v>
      </c>
      <c r="K57" s="149" t="s">
        <v>58</v>
      </c>
      <c r="L57" s="149" t="s">
        <v>117</v>
      </c>
      <c r="M57" s="18">
        <f t="shared" si="1"/>
        <v>65</v>
      </c>
    </row>
    <row r="58" spans="1:20" ht="12" customHeight="1">
      <c r="A58" s="165"/>
      <c r="B58" s="165"/>
      <c r="C58" s="165"/>
      <c r="D58" s="165"/>
      <c r="E58" s="165"/>
      <c r="F58" s="165"/>
      <c r="G58" s="165"/>
      <c r="H58" s="165"/>
      <c r="I58" s="165"/>
      <c r="J58" s="165"/>
      <c r="K58" s="165"/>
      <c r="L58" s="165"/>
      <c r="M58" s="165"/>
      <c r="N58" s="165"/>
      <c r="T58" s="151"/>
    </row>
    <row r="59" spans="1:20" s="52" customFormat="1" ht="17.25" customHeight="1" thickBot="1">
      <c r="A59" s="301" t="s">
        <v>173</v>
      </c>
      <c r="B59" s="165"/>
      <c r="C59" s="165"/>
      <c r="D59" s="165"/>
      <c r="E59" s="165"/>
      <c r="F59" s="165"/>
      <c r="G59" s="165"/>
      <c r="H59" s="165"/>
      <c r="I59" s="165"/>
      <c r="J59" s="165"/>
      <c r="K59" s="165"/>
      <c r="L59" s="165"/>
      <c r="M59" s="165"/>
      <c r="N59" s="165"/>
    </row>
    <row r="60" spans="1:20" ht="29.25" customHeight="1" thickBot="1">
      <c r="A60" s="843" t="s">
        <v>643</v>
      </c>
      <c r="B60" s="844"/>
      <c r="C60" s="844"/>
      <c r="D60" s="844"/>
      <c r="E60" s="844"/>
      <c r="F60" s="844"/>
      <c r="G60" s="844"/>
      <c r="H60" s="844"/>
      <c r="I60" s="844"/>
      <c r="J60" s="844"/>
      <c r="K60" s="844"/>
      <c r="L60" s="844"/>
      <c r="M60" s="844"/>
      <c r="N60" s="845"/>
    </row>
    <row r="61" spans="1:20" ht="20" customHeight="1">
      <c r="A61" s="480" t="s">
        <v>1709</v>
      </c>
      <c r="B61" s="482" t="s">
        <v>1713</v>
      </c>
      <c r="C61" s="352" t="s">
        <v>1015</v>
      </c>
      <c r="D61" s="353" t="s">
        <v>1687</v>
      </c>
      <c r="E61" s="354" t="s">
        <v>1039</v>
      </c>
      <c r="F61" s="355" t="s">
        <v>1688</v>
      </c>
      <c r="G61" s="354" t="s">
        <v>1027</v>
      </c>
      <c r="H61" s="355" t="s">
        <v>1689</v>
      </c>
      <c r="I61" s="354" t="s">
        <v>1021</v>
      </c>
      <c r="J61" s="355" t="s">
        <v>1690</v>
      </c>
      <c r="K61" s="354" t="s">
        <v>1059</v>
      </c>
      <c r="L61" s="356" t="s">
        <v>1691</v>
      </c>
      <c r="M61" s="357" t="s">
        <v>217</v>
      </c>
      <c r="N61" s="358" t="s">
        <v>1686</v>
      </c>
    </row>
    <row r="62" spans="1:20" ht="18" thickBot="1">
      <c r="A62" s="481" t="s">
        <v>1724</v>
      </c>
      <c r="B62" s="483" t="s">
        <v>1724</v>
      </c>
      <c r="C62" s="359" t="s">
        <v>40</v>
      </c>
      <c r="D62" s="359" t="s">
        <v>41</v>
      </c>
      <c r="E62" s="359" t="s">
        <v>40</v>
      </c>
      <c r="F62" s="359" t="s">
        <v>41</v>
      </c>
      <c r="G62" s="359" t="s">
        <v>40</v>
      </c>
      <c r="H62" s="359" t="s">
        <v>41</v>
      </c>
      <c r="I62" s="359" t="s">
        <v>40</v>
      </c>
      <c r="J62" s="359" t="s">
        <v>41</v>
      </c>
      <c r="K62" s="359" t="s">
        <v>40</v>
      </c>
      <c r="L62" s="359" t="s">
        <v>41</v>
      </c>
      <c r="M62" s="359" t="s">
        <v>40</v>
      </c>
      <c r="N62" s="360" t="s">
        <v>41</v>
      </c>
    </row>
    <row r="63" spans="1:20" s="17" customFormat="1" ht="29.25" customHeight="1">
      <c r="A63" s="351" t="s">
        <v>7</v>
      </c>
      <c r="B63" s="691" t="s">
        <v>1724</v>
      </c>
      <c r="C63" s="689" t="s">
        <v>1724</v>
      </c>
      <c r="D63" s="689" t="s">
        <v>1724</v>
      </c>
      <c r="E63" s="689" t="s">
        <v>1724</v>
      </c>
      <c r="F63" s="689" t="s">
        <v>1724</v>
      </c>
      <c r="G63" s="689" t="s">
        <v>1724</v>
      </c>
      <c r="H63" s="689" t="s">
        <v>1724</v>
      </c>
      <c r="I63" s="689" t="s">
        <v>1724</v>
      </c>
      <c r="J63" s="689" t="s">
        <v>1724</v>
      </c>
      <c r="K63" s="689" t="s">
        <v>1724</v>
      </c>
      <c r="L63" s="689" t="s">
        <v>1724</v>
      </c>
      <c r="M63" s="689" t="s">
        <v>1724</v>
      </c>
      <c r="N63" s="689" t="s">
        <v>1724</v>
      </c>
    </row>
    <row r="64" spans="1:20" ht="16">
      <c r="A64" s="665" t="s">
        <v>12</v>
      </c>
      <c r="B64" s="690" t="s">
        <v>1724</v>
      </c>
      <c r="C64" s="685" t="str">
        <f>C43</f>
        <v>5,716</v>
      </c>
      <c r="D64" s="667">
        <f>C64/C72</f>
        <v>0.4922070093860329</v>
      </c>
      <c r="E64" s="666" t="str">
        <f>E43</f>
        <v>360</v>
      </c>
      <c r="F64" s="667">
        <f>E64/E72</f>
        <v>0.34090909090909088</v>
      </c>
      <c r="G64" s="297" t="str">
        <f>G43</f>
        <v>32</v>
      </c>
      <c r="H64" s="668">
        <f>G64/G72</f>
        <v>0.38554216867469882</v>
      </c>
      <c r="I64" s="297" t="str">
        <f t="shared" ref="I64:K64" si="2">I43</f>
        <v>796</v>
      </c>
      <c r="J64" s="668">
        <f>I64/I72</f>
        <v>0.35346358792184723</v>
      </c>
      <c r="K64" s="297" t="str">
        <f t="shared" si="2"/>
        <v>255</v>
      </c>
      <c r="L64" s="668">
        <f>K64/K72</f>
        <v>0.32196969696969696</v>
      </c>
      <c r="M64" s="669">
        <f>M43</f>
        <v>4273</v>
      </c>
      <c r="N64" s="670">
        <f>M64/M72</f>
        <v>0.57510094212651408</v>
      </c>
    </row>
    <row r="65" spans="1:21">
      <c r="A65" s="665" t="s">
        <v>135</v>
      </c>
      <c r="B65" s="690" t="s">
        <v>1724</v>
      </c>
      <c r="C65" s="686">
        <f>C44+C45+C46</f>
        <v>12710</v>
      </c>
      <c r="D65" s="667">
        <f>C65/C73</f>
        <v>0.70267580716497124</v>
      </c>
      <c r="E65" s="671">
        <f>E44+E45+E46</f>
        <v>583</v>
      </c>
      <c r="F65" s="667">
        <f>E65/E73</f>
        <v>0.45546874999999998</v>
      </c>
      <c r="G65" s="297">
        <f>G44+G45+G46</f>
        <v>48</v>
      </c>
      <c r="H65" s="668">
        <f>G65/G73</f>
        <v>0.61538461538461542</v>
      </c>
      <c r="I65" s="297">
        <f t="shared" ref="I65:K65" si="3">I44+I45+I46</f>
        <v>1565</v>
      </c>
      <c r="J65" s="668">
        <f t="shared" ref="J65:J66" si="4">I65/I73</f>
        <v>0.55555555555555558</v>
      </c>
      <c r="K65" s="297">
        <f t="shared" si="3"/>
        <v>573</v>
      </c>
      <c r="L65" s="668">
        <f t="shared" ref="L65:L66" si="5">K65/K73</f>
        <v>0.5662055335968379</v>
      </c>
      <c r="M65" s="672">
        <f>M44+M45+M46</f>
        <v>9941</v>
      </c>
      <c r="N65" s="670">
        <f>M65/M73</f>
        <v>0.77056042167273853</v>
      </c>
    </row>
    <row r="66" spans="1:21">
      <c r="A66" s="665" t="s">
        <v>136</v>
      </c>
      <c r="B66" s="690" t="s">
        <v>1724</v>
      </c>
      <c r="C66" s="686">
        <f>C47+C48+C49</f>
        <v>1338</v>
      </c>
      <c r="D66" s="667">
        <f>C66/C74</f>
        <v>0.44674457429048414</v>
      </c>
      <c r="E66" s="671">
        <f>E47+E48+E49</f>
        <v>65</v>
      </c>
      <c r="F66" s="667">
        <f>E66/E74</f>
        <v>0.24163568773234201</v>
      </c>
      <c r="G66" s="297">
        <f>G47+G48+G49</f>
        <v>6</v>
      </c>
      <c r="H66" s="668">
        <f>G66/G74</f>
        <v>0.375</v>
      </c>
      <c r="I66" s="297">
        <f t="shared" ref="I66:K66" si="6">I47+I48+I49</f>
        <v>281</v>
      </c>
      <c r="J66" s="668">
        <f t="shared" si="4"/>
        <v>0.46911519198664442</v>
      </c>
      <c r="K66" s="297">
        <f t="shared" si="6"/>
        <v>44</v>
      </c>
      <c r="L66" s="668">
        <f t="shared" si="5"/>
        <v>0.52380952380952384</v>
      </c>
      <c r="M66" s="672">
        <f>M47+M48+M49</f>
        <v>942</v>
      </c>
      <c r="N66" s="670">
        <f>M66/M74</f>
        <v>0.46472619634928464</v>
      </c>
    </row>
    <row r="67" spans="1:21" s="17" customFormat="1" ht="27.75" customHeight="1">
      <c r="A67" s="673" t="s">
        <v>137</v>
      </c>
      <c r="B67" s="690" t="s">
        <v>1724</v>
      </c>
      <c r="C67" s="689" t="s">
        <v>1724</v>
      </c>
      <c r="D67" s="689" t="s">
        <v>1724</v>
      </c>
      <c r="E67" s="689" t="s">
        <v>1724</v>
      </c>
      <c r="F67" s="689" t="s">
        <v>1724</v>
      </c>
      <c r="G67" s="689" t="s">
        <v>1724</v>
      </c>
      <c r="H67" s="689" t="s">
        <v>1724</v>
      </c>
      <c r="I67" s="689" t="s">
        <v>1724</v>
      </c>
      <c r="J67" s="689" t="s">
        <v>1724</v>
      </c>
      <c r="K67" s="689" t="s">
        <v>1724</v>
      </c>
      <c r="L67" s="689" t="s">
        <v>1724</v>
      </c>
      <c r="M67" s="689" t="s">
        <v>1724</v>
      </c>
      <c r="N67" s="689" t="s">
        <v>1724</v>
      </c>
    </row>
    <row r="68" spans="1:21" ht="16">
      <c r="A68" s="665" t="s">
        <v>12</v>
      </c>
      <c r="B68" s="690" t="s">
        <v>1724</v>
      </c>
      <c r="C68" s="685" t="str">
        <f>C51</f>
        <v>5,897</v>
      </c>
      <c r="D68" s="667">
        <f>C68/C72</f>
        <v>0.5077929906139671</v>
      </c>
      <c r="E68" s="666" t="str">
        <f>E51</f>
        <v>696</v>
      </c>
      <c r="F68" s="667">
        <f>E68/E72</f>
        <v>0.65909090909090906</v>
      </c>
      <c r="G68" s="297" t="str">
        <f>G51</f>
        <v>51</v>
      </c>
      <c r="H68" s="668">
        <f>G68/G72</f>
        <v>0.61445783132530118</v>
      </c>
      <c r="I68" s="297" t="str">
        <f t="shared" ref="I68:K68" si="7">I51</f>
        <v>1,456</v>
      </c>
      <c r="J68" s="668">
        <f>I68/I72</f>
        <v>0.64653641207815271</v>
      </c>
      <c r="K68" s="297" t="str">
        <f t="shared" si="7"/>
        <v>537</v>
      </c>
      <c r="L68" s="668">
        <f>K68/K72</f>
        <v>0.67803030303030298</v>
      </c>
      <c r="M68" s="669">
        <f>M51</f>
        <v>3157</v>
      </c>
      <c r="N68" s="670">
        <f>M68/M72</f>
        <v>0.42489905787348586</v>
      </c>
    </row>
    <row r="69" spans="1:21">
      <c r="A69" s="665" t="s">
        <v>135</v>
      </c>
      <c r="B69" s="690" t="s">
        <v>1724</v>
      </c>
      <c r="C69" s="683">
        <f>C52+C53</f>
        <v>5378</v>
      </c>
      <c r="D69" s="667">
        <f>C69/C73</f>
        <v>0.29732419283502876</v>
      </c>
      <c r="E69" s="297">
        <f>E52+E53</f>
        <v>697</v>
      </c>
      <c r="F69" s="667">
        <f>E69/E73</f>
        <v>0.54453125000000002</v>
      </c>
      <c r="G69" s="297">
        <f>G52+G53</f>
        <v>30</v>
      </c>
      <c r="H69" s="668">
        <f t="shared" ref="H69:H70" si="8">G69/G73</f>
        <v>0.38461538461538464</v>
      </c>
      <c r="I69" s="297">
        <f t="shared" ref="I69:K69" si="9">I52+I53</f>
        <v>1252</v>
      </c>
      <c r="J69" s="668">
        <f t="shared" ref="J69:J70" si="10">I69/I73</f>
        <v>0.44444444444444442</v>
      </c>
      <c r="K69" s="297">
        <f t="shared" si="9"/>
        <v>439</v>
      </c>
      <c r="L69" s="668">
        <f t="shared" ref="L69:L70" si="11">K69/K73</f>
        <v>0.43379446640316205</v>
      </c>
      <c r="M69" s="674">
        <f>M52+M53</f>
        <v>2960</v>
      </c>
      <c r="N69" s="670">
        <f>M69/M73</f>
        <v>0.22943957832726145</v>
      </c>
    </row>
    <row r="70" spans="1:21">
      <c r="A70" s="665" t="s">
        <v>136</v>
      </c>
      <c r="B70" s="690" t="s">
        <v>1724</v>
      </c>
      <c r="C70" s="683">
        <f>C55+C56+C57</f>
        <v>1657</v>
      </c>
      <c r="D70" s="667">
        <f>C70/C74</f>
        <v>0.55325542570951591</v>
      </c>
      <c r="E70" s="297">
        <f>E55+E56+E57</f>
        <v>204</v>
      </c>
      <c r="F70" s="667">
        <f>E70/E74</f>
        <v>0.75836431226765799</v>
      </c>
      <c r="G70" s="297">
        <f>G55+G56+G57</f>
        <v>10</v>
      </c>
      <c r="H70" s="668">
        <f t="shared" si="8"/>
        <v>0.625</v>
      </c>
      <c r="I70" s="297">
        <f t="shared" ref="I70:K70" si="12">I55+I56+I57</f>
        <v>318</v>
      </c>
      <c r="J70" s="668">
        <f t="shared" si="10"/>
        <v>0.53088480801335558</v>
      </c>
      <c r="K70" s="297">
        <f t="shared" si="12"/>
        <v>40</v>
      </c>
      <c r="L70" s="668">
        <f t="shared" si="11"/>
        <v>0.47619047619047616</v>
      </c>
      <c r="M70" s="674">
        <f>M55+M56+M57</f>
        <v>1085</v>
      </c>
      <c r="N70" s="670">
        <f>M70/M74</f>
        <v>0.53527380365071531</v>
      </c>
    </row>
    <row r="71" spans="1:21" s="17" customFormat="1" ht="30.75" customHeight="1">
      <c r="A71" s="673" t="s">
        <v>78</v>
      </c>
      <c r="B71" s="690" t="s">
        <v>1724</v>
      </c>
      <c r="C71" s="689" t="s">
        <v>1724</v>
      </c>
      <c r="D71" s="689" t="s">
        <v>1724</v>
      </c>
      <c r="E71" s="689" t="s">
        <v>1724</v>
      </c>
      <c r="F71" s="689" t="s">
        <v>1724</v>
      </c>
      <c r="G71" s="689" t="s">
        <v>1724</v>
      </c>
      <c r="H71" s="689" t="s">
        <v>1724</v>
      </c>
      <c r="I71" s="689" t="s">
        <v>1724</v>
      </c>
      <c r="J71" s="689" t="s">
        <v>1724</v>
      </c>
      <c r="K71" s="689" t="s">
        <v>1724</v>
      </c>
      <c r="L71" s="689" t="s">
        <v>1724</v>
      </c>
      <c r="M71" s="689" t="s">
        <v>1724</v>
      </c>
      <c r="N71" s="689" t="s">
        <v>1724</v>
      </c>
    </row>
    <row r="72" spans="1:21">
      <c r="A72" s="665" t="s">
        <v>138</v>
      </c>
      <c r="B72" s="690" t="s">
        <v>1724</v>
      </c>
      <c r="C72" s="687">
        <f>C64+C68</f>
        <v>11613</v>
      </c>
      <c r="D72" s="667">
        <f>C72/C72</f>
        <v>1</v>
      </c>
      <c r="E72" s="675">
        <f>E64+E68</f>
        <v>1056</v>
      </c>
      <c r="F72" s="667">
        <f>E72/E72</f>
        <v>1</v>
      </c>
      <c r="G72" s="676">
        <f>G64+G68</f>
        <v>83</v>
      </c>
      <c r="H72" s="667">
        <f>G72/G72</f>
        <v>1</v>
      </c>
      <c r="I72" s="676">
        <f t="shared" ref="I72:K72" si="13">I64+I68</f>
        <v>2252</v>
      </c>
      <c r="J72" s="667">
        <f>I72/I72</f>
        <v>1</v>
      </c>
      <c r="K72" s="676">
        <f t="shared" si="13"/>
        <v>792</v>
      </c>
      <c r="L72" s="667">
        <f>K72/K72</f>
        <v>1</v>
      </c>
      <c r="M72" s="677">
        <f>M64+M68</f>
        <v>7430</v>
      </c>
      <c r="N72" s="670">
        <f>M72/M72</f>
        <v>1</v>
      </c>
    </row>
    <row r="73" spans="1:21">
      <c r="A73" s="665" t="s">
        <v>135</v>
      </c>
      <c r="B73" s="690" t="s">
        <v>1724</v>
      </c>
      <c r="C73" s="687">
        <f>C65+C69</f>
        <v>18088</v>
      </c>
      <c r="D73" s="667">
        <f>C73/C73</f>
        <v>1</v>
      </c>
      <c r="E73" s="675">
        <f>E65+E69</f>
        <v>1280</v>
      </c>
      <c r="F73" s="667">
        <f>E73/E73</f>
        <v>1</v>
      </c>
      <c r="G73" s="676">
        <f>G65+G69</f>
        <v>78</v>
      </c>
      <c r="H73" s="667">
        <f t="shared" ref="H73:H74" si="14">G73/G73</f>
        <v>1</v>
      </c>
      <c r="I73" s="676">
        <f t="shared" ref="I73:K73" si="15">I65+I69</f>
        <v>2817</v>
      </c>
      <c r="J73" s="667">
        <f t="shared" ref="J73:J74" si="16">I73/I73</f>
        <v>1</v>
      </c>
      <c r="K73" s="676">
        <f t="shared" si="15"/>
        <v>1012</v>
      </c>
      <c r="L73" s="667">
        <f t="shared" ref="L73:L74" si="17">K73/K73</f>
        <v>1</v>
      </c>
      <c r="M73" s="677">
        <f>M65+M69</f>
        <v>12901</v>
      </c>
      <c r="N73" s="670">
        <f>M73/M73</f>
        <v>1</v>
      </c>
    </row>
    <row r="74" spans="1:21">
      <c r="A74" s="678" t="s">
        <v>136</v>
      </c>
      <c r="B74" s="690" t="s">
        <v>1724</v>
      </c>
      <c r="C74" s="688">
        <f>C66+C70</f>
        <v>2995</v>
      </c>
      <c r="D74" s="680">
        <f>C74/C74</f>
        <v>1</v>
      </c>
      <c r="E74" s="679">
        <f>E66+E70</f>
        <v>269</v>
      </c>
      <c r="F74" s="680">
        <f>E74/E74</f>
        <v>1</v>
      </c>
      <c r="G74" s="681">
        <f>G66+G70</f>
        <v>16</v>
      </c>
      <c r="H74" s="680">
        <f t="shared" si="14"/>
        <v>1</v>
      </c>
      <c r="I74" s="681">
        <f t="shared" ref="I74:K74" si="18">I66+I70</f>
        <v>599</v>
      </c>
      <c r="J74" s="680">
        <f t="shared" si="16"/>
        <v>1</v>
      </c>
      <c r="K74" s="681">
        <f t="shared" si="18"/>
        <v>84</v>
      </c>
      <c r="L74" s="680">
        <f t="shared" si="17"/>
        <v>1</v>
      </c>
      <c r="M74" s="682">
        <f>M66+M70</f>
        <v>2027</v>
      </c>
      <c r="N74" s="680">
        <f>M74/M74</f>
        <v>1</v>
      </c>
    </row>
    <row r="75" spans="1:21" s="443" customFormat="1"/>
    <row r="76" spans="1:21">
      <c r="A76" s="25" t="s">
        <v>659</v>
      </c>
      <c r="B76" s="443"/>
      <c r="C76" s="443"/>
      <c r="D76" s="443"/>
      <c r="E76" s="443"/>
      <c r="F76" s="443"/>
      <c r="G76" s="443"/>
      <c r="H76" s="443"/>
      <c r="I76" s="443"/>
      <c r="J76" s="443"/>
      <c r="K76" s="443"/>
      <c r="L76" s="443"/>
      <c r="M76" s="443"/>
      <c r="N76" s="443"/>
      <c r="U76" s="151"/>
    </row>
    <row r="78" spans="1:21" ht="18" thickBot="1">
      <c r="A78" s="301" t="s">
        <v>174</v>
      </c>
      <c r="H78" s="151"/>
    </row>
    <row r="79" spans="1:21" ht="15.75" customHeight="1">
      <c r="A79" s="831" t="s">
        <v>647</v>
      </c>
      <c r="B79" s="832"/>
      <c r="C79" s="832"/>
      <c r="D79" s="832"/>
      <c r="E79" s="832"/>
      <c r="F79" s="832"/>
      <c r="G79" s="832"/>
      <c r="H79" s="832"/>
      <c r="I79" s="832"/>
      <c r="J79" s="832"/>
      <c r="K79" s="832"/>
      <c r="L79" s="832"/>
      <c r="M79" s="833"/>
    </row>
    <row r="80" spans="1:21" ht="15.75" customHeight="1" thickBot="1">
      <c r="A80" s="834"/>
      <c r="B80" s="835"/>
      <c r="C80" s="835"/>
      <c r="D80" s="835"/>
      <c r="E80" s="835"/>
      <c r="F80" s="835"/>
      <c r="G80" s="835"/>
      <c r="H80" s="835"/>
      <c r="I80" s="835"/>
      <c r="J80" s="835"/>
      <c r="K80" s="835"/>
      <c r="L80" s="835"/>
      <c r="M80" s="836"/>
    </row>
    <row r="81" spans="1:13" ht="15" customHeight="1">
      <c r="A81" s="369" t="s">
        <v>17</v>
      </c>
      <c r="B81" s="367" t="s">
        <v>1015</v>
      </c>
      <c r="C81" s="368" t="s">
        <v>1687</v>
      </c>
      <c r="D81" s="367" t="s">
        <v>1039</v>
      </c>
      <c r="E81" s="368" t="s">
        <v>1688</v>
      </c>
      <c r="F81" s="367" t="s">
        <v>1027</v>
      </c>
      <c r="G81" s="368" t="s">
        <v>1689</v>
      </c>
      <c r="H81" s="367" t="s">
        <v>1021</v>
      </c>
      <c r="I81" s="368" t="s">
        <v>1690</v>
      </c>
      <c r="J81" s="367" t="s">
        <v>1059</v>
      </c>
      <c r="K81" s="368" t="s">
        <v>1691</v>
      </c>
      <c r="L81" s="367" t="s">
        <v>234</v>
      </c>
      <c r="M81" s="372" t="s">
        <v>1693</v>
      </c>
    </row>
    <row r="82" spans="1:13" ht="18" thickBot="1">
      <c r="A82" s="692" t="s">
        <v>1724</v>
      </c>
      <c r="B82" s="369" t="s">
        <v>5</v>
      </c>
      <c r="C82" s="369" t="s">
        <v>3</v>
      </c>
      <c r="D82" s="369" t="s">
        <v>5</v>
      </c>
      <c r="E82" s="369" t="s">
        <v>3</v>
      </c>
      <c r="F82" s="369" t="s">
        <v>5</v>
      </c>
      <c r="G82" s="369" t="s">
        <v>3</v>
      </c>
      <c r="H82" s="369" t="s">
        <v>5</v>
      </c>
      <c r="I82" s="369" t="s">
        <v>3</v>
      </c>
      <c r="J82" s="369" t="s">
        <v>5</v>
      </c>
      <c r="K82" s="369" t="s">
        <v>3</v>
      </c>
      <c r="L82" s="369" t="s">
        <v>5</v>
      </c>
      <c r="M82" s="694" t="s">
        <v>3</v>
      </c>
    </row>
    <row r="83" spans="1:13" ht="17" thickBot="1">
      <c r="A83" s="693" t="s">
        <v>18</v>
      </c>
      <c r="B83" s="698" t="s">
        <v>1724</v>
      </c>
      <c r="C83" s="697" t="s">
        <v>1724</v>
      </c>
      <c r="D83" s="695" t="s">
        <v>1724</v>
      </c>
      <c r="E83" s="695" t="s">
        <v>1724</v>
      </c>
      <c r="F83" s="695" t="s">
        <v>1724</v>
      </c>
      <c r="G83" s="695" t="s">
        <v>1724</v>
      </c>
      <c r="H83" s="695" t="s">
        <v>1724</v>
      </c>
      <c r="I83" s="695" t="s">
        <v>1724</v>
      </c>
      <c r="J83" s="695" t="s">
        <v>1724</v>
      </c>
      <c r="K83" s="695" t="s">
        <v>1724</v>
      </c>
      <c r="L83" s="695" t="s">
        <v>1724</v>
      </c>
      <c r="M83" s="696" t="s">
        <v>1724</v>
      </c>
    </row>
    <row r="84" spans="1:13" s="291" customFormat="1" ht="48.75" customHeight="1" thickBot="1">
      <c r="A84" s="377" t="s">
        <v>19</v>
      </c>
      <c r="B84" s="378">
        <f>B104+B105+B106+B121+B122+B123</f>
        <v>2566</v>
      </c>
      <c r="C84" s="379">
        <f>B84/B86</f>
        <v>0.12682251766915434</v>
      </c>
      <c r="D84" s="378">
        <f>D104+D105+D106+D121+D122+D123</f>
        <v>240</v>
      </c>
      <c r="E84" s="379">
        <f>D84/D86</f>
        <v>0.15604681404421328</v>
      </c>
      <c r="F84" s="378">
        <f>F104+F105+F106+F121+F122+F123</f>
        <v>17</v>
      </c>
      <c r="G84" s="379">
        <f>F84/F86</f>
        <v>0.17</v>
      </c>
      <c r="H84" s="378">
        <f>H104+H105+H106+H121+H122+H123</f>
        <v>661</v>
      </c>
      <c r="I84" s="379">
        <f>H84/H86</f>
        <v>0.19544648137196924</v>
      </c>
      <c r="J84" s="378">
        <f>J104+J105+J106+J121+J122+J123</f>
        <v>250</v>
      </c>
      <c r="K84" s="379">
        <f>J84/J86</f>
        <v>0.22893772893772893</v>
      </c>
      <c r="L84" s="378">
        <f>B84-D84-F84-H84-J84</f>
        <v>1398</v>
      </c>
      <c r="M84" s="380">
        <f>L84/L86</f>
        <v>9.9001487146802639E-2</v>
      </c>
    </row>
    <row r="85" spans="1:13" ht="44.25" customHeight="1" thickBot="1">
      <c r="A85" s="370" t="s">
        <v>20</v>
      </c>
      <c r="B85" s="363">
        <f>B103+B120</f>
        <v>1271</v>
      </c>
      <c r="C85" s="364">
        <f>B85/B86</f>
        <v>6.281816833885237E-2</v>
      </c>
      <c r="D85" s="363">
        <f>D103+D120</f>
        <v>115</v>
      </c>
      <c r="E85" s="364">
        <f>D85/D86</f>
        <v>7.4772431729518862E-2</v>
      </c>
      <c r="F85" s="363">
        <f>F103+F120</f>
        <v>4</v>
      </c>
      <c r="G85" s="364">
        <f>F85/F86</f>
        <v>0.04</v>
      </c>
      <c r="H85" s="363">
        <f>H103+H120</f>
        <v>179</v>
      </c>
      <c r="I85" s="364">
        <f>H85/H86</f>
        <v>5.2927261975162627E-2</v>
      </c>
      <c r="J85" s="363">
        <f>J103+J120</f>
        <v>110</v>
      </c>
      <c r="K85" s="364">
        <f>J85/J86</f>
        <v>0.10073260073260074</v>
      </c>
      <c r="L85" s="362">
        <f t="shared" ref="L85:L88" si="19">B85-D85-F85-H85-J85</f>
        <v>863</v>
      </c>
      <c r="M85" s="374">
        <f>L85/L86</f>
        <v>6.1114651936831667E-2</v>
      </c>
    </row>
    <row r="86" spans="1:13" s="291" customFormat="1" ht="33" customHeight="1" thickBot="1">
      <c r="A86" s="376" t="s">
        <v>21</v>
      </c>
      <c r="B86" s="381" t="str">
        <f>B89</f>
        <v>20,233</v>
      </c>
      <c r="C86" s="382">
        <f>B86/B86</f>
        <v>1</v>
      </c>
      <c r="D86" s="381" t="str">
        <f>D89</f>
        <v>1,538</v>
      </c>
      <c r="E86" s="382">
        <f>D86/B86</f>
        <v>7.6014431868729304E-2</v>
      </c>
      <c r="F86" s="381" t="str">
        <f>F89</f>
        <v>100</v>
      </c>
      <c r="G86" s="382">
        <f>F86/B86</f>
        <v>4.942420797706717E-3</v>
      </c>
      <c r="H86" s="381" t="str">
        <f>H89</f>
        <v>3,382</v>
      </c>
      <c r="I86" s="382">
        <f>H86/B86</f>
        <v>0.16715267137844117</v>
      </c>
      <c r="J86" s="381" t="str">
        <f>J89</f>
        <v>1,092</v>
      </c>
      <c r="K86" s="382">
        <f>J86/B86</f>
        <v>5.3971235110957347E-2</v>
      </c>
      <c r="L86" s="378">
        <f t="shared" si="19"/>
        <v>14121</v>
      </c>
      <c r="M86" s="383">
        <v>1</v>
      </c>
    </row>
    <row r="87" spans="1:13" ht="84.75" customHeight="1" thickBot="1">
      <c r="A87" s="371" t="s">
        <v>22</v>
      </c>
      <c r="B87" s="365" t="str">
        <f>B102</f>
        <v>1,454</v>
      </c>
      <c r="C87" s="366">
        <f>B87/B86</f>
        <v>7.1862798398655656E-2</v>
      </c>
      <c r="D87" s="699">
        <v>153</v>
      </c>
      <c r="E87" s="366">
        <f>D87/D86</f>
        <v>9.9479843953185959E-2</v>
      </c>
      <c r="F87" s="365" t="str">
        <f>F102</f>
        <v>8</v>
      </c>
      <c r="G87" s="366">
        <f>F87/F86</f>
        <v>0.08</v>
      </c>
      <c r="H87" s="365" t="str">
        <f>H102</f>
        <v>386</v>
      </c>
      <c r="I87" s="366">
        <f>H87/H86</f>
        <v>0.11413364872856298</v>
      </c>
      <c r="J87" s="365" t="str">
        <f>J102</f>
        <v>116</v>
      </c>
      <c r="K87" s="366">
        <f>J87/J86</f>
        <v>0.10622710622710622</v>
      </c>
      <c r="L87" s="362">
        <f t="shared" si="19"/>
        <v>791</v>
      </c>
      <c r="M87" s="375">
        <f>L87/L86</f>
        <v>5.6015862899228101E-2</v>
      </c>
    </row>
    <row r="88" spans="1:13" s="291" customFormat="1" ht="54" customHeight="1">
      <c r="A88" s="384" t="s">
        <v>23</v>
      </c>
      <c r="B88" s="385">
        <f>B91+B96+B102</f>
        <v>4435</v>
      </c>
      <c r="C88" s="386">
        <f>B88/B86</f>
        <v>0.21919636237829287</v>
      </c>
      <c r="D88" s="387">
        <f>D91+D96+D102</f>
        <v>419</v>
      </c>
      <c r="E88" s="388">
        <f>D88/D86</f>
        <v>0.27243172951885564</v>
      </c>
      <c r="F88" s="387">
        <f>F91+F96+F102</f>
        <v>16</v>
      </c>
      <c r="G88" s="388">
        <f>F88/F86</f>
        <v>0.16</v>
      </c>
      <c r="H88" s="387">
        <f>H91+H96+H102</f>
        <v>1062</v>
      </c>
      <c r="I88" s="388">
        <f>H88/H86</f>
        <v>0.31401537551744529</v>
      </c>
      <c r="J88" s="387">
        <f>J91+J96+J102</f>
        <v>365</v>
      </c>
      <c r="K88" s="388">
        <f>J88/J86</f>
        <v>0.33424908424908423</v>
      </c>
      <c r="L88" s="387">
        <f t="shared" si="19"/>
        <v>2573</v>
      </c>
      <c r="M88" s="389">
        <f>L88/L86</f>
        <v>0.18221089157991643</v>
      </c>
    </row>
    <row r="89" spans="1:13" hidden="1">
      <c r="A89" s="106" t="s">
        <v>78</v>
      </c>
      <c r="B89" s="107" t="s">
        <v>1249</v>
      </c>
      <c r="C89" s="108" t="s">
        <v>1250</v>
      </c>
      <c r="D89" t="s">
        <v>1251</v>
      </c>
      <c r="E89" t="s">
        <v>115</v>
      </c>
      <c r="F89" t="s">
        <v>911</v>
      </c>
      <c r="G89" t="s">
        <v>535</v>
      </c>
      <c r="H89" s="151" t="s">
        <v>1252</v>
      </c>
      <c r="I89" t="s">
        <v>1253</v>
      </c>
      <c r="J89" t="s">
        <v>1254</v>
      </c>
      <c r="K89" t="s">
        <v>522</v>
      </c>
    </row>
    <row r="90" spans="1:13" hidden="1">
      <c r="A90" s="109" t="s">
        <v>239</v>
      </c>
      <c r="B90" s="97" t="s">
        <v>1255</v>
      </c>
      <c r="C90" s="98" t="s">
        <v>1256</v>
      </c>
      <c r="D90" t="s">
        <v>1257</v>
      </c>
      <c r="E90" t="s">
        <v>766</v>
      </c>
      <c r="F90" t="s">
        <v>67</v>
      </c>
      <c r="G90" t="s">
        <v>117</v>
      </c>
      <c r="H90" s="151" t="s">
        <v>1258</v>
      </c>
      <c r="I90" t="s">
        <v>1259</v>
      </c>
      <c r="J90" t="s">
        <v>427</v>
      </c>
      <c r="K90" t="s">
        <v>783</v>
      </c>
    </row>
    <row r="91" spans="1:13" hidden="1">
      <c r="A91" s="93" t="s">
        <v>240</v>
      </c>
      <c r="B91" s="94" t="s">
        <v>1260</v>
      </c>
      <c r="C91" s="95" t="s">
        <v>533</v>
      </c>
      <c r="D91" t="s">
        <v>738</v>
      </c>
      <c r="E91" t="s">
        <v>207</v>
      </c>
      <c r="F91" t="s">
        <v>58</v>
      </c>
      <c r="G91" t="s">
        <v>117</v>
      </c>
      <c r="H91" s="151" t="s">
        <v>617</v>
      </c>
      <c r="I91" t="s">
        <v>819</v>
      </c>
      <c r="J91" t="s">
        <v>815</v>
      </c>
      <c r="K91" t="s">
        <v>729</v>
      </c>
    </row>
    <row r="92" spans="1:13" hidden="1">
      <c r="A92" s="96" t="s">
        <v>241</v>
      </c>
      <c r="B92" s="110" t="s">
        <v>1261</v>
      </c>
      <c r="C92" s="98" t="s">
        <v>194</v>
      </c>
      <c r="D92" t="s">
        <v>60</v>
      </c>
      <c r="E92" t="s">
        <v>743</v>
      </c>
      <c r="F92" t="s">
        <v>58</v>
      </c>
      <c r="G92" t="s">
        <v>117</v>
      </c>
      <c r="H92" s="151" t="s">
        <v>716</v>
      </c>
      <c r="I92" t="s">
        <v>414</v>
      </c>
      <c r="J92" t="s">
        <v>746</v>
      </c>
      <c r="K92" t="s">
        <v>419</v>
      </c>
    </row>
    <row r="93" spans="1:13" hidden="1">
      <c r="A93" s="99" t="s">
        <v>242</v>
      </c>
      <c r="B93" s="111" t="s">
        <v>747</v>
      </c>
      <c r="C93" s="95" t="s">
        <v>862</v>
      </c>
      <c r="D93" t="s">
        <v>58</v>
      </c>
      <c r="E93" t="s">
        <v>114</v>
      </c>
      <c r="F93" t="s">
        <v>58</v>
      </c>
      <c r="G93" t="s">
        <v>117</v>
      </c>
      <c r="H93" s="151" t="s">
        <v>869</v>
      </c>
      <c r="I93" t="s">
        <v>1206</v>
      </c>
      <c r="J93" t="s">
        <v>502</v>
      </c>
      <c r="K93" t="s">
        <v>764</v>
      </c>
    </row>
    <row r="94" spans="1:13" hidden="1">
      <c r="A94" s="96" t="s">
        <v>243</v>
      </c>
      <c r="B94" s="110" t="s">
        <v>1262</v>
      </c>
      <c r="C94" s="98" t="s">
        <v>1263</v>
      </c>
      <c r="D94" t="s">
        <v>426</v>
      </c>
      <c r="E94" t="s">
        <v>430</v>
      </c>
      <c r="F94" t="s">
        <v>58</v>
      </c>
      <c r="G94" t="s">
        <v>117</v>
      </c>
      <c r="H94" s="151" t="s">
        <v>723</v>
      </c>
      <c r="I94" t="s">
        <v>415</v>
      </c>
      <c r="J94" t="s">
        <v>58</v>
      </c>
      <c r="K94" t="s">
        <v>117</v>
      </c>
    </row>
    <row r="95" spans="1:13" hidden="1">
      <c r="A95" s="99" t="s">
        <v>244</v>
      </c>
      <c r="B95" s="111" t="s">
        <v>707</v>
      </c>
      <c r="C95" s="95" t="s">
        <v>728</v>
      </c>
      <c r="D95" t="s">
        <v>58</v>
      </c>
      <c r="E95" t="s">
        <v>114</v>
      </c>
      <c r="F95" t="s">
        <v>58</v>
      </c>
      <c r="G95" t="s">
        <v>117</v>
      </c>
      <c r="H95" s="151" t="s">
        <v>58</v>
      </c>
      <c r="I95" t="s">
        <v>116</v>
      </c>
      <c r="J95" t="s">
        <v>705</v>
      </c>
      <c r="K95" t="s">
        <v>743</v>
      </c>
    </row>
    <row r="96" spans="1:13" hidden="1">
      <c r="A96" s="100" t="s">
        <v>245</v>
      </c>
      <c r="B96" s="97" t="s">
        <v>1264</v>
      </c>
      <c r="C96" s="98" t="s">
        <v>1265</v>
      </c>
      <c r="D96" t="s">
        <v>704</v>
      </c>
      <c r="E96" t="s">
        <v>255</v>
      </c>
      <c r="F96" t="s">
        <v>67</v>
      </c>
      <c r="G96" t="s">
        <v>117</v>
      </c>
      <c r="H96" s="151" t="s">
        <v>1266</v>
      </c>
      <c r="I96" t="s">
        <v>985</v>
      </c>
      <c r="J96" t="s">
        <v>692</v>
      </c>
      <c r="K96" t="s">
        <v>919</v>
      </c>
    </row>
    <row r="97" spans="1:11" hidden="1">
      <c r="A97" s="101" t="s">
        <v>246</v>
      </c>
      <c r="B97" s="111" t="s">
        <v>561</v>
      </c>
      <c r="C97" s="95" t="s">
        <v>521</v>
      </c>
      <c r="D97" t="s">
        <v>802</v>
      </c>
      <c r="E97" t="s">
        <v>576</v>
      </c>
      <c r="F97" t="s">
        <v>58</v>
      </c>
      <c r="G97" t="s">
        <v>117</v>
      </c>
      <c r="H97" s="151" t="s">
        <v>690</v>
      </c>
      <c r="I97" t="s">
        <v>480</v>
      </c>
      <c r="J97" t="s">
        <v>187</v>
      </c>
      <c r="K97" t="s">
        <v>811</v>
      </c>
    </row>
    <row r="98" spans="1:11" hidden="1">
      <c r="A98" s="96" t="s">
        <v>241</v>
      </c>
      <c r="B98" s="110" t="s">
        <v>505</v>
      </c>
      <c r="C98" s="98" t="s">
        <v>734</v>
      </c>
      <c r="D98" t="s">
        <v>58</v>
      </c>
      <c r="E98" t="s">
        <v>114</v>
      </c>
      <c r="F98" t="s">
        <v>58</v>
      </c>
      <c r="G98" t="s">
        <v>117</v>
      </c>
      <c r="H98" s="151" t="s">
        <v>58</v>
      </c>
      <c r="I98" t="s">
        <v>116</v>
      </c>
      <c r="J98" t="s">
        <v>58</v>
      </c>
      <c r="K98" t="s">
        <v>117</v>
      </c>
    </row>
    <row r="99" spans="1:11" hidden="1">
      <c r="A99" s="99" t="s">
        <v>242</v>
      </c>
      <c r="B99" s="111" t="s">
        <v>1267</v>
      </c>
      <c r="C99" s="95" t="s">
        <v>786</v>
      </c>
      <c r="D99" t="s">
        <v>190</v>
      </c>
      <c r="E99" t="s">
        <v>576</v>
      </c>
      <c r="F99" t="s">
        <v>58</v>
      </c>
      <c r="G99" t="s">
        <v>117</v>
      </c>
      <c r="H99" s="151" t="s">
        <v>690</v>
      </c>
      <c r="I99" t="s">
        <v>480</v>
      </c>
      <c r="J99" t="s">
        <v>187</v>
      </c>
      <c r="K99" t="s">
        <v>811</v>
      </c>
    </row>
    <row r="100" spans="1:11" hidden="1">
      <c r="A100" s="96" t="s">
        <v>243</v>
      </c>
      <c r="B100" s="110" t="s">
        <v>83</v>
      </c>
      <c r="C100" s="98" t="s">
        <v>483</v>
      </c>
      <c r="D100" t="s">
        <v>60</v>
      </c>
      <c r="E100" t="s">
        <v>545</v>
      </c>
      <c r="F100" t="s">
        <v>58</v>
      </c>
      <c r="G100" t="s">
        <v>117</v>
      </c>
      <c r="H100" s="151" t="s">
        <v>58</v>
      </c>
      <c r="I100" t="s">
        <v>116</v>
      </c>
      <c r="J100" t="s">
        <v>58</v>
      </c>
      <c r="K100" t="s">
        <v>117</v>
      </c>
    </row>
    <row r="101" spans="1:11" hidden="1">
      <c r="A101" s="99" t="s">
        <v>244</v>
      </c>
      <c r="B101" s="111" t="s">
        <v>58</v>
      </c>
      <c r="C101" s="95" t="s">
        <v>418</v>
      </c>
      <c r="D101" t="s">
        <v>58</v>
      </c>
      <c r="E101" t="s">
        <v>114</v>
      </c>
      <c r="F101" t="s">
        <v>58</v>
      </c>
      <c r="G101" t="s">
        <v>117</v>
      </c>
      <c r="H101" s="151" t="s">
        <v>58</v>
      </c>
      <c r="I101" t="s">
        <v>116</v>
      </c>
      <c r="J101" t="s">
        <v>58</v>
      </c>
      <c r="K101" t="s">
        <v>117</v>
      </c>
    </row>
    <row r="102" spans="1:11" hidden="1">
      <c r="A102" s="102" t="s">
        <v>247</v>
      </c>
      <c r="B102" s="110" t="s">
        <v>1268</v>
      </c>
      <c r="C102" s="98" t="s">
        <v>1196</v>
      </c>
      <c r="D102" t="s">
        <v>1203</v>
      </c>
      <c r="E102" t="s">
        <v>419</v>
      </c>
      <c r="F102" t="s">
        <v>67</v>
      </c>
      <c r="G102" t="s">
        <v>117</v>
      </c>
      <c r="H102" s="151" t="s">
        <v>744</v>
      </c>
      <c r="I102" t="s">
        <v>194</v>
      </c>
      <c r="J102" t="s">
        <v>748</v>
      </c>
      <c r="K102" t="s">
        <v>421</v>
      </c>
    </row>
    <row r="103" spans="1:11" hidden="1">
      <c r="A103" s="99" t="s">
        <v>241</v>
      </c>
      <c r="B103" s="111" t="s">
        <v>781</v>
      </c>
      <c r="C103" s="95" t="s">
        <v>212</v>
      </c>
      <c r="D103" t="s">
        <v>489</v>
      </c>
      <c r="E103" t="s">
        <v>537</v>
      </c>
      <c r="F103" t="s">
        <v>58</v>
      </c>
      <c r="G103" t="s">
        <v>117</v>
      </c>
      <c r="H103" s="151" t="s">
        <v>472</v>
      </c>
      <c r="I103" t="s">
        <v>416</v>
      </c>
      <c r="J103" t="s">
        <v>491</v>
      </c>
      <c r="K103" t="s">
        <v>415</v>
      </c>
    </row>
    <row r="104" spans="1:11" hidden="1">
      <c r="A104" s="96" t="s">
        <v>242</v>
      </c>
      <c r="B104" s="110" t="s">
        <v>1269</v>
      </c>
      <c r="C104" s="98" t="s">
        <v>756</v>
      </c>
      <c r="D104" t="s">
        <v>620</v>
      </c>
      <c r="E104" t="s">
        <v>804</v>
      </c>
      <c r="F104" t="s">
        <v>717</v>
      </c>
      <c r="G104" t="s">
        <v>732</v>
      </c>
      <c r="H104" s="151" t="s">
        <v>706</v>
      </c>
      <c r="I104" t="s">
        <v>786</v>
      </c>
      <c r="J104" t="s">
        <v>714</v>
      </c>
      <c r="K104" t="s">
        <v>129</v>
      </c>
    </row>
    <row r="105" spans="1:11" hidden="1">
      <c r="A105" s="99" t="s">
        <v>243</v>
      </c>
      <c r="B105" s="111" t="s">
        <v>1270</v>
      </c>
      <c r="C105" s="95" t="s">
        <v>794</v>
      </c>
      <c r="D105" t="s">
        <v>696</v>
      </c>
      <c r="E105" t="s">
        <v>767</v>
      </c>
      <c r="F105" t="s">
        <v>694</v>
      </c>
      <c r="G105" t="s">
        <v>540</v>
      </c>
      <c r="H105" s="151" t="s">
        <v>61</v>
      </c>
      <c r="I105" t="s">
        <v>207</v>
      </c>
      <c r="J105" t="s">
        <v>476</v>
      </c>
      <c r="K105" t="s">
        <v>414</v>
      </c>
    </row>
    <row r="106" spans="1:11" hidden="1">
      <c r="A106" s="96" t="s">
        <v>244</v>
      </c>
      <c r="B106" s="110" t="s">
        <v>694</v>
      </c>
      <c r="C106" s="98" t="s">
        <v>540</v>
      </c>
      <c r="D106" t="s">
        <v>58</v>
      </c>
      <c r="E106" t="s">
        <v>114</v>
      </c>
      <c r="F106" t="s">
        <v>58</v>
      </c>
      <c r="G106" t="s">
        <v>117</v>
      </c>
      <c r="H106" s="151" t="s">
        <v>58</v>
      </c>
      <c r="I106" t="s">
        <v>116</v>
      </c>
      <c r="J106" t="s">
        <v>58</v>
      </c>
      <c r="K106" t="s">
        <v>117</v>
      </c>
    </row>
    <row r="107" spans="1:11" hidden="1">
      <c r="A107" s="103" t="s">
        <v>248</v>
      </c>
      <c r="B107" s="94" t="s">
        <v>1271</v>
      </c>
      <c r="C107" s="95" t="s">
        <v>1272</v>
      </c>
      <c r="D107" t="s">
        <v>1273</v>
      </c>
      <c r="E107" t="s">
        <v>788</v>
      </c>
      <c r="F107" t="s">
        <v>628</v>
      </c>
      <c r="G107" t="s">
        <v>754</v>
      </c>
      <c r="H107" s="151" t="s">
        <v>1274</v>
      </c>
      <c r="I107" t="s">
        <v>956</v>
      </c>
      <c r="J107" t="s">
        <v>1275</v>
      </c>
      <c r="K107" t="s">
        <v>328</v>
      </c>
    </row>
    <row r="108" spans="1:11" hidden="1">
      <c r="A108" s="100" t="s">
        <v>240</v>
      </c>
      <c r="B108" s="97" t="s">
        <v>1276</v>
      </c>
      <c r="C108" s="98" t="s">
        <v>1277</v>
      </c>
      <c r="D108" t="s">
        <v>958</v>
      </c>
      <c r="E108" t="s">
        <v>409</v>
      </c>
      <c r="F108" t="s">
        <v>556</v>
      </c>
      <c r="G108" t="s">
        <v>418</v>
      </c>
      <c r="H108" s="151" t="s">
        <v>1278</v>
      </c>
      <c r="I108" t="s">
        <v>529</v>
      </c>
      <c r="J108" t="s">
        <v>1279</v>
      </c>
      <c r="K108" t="s">
        <v>985</v>
      </c>
    </row>
    <row r="109" spans="1:11" hidden="1">
      <c r="A109" s="99" t="s">
        <v>241</v>
      </c>
      <c r="B109" s="94" t="s">
        <v>1280</v>
      </c>
      <c r="C109" s="95" t="s">
        <v>1281</v>
      </c>
      <c r="D109" t="s">
        <v>1282</v>
      </c>
      <c r="E109" t="s">
        <v>1204</v>
      </c>
      <c r="F109" t="s">
        <v>690</v>
      </c>
      <c r="G109" t="s">
        <v>779</v>
      </c>
      <c r="H109" s="151" t="s">
        <v>1283</v>
      </c>
      <c r="I109" t="s">
        <v>727</v>
      </c>
      <c r="J109" t="s">
        <v>1284</v>
      </c>
      <c r="K109" t="s">
        <v>761</v>
      </c>
    </row>
    <row r="110" spans="1:11" hidden="1">
      <c r="A110" s="96" t="s">
        <v>242</v>
      </c>
      <c r="B110" s="97" t="s">
        <v>1285</v>
      </c>
      <c r="C110" s="98" t="s">
        <v>857</v>
      </c>
      <c r="D110" t="s">
        <v>1286</v>
      </c>
      <c r="E110" t="s">
        <v>564</v>
      </c>
      <c r="F110" t="s">
        <v>599</v>
      </c>
      <c r="G110" t="s">
        <v>116</v>
      </c>
      <c r="H110" s="151" t="s">
        <v>796</v>
      </c>
      <c r="I110" t="s">
        <v>204</v>
      </c>
      <c r="J110" t="s">
        <v>770</v>
      </c>
      <c r="K110" t="s">
        <v>202</v>
      </c>
    </row>
    <row r="111" spans="1:11" hidden="1">
      <c r="A111" s="99" t="s">
        <v>243</v>
      </c>
      <c r="B111" s="111" t="s">
        <v>192</v>
      </c>
      <c r="C111" s="95" t="s">
        <v>864</v>
      </c>
      <c r="D111" t="s">
        <v>567</v>
      </c>
      <c r="E111" t="s">
        <v>412</v>
      </c>
      <c r="F111" t="s">
        <v>58</v>
      </c>
      <c r="G111" t="s">
        <v>117</v>
      </c>
      <c r="H111" s="151" t="s">
        <v>1287</v>
      </c>
      <c r="I111" t="s">
        <v>469</v>
      </c>
      <c r="J111" t="s">
        <v>63</v>
      </c>
      <c r="K111" t="s">
        <v>116</v>
      </c>
    </row>
    <row r="112" spans="1:11" hidden="1">
      <c r="A112" s="96" t="s">
        <v>244</v>
      </c>
      <c r="B112" s="110" t="s">
        <v>68</v>
      </c>
      <c r="C112" s="98" t="s">
        <v>728</v>
      </c>
      <c r="D112" t="s">
        <v>679</v>
      </c>
      <c r="E112" t="s">
        <v>740</v>
      </c>
      <c r="F112" t="s">
        <v>58</v>
      </c>
      <c r="G112" t="s">
        <v>117</v>
      </c>
      <c r="H112" s="151" t="s">
        <v>58</v>
      </c>
      <c r="I112" t="s">
        <v>116</v>
      </c>
      <c r="J112" t="s">
        <v>58</v>
      </c>
      <c r="K112" t="s">
        <v>117</v>
      </c>
    </row>
    <row r="113" spans="1:11" hidden="1">
      <c r="A113" s="93" t="s">
        <v>245</v>
      </c>
      <c r="B113" s="94" t="s">
        <v>1288</v>
      </c>
      <c r="C113" s="95" t="s">
        <v>726</v>
      </c>
      <c r="D113" t="s">
        <v>831</v>
      </c>
      <c r="E113" t="s">
        <v>212</v>
      </c>
      <c r="F113" t="s">
        <v>61</v>
      </c>
      <c r="G113" t="s">
        <v>767</v>
      </c>
      <c r="H113" s="151" t="s">
        <v>702</v>
      </c>
      <c r="I113" t="s">
        <v>331</v>
      </c>
      <c r="J113" t="s">
        <v>949</v>
      </c>
      <c r="K113" t="s">
        <v>794</v>
      </c>
    </row>
    <row r="114" spans="1:11" hidden="1">
      <c r="A114" s="102" t="s">
        <v>246</v>
      </c>
      <c r="B114" s="110" t="s">
        <v>776</v>
      </c>
      <c r="C114" s="98" t="s">
        <v>881</v>
      </c>
      <c r="D114" t="s">
        <v>550</v>
      </c>
      <c r="E114" t="s">
        <v>417</v>
      </c>
      <c r="F114" t="s">
        <v>63</v>
      </c>
      <c r="G114" t="s">
        <v>545</v>
      </c>
      <c r="H114" s="151" t="s">
        <v>792</v>
      </c>
      <c r="I114" t="s">
        <v>249</v>
      </c>
      <c r="J114" t="s">
        <v>746</v>
      </c>
      <c r="K114" t="s">
        <v>483</v>
      </c>
    </row>
    <row r="115" spans="1:11" hidden="1">
      <c r="A115" s="99" t="s">
        <v>241</v>
      </c>
      <c r="B115" s="111" t="s">
        <v>1289</v>
      </c>
      <c r="C115" s="95" t="s">
        <v>820</v>
      </c>
      <c r="D115" t="s">
        <v>758</v>
      </c>
      <c r="E115" t="s">
        <v>110</v>
      </c>
      <c r="F115" t="s">
        <v>780</v>
      </c>
      <c r="G115" t="s">
        <v>736</v>
      </c>
      <c r="H115" s="151" t="s">
        <v>627</v>
      </c>
      <c r="I115" t="s">
        <v>415</v>
      </c>
      <c r="J115" t="s">
        <v>429</v>
      </c>
      <c r="K115" t="s">
        <v>209</v>
      </c>
    </row>
    <row r="116" spans="1:11" hidden="1">
      <c r="A116" s="96" t="s">
        <v>242</v>
      </c>
      <c r="B116" s="110" t="s">
        <v>1290</v>
      </c>
      <c r="C116" s="98" t="s">
        <v>1291</v>
      </c>
      <c r="D116" t="s">
        <v>491</v>
      </c>
      <c r="E116" t="s">
        <v>640</v>
      </c>
      <c r="F116" t="s">
        <v>58</v>
      </c>
      <c r="G116" t="s">
        <v>117</v>
      </c>
      <c r="H116" s="151" t="s">
        <v>715</v>
      </c>
      <c r="I116" t="s">
        <v>198</v>
      </c>
      <c r="J116" t="s">
        <v>716</v>
      </c>
      <c r="K116" t="s">
        <v>523</v>
      </c>
    </row>
    <row r="117" spans="1:11" hidden="1">
      <c r="A117" s="99" t="s">
        <v>243</v>
      </c>
      <c r="B117" s="111" t="s">
        <v>1292</v>
      </c>
      <c r="C117" s="95" t="s">
        <v>130</v>
      </c>
      <c r="D117" t="s">
        <v>499</v>
      </c>
      <c r="E117" t="s">
        <v>129</v>
      </c>
      <c r="F117" t="s">
        <v>694</v>
      </c>
      <c r="G117" t="s">
        <v>736</v>
      </c>
      <c r="H117" s="151" t="s">
        <v>58</v>
      </c>
      <c r="I117" t="s">
        <v>116</v>
      </c>
      <c r="J117" t="s">
        <v>58</v>
      </c>
      <c r="K117" t="s">
        <v>117</v>
      </c>
    </row>
    <row r="118" spans="1:11" hidden="1">
      <c r="A118" s="96" t="s">
        <v>244</v>
      </c>
      <c r="B118" s="110" t="s">
        <v>707</v>
      </c>
      <c r="C118" s="98" t="s">
        <v>200</v>
      </c>
      <c r="D118" t="s">
        <v>58</v>
      </c>
      <c r="E118" t="s">
        <v>114</v>
      </c>
      <c r="F118" t="s">
        <v>58</v>
      </c>
      <c r="G118" t="s">
        <v>117</v>
      </c>
      <c r="H118" s="151" t="s">
        <v>58</v>
      </c>
      <c r="I118" t="s">
        <v>116</v>
      </c>
      <c r="J118" t="s">
        <v>707</v>
      </c>
      <c r="K118" t="s">
        <v>200</v>
      </c>
    </row>
    <row r="119" spans="1:11" hidden="1">
      <c r="A119" s="101" t="s">
        <v>247</v>
      </c>
      <c r="B119" s="111" t="s">
        <v>1293</v>
      </c>
      <c r="C119" s="95" t="s">
        <v>1294</v>
      </c>
      <c r="D119" t="s">
        <v>712</v>
      </c>
      <c r="E119" t="s">
        <v>408</v>
      </c>
      <c r="F119" t="s">
        <v>707</v>
      </c>
      <c r="G119" t="s">
        <v>545</v>
      </c>
      <c r="H119" s="151" t="s">
        <v>760</v>
      </c>
      <c r="I119" t="s">
        <v>1295</v>
      </c>
      <c r="J119" t="s">
        <v>1296</v>
      </c>
      <c r="K119" t="s">
        <v>278</v>
      </c>
    </row>
    <row r="120" spans="1:11" hidden="1">
      <c r="A120" s="96" t="s">
        <v>241</v>
      </c>
      <c r="B120" s="110" t="s">
        <v>1297</v>
      </c>
      <c r="C120" s="98" t="s">
        <v>739</v>
      </c>
      <c r="D120" t="s">
        <v>782</v>
      </c>
      <c r="E120" t="s">
        <v>195</v>
      </c>
      <c r="F120" t="s">
        <v>539</v>
      </c>
      <c r="G120" t="s">
        <v>740</v>
      </c>
      <c r="H120" s="151" t="s">
        <v>205</v>
      </c>
      <c r="I120" t="s">
        <v>202</v>
      </c>
      <c r="J120" t="s">
        <v>923</v>
      </c>
      <c r="K120" t="s">
        <v>592</v>
      </c>
    </row>
    <row r="121" spans="1:11" hidden="1">
      <c r="A121" s="99" t="s">
        <v>242</v>
      </c>
      <c r="B121" s="111" t="s">
        <v>1298</v>
      </c>
      <c r="C121" s="95" t="s">
        <v>1299</v>
      </c>
      <c r="D121" t="s">
        <v>639</v>
      </c>
      <c r="E121" t="s">
        <v>640</v>
      </c>
      <c r="F121" t="s">
        <v>539</v>
      </c>
      <c r="G121" t="s">
        <v>732</v>
      </c>
      <c r="H121" s="151" t="s">
        <v>1300</v>
      </c>
      <c r="I121" t="s">
        <v>212</v>
      </c>
      <c r="J121" t="s">
        <v>986</v>
      </c>
      <c r="K121" t="s">
        <v>1204</v>
      </c>
    </row>
    <row r="122" spans="1:11" hidden="1">
      <c r="A122" s="96" t="s">
        <v>243</v>
      </c>
      <c r="B122" s="110" t="s">
        <v>1301</v>
      </c>
      <c r="C122" s="98" t="s">
        <v>794</v>
      </c>
      <c r="D122" t="s">
        <v>58</v>
      </c>
      <c r="E122" t="s">
        <v>114</v>
      </c>
      <c r="F122" t="s">
        <v>694</v>
      </c>
      <c r="G122" t="s">
        <v>736</v>
      </c>
      <c r="H122" s="151" t="s">
        <v>619</v>
      </c>
      <c r="I122" t="s">
        <v>755</v>
      </c>
      <c r="J122" t="s">
        <v>58</v>
      </c>
      <c r="K122" t="s">
        <v>117</v>
      </c>
    </row>
    <row r="123" spans="1:11" ht="16" hidden="1" thickBot="1">
      <c r="A123" s="104" t="s">
        <v>244</v>
      </c>
      <c r="B123" s="112" t="s">
        <v>58</v>
      </c>
      <c r="C123" s="105" t="s">
        <v>418</v>
      </c>
      <c r="D123" t="s">
        <v>58</v>
      </c>
      <c r="E123" t="s">
        <v>114</v>
      </c>
      <c r="F123" t="s">
        <v>58</v>
      </c>
      <c r="G123" t="s">
        <v>117</v>
      </c>
      <c r="H123" s="151" t="s">
        <v>58</v>
      </c>
      <c r="I123" t="s">
        <v>116</v>
      </c>
      <c r="J123" t="s">
        <v>58</v>
      </c>
      <c r="K123" t="s">
        <v>117</v>
      </c>
    </row>
    <row r="125" spans="1:11">
      <c r="A125" s="25" t="s">
        <v>660</v>
      </c>
      <c r="B125" s="443"/>
    </row>
    <row r="126" spans="1:11">
      <c r="A126" s="443" t="s">
        <v>1679</v>
      </c>
      <c r="B126" s="443"/>
    </row>
    <row r="127" spans="1:11">
      <c r="A127" s="443"/>
      <c r="B127" s="443"/>
    </row>
    <row r="130" spans="2:2">
      <c r="B130" t="s">
        <v>1727</v>
      </c>
    </row>
  </sheetData>
  <mergeCells count="27">
    <mergeCell ref="A11:L11"/>
    <mergeCell ref="A39:B39"/>
    <mergeCell ref="A38:B38"/>
    <mergeCell ref="A41:B41"/>
    <mergeCell ref="A42:B42"/>
    <mergeCell ref="A43:B43"/>
    <mergeCell ref="G39:H39"/>
    <mergeCell ref="I39:J39"/>
    <mergeCell ref="K39:L39"/>
    <mergeCell ref="E39:F39"/>
    <mergeCell ref="C39:D39"/>
    <mergeCell ref="A79:M80"/>
    <mergeCell ref="A55:B55"/>
    <mergeCell ref="A47:B47"/>
    <mergeCell ref="A44:B44"/>
    <mergeCell ref="A45:B45"/>
    <mergeCell ref="A46:B46"/>
    <mergeCell ref="A50:B50"/>
    <mergeCell ref="A57:B57"/>
    <mergeCell ref="A56:B56"/>
    <mergeCell ref="A54:B54"/>
    <mergeCell ref="A51:B51"/>
    <mergeCell ref="A52:B52"/>
    <mergeCell ref="A53:B53"/>
    <mergeCell ref="A48:B48"/>
    <mergeCell ref="A49:B49"/>
    <mergeCell ref="A60:N60"/>
  </mergeCells>
  <dataValidations count="98">
    <dataValidation allowBlank="1" showInputMessage="1" showErrorMessage="1" prompt="This worksheet contains total 4 tables - Table 5, Table 6, Table 7 and Table 8 - Table 5 starts from A3 to L6, Table 6 start from A12 to L34, Table 7 starts from A61 to N74, Table 8 starts from A81 to M88." sqref="A1" xr:uid="{00000000-0002-0000-0500-000000000000}"/>
    <dataValidation allowBlank="1" showInputMessage="1" showErrorMessage="1" prompt="Households Data Table Heading Existing Households" sqref="A3" xr:uid="{00000000-0002-0000-0500-000001000000}"/>
    <dataValidation allowBlank="1" showInputMessage="1" showErrorMessage="1" prompt="Households - Table 5" sqref="A2" xr:uid="{00000000-0002-0000-0500-000002000000}"/>
    <dataValidation allowBlank="1" showInputMessage="1" showErrorMessage="1" prompt="Households Data Table Heading Mendocino County" sqref="B3" xr:uid="{00000000-0002-0000-0500-000003000000}"/>
    <dataValidation allowBlank="1" showInputMessage="1" showErrorMessage="1" prompt="Households Data Table Heading Mendocino County2" sqref="C3" xr:uid="{00000000-0002-0000-0500-000004000000}"/>
    <dataValidation allowBlank="1" showInputMessage="1" showErrorMessage="1" prompt="Households Data Table Heading Fort Bragg" sqref="D3" xr:uid="{00000000-0002-0000-0500-000005000000}"/>
    <dataValidation allowBlank="1" showInputMessage="1" showErrorMessage="1" prompt="Households Data Table Heading Point Arena2" sqref="G3" xr:uid="{00000000-0002-0000-0500-000006000000}"/>
    <dataValidation allowBlank="1" showInputMessage="1" showErrorMessage="1" prompt="Households Data Table Heading Point Arena" sqref="F3" xr:uid="{00000000-0002-0000-0500-000007000000}"/>
    <dataValidation allowBlank="1" showInputMessage="1" showErrorMessage="1" prompt="Households Data Table Heading Ukiah2" sqref="I3" xr:uid="{00000000-0002-0000-0500-000008000000}"/>
    <dataValidation allowBlank="1" showInputMessage="1" showErrorMessage="1" prompt="Households Data Table Heading Ukiah" sqref="H3" xr:uid="{00000000-0002-0000-0500-000009000000}"/>
    <dataValidation allowBlank="1" showInputMessage="1" showErrorMessage="1" prompt="Households Data Table Heading Willits2" sqref="K3" xr:uid="{00000000-0002-0000-0500-00000A000000}"/>
    <dataValidation allowBlank="1" showInputMessage="1" showErrorMessage="1" prompt="Households Data Table Heading Willits" sqref="J3" xr:uid="{00000000-0002-0000-0500-00000B000000}"/>
    <dataValidation allowBlank="1" showInputMessage="1" showErrorMessage="1" prompt="Households Data Table Heading Unincorporated Area" sqref="L3" xr:uid="{00000000-0002-0000-0500-00000C000000}"/>
    <dataValidation allowBlank="1" showInputMessage="1" showErrorMessage="1" prompt="Households by Tenure and Age (2012-2016) Data Table Heading Mendocino Countywide Total" sqref="B12" xr:uid="{00000000-0002-0000-0500-00000D000000}"/>
    <dataValidation allowBlank="1" showInputMessage="1" showErrorMessage="1" prompt="Households by Tenure and Age (2012-2016) Data Table Heading Mendocino Countywide Total2" sqref="C12" xr:uid="{00000000-0002-0000-0500-00000E000000}"/>
    <dataValidation allowBlank="1" showInputMessage="1" showErrorMessage="1" prompt="Households by Tenure and Age (2012-2016) Data Table Heading Fort Bragg" sqref="D12" xr:uid="{00000000-0002-0000-0500-00000F000000}"/>
    <dataValidation allowBlank="1" showInputMessage="1" showErrorMessage="1" prompt="Households by Tenure and Age (2012-2016) Data Table Heading Fort Bragg2" sqref="E12" xr:uid="{00000000-0002-0000-0500-000010000000}"/>
    <dataValidation allowBlank="1" showInputMessage="1" showErrorMessage="1" prompt="Households by Tenure and Age (2012-2016) Data Table Heading Point Arena" sqref="F12" xr:uid="{00000000-0002-0000-0500-000011000000}"/>
    <dataValidation allowBlank="1" showInputMessage="1" showErrorMessage="1" prompt="Households by Tenure and Age (2012-2016) Data Table Heading Point Arena2" sqref="G12" xr:uid="{00000000-0002-0000-0500-000012000000}"/>
    <dataValidation allowBlank="1" showInputMessage="1" showErrorMessage="1" prompt="Households by Tenure and Age (2012-2016) Data Table Heading Ukiah" sqref="H12" xr:uid="{00000000-0002-0000-0500-000013000000}"/>
    <dataValidation allowBlank="1" showInputMessage="1" showErrorMessage="1" prompt="Households by Tenure and Age (2012-2016) Data Table Heading Ukiah2" sqref="I12" xr:uid="{00000000-0002-0000-0500-000014000000}"/>
    <dataValidation allowBlank="1" showInputMessage="1" showErrorMessage="1" prompt="Households by Tenure and Age (2012-2016) Data Table Heading Willits" sqref="J12" xr:uid="{00000000-0002-0000-0500-000015000000}"/>
    <dataValidation allowBlank="1" showInputMessage="1" showErrorMessage="1" prompt="Households by Tenure and Age (2012-2016) Data Table Heading Willits2" sqref="K12" xr:uid="{00000000-0002-0000-0500-000016000000}"/>
    <dataValidation allowBlank="1" showInputMessage="1" showErrorMessage="1" prompt="Households by Tenure and Age (2012-2016) Data Table Heading Unincorporated Area" sqref="L12" xr:uid="{00000000-0002-0000-0500-000017000000}"/>
    <dataValidation allowBlank="1" showInputMessage="1" showErrorMessage="1" prompt="Household Size by Tenure (Including Large Households) (2012-2016) Data Table heading Mendocino County" sqref="C61" xr:uid="{00000000-0002-0000-0500-000018000000}"/>
    <dataValidation allowBlank="1" showInputMessage="1" showErrorMessage="1" prompt="Household Size by Tenure (Including Large Households) (2012-2016) Data Table heading Mendocino County2" sqref="D61" xr:uid="{00000000-0002-0000-0500-000019000000}"/>
    <dataValidation allowBlank="1" showInputMessage="1" showErrorMessage="1" prompt="Household Size by Tenure (Including Large Households) (2012-2016) Data Table heading Fort Bragg" sqref="E61" xr:uid="{00000000-0002-0000-0500-00001A000000}"/>
    <dataValidation allowBlank="1" showInputMessage="1" showErrorMessage="1" prompt="Household Size by Tenure (Including Large Households) (2012-2016) Data Table heading Fort Bragg2" sqref="F61" xr:uid="{00000000-0002-0000-0500-00001B000000}"/>
    <dataValidation allowBlank="1" showInputMessage="1" showErrorMessage="1" prompt="Household Size by Tenure (Including Large Households) (2012-2016) Data Table heading Point Arena" sqref="G61" xr:uid="{00000000-0002-0000-0500-00001C000000}"/>
    <dataValidation allowBlank="1" showInputMessage="1" showErrorMessage="1" prompt="Household Size by Tenure (Including Large Households) (2012-2016) Data Table heading Point Arena2" sqref="H61" xr:uid="{00000000-0002-0000-0500-00001D000000}"/>
    <dataValidation allowBlank="1" showInputMessage="1" showErrorMessage="1" prompt="Household Size by Tenure (Including Large Households) (2012-2016) Data Table heading Ukiah" sqref="I61" xr:uid="{00000000-0002-0000-0500-00001E000000}"/>
    <dataValidation allowBlank="1" showInputMessage="1" showErrorMessage="1" prompt="Household Size by Tenure (Including Large Households) (2012-2016) Data Table heading Ukiah2" sqref="J61" xr:uid="{00000000-0002-0000-0500-00001F000000}"/>
    <dataValidation allowBlank="1" showInputMessage="1" showErrorMessage="1" prompt="Household Size by Tenure (Including Large Households) (2012-2016) Data Table heading Willits" sqref="K61" xr:uid="{00000000-0002-0000-0500-000020000000}"/>
    <dataValidation allowBlank="1" showInputMessage="1" showErrorMessage="1" prompt="Household Size by Tenure (Including Large Households) (2012-2016) Data Table heading Willits2" sqref="L61" xr:uid="{00000000-0002-0000-0500-000021000000}"/>
    <dataValidation allowBlank="1" showInputMessage="1" showErrorMessage="1" prompt="Household Size by Tenure (Including Large Households) (2012-2016) Data Table heading Unincorporated Area" sqref="M61" xr:uid="{00000000-0002-0000-0500-000022000000}"/>
    <dataValidation allowBlank="1" showInputMessage="1" showErrorMessage="1" prompt="Household Size by Tenure (Including Large Households) (2012-2016) Data Table heading Unincorporated Area2" sqref="N61" xr:uid="{00000000-0002-0000-0500-000023000000}"/>
    <dataValidation allowBlank="1" showInputMessage="1" showErrorMessage="1" prompt="Female Headed Households (2016) Data table Heading Mendocino County" sqref="B81" xr:uid="{00000000-0002-0000-0500-000024000000}"/>
    <dataValidation allowBlank="1" showInputMessage="1" showErrorMessage="1" prompt="Female Headed Households (2016) Data table Heading Mendocino County2" sqref="C81" xr:uid="{00000000-0002-0000-0500-000025000000}"/>
    <dataValidation allowBlank="1" showInputMessage="1" showErrorMessage="1" prompt="Female Headed Households (2016) Data table Heading Fort Bragg" sqref="D81" xr:uid="{00000000-0002-0000-0500-000026000000}"/>
    <dataValidation allowBlank="1" showInputMessage="1" showErrorMessage="1" prompt="Female Headed Households (2016) Data table Heading Fort Bragg2" sqref="E81" xr:uid="{00000000-0002-0000-0500-000027000000}"/>
    <dataValidation allowBlank="1" showInputMessage="1" showErrorMessage="1" prompt="Female Headed Households (2016) Data table Heading Point Arena" sqref="F81" xr:uid="{00000000-0002-0000-0500-000028000000}"/>
    <dataValidation allowBlank="1" showInputMessage="1" showErrorMessage="1" prompt="Female Headed Households (2016) Data table Heading Point Arena2" sqref="G81" xr:uid="{00000000-0002-0000-0500-000029000000}"/>
    <dataValidation allowBlank="1" showInputMessage="1" showErrorMessage="1" prompt="Female Headed Households (2016) Data table Heading Ukiah" sqref="H81" xr:uid="{00000000-0002-0000-0500-00002A000000}"/>
    <dataValidation allowBlank="1" showInputMessage="1" showErrorMessage="1" prompt="Female Headed Households (2016) Data table Heading Ukiah2" sqref="I81" xr:uid="{00000000-0002-0000-0500-00002B000000}"/>
    <dataValidation allowBlank="1" showInputMessage="1" showErrorMessage="1" prompt="Female Headed Households (2016) Data table Heading Willits" sqref="J81" xr:uid="{00000000-0002-0000-0500-00002C000000}"/>
    <dataValidation allowBlank="1" showInputMessage="1" showErrorMessage="1" prompt="Female Headed Households (2016) Data table Heading Willits2" sqref="K81" xr:uid="{00000000-0002-0000-0500-00002D000000}"/>
    <dataValidation allowBlank="1" showInputMessage="1" showErrorMessage="1" prompt="Female Headed Households (2016) Data table Heading Unincorporated County" sqref="L81" xr:uid="{00000000-0002-0000-0500-00002E000000}"/>
    <dataValidation allowBlank="1" showInputMessage="1" showErrorMessage="1" prompt="Female Headed Households (2016) Data table Heading Unincorporated County2" sqref="M81" xr:uid="{00000000-0002-0000-0500-00002F000000}"/>
    <dataValidation allowBlank="1" showInputMessage="1" showErrorMessage="1" prompt="Existing Households sub heading Year" sqref="A4" xr:uid="{00000000-0002-0000-0500-000030000000}"/>
    <dataValidation allowBlank="1" showInputMessage="1" showErrorMessage="1" prompt="Mendocino County sub heading Estimate" sqref="B4" xr:uid="{00000000-0002-0000-0500-000031000000}"/>
    <dataValidation allowBlank="1" showInputMessage="1" showErrorMessage="1" prompt="Mendocino County2 sub heading margin of Error" sqref="C4" xr:uid="{00000000-0002-0000-0500-000032000000}"/>
    <dataValidation allowBlank="1" showInputMessage="1" showErrorMessage="1" prompt="Fort Bragg sub heading Estimate" sqref="D4" xr:uid="{00000000-0002-0000-0500-000033000000}"/>
    <dataValidation allowBlank="1" showInputMessage="1" showErrorMessage="1" prompt="Fort Bragg2 sub heading Margin of Error" sqref="E4" xr:uid="{00000000-0002-0000-0500-000034000000}"/>
    <dataValidation allowBlank="1" showInputMessage="1" showErrorMessage="1" prompt="Point Arena sub heading Estimate" sqref="F4" xr:uid="{00000000-0002-0000-0500-000035000000}"/>
    <dataValidation allowBlank="1" showInputMessage="1" showErrorMessage="1" prompt="Point Arena2 sub heading Margin of Error" sqref="G4" xr:uid="{00000000-0002-0000-0500-000036000000}"/>
    <dataValidation allowBlank="1" showInputMessage="1" showErrorMessage="1" prompt="Ukiah sub heading Estimate" sqref="H4 H13" xr:uid="{00000000-0002-0000-0500-000037000000}"/>
    <dataValidation allowBlank="1" showInputMessage="1" showErrorMessage="1" prompt="Ukiah2 sub heading Margin of Error" sqref="I4 I13" xr:uid="{00000000-0002-0000-0500-000038000000}"/>
    <dataValidation allowBlank="1" showInputMessage="1" showErrorMessage="1" prompt="Willits sub heading Estimate" sqref="J4 J13" xr:uid="{00000000-0002-0000-0500-000039000000}"/>
    <dataValidation allowBlank="1" showInputMessage="1" showErrorMessage="1" prompt="Willits2 sub heading Margin of Error" sqref="K4 K13" xr:uid="{00000000-0002-0000-0500-00003A000000}"/>
    <dataValidation allowBlank="1" showInputMessage="1" showErrorMessage="1" prompt="Unincorporated Area sub heading Estimate" sqref="L4 L13" xr:uid="{00000000-0002-0000-0500-00003B000000}"/>
    <dataValidation allowBlank="1" showInputMessage="1" showErrorMessage="1" prompt="Households by Tenure and Age (2012-2016)" sqref="A11 M11" xr:uid="{00000000-0002-0000-0500-00003C000000}"/>
    <dataValidation allowBlank="1" showInputMessage="1" showErrorMessage="1" prompt="Households - Table 6" sqref="A10" xr:uid="{00000000-0002-0000-0500-00003D000000}"/>
    <dataValidation allowBlank="1" showInputMessage="1" showErrorMessage="1" prompt="Household Size by Tenure (Including Large Households) (2012-2016)" sqref="A60:N60" xr:uid="{00000000-0002-0000-0500-00003E000000}"/>
    <dataValidation allowBlank="1" showInputMessage="1" showErrorMessage="1" prompt="Mendocino County Sub heading Number (#)" sqref="C62" xr:uid="{00000000-0002-0000-0500-00003F000000}"/>
    <dataValidation allowBlank="1" showInputMessage="1" showErrorMessage="1" prompt="Mendocino County2 sub heading Percent (%)" sqref="D62" xr:uid="{00000000-0002-0000-0500-000040000000}"/>
    <dataValidation allowBlank="1" showInputMessage="1" showErrorMessage="1" prompt="Fort Bragg sub heading Number (#)" sqref="E62" xr:uid="{00000000-0002-0000-0500-000041000000}"/>
    <dataValidation allowBlank="1" showInputMessage="1" showErrorMessage="1" prompt="Fort Bragg2 sub heading Percent (%)" sqref="F62" xr:uid="{00000000-0002-0000-0500-000042000000}"/>
    <dataValidation allowBlank="1" showInputMessage="1" showErrorMessage="1" prompt="Point Arena Sub Heading Number (#)" sqref="G62" xr:uid="{00000000-0002-0000-0500-000043000000}"/>
    <dataValidation allowBlank="1" showInputMessage="1" showErrorMessage="1" prompt="Point Arena2 Sub Heading Percent (%)" sqref="H62" xr:uid="{00000000-0002-0000-0500-000044000000}"/>
    <dataValidation allowBlank="1" showInputMessage="1" showErrorMessage="1" prompt="Ukiah Sub Heading Number (#)" sqref="I62" xr:uid="{00000000-0002-0000-0500-000045000000}"/>
    <dataValidation allowBlank="1" showInputMessage="1" showErrorMessage="1" prompt="Ukiah2 Sub Heading Percent (%)" sqref="J62" xr:uid="{00000000-0002-0000-0500-000046000000}"/>
    <dataValidation allowBlank="1" showInputMessage="1" showErrorMessage="1" prompt="Willits2 Sub  heading Percent (%)" sqref="L62" xr:uid="{00000000-0002-0000-0500-000047000000}"/>
    <dataValidation allowBlank="1" showInputMessage="1" showErrorMessage="1" prompt="Unincorporated Area Sub Heading Number (#)" sqref="M62" xr:uid="{00000000-0002-0000-0500-000048000000}"/>
    <dataValidation allowBlank="1" showInputMessage="1" showErrorMessage="1" prompt="Unincorporated Area2 Sub heading Percent (%)" sqref="N62" xr:uid="{00000000-0002-0000-0500-000049000000}"/>
    <dataValidation allowBlank="1" showInputMessage="1" showErrorMessage="1" prompt="Female Headed Households (2016)" sqref="A79:M80" xr:uid="{00000000-0002-0000-0500-00004A000000}"/>
    <dataValidation allowBlank="1" showInputMessage="1" showErrorMessage="1" prompt="Mendocino County Sub Heading Number" sqref="B82" xr:uid="{00000000-0002-0000-0500-00004B000000}"/>
    <dataValidation allowBlank="1" showInputMessage="1" showErrorMessage="1" prompt="Mendocino County2 Sub Heading Percent" sqref="C82" xr:uid="{00000000-0002-0000-0500-00004C000000}"/>
    <dataValidation allowBlank="1" showInputMessage="1" showErrorMessage="1" prompt="Fort Bragg Sub Heading Number" sqref="D82" xr:uid="{00000000-0002-0000-0500-00004D000000}"/>
    <dataValidation allowBlank="1" showInputMessage="1" showErrorMessage="1" prompt="Mendocino Countywide Total Sub heading Estimate" sqref="B13" xr:uid="{00000000-0002-0000-0500-00004E000000}"/>
    <dataValidation allowBlank="1" showInputMessage="1" showErrorMessage="1" prompt="Mendocino Countywide Total2 Sub heading Margin of Error" sqref="C13" xr:uid="{00000000-0002-0000-0500-00004F000000}"/>
    <dataValidation allowBlank="1" showInputMessage="1" showErrorMessage="1" prompt="Fort Bragg Sub Heading Estimate" sqref="D13" xr:uid="{00000000-0002-0000-0500-000050000000}"/>
    <dataValidation allowBlank="1" showInputMessage="1" showErrorMessage="1" prompt="Fort Bragg2 Sub Heading Margin of Error" sqref="E13" xr:uid="{00000000-0002-0000-0500-000051000000}"/>
    <dataValidation allowBlank="1" showInputMessage="1" showErrorMessage="1" prompt="Pont Arena Sub Heading Estimate" sqref="F13" xr:uid="{00000000-0002-0000-0500-000052000000}"/>
    <dataValidation allowBlank="1" showInputMessage="1" showErrorMessage="1" prompt="Pont Arena2 Sub Heading Margin of Error" sqref="G13" xr:uid="{00000000-0002-0000-0500-000053000000}"/>
    <dataValidation allowBlank="1" showInputMessage="1" showErrorMessage="1" prompt="Households - Table 7" sqref="A59" xr:uid="{00000000-0002-0000-0500-000054000000}"/>
    <dataValidation allowBlank="1" showInputMessage="1" showErrorMessage="1" prompt="Households - Table 8" sqref="A78" xr:uid="{00000000-0002-0000-0500-000055000000}"/>
    <dataValidation allowBlank="1" showInputMessage="1" showErrorMessage="1" prompt="Households Data Table Heading Fort Bragg2" sqref="E3" xr:uid="{00000000-0002-0000-0500-000056000000}"/>
    <dataValidation allowBlank="1" showInputMessage="1" showErrorMessage="1" prompt="Willits Sub Heading Number (#)" sqref="K62" xr:uid="{00000000-0002-0000-0500-000057000000}"/>
    <dataValidation allowBlank="1" showInputMessage="1" showErrorMessage="1" prompt="Female Headed Households (2016) Data Table Heading Householder Type" sqref="A81" xr:uid="{00000000-0002-0000-0500-000058000000}"/>
    <dataValidation allowBlank="1" showInputMessage="1" showErrorMessage="1" prompt="Fort Bragg2 Sub Heading Percent" sqref="E82" xr:uid="{00000000-0002-0000-0500-000059000000}"/>
    <dataValidation allowBlank="1" showInputMessage="1" showErrorMessage="1" prompt="Point Arena Sub Heading Number" sqref="F82" xr:uid="{00000000-0002-0000-0500-00005A000000}"/>
    <dataValidation allowBlank="1" showInputMessage="1" showErrorMessage="1" prompt="Point Arena2 Sub Heading Percent" sqref="G82" xr:uid="{00000000-0002-0000-0500-00005B000000}"/>
    <dataValidation allowBlank="1" showInputMessage="1" showErrorMessage="1" prompt="Ukiah Sub Heading Number" sqref="H82" xr:uid="{00000000-0002-0000-0500-00005C000000}"/>
    <dataValidation allowBlank="1" showInputMessage="1" showErrorMessage="1" prompt="Ukiah2 Sub Heading Percent" sqref="I82" xr:uid="{00000000-0002-0000-0500-00005D000000}"/>
    <dataValidation allowBlank="1" showInputMessage="1" showErrorMessage="1" prompt="Willits Sub Heading Number" sqref="J82" xr:uid="{00000000-0002-0000-0500-00005E000000}"/>
    <dataValidation allowBlank="1" showInputMessage="1" showErrorMessage="1" prompt="Willits2 Sub Heading Percent" sqref="K82" xr:uid="{00000000-0002-0000-0500-00005F000000}"/>
    <dataValidation allowBlank="1" showInputMessage="1" showErrorMessage="1" prompt="Unincorporated County Sub Heading Number" sqref="L82" xr:uid="{00000000-0002-0000-0500-000060000000}"/>
    <dataValidation allowBlank="1" showInputMessage="1" showErrorMessage="1" prompt="Unincorporated County2 Sub Heading Percent" sqref="M82" xr:uid="{00000000-0002-0000-0500-000061000000}"/>
  </dataValidations>
  <hyperlinks>
    <hyperlink ref="A76" r:id="rId1" xr:uid="{00000000-0004-0000-0500-000000000000}"/>
    <hyperlink ref="A8" r:id="rId2" xr:uid="{00000000-0004-0000-0500-000001000000}"/>
    <hyperlink ref="A125" r:id="rId3" xr:uid="{00000000-0004-0000-0500-000002000000}"/>
    <hyperlink ref="A36" r:id="rId4" xr:uid="{00000000-0004-0000-0500-000003000000}"/>
    <hyperlink ref="A36" r:id="rId5" xr:uid="{00000000-0004-0000-0500-000004000000}"/>
  </hyperlinks>
  <pageMargins left="0.7" right="0.7" top="0.75" bottom="0.75" header="0.3" footer="0.3"/>
  <pageSetup scale="55" fitToHeight="0" pageOrder="overThenDown" orientation="landscape" r:id="rId6"/>
  <headerFooter>
    <oddHeader>&amp;L6th Cycle Housing Element Data Package&amp;CMendocino County and the Cities Within</oddHeader>
    <oddFooter>&amp;LHCD-Housing Policy Division (HPD)&amp;CPage &amp;P&amp;R&amp;D</oddFooter>
  </headerFooter>
  <rowBreaks count="2" manualBreakCount="2">
    <brk id="9" max="16383" man="1"/>
    <brk id="36" max="16383" man="1"/>
  </rowBreaks>
  <colBreaks count="4" manualBreakCount="4">
    <brk id="13" max="125" man="1"/>
    <brk id="14" min="9" max="34" man="1"/>
    <brk id="14" min="58" max="74" man="1"/>
    <brk id="25" max="1048575" man="1"/>
  </colBreaks>
  <ignoredErrors>
    <ignoredError sqref="L4 L82:L83" calculatedColumn="1"/>
    <ignoredError sqref="D64:N74 C84:M86 C88:M88 C87 E87:M87" formula="1"/>
  </ignoredErrors>
  <tableParts count="4">
    <tablePart r:id="rId7"/>
    <tablePart r:id="rId8"/>
    <tablePart r:id="rId9"/>
    <tablePart r:id="rId1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43"/>
  <sheetViews>
    <sheetView zoomScale="85" zoomScaleNormal="85" zoomScalePageLayoutView="85" workbookViewId="0"/>
  </sheetViews>
  <sheetFormatPr baseColWidth="10" defaultColWidth="9.1640625" defaultRowHeight="15"/>
  <cols>
    <col min="1" max="1" width="32.1640625" style="21" bestFit="1" customWidth="1"/>
    <col min="2" max="2" width="20.5" style="21" customWidth="1"/>
    <col min="3" max="3" width="24.6640625" style="21" customWidth="1"/>
    <col min="4" max="4" width="22.5" style="21" customWidth="1"/>
    <col min="5" max="5" width="17.5" style="21" customWidth="1"/>
    <col min="6" max="6" width="23.5" style="21" customWidth="1"/>
    <col min="7" max="7" width="26.1640625" style="21" customWidth="1"/>
    <col min="8" max="8" width="20.6640625" style="21" customWidth="1"/>
    <col min="9" max="9" width="44.6640625" style="21" customWidth="1"/>
    <col min="10" max="10" width="19.33203125" style="21" customWidth="1"/>
    <col min="11" max="11" width="14.5" style="21" customWidth="1"/>
    <col min="12" max="12" width="27.1640625" style="21" customWidth="1"/>
    <col min="13" max="13" width="20.6640625" style="21" customWidth="1"/>
    <col min="14" max="14" width="30.5" style="21" customWidth="1"/>
    <col min="15" max="15" width="11.1640625" style="21" customWidth="1"/>
    <col min="16" max="16" width="12.33203125" style="21" customWidth="1"/>
    <col min="17" max="17" width="16.5" style="21" customWidth="1"/>
    <col min="18" max="18" width="18.1640625" style="21" customWidth="1"/>
    <col min="19" max="19" width="21.83203125" style="21" customWidth="1"/>
    <col min="20" max="16384" width="9.1640625" style="21"/>
  </cols>
  <sheetData>
    <row r="1" spans="1:20" s="215" customFormat="1" ht="21.75" customHeight="1">
      <c r="A1" s="222" t="s">
        <v>1732</v>
      </c>
      <c r="B1" s="222"/>
      <c r="C1" s="222"/>
      <c r="D1" s="222"/>
    </row>
    <row r="2" spans="1:20" ht="18" thickBot="1">
      <c r="A2" s="714" t="s">
        <v>175</v>
      </c>
      <c r="B2" s="714"/>
      <c r="C2" s="714"/>
      <c r="D2" s="714"/>
      <c r="E2" s="714"/>
      <c r="F2" s="714"/>
      <c r="G2" s="714"/>
      <c r="H2" s="714"/>
      <c r="I2" s="714"/>
      <c r="J2" s="714"/>
      <c r="K2" s="714"/>
      <c r="L2" s="714"/>
      <c r="M2" s="714"/>
      <c r="N2" s="714"/>
      <c r="O2" s="714"/>
      <c r="P2" s="714"/>
      <c r="Q2" s="714"/>
      <c r="R2" s="714"/>
      <c r="S2" s="714"/>
    </row>
    <row r="3" spans="1:20" s="17" customFormat="1" ht="24.75" customHeight="1">
      <c r="A3" s="522" t="s">
        <v>1724</v>
      </c>
      <c r="B3" s="853" t="s">
        <v>154</v>
      </c>
      <c r="C3" s="854"/>
      <c r="D3" s="854"/>
      <c r="E3" s="854"/>
      <c r="F3" s="854"/>
      <c r="G3" s="854"/>
      <c r="H3" s="854"/>
      <c r="I3" s="854"/>
      <c r="J3" s="854"/>
      <c r="K3" s="854"/>
      <c r="L3" s="854"/>
      <c r="M3" s="854"/>
      <c r="N3" s="854"/>
      <c r="O3" s="854"/>
      <c r="P3" s="854"/>
      <c r="Q3" s="854"/>
      <c r="R3" s="854"/>
      <c r="S3" s="855"/>
    </row>
    <row r="4" spans="1:20" s="17" customFormat="1" ht="30" customHeight="1">
      <c r="A4" s="715" t="s">
        <v>141</v>
      </c>
      <c r="B4" s="716" t="s">
        <v>8</v>
      </c>
      <c r="C4" s="716" t="s">
        <v>1694</v>
      </c>
      <c r="D4" s="716" t="s">
        <v>1695</v>
      </c>
      <c r="E4" s="716" t="s">
        <v>144</v>
      </c>
      <c r="F4" s="716" t="s">
        <v>1696</v>
      </c>
      <c r="G4" s="716" t="s">
        <v>1697</v>
      </c>
      <c r="H4" s="716" t="s">
        <v>145</v>
      </c>
      <c r="I4" s="716" t="s">
        <v>1698</v>
      </c>
      <c r="J4" s="716" t="s">
        <v>1699</v>
      </c>
      <c r="K4" s="716" t="s">
        <v>146</v>
      </c>
      <c r="L4" s="716" t="s">
        <v>1700</v>
      </c>
      <c r="M4" s="716" t="s">
        <v>1701</v>
      </c>
      <c r="N4" s="716" t="s">
        <v>147</v>
      </c>
      <c r="O4" s="716" t="s">
        <v>1702</v>
      </c>
      <c r="P4" s="716" t="s">
        <v>1703</v>
      </c>
      <c r="Q4" s="716" t="s">
        <v>148</v>
      </c>
      <c r="R4" s="716" t="s">
        <v>1704</v>
      </c>
      <c r="S4" s="716" t="s">
        <v>1705</v>
      </c>
    </row>
    <row r="5" spans="1:20" s="24" customFormat="1" ht="16">
      <c r="A5" s="390" t="s">
        <v>1015</v>
      </c>
      <c r="B5" s="390">
        <v>2010</v>
      </c>
      <c r="C5" s="390">
        <v>2018</v>
      </c>
      <c r="D5" s="390" t="s">
        <v>41</v>
      </c>
      <c r="E5" s="390">
        <v>2010</v>
      </c>
      <c r="F5" s="390">
        <v>2018</v>
      </c>
      <c r="G5" s="391" t="s">
        <v>41</v>
      </c>
      <c r="H5" s="392">
        <v>2010</v>
      </c>
      <c r="I5" s="390">
        <v>2018</v>
      </c>
      <c r="J5" s="390" t="s">
        <v>41</v>
      </c>
      <c r="K5" s="390">
        <v>2010</v>
      </c>
      <c r="L5" s="390">
        <v>2018</v>
      </c>
      <c r="M5" s="390" t="s">
        <v>41</v>
      </c>
      <c r="N5" s="390">
        <v>2010</v>
      </c>
      <c r="O5" s="390">
        <v>2018</v>
      </c>
      <c r="P5" s="391" t="s">
        <v>41</v>
      </c>
      <c r="Q5" s="391">
        <v>2010</v>
      </c>
      <c r="R5" s="390">
        <v>2018</v>
      </c>
      <c r="S5" s="390" t="s">
        <v>41</v>
      </c>
      <c r="T5" s="23"/>
    </row>
    <row r="6" spans="1:20">
      <c r="A6" s="393" t="s">
        <v>1154</v>
      </c>
      <c r="B6" s="394">
        <v>3196</v>
      </c>
      <c r="C6" s="395">
        <v>3251</v>
      </c>
      <c r="D6" s="396">
        <f t="shared" ref="D6:D11" si="0">(C6-B6)/B6</f>
        <v>1.7209011264080101E-2</v>
      </c>
      <c r="E6" s="397">
        <v>2004</v>
      </c>
      <c r="F6" s="395">
        <v>2042</v>
      </c>
      <c r="G6" s="396">
        <f t="shared" ref="G6:G11" si="1">(F6-E6)/E6</f>
        <v>1.8962075848303395E-2</v>
      </c>
      <c r="H6" s="394">
        <v>145</v>
      </c>
      <c r="I6" s="395">
        <v>148</v>
      </c>
      <c r="J6" s="396">
        <f>(I6-H6)/H6</f>
        <v>2.0689655172413793E-2</v>
      </c>
      <c r="K6" s="394">
        <v>381</v>
      </c>
      <c r="L6" s="395">
        <v>390</v>
      </c>
      <c r="M6" s="396">
        <f>(L6-K6)/K6</f>
        <v>2.3622047244094488E-2</v>
      </c>
      <c r="N6" s="394">
        <v>354</v>
      </c>
      <c r="O6" s="395">
        <v>354</v>
      </c>
      <c r="P6" s="396">
        <f>(O6-N6)/N6</f>
        <v>0</v>
      </c>
      <c r="Q6" s="394">
        <v>312</v>
      </c>
      <c r="R6" s="395">
        <v>317</v>
      </c>
      <c r="S6" s="398">
        <f>(R6-Q6)/Q6</f>
        <v>1.6025641025641024E-2</v>
      </c>
      <c r="T6" s="22"/>
    </row>
    <row r="7" spans="1:20" s="176" customFormat="1">
      <c r="A7" s="703" t="s">
        <v>1155</v>
      </c>
      <c r="B7" s="704">
        <v>225</v>
      </c>
      <c r="C7" s="705">
        <v>228</v>
      </c>
      <c r="D7" s="701">
        <f t="shared" si="0"/>
        <v>1.3333333333333334E-2</v>
      </c>
      <c r="E7" s="706">
        <v>144</v>
      </c>
      <c r="F7" s="705">
        <v>147</v>
      </c>
      <c r="G7" s="701">
        <f t="shared" si="1"/>
        <v>2.0833333333333332E-2</v>
      </c>
      <c r="H7" s="700">
        <v>11</v>
      </c>
      <c r="I7" s="705">
        <v>11</v>
      </c>
      <c r="J7" s="701">
        <f t="shared" ref="J7:J9" si="2">(I7-H7)/H7</f>
        <v>0</v>
      </c>
      <c r="K7" s="704">
        <v>34</v>
      </c>
      <c r="L7" s="705">
        <v>34</v>
      </c>
      <c r="M7" s="701">
        <f t="shared" ref="M7:M9" si="3">(L7-K7)/K7</f>
        <v>0</v>
      </c>
      <c r="N7" s="704">
        <v>11</v>
      </c>
      <c r="O7" s="705">
        <v>11</v>
      </c>
      <c r="P7" s="701">
        <f t="shared" ref="P7:P9" si="4">(O7-N7)/N7</f>
        <v>0</v>
      </c>
      <c r="Q7" s="704">
        <v>25</v>
      </c>
      <c r="R7" s="705">
        <v>25</v>
      </c>
      <c r="S7" s="702">
        <f t="shared" ref="S7:S9" si="5">(R7-Q7)/Q7</f>
        <v>0</v>
      </c>
      <c r="T7" s="41"/>
    </row>
    <row r="8" spans="1:20" s="176" customFormat="1">
      <c r="A8" s="703" t="s">
        <v>1156</v>
      </c>
      <c r="B8" s="704">
        <v>6488</v>
      </c>
      <c r="C8" s="705">
        <v>6572</v>
      </c>
      <c r="D8" s="701">
        <f t="shared" si="0"/>
        <v>1.2946979038224414E-2</v>
      </c>
      <c r="E8" s="706">
        <v>3593</v>
      </c>
      <c r="F8" s="705">
        <v>3600</v>
      </c>
      <c r="G8" s="701">
        <f t="shared" si="1"/>
        <v>1.9482326746451434E-3</v>
      </c>
      <c r="H8" s="700">
        <v>412</v>
      </c>
      <c r="I8" s="705">
        <v>412</v>
      </c>
      <c r="J8" s="701">
        <f t="shared" si="2"/>
        <v>0</v>
      </c>
      <c r="K8" s="704">
        <v>839</v>
      </c>
      <c r="L8" s="705">
        <v>841</v>
      </c>
      <c r="M8" s="701">
        <f t="shared" si="3"/>
        <v>2.3837902264600714E-3</v>
      </c>
      <c r="N8" s="704">
        <v>1205</v>
      </c>
      <c r="O8" s="705">
        <v>1279</v>
      </c>
      <c r="P8" s="701">
        <f t="shared" si="4"/>
        <v>6.1410788381742736E-2</v>
      </c>
      <c r="Q8" s="704">
        <v>439</v>
      </c>
      <c r="R8" s="705">
        <v>440</v>
      </c>
      <c r="S8" s="702">
        <f t="shared" si="5"/>
        <v>2.2779043280182231E-3</v>
      </c>
      <c r="T8" s="41"/>
    </row>
    <row r="9" spans="1:20" s="176" customFormat="1">
      <c r="A9" s="703" t="s">
        <v>1157</v>
      </c>
      <c r="B9" s="704">
        <v>2073</v>
      </c>
      <c r="C9" s="705">
        <v>2105</v>
      </c>
      <c r="D9" s="701">
        <f t="shared" si="0"/>
        <v>1.5436565364206465E-2</v>
      </c>
      <c r="E9" s="706">
        <v>1120</v>
      </c>
      <c r="F9" s="705">
        <v>1148</v>
      </c>
      <c r="G9" s="701">
        <f t="shared" si="1"/>
        <v>2.5000000000000001E-2</v>
      </c>
      <c r="H9" s="700">
        <v>93</v>
      </c>
      <c r="I9" s="705">
        <v>93</v>
      </c>
      <c r="J9" s="701">
        <f t="shared" si="2"/>
        <v>0</v>
      </c>
      <c r="K9" s="704">
        <v>303</v>
      </c>
      <c r="L9" s="705">
        <v>307</v>
      </c>
      <c r="M9" s="701">
        <f t="shared" si="3"/>
        <v>1.3201320132013201E-2</v>
      </c>
      <c r="N9" s="704">
        <v>280</v>
      </c>
      <c r="O9" s="705">
        <v>280</v>
      </c>
      <c r="P9" s="701">
        <f t="shared" si="4"/>
        <v>0</v>
      </c>
      <c r="Q9" s="704">
        <v>277</v>
      </c>
      <c r="R9" s="705">
        <v>277</v>
      </c>
      <c r="S9" s="702">
        <f t="shared" si="5"/>
        <v>0</v>
      </c>
      <c r="T9" s="41"/>
    </row>
    <row r="10" spans="1:20" ht="16" thickBot="1">
      <c r="A10" s="707" t="s">
        <v>644</v>
      </c>
      <c r="B10" s="704">
        <f>B11-B6-B7-B8-B9</f>
        <v>122641</v>
      </c>
      <c r="C10" s="704">
        <f>C11-C6-C7-C8-C9</f>
        <v>123846</v>
      </c>
      <c r="D10" s="708">
        <f t="shared" si="0"/>
        <v>9.8254254286902418E-3</v>
      </c>
      <c r="E10" s="709">
        <f>E11-E6-E7-E8-E9</f>
        <v>35035</v>
      </c>
      <c r="F10" s="710">
        <f>F11-F6-F7-F8-F9</f>
        <v>35672</v>
      </c>
      <c r="G10" s="711">
        <f t="shared" si="1"/>
        <v>1.8181818181818181E-2</v>
      </c>
      <c r="H10" s="712">
        <f>H11-H6-H7-H8-H9</f>
        <v>1389</v>
      </c>
      <c r="I10" s="705">
        <f>I11-I6-I7-I8-I9</f>
        <v>1461</v>
      </c>
      <c r="J10" s="708">
        <f t="shared" ref="J10:J11" si="6">(I10-H10)/H10</f>
        <v>5.183585313174946E-2</v>
      </c>
      <c r="K10" s="704">
        <f>K11-K6-K7-K8-K9</f>
        <v>4538</v>
      </c>
      <c r="L10" s="705">
        <f>L11-L6-L7-L8-L9</f>
        <v>4682</v>
      </c>
      <c r="M10" s="708">
        <f t="shared" ref="M10:M11" si="7">(L10-K10)/K10</f>
        <v>3.1732040546496254E-2</v>
      </c>
      <c r="N10" s="704">
        <f>N11-N6-N7-N8-N9</f>
        <v>3550</v>
      </c>
      <c r="O10" s="705">
        <f>O11-O6-O7-O8-O9</f>
        <v>3822</v>
      </c>
      <c r="P10" s="708">
        <f t="shared" ref="P10:P11" si="8">(O10-N10)/N10</f>
        <v>7.6619718309859156E-2</v>
      </c>
      <c r="Q10" s="704">
        <f>Q11-Q6-Q7-Q8-Q9</f>
        <v>5065</v>
      </c>
      <c r="R10" s="705">
        <f>R11-R6-R7-R8-R9</f>
        <v>5077</v>
      </c>
      <c r="S10" s="713">
        <f t="shared" ref="S10:S11" si="9">(R10-Q10)/Q10</f>
        <v>2.3692003948667323E-3</v>
      </c>
      <c r="T10" s="22"/>
    </row>
    <row r="11" spans="1:20">
      <c r="A11" s="717" t="s">
        <v>8</v>
      </c>
      <c r="B11" s="718">
        <v>134623</v>
      </c>
      <c r="C11" s="719">
        <v>136002</v>
      </c>
      <c r="D11" s="720">
        <f t="shared" si="0"/>
        <v>1.0243420515068005E-2</v>
      </c>
      <c r="E11" s="514">
        <v>41896</v>
      </c>
      <c r="F11" s="719">
        <v>42609</v>
      </c>
      <c r="G11" s="720">
        <f t="shared" si="1"/>
        <v>1.7018331105594805E-2</v>
      </c>
      <c r="H11" s="721">
        <v>2050</v>
      </c>
      <c r="I11" s="719">
        <v>2125</v>
      </c>
      <c r="J11" s="720">
        <f t="shared" si="6"/>
        <v>3.6585365853658534E-2</v>
      </c>
      <c r="K11" s="718">
        <v>6095</v>
      </c>
      <c r="L11" s="719">
        <v>6254</v>
      </c>
      <c r="M11" s="720">
        <f t="shared" si="7"/>
        <v>2.6086956521739129E-2</v>
      </c>
      <c r="N11" s="718">
        <v>5400</v>
      </c>
      <c r="O11" s="719">
        <v>5746</v>
      </c>
      <c r="P11" s="720">
        <f t="shared" si="8"/>
        <v>6.4074074074074075E-2</v>
      </c>
      <c r="Q11" s="718">
        <v>6118</v>
      </c>
      <c r="R11" s="719">
        <v>6136</v>
      </c>
      <c r="S11" s="722">
        <f t="shared" si="9"/>
        <v>2.9421379535796012E-3</v>
      </c>
      <c r="T11" s="22"/>
    </row>
    <row r="12" spans="1:20" s="77" customFormat="1">
      <c r="N12" s="725"/>
      <c r="O12" s="726"/>
      <c r="T12" s="727"/>
    </row>
    <row r="13" spans="1:20">
      <c r="A13" s="723" t="s">
        <v>384</v>
      </c>
      <c r="B13" s="724"/>
      <c r="C13" s="724"/>
      <c r="D13" s="724"/>
      <c r="E13" s="724"/>
      <c r="F13" s="724"/>
      <c r="G13" s="724"/>
      <c r="H13" s="724"/>
      <c r="I13" s="724"/>
      <c r="J13" s="724"/>
      <c r="K13" s="724"/>
      <c r="L13" s="724"/>
      <c r="M13" s="724"/>
      <c r="N13" s="724"/>
      <c r="O13" s="724"/>
      <c r="P13" s="724"/>
      <c r="Q13" s="223"/>
      <c r="R13" s="223"/>
      <c r="S13" s="223"/>
      <c r="T13" s="184"/>
    </row>
    <row r="14" spans="1:20">
      <c r="N14" s="67"/>
      <c r="O14" s="68"/>
      <c r="P14" s="52"/>
      <c r="Q14" s="52"/>
      <c r="R14" s="52"/>
      <c r="T14" s="22"/>
    </row>
    <row r="15" spans="1:20" ht="18" thickBot="1">
      <c r="A15" s="714" t="s">
        <v>176</v>
      </c>
      <c r="B15" s="714"/>
      <c r="C15" s="714"/>
      <c r="D15" s="714"/>
      <c r="E15" s="714"/>
      <c r="F15" s="714"/>
      <c r="G15" s="714"/>
      <c r="H15" s="714"/>
      <c r="I15" s="714"/>
      <c r="J15" s="714"/>
      <c r="K15" s="714"/>
      <c r="L15" s="714"/>
      <c r="M15" s="714"/>
      <c r="N15" s="714"/>
      <c r="O15" s="193"/>
      <c r="P15" s="193"/>
      <c r="Q15" s="193"/>
      <c r="R15" s="193"/>
      <c r="S15" s="193"/>
    </row>
    <row r="16" spans="1:20" ht="17" thickBot="1">
      <c r="A16" s="523" t="s">
        <v>1724</v>
      </c>
      <c r="B16" s="862" t="s">
        <v>508</v>
      </c>
      <c r="C16" s="863"/>
      <c r="D16" s="864"/>
      <c r="E16" s="865" t="s">
        <v>509</v>
      </c>
      <c r="F16" s="866"/>
      <c r="G16" s="866"/>
      <c r="H16" s="866"/>
      <c r="I16" s="866"/>
      <c r="J16" s="867"/>
      <c r="K16" s="728" t="s">
        <v>1724</v>
      </c>
      <c r="L16" s="728" t="s">
        <v>1724</v>
      </c>
      <c r="M16" s="728" t="s">
        <v>1724</v>
      </c>
      <c r="N16" s="728" t="s">
        <v>1724</v>
      </c>
      <c r="O16" s="193"/>
      <c r="P16" s="193"/>
      <c r="Q16" s="193"/>
      <c r="R16" s="193"/>
      <c r="S16" s="193"/>
    </row>
    <row r="17" spans="1:15" ht="18" thickBot="1">
      <c r="A17" s="409" t="s">
        <v>161</v>
      </c>
      <c r="B17" s="410" t="s">
        <v>162</v>
      </c>
      <c r="C17" s="411" t="s">
        <v>163</v>
      </c>
      <c r="D17" s="412" t="s">
        <v>164</v>
      </c>
      <c r="E17" s="412" t="s">
        <v>165</v>
      </c>
      <c r="F17" s="412" t="s">
        <v>166</v>
      </c>
      <c r="G17" s="412" t="s">
        <v>167</v>
      </c>
      <c r="H17" s="412" t="s">
        <v>168</v>
      </c>
      <c r="I17" s="412" t="s">
        <v>169</v>
      </c>
      <c r="J17" s="412" t="s">
        <v>170</v>
      </c>
      <c r="K17" s="411" t="s">
        <v>171</v>
      </c>
      <c r="L17" s="412" t="s">
        <v>510</v>
      </c>
      <c r="M17" s="413" t="s">
        <v>1719</v>
      </c>
      <c r="N17" s="411" t="s">
        <v>511</v>
      </c>
    </row>
    <row r="18" spans="1:15" s="52" customFormat="1" ht="16" thickBot="1">
      <c r="A18" s="407" t="s">
        <v>1015</v>
      </c>
      <c r="B18" s="399">
        <v>40695</v>
      </c>
      <c r="C18" s="400">
        <v>34594</v>
      </c>
      <c r="D18" s="399">
        <v>6101</v>
      </c>
      <c r="E18" s="399">
        <v>500</v>
      </c>
      <c r="F18" s="399">
        <v>184</v>
      </c>
      <c r="G18" s="399">
        <v>161</v>
      </c>
      <c r="H18" s="399">
        <v>74</v>
      </c>
      <c r="I18" s="399">
        <v>3411</v>
      </c>
      <c r="J18" s="399">
        <v>1755</v>
      </c>
      <c r="K18" s="401">
        <f>D18/B18</f>
        <v>0.14992013760904288</v>
      </c>
      <c r="L18" s="401">
        <f>G18/(B30+H18+G18)</f>
        <v>8.0504025201260064E-3</v>
      </c>
      <c r="M18" s="402">
        <f>E18/(B36+F18+E18)</f>
        <v>3.2228954492716254E-2</v>
      </c>
      <c r="N18" s="408">
        <f>(G18+E18)/(E18+F18+G18+H18+C18)</f>
        <v>1.8612902317461211E-2</v>
      </c>
    </row>
    <row r="19" spans="1:15" s="148" customFormat="1" ht="16" thickBot="1">
      <c r="A19" s="407" t="s">
        <v>1154</v>
      </c>
      <c r="B19" s="399">
        <v>3141</v>
      </c>
      <c r="C19" s="399">
        <v>2811</v>
      </c>
      <c r="D19" s="403">
        <v>330</v>
      </c>
      <c r="E19" s="399">
        <v>28</v>
      </c>
      <c r="F19" s="399">
        <v>25</v>
      </c>
      <c r="G19" s="399">
        <v>30</v>
      </c>
      <c r="H19" s="399">
        <v>0</v>
      </c>
      <c r="I19" s="399">
        <v>47</v>
      </c>
      <c r="J19" s="399">
        <v>200</v>
      </c>
      <c r="K19" s="401">
        <f>D19/B19</f>
        <v>0.10506208213944604</v>
      </c>
      <c r="L19" s="404">
        <f>G19/(D30+H19+G19)</f>
        <v>2.8901734104046242E-2</v>
      </c>
      <c r="M19" s="404">
        <f>E19/(D36+F19+E19)</f>
        <v>1.5086206896551725E-2</v>
      </c>
      <c r="N19" s="408">
        <f>(G19+E19)/(E19+F19+G19+H19+C19)</f>
        <v>2.0041465100207326E-2</v>
      </c>
    </row>
    <row r="20" spans="1:15" s="176" customFormat="1" ht="16" thickBot="1">
      <c r="A20" s="407" t="s">
        <v>1155</v>
      </c>
      <c r="B20" s="399">
        <v>253</v>
      </c>
      <c r="C20" s="399">
        <v>194</v>
      </c>
      <c r="D20" s="399">
        <v>59</v>
      </c>
      <c r="E20" s="405">
        <v>4</v>
      </c>
      <c r="F20" s="399">
        <v>0</v>
      </c>
      <c r="G20" s="399">
        <v>4</v>
      </c>
      <c r="H20" s="399">
        <v>0</v>
      </c>
      <c r="I20" s="399">
        <v>31</v>
      </c>
      <c r="J20" s="399">
        <v>20</v>
      </c>
      <c r="K20" s="401">
        <f t="shared" ref="K20:K22" si="10">D20/B20</f>
        <v>0.233201581027668</v>
      </c>
      <c r="L20" s="404">
        <f>G20/(F30+H20+G20)</f>
        <v>4.4444444444444446E-2</v>
      </c>
      <c r="M20" s="404">
        <f>E20/(F36+F20+E20)</f>
        <v>3.5714285714285712E-2</v>
      </c>
      <c r="N20" s="408">
        <f t="shared" ref="N20:N22" si="11">(G20+E20)/(E20+F20+G20+H20+C20)</f>
        <v>3.9603960396039604E-2</v>
      </c>
    </row>
    <row r="21" spans="1:15" s="176" customFormat="1" ht="16" thickBot="1">
      <c r="A21" s="407" t="s">
        <v>1156</v>
      </c>
      <c r="B21" s="399">
        <v>6521</v>
      </c>
      <c r="C21" s="399">
        <v>6134</v>
      </c>
      <c r="D21" s="399">
        <v>387</v>
      </c>
      <c r="E21" s="399">
        <v>98</v>
      </c>
      <c r="F21" s="399">
        <v>45</v>
      </c>
      <c r="G21" s="399">
        <v>3</v>
      </c>
      <c r="H21" s="399">
        <v>0</v>
      </c>
      <c r="I21" s="399">
        <v>41</v>
      </c>
      <c r="J21" s="399">
        <v>200</v>
      </c>
      <c r="K21" s="401">
        <f t="shared" si="10"/>
        <v>5.9346725962275727E-2</v>
      </c>
      <c r="L21" s="404">
        <f>G21/(H30+H21+G21)</f>
        <v>1.1342155009451795E-3</v>
      </c>
      <c r="M21" s="404">
        <f>E21/(H36+F21+E21)</f>
        <v>2.6960110041265476E-2</v>
      </c>
      <c r="N21" s="408">
        <f t="shared" si="11"/>
        <v>1.6082802547770701E-2</v>
      </c>
    </row>
    <row r="22" spans="1:15" s="176" customFormat="1" ht="16" thickBot="1">
      <c r="A22" s="407" t="s">
        <v>1157</v>
      </c>
      <c r="B22" s="399">
        <v>2120</v>
      </c>
      <c r="C22" s="399">
        <v>2028</v>
      </c>
      <c r="D22" s="399">
        <v>92</v>
      </c>
      <c r="E22" s="399">
        <v>34</v>
      </c>
      <c r="F22" s="406">
        <v>0</v>
      </c>
      <c r="G22" s="399">
        <v>0</v>
      </c>
      <c r="H22" s="399">
        <v>0</v>
      </c>
      <c r="I22" s="399">
        <v>0</v>
      </c>
      <c r="J22" s="399">
        <v>58</v>
      </c>
      <c r="K22" s="401">
        <f t="shared" si="10"/>
        <v>4.3396226415094337E-2</v>
      </c>
      <c r="L22" s="404">
        <f>G22/(J30+H22+G22)</f>
        <v>0</v>
      </c>
      <c r="M22" s="404">
        <f>E22/(J36+F22+E22)</f>
        <v>2.8571428571428571E-2</v>
      </c>
      <c r="N22" s="408">
        <f t="shared" si="11"/>
        <v>1.6488845780795344E-2</v>
      </c>
    </row>
    <row r="23" spans="1:15" s="157" customFormat="1" ht="16" thickBot="1">
      <c r="A23" s="414" t="s">
        <v>644</v>
      </c>
      <c r="B23" s="415">
        <f>B18-B19-B20-B21-B22</f>
        <v>28660</v>
      </c>
      <c r="C23" s="415">
        <f>C18-C19-C20-C21-C22</f>
        <v>23427</v>
      </c>
      <c r="D23" s="415">
        <f t="shared" ref="D23:J23" si="12">D18-D19-D20-D21-D22</f>
        <v>5233</v>
      </c>
      <c r="E23" s="415">
        <f t="shared" si="12"/>
        <v>336</v>
      </c>
      <c r="F23" s="415">
        <f t="shared" si="12"/>
        <v>114</v>
      </c>
      <c r="G23" s="415">
        <f t="shared" si="12"/>
        <v>124</v>
      </c>
      <c r="H23" s="415">
        <f t="shared" si="12"/>
        <v>74</v>
      </c>
      <c r="I23" s="415">
        <f t="shared" si="12"/>
        <v>3292</v>
      </c>
      <c r="J23" s="415">
        <f t="shared" si="12"/>
        <v>1277</v>
      </c>
      <c r="K23" s="416">
        <f>D23/B23</f>
        <v>0.18258897418004186</v>
      </c>
      <c r="L23" s="417">
        <f>G23/(L30+H23+G23)</f>
        <v>8.0760713820502792E-3</v>
      </c>
      <c r="M23" s="417">
        <f>E23/(L36+F23+E23)</f>
        <v>3.8527691778465774E-2</v>
      </c>
      <c r="N23" s="418">
        <f>(G23+E23)/(E23+F23+G23+H23+C23)</f>
        <v>1.9106957424714435E-2</v>
      </c>
    </row>
    <row r="24" spans="1:15" ht="16" thickBot="1">
      <c r="A24" s="811" t="s">
        <v>654</v>
      </c>
      <c r="B24" s="812"/>
      <c r="C24" s="813"/>
      <c r="D24" s="813"/>
      <c r="E24" s="415"/>
      <c r="F24" s="415"/>
      <c r="G24" s="415"/>
      <c r="H24" s="415"/>
      <c r="I24" s="415"/>
      <c r="J24" s="415"/>
      <c r="K24" s="416" t="e">
        <f>D24/B24</f>
        <v>#DIV/0!</v>
      </c>
      <c r="L24" s="417"/>
      <c r="M24" s="417"/>
      <c r="N24" s="418" t="e">
        <f>(G24+E24)/(E24+F24+G24+H24+C24)</f>
        <v>#DIV/0!</v>
      </c>
      <c r="O24" s="151"/>
    </row>
    <row r="25" spans="1:15" s="148" customFormat="1">
      <c r="A25" s="921" t="s">
        <v>655</v>
      </c>
      <c r="B25" s="922"/>
      <c r="C25" s="923"/>
      <c r="D25" s="923"/>
      <c r="E25" s="923"/>
      <c r="F25" s="923"/>
      <c r="G25" s="923"/>
      <c r="H25" s="924"/>
      <c r="I25" s="924"/>
      <c r="J25" s="923"/>
      <c r="K25" s="925" t="e">
        <f>D25/B25</f>
        <v>#DIV/0!</v>
      </c>
      <c r="L25" s="926"/>
      <c r="M25" s="926"/>
      <c r="N25" s="927" t="e">
        <f>(G25+E25)/(E25+F25+G25+H25+C25)</f>
        <v>#DIV/0!</v>
      </c>
    </row>
    <row r="26" spans="1:15" s="52" customFormat="1" ht="20.25" customHeight="1">
      <c r="A26" s="465" t="s">
        <v>1679</v>
      </c>
      <c r="B26" s="148"/>
      <c r="C26" s="148"/>
      <c r="D26" s="148"/>
      <c r="E26" s="148"/>
      <c r="F26" s="148"/>
      <c r="G26" s="148"/>
      <c r="H26" s="148"/>
      <c r="I26" s="148"/>
      <c r="J26" s="148"/>
      <c r="K26" s="148"/>
      <c r="L26" s="148"/>
      <c r="M26" s="67"/>
      <c r="N26" s="68"/>
    </row>
    <row r="27" spans="1:15" ht="24" hidden="1" customHeight="1" thickBot="1">
      <c r="A27" s="858"/>
      <c r="B27" s="860" t="s">
        <v>1158</v>
      </c>
      <c r="C27" s="861"/>
      <c r="D27" s="860" t="s">
        <v>1039</v>
      </c>
      <c r="E27" s="861"/>
      <c r="F27" s="860" t="s">
        <v>1027</v>
      </c>
      <c r="G27" s="861"/>
      <c r="H27" s="860" t="s">
        <v>1021</v>
      </c>
      <c r="I27" s="861"/>
      <c r="J27" s="860" t="s">
        <v>1059</v>
      </c>
      <c r="K27" s="861"/>
      <c r="L27" s="203" t="s">
        <v>644</v>
      </c>
      <c r="M27" s="176"/>
    </row>
    <row r="28" spans="1:15" s="52" customFormat="1" ht="30" hidden="1" customHeight="1" thickBot="1">
      <c r="A28" s="859"/>
      <c r="B28" s="121" t="s">
        <v>74</v>
      </c>
      <c r="C28" s="175" t="s">
        <v>107</v>
      </c>
      <c r="D28" s="121" t="s">
        <v>74</v>
      </c>
      <c r="E28" s="175" t="s">
        <v>107</v>
      </c>
      <c r="F28" s="121" t="s">
        <v>74</v>
      </c>
      <c r="G28" s="175" t="s">
        <v>107</v>
      </c>
      <c r="H28" s="121" t="s">
        <v>74</v>
      </c>
      <c r="I28" s="175" t="s">
        <v>107</v>
      </c>
      <c r="J28" s="121" t="s">
        <v>74</v>
      </c>
      <c r="K28" s="175" t="s">
        <v>107</v>
      </c>
      <c r="L28" s="204"/>
      <c r="M28" s="21"/>
    </row>
    <row r="29" spans="1:15" s="52" customFormat="1" ht="19.5" hidden="1" customHeight="1">
      <c r="A29" s="114" t="s">
        <v>78</v>
      </c>
      <c r="B29" s="115" t="s">
        <v>1172</v>
      </c>
      <c r="C29" s="116" t="s">
        <v>1198</v>
      </c>
      <c r="D29" s="115" t="s">
        <v>1173</v>
      </c>
      <c r="E29" s="116" t="s">
        <v>859</v>
      </c>
      <c r="F29" s="115" t="s">
        <v>797</v>
      </c>
      <c r="G29" s="116" t="s">
        <v>759</v>
      </c>
      <c r="H29" s="115" t="s">
        <v>1174</v>
      </c>
      <c r="I29" s="116" t="s">
        <v>840</v>
      </c>
      <c r="J29" s="115" t="s">
        <v>1175</v>
      </c>
      <c r="K29" s="116" t="s">
        <v>762</v>
      </c>
      <c r="L29" s="205"/>
      <c r="M29" s="21"/>
    </row>
    <row r="30" spans="1:15" s="52" customFormat="1" ht="94.5" hidden="1" customHeight="1">
      <c r="A30" s="109" t="s">
        <v>512</v>
      </c>
      <c r="B30" s="97" t="s">
        <v>1176</v>
      </c>
      <c r="C30" s="98" t="s">
        <v>909</v>
      </c>
      <c r="D30" s="97" t="s">
        <v>1177</v>
      </c>
      <c r="E30" s="98" t="s">
        <v>901</v>
      </c>
      <c r="F30" s="97" t="s">
        <v>543</v>
      </c>
      <c r="G30" s="98" t="s">
        <v>129</v>
      </c>
      <c r="H30" s="97" t="s">
        <v>1178</v>
      </c>
      <c r="I30" s="98" t="s">
        <v>832</v>
      </c>
      <c r="J30" s="97" t="s">
        <v>941</v>
      </c>
      <c r="K30" s="98" t="s">
        <v>917</v>
      </c>
      <c r="L30" s="206">
        <f>B30-D30-F30-H30-J30</f>
        <v>15156</v>
      </c>
      <c r="M30" s="21"/>
    </row>
    <row r="31" spans="1:15" s="52" customFormat="1" ht="21" hidden="1" customHeight="1">
      <c r="A31" s="158" t="s">
        <v>513</v>
      </c>
      <c r="B31" s="159" t="s">
        <v>1179</v>
      </c>
      <c r="C31" s="160" t="s">
        <v>1302</v>
      </c>
      <c r="D31" s="159" t="s">
        <v>813</v>
      </c>
      <c r="E31" s="160" t="s">
        <v>262</v>
      </c>
      <c r="F31" s="159" t="s">
        <v>484</v>
      </c>
      <c r="G31" s="160" t="s">
        <v>200</v>
      </c>
      <c r="H31" s="159" t="s">
        <v>1180</v>
      </c>
      <c r="I31" s="160" t="s">
        <v>204</v>
      </c>
      <c r="J31" s="159" t="s">
        <v>1181</v>
      </c>
      <c r="K31" s="160" t="s">
        <v>609</v>
      </c>
      <c r="L31" s="207"/>
      <c r="M31" s="21"/>
    </row>
    <row r="32" spans="1:15" hidden="1">
      <c r="A32" s="100" t="s">
        <v>514</v>
      </c>
      <c r="B32" s="97" t="s">
        <v>1182</v>
      </c>
      <c r="C32" s="98" t="s">
        <v>1303</v>
      </c>
      <c r="D32" s="97" t="s">
        <v>722</v>
      </c>
      <c r="E32" s="98" t="s">
        <v>419</v>
      </c>
      <c r="F32" s="97" t="s">
        <v>76</v>
      </c>
      <c r="G32" s="98" t="s">
        <v>728</v>
      </c>
      <c r="H32" s="97" t="s">
        <v>1183</v>
      </c>
      <c r="I32" s="98" t="s">
        <v>917</v>
      </c>
      <c r="J32" s="97" t="s">
        <v>784</v>
      </c>
      <c r="K32" s="98" t="s">
        <v>761</v>
      </c>
      <c r="L32" s="206"/>
    </row>
    <row r="33" spans="1:19" hidden="1">
      <c r="A33" s="93" t="s">
        <v>515</v>
      </c>
      <c r="B33" s="111" t="s">
        <v>1184</v>
      </c>
      <c r="C33" s="95" t="s">
        <v>1304</v>
      </c>
      <c r="D33" s="111" t="s">
        <v>73</v>
      </c>
      <c r="E33" s="95" t="s">
        <v>470</v>
      </c>
      <c r="F33" s="111" t="s">
        <v>705</v>
      </c>
      <c r="G33" s="95" t="s">
        <v>805</v>
      </c>
      <c r="H33" s="111" t="s">
        <v>807</v>
      </c>
      <c r="I33" s="95" t="s">
        <v>635</v>
      </c>
      <c r="J33" s="111" t="s">
        <v>502</v>
      </c>
      <c r="K33" s="95" t="s">
        <v>779</v>
      </c>
      <c r="L33" s="208"/>
    </row>
    <row r="34" spans="1:19" hidden="1">
      <c r="A34" s="100" t="s">
        <v>516</v>
      </c>
      <c r="B34" s="110" t="s">
        <v>816</v>
      </c>
      <c r="C34" s="98" t="s">
        <v>420</v>
      </c>
      <c r="D34" s="110" t="s">
        <v>58</v>
      </c>
      <c r="E34" s="98" t="s">
        <v>114</v>
      </c>
      <c r="F34" s="110" t="s">
        <v>58</v>
      </c>
      <c r="G34" s="98" t="s">
        <v>117</v>
      </c>
      <c r="H34" s="110" t="s">
        <v>476</v>
      </c>
      <c r="I34" s="98" t="s">
        <v>754</v>
      </c>
      <c r="J34" s="110" t="s">
        <v>58</v>
      </c>
      <c r="K34" s="98" t="s">
        <v>117</v>
      </c>
      <c r="L34" s="209"/>
    </row>
    <row r="35" spans="1:19" hidden="1">
      <c r="A35" s="93" t="s">
        <v>517</v>
      </c>
      <c r="B35" s="111" t="s">
        <v>738</v>
      </c>
      <c r="C35" s="95" t="s">
        <v>432</v>
      </c>
      <c r="D35" s="111" t="s">
        <v>58</v>
      </c>
      <c r="E35" s="95" t="s">
        <v>114</v>
      </c>
      <c r="F35" s="111" t="s">
        <v>58</v>
      </c>
      <c r="G35" s="95" t="s">
        <v>117</v>
      </c>
      <c r="H35" s="111" t="s">
        <v>58</v>
      </c>
      <c r="I35" s="95" t="s">
        <v>116</v>
      </c>
      <c r="J35" s="111" t="s">
        <v>707</v>
      </c>
      <c r="K35" s="95" t="s">
        <v>200</v>
      </c>
      <c r="L35" s="208"/>
      <c r="M35" s="69"/>
    </row>
    <row r="36" spans="1:19" ht="21" hidden="1" customHeight="1">
      <c r="A36" s="109" t="s">
        <v>518</v>
      </c>
      <c r="B36" s="97" t="s">
        <v>1185</v>
      </c>
      <c r="C36" s="98" t="s">
        <v>1195</v>
      </c>
      <c r="D36" s="97" t="s">
        <v>1186</v>
      </c>
      <c r="E36" s="98" t="s">
        <v>519</v>
      </c>
      <c r="F36" s="97" t="s">
        <v>639</v>
      </c>
      <c r="G36" s="98" t="s">
        <v>535</v>
      </c>
      <c r="H36" s="97" t="s">
        <v>1187</v>
      </c>
      <c r="I36" s="98" t="s">
        <v>1196</v>
      </c>
      <c r="J36" s="97" t="s">
        <v>1188</v>
      </c>
      <c r="K36" s="98" t="s">
        <v>331</v>
      </c>
      <c r="L36" s="206">
        <f>B36-D36-F36-H36-J36</f>
        <v>8271</v>
      </c>
    </row>
    <row r="37" spans="1:19" hidden="1">
      <c r="A37" s="93" t="s">
        <v>513</v>
      </c>
      <c r="B37" s="94" t="s">
        <v>1189</v>
      </c>
      <c r="C37" s="95" t="s">
        <v>1305</v>
      </c>
      <c r="D37" s="94" t="s">
        <v>799</v>
      </c>
      <c r="E37" s="95" t="s">
        <v>741</v>
      </c>
      <c r="F37" s="94" t="s">
        <v>484</v>
      </c>
      <c r="G37" s="95" t="s">
        <v>752</v>
      </c>
      <c r="H37" s="94" t="s">
        <v>1190</v>
      </c>
      <c r="I37" s="95" t="s">
        <v>1306</v>
      </c>
      <c r="J37" s="94" t="s">
        <v>1191</v>
      </c>
      <c r="K37" s="95" t="s">
        <v>609</v>
      </c>
      <c r="L37" s="210"/>
    </row>
    <row r="38" spans="1:19" hidden="1">
      <c r="A38" s="100" t="s">
        <v>514</v>
      </c>
      <c r="B38" s="97" t="s">
        <v>1192</v>
      </c>
      <c r="C38" s="98" t="s">
        <v>1307</v>
      </c>
      <c r="D38" s="97" t="s">
        <v>891</v>
      </c>
      <c r="E38" s="98" t="s">
        <v>108</v>
      </c>
      <c r="F38" s="97" t="s">
        <v>680</v>
      </c>
      <c r="G38" s="98" t="s">
        <v>779</v>
      </c>
      <c r="H38" s="97" t="s">
        <v>1193</v>
      </c>
      <c r="I38" s="98" t="s">
        <v>1308</v>
      </c>
      <c r="J38" s="97" t="s">
        <v>475</v>
      </c>
      <c r="K38" s="98" t="s">
        <v>775</v>
      </c>
      <c r="L38" s="206"/>
    </row>
    <row r="39" spans="1:19" ht="24.75" hidden="1" customHeight="1">
      <c r="A39" s="93" t="s">
        <v>515</v>
      </c>
      <c r="B39" s="111" t="s">
        <v>1194</v>
      </c>
      <c r="C39" s="95" t="s">
        <v>474</v>
      </c>
      <c r="D39" s="111" t="s">
        <v>678</v>
      </c>
      <c r="E39" s="95" t="s">
        <v>413</v>
      </c>
      <c r="F39" s="111" t="s">
        <v>742</v>
      </c>
      <c r="G39" s="95" t="s">
        <v>117</v>
      </c>
      <c r="H39" s="111" t="s">
        <v>465</v>
      </c>
      <c r="I39" s="95" t="s">
        <v>576</v>
      </c>
      <c r="J39" s="111" t="s">
        <v>63</v>
      </c>
      <c r="K39" s="95" t="s">
        <v>116</v>
      </c>
      <c r="L39" s="208"/>
    </row>
    <row r="40" spans="1:19" hidden="1">
      <c r="A40" s="100" t="s">
        <v>516</v>
      </c>
      <c r="B40" s="110" t="s">
        <v>402</v>
      </c>
      <c r="C40" s="98" t="s">
        <v>199</v>
      </c>
      <c r="D40" s="110" t="s">
        <v>67</v>
      </c>
      <c r="E40" s="98" t="s">
        <v>749</v>
      </c>
      <c r="F40" s="110" t="s">
        <v>58</v>
      </c>
      <c r="G40" s="98" t="s">
        <v>117</v>
      </c>
      <c r="H40" s="110" t="s">
        <v>624</v>
      </c>
      <c r="I40" s="98" t="s">
        <v>777</v>
      </c>
      <c r="J40" s="110" t="s">
        <v>789</v>
      </c>
      <c r="K40" s="98" t="s">
        <v>733</v>
      </c>
      <c r="L40" s="209"/>
    </row>
    <row r="41" spans="1:19" ht="16" hidden="1" thickBot="1">
      <c r="A41" s="117" t="s">
        <v>517</v>
      </c>
      <c r="B41" s="112" t="s">
        <v>791</v>
      </c>
      <c r="C41" s="105" t="s">
        <v>750</v>
      </c>
      <c r="D41" s="112" t="s">
        <v>60</v>
      </c>
      <c r="E41" s="105" t="s">
        <v>749</v>
      </c>
      <c r="F41" s="112" t="s">
        <v>58</v>
      </c>
      <c r="G41" s="105" t="s">
        <v>117</v>
      </c>
      <c r="H41" s="112" t="s">
        <v>707</v>
      </c>
      <c r="I41" s="105" t="s">
        <v>200</v>
      </c>
      <c r="J41" s="112" t="s">
        <v>58</v>
      </c>
      <c r="K41" s="105" t="s">
        <v>117</v>
      </c>
      <c r="L41" s="211"/>
    </row>
    <row r="42" spans="1:19" hidden="1">
      <c r="A42" s="856" t="s">
        <v>656</v>
      </c>
      <c r="B42" s="857"/>
      <c r="C42" s="148"/>
      <c r="D42" s="148"/>
      <c r="E42" s="148"/>
      <c r="F42" s="148"/>
      <c r="G42" s="148"/>
      <c r="H42" s="148"/>
      <c r="I42" s="148"/>
      <c r="J42" s="148"/>
      <c r="K42" s="148"/>
      <c r="L42" s="148"/>
      <c r="M42" s="148"/>
      <c r="N42" s="148"/>
    </row>
    <row r="43" spans="1:19" s="69" customFormat="1">
      <c r="B43" s="21"/>
      <c r="C43" s="21"/>
      <c r="D43" s="21"/>
      <c r="E43" s="21"/>
      <c r="F43" s="21"/>
      <c r="G43" s="21"/>
      <c r="H43" s="21"/>
      <c r="I43" s="21"/>
      <c r="J43" s="21"/>
      <c r="K43" s="21"/>
      <c r="L43" s="21"/>
      <c r="M43" s="21"/>
      <c r="N43" s="21"/>
      <c r="O43" s="21"/>
      <c r="P43" s="21"/>
      <c r="Q43" s="21"/>
      <c r="R43" s="21"/>
      <c r="S43" s="21"/>
    </row>
  </sheetData>
  <mergeCells count="10">
    <mergeCell ref="B3:S3"/>
    <mergeCell ref="A42:B42"/>
    <mergeCell ref="A27:A28"/>
    <mergeCell ref="B27:C27"/>
    <mergeCell ref="D27:E27"/>
    <mergeCell ref="B16:D16"/>
    <mergeCell ref="E16:J16"/>
    <mergeCell ref="F27:G27"/>
    <mergeCell ref="H27:I27"/>
    <mergeCell ref="J27:K27"/>
  </mergeCells>
  <dataValidations count="39">
    <dataValidation allowBlank="1" showInputMessage="1" showErrorMessage="1" prompt="HOUSING UNITS by TYPE" sqref="B3" xr:uid="{00000000-0002-0000-0600-000000000000}"/>
    <dataValidation allowBlank="1" showInputMessage="1" showErrorMessage="1" prompt=" Housing Units by Type Data table Heading Total" sqref="B4" xr:uid="{00000000-0002-0000-0600-000001000000}"/>
    <dataValidation allowBlank="1" showInputMessage="1" showErrorMessage="1" prompt=" Housing Units by Type Data table Heading Total2" sqref="C4" xr:uid="{00000000-0002-0000-0600-000002000000}"/>
    <dataValidation allowBlank="1" showInputMessage="1" showErrorMessage="1" prompt=" Housing Units by Type Data table Heading Total3" sqref="D4" xr:uid="{00000000-0002-0000-0600-000003000000}"/>
    <dataValidation allowBlank="1" showInputMessage="1" showErrorMessage="1" prompt=" Housing Units by Type Data table Heading Single Detached" sqref="E4" xr:uid="{00000000-0002-0000-0600-000004000000}"/>
    <dataValidation allowBlank="1" showInputMessage="1" showErrorMessage="1" prompt=" Housing Units by Type Data table Heading Single Detached2" sqref="F4" xr:uid="{00000000-0002-0000-0600-000005000000}"/>
    <dataValidation allowBlank="1" showInputMessage="1" showErrorMessage="1" prompt=" Housing Units by Type Data table Heading Single Detached3" sqref="G4" xr:uid="{00000000-0002-0000-0600-000006000000}"/>
    <dataValidation allowBlank="1" showInputMessage="1" showErrorMessage="1" prompt=" Housing Units by Type Data table Heading Single Attached" sqref="H4" xr:uid="{00000000-0002-0000-0600-000007000000}"/>
    <dataValidation allowBlank="1" showInputMessage="1" showErrorMessage="1" prompt=" Housing Units by Type Data table Heading Single Attached2" sqref="I4" xr:uid="{00000000-0002-0000-0600-000008000000}"/>
    <dataValidation allowBlank="1" showInputMessage="1" showErrorMessage="1" prompt=" Housing Units by Type Data table Heading Single Attached3" sqref="J4" xr:uid="{00000000-0002-0000-0600-000009000000}"/>
    <dataValidation allowBlank="1" showInputMessage="1" showErrorMessage="1" prompt=" Housing Units by Type Data table Heading Two to Four" sqref="K4" xr:uid="{00000000-0002-0000-0600-00000A000000}"/>
    <dataValidation allowBlank="1" showInputMessage="1" showErrorMessage="1" prompt=" Housing Units by Type Data table Heading Two to Four2" sqref="L4" xr:uid="{00000000-0002-0000-0600-00000B000000}"/>
    <dataValidation allowBlank="1" showInputMessage="1" showErrorMessage="1" prompt=" Housing Units by Type Data table Heading Two to Four3" sqref="M4" xr:uid="{00000000-0002-0000-0600-00000C000000}"/>
    <dataValidation allowBlank="1" showInputMessage="1" showErrorMessage="1" prompt=" Housing Units by Type Data table Heading Five Plus" sqref="N4" xr:uid="{00000000-0002-0000-0600-00000D000000}"/>
    <dataValidation allowBlank="1" showInputMessage="1" showErrorMessage="1" prompt=" Housing Units by Type Data table Heading Five Plus2" sqref="O4" xr:uid="{00000000-0002-0000-0600-00000E000000}"/>
    <dataValidation allowBlank="1" showInputMessage="1" showErrorMessage="1" prompt=" Housing Units by Type Data table Heading Five Plus3" sqref="P4" xr:uid="{00000000-0002-0000-0600-00000F000000}"/>
    <dataValidation allowBlank="1" showInputMessage="1" showErrorMessage="1" prompt=" Housing Units by Type Data table Heading Mobile Homes" sqref="Q4" xr:uid="{00000000-0002-0000-0600-000010000000}"/>
    <dataValidation allowBlank="1" showInputMessage="1" showErrorMessage="1" prompt=" Housing Units by Type Data table Heading Mobile Homes2" sqref="R4" xr:uid="{00000000-0002-0000-0600-000011000000}"/>
    <dataValidation allowBlank="1" showInputMessage="1" showErrorMessage="1" prompt=" Housing Units by Type Data table Heading Mobile Homes3" sqref="S4" xr:uid="{00000000-0002-0000-0600-000012000000}"/>
    <dataValidation allowBlank="1" showInputMessage="1" showErrorMessage="1" prompt="B25004 - HOUSING STOCK BY TYPE OF VACANCY  Data Table Heading Total housing units" sqref="B17" xr:uid="{00000000-0002-0000-0600-000013000000}"/>
    <dataValidation allowBlank="1" showInputMessage="1" showErrorMessage="1" prompt="B25004 - HOUSING STOCK BY TYPE OF VACANCY  Data Table Heading  Occupied housing units" sqref="C17" xr:uid="{00000000-0002-0000-0600-000014000000}"/>
    <dataValidation allowBlank="1" showInputMessage="1" showErrorMessage="1" prompt="B25004 - HOUSING STOCK BY TYPE OF VACANCY Data Table Heading  Vacant housing units" sqref="D17" xr:uid="{00000000-0002-0000-0600-000015000000}"/>
    <dataValidation allowBlank="1" showInputMessage="1" showErrorMessage="1" prompt="B25004 - Housing Stock By Type of Vacancy Data table Heading For Rent" sqref="E17" xr:uid="{00000000-0002-0000-0600-000016000000}"/>
    <dataValidation allowBlank="1" showInputMessage="1" showErrorMessage="1" prompt="B25004 - Housing Stock By Type of Vacancy Data table Heading  Rented, not occupied" sqref="F17" xr:uid="{00000000-0002-0000-0600-000017000000}"/>
    <dataValidation allowBlank="1" showInputMessage="1" showErrorMessage="1" prompt="B25004 - Housing Stock By Type of Vacancy Data table Heading For sale only" sqref="G17" xr:uid="{00000000-0002-0000-0600-000018000000}"/>
    <dataValidation allowBlank="1" showInputMessage="1" showErrorMessage="1" prompt="B25004 - Housing Stock By Type of Vacancy Data table Heading Sold, not occupied" sqref="H17" xr:uid="{00000000-0002-0000-0600-000019000000}"/>
    <dataValidation allowBlank="1" showInputMessage="1" showErrorMessage="1" prompt="B25004 - Housing Stock By Type of Vacancy Data table Heading   For seasonal, recreational, or occasional use" sqref="I17" xr:uid="{00000000-0002-0000-0600-00001A000000}"/>
    <dataValidation allowBlank="1" showInputMessage="1" showErrorMessage="1" prompt="B25004 - Housing Stock By Type of Vacancy Data table Heading Vacancy rate" sqref="K17" xr:uid="{00000000-0002-0000-0600-00001B000000}"/>
    <dataValidation allowBlank="1" showInputMessage="1" showErrorMessage="1" prompt="B25004 - HOUSING STOCK BY TYPE OF VACANCY Data Table Heading   All other vacants" sqref="J17" xr:uid="{00000000-0002-0000-0600-00001C000000}"/>
    <dataValidation allowBlank="1" showInputMessage="1" showErrorMessage="1" prompt="B25004 - HOUSING STOCK BY TYPE OF VACANCY Data Table Heading Homeowner Vacancy Rate" sqref="L17" xr:uid="{00000000-0002-0000-0600-00001D000000}"/>
    <dataValidation allowBlank="1" showInputMessage="1" showErrorMessage="1" prompt="B25004 - HOUSING STOCK BY TYPE OF VACANCY Data Table Heading Rental Vacancy Rate" sqref="M17" xr:uid="{00000000-0002-0000-0600-00001E000000}"/>
    <dataValidation allowBlank="1" showInputMessage="1" showErrorMessage="1" prompt="B25004 - HOUSING STOCK BY TYPE OF VACANCY Data Table Heading Vacancy Rate minus Seasonal " sqref="N17" xr:uid="{00000000-0002-0000-0600-00001F000000}"/>
    <dataValidation allowBlank="1" showInputMessage="1" showErrorMessage="1" prompt="This worksheet contains two tables - Table 9 and Table 10 -  Table 9 Starts from A4 to S11 and Table 10 Starts from A17 to N23" sqref="A1" xr:uid="{00000000-0002-0000-0600-000020000000}"/>
    <dataValidation allowBlank="1" showInputMessage="1" showErrorMessage="1" prompt="B25002" sqref="B16:D16" xr:uid="{00000000-0002-0000-0600-000021000000}"/>
    <dataValidation allowBlank="1" showInputMessage="1" showErrorMessage="1" prompt=" Housing Units by Type Data table Heading County / City" sqref="A4" xr:uid="{00000000-0002-0000-0600-000022000000}"/>
    <dataValidation allowBlank="1" showInputMessage="1" showErrorMessage="1" prompt="Housing Stock - Table 9" sqref="A2" xr:uid="{00000000-0002-0000-0600-000023000000}"/>
    <dataValidation allowBlank="1" showInputMessage="1" showErrorMessage="1" prompt="Housing Stock - Table  10" sqref="A15" xr:uid="{00000000-0002-0000-0600-000024000000}"/>
    <dataValidation allowBlank="1" showInputMessage="1" showErrorMessage="1" prompt="B25004 - HOUSING STOCK BY TYPE OF VACANCY" sqref="E16:J16" xr:uid="{00000000-0002-0000-0600-000025000000}"/>
    <dataValidation allowBlank="1" showInputMessage="1" showErrorMessage="1" prompt="B25004 - HOUSING STOCK BY TYPE OF VACANCY Data Table Heading Geography" sqref="A17" xr:uid="{00000000-0002-0000-0600-000026000000}"/>
  </dataValidations>
  <hyperlinks>
    <hyperlink ref="A13" r:id="rId1" display="Source : State of California, Department of Finance, E-5 Population and Housing Estimates for Cities, Counties and the State — January 1, 2011- 2013. Sacramento, California, May 2013" xr:uid="{00000000-0004-0000-0600-000000000000}"/>
    <hyperlink ref="A13:O13" r:id="rId2" display="Source : State of California, Department of Finance, E-5 Population and Housing Estimates for Cities, Counties and the State — January 1, 2011- 2018" xr:uid="{00000000-0004-0000-0600-000001000000}"/>
    <hyperlink ref="A25" r:id="rId3" xr:uid="{00000000-0004-0000-0600-000002000000}"/>
    <hyperlink ref="A24" r:id="rId4" xr:uid="{00000000-0004-0000-0600-000003000000}"/>
    <hyperlink ref="A42" r:id="rId5" xr:uid="{00000000-0004-0000-0600-000004000000}"/>
  </hyperlinks>
  <pageMargins left="0.7" right="0.7" top="0.75" bottom="0.75" header="0.3" footer="0.3"/>
  <pageSetup scale="30" fitToHeight="0" orientation="landscape" r:id="rId6"/>
  <headerFooter>
    <oddHeader>&amp;L6th Cycle Housing Element Data Package&amp;CMendocino County and the Cities Within</oddHeader>
    <oddFooter>&amp;LHCD-Housing Policy Division (HPD)&amp;CPage &amp;P&amp;R&amp;D</oddFooter>
  </headerFooter>
  <ignoredErrors>
    <ignoredError sqref="S5 D5 G5 J5" calculatedColumn="1"/>
  </ignoredErrors>
  <tableParts count="2">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24"/>
  <sheetViews>
    <sheetView topLeftCell="A23" zoomScale="85" zoomScaleNormal="85" workbookViewId="0">
      <selection activeCell="B43" sqref="B43"/>
    </sheetView>
  </sheetViews>
  <sheetFormatPr baseColWidth="10" defaultColWidth="8.83203125" defaultRowHeight="15"/>
  <cols>
    <col min="1" max="1" width="54.1640625" customWidth="1"/>
    <col min="2" max="2" width="24.5" customWidth="1"/>
    <col min="3" max="3" width="27.1640625" customWidth="1"/>
    <col min="4" max="4" width="15.6640625" customWidth="1"/>
    <col min="5" max="5" width="15.83203125" customWidth="1"/>
    <col min="6" max="7" width="14.83203125" customWidth="1"/>
    <col min="8" max="8" width="18.33203125" customWidth="1"/>
    <col min="9" max="9" width="17.5" customWidth="1"/>
    <col min="10" max="10" width="15.6640625" customWidth="1"/>
    <col min="11" max="11" width="15.83203125" customWidth="1"/>
    <col min="12" max="12" width="24.5" customWidth="1"/>
    <col min="13" max="13" width="24.83203125" customWidth="1"/>
    <col min="14" max="14" width="12" customWidth="1"/>
    <col min="15" max="15" width="12.1640625" customWidth="1"/>
    <col min="16" max="16" width="12.5" customWidth="1"/>
    <col min="17" max="17" width="11.5" customWidth="1"/>
    <col min="18" max="18" width="12.5" customWidth="1"/>
    <col min="19" max="19" width="11.83203125" customWidth="1"/>
    <col min="20" max="20" width="11.33203125" customWidth="1"/>
    <col min="21" max="21" width="12" customWidth="1"/>
    <col min="22" max="22" width="11" customWidth="1"/>
    <col min="23" max="23" width="11.1640625" customWidth="1"/>
  </cols>
  <sheetData>
    <row r="1" spans="1:23" s="215" customFormat="1" ht="18.75" customHeight="1">
      <c r="A1" s="732" t="s">
        <v>1733</v>
      </c>
      <c r="B1" s="443"/>
      <c r="C1" s="443"/>
      <c r="D1" s="443"/>
    </row>
    <row r="2" spans="1:23" ht="17">
      <c r="A2" s="658" t="s">
        <v>177</v>
      </c>
      <c r="B2" s="443"/>
      <c r="C2" s="148"/>
      <c r="D2" s="148"/>
      <c r="E2" s="148"/>
      <c r="F2" s="148"/>
      <c r="G2" s="148"/>
      <c r="H2" s="148"/>
      <c r="I2" s="148"/>
      <c r="J2" s="148"/>
      <c r="K2" s="148"/>
      <c r="L2" s="148"/>
      <c r="M2" s="148"/>
      <c r="N2" s="148"/>
      <c r="O2" s="148"/>
      <c r="P2" s="148"/>
      <c r="Q2" s="148"/>
      <c r="R2" s="148"/>
      <c r="S2" s="148"/>
      <c r="T2" s="148"/>
      <c r="U2" s="148"/>
      <c r="V2" s="148"/>
      <c r="W2" s="148"/>
    </row>
    <row r="3" spans="1:23" ht="31.5" customHeight="1">
      <c r="A3" s="834" t="s">
        <v>645</v>
      </c>
      <c r="B3" s="835"/>
      <c r="C3" s="835"/>
      <c r="D3" s="835"/>
      <c r="E3" s="835"/>
      <c r="F3" s="835"/>
      <c r="G3" s="835"/>
      <c r="H3" s="835"/>
      <c r="I3" s="835"/>
      <c r="J3" s="835"/>
      <c r="K3" s="835"/>
      <c r="L3" s="835"/>
      <c r="M3" s="835"/>
      <c r="N3" s="186"/>
      <c r="O3" s="186"/>
      <c r="P3" s="186"/>
      <c r="Q3" s="186"/>
      <c r="R3" s="186"/>
      <c r="S3" s="186"/>
      <c r="T3" s="161"/>
      <c r="U3" s="161"/>
      <c r="V3" s="161"/>
      <c r="W3" s="161"/>
    </row>
    <row r="4" spans="1:23" ht="15.75" customHeight="1">
      <c r="A4" s="834"/>
      <c r="B4" s="835"/>
      <c r="C4" s="835"/>
      <c r="D4" s="835"/>
      <c r="E4" s="835"/>
      <c r="F4" s="835"/>
      <c r="G4" s="835"/>
      <c r="H4" s="835"/>
      <c r="I4" s="835"/>
      <c r="J4" s="835"/>
      <c r="K4" s="835"/>
      <c r="L4" s="835"/>
      <c r="M4" s="835"/>
      <c r="N4" s="186"/>
      <c r="O4" s="186"/>
      <c r="P4" s="186"/>
      <c r="Q4" s="186"/>
      <c r="R4" s="186"/>
      <c r="S4" s="186"/>
      <c r="T4" s="161"/>
      <c r="U4" s="161"/>
      <c r="V4" s="161"/>
      <c r="W4" s="161"/>
    </row>
    <row r="5" spans="1:23" ht="15.75" customHeight="1" thickBot="1">
      <c r="A5" s="834"/>
      <c r="B5" s="835"/>
      <c r="C5" s="835"/>
      <c r="D5" s="835"/>
      <c r="E5" s="835"/>
      <c r="F5" s="835"/>
      <c r="G5" s="835"/>
      <c r="H5" s="835"/>
      <c r="I5" s="835"/>
      <c r="J5" s="835"/>
      <c r="K5" s="835"/>
      <c r="L5" s="835"/>
      <c r="M5" s="835"/>
      <c r="N5" s="186"/>
      <c r="O5" s="186"/>
      <c r="P5" s="186"/>
      <c r="Q5" s="186"/>
      <c r="R5" s="186"/>
      <c r="S5" s="186"/>
      <c r="T5" s="176"/>
      <c r="U5" s="176"/>
      <c r="V5" s="176"/>
      <c r="W5" s="176"/>
    </row>
    <row r="6" spans="1:23" ht="15.75" customHeight="1" thickBot="1">
      <c r="A6" s="476" t="s">
        <v>1709</v>
      </c>
      <c r="B6" s="305" t="s">
        <v>1015</v>
      </c>
      <c r="C6" s="307" t="s">
        <v>1687</v>
      </c>
      <c r="D6" s="305" t="s">
        <v>1039</v>
      </c>
      <c r="E6" s="307" t="s">
        <v>1688</v>
      </c>
      <c r="F6" s="305" t="s">
        <v>1027</v>
      </c>
      <c r="G6" s="307" t="s">
        <v>1689</v>
      </c>
      <c r="H6" s="305" t="s">
        <v>1021</v>
      </c>
      <c r="I6" s="307" t="s">
        <v>1690</v>
      </c>
      <c r="J6" s="305" t="s">
        <v>1059</v>
      </c>
      <c r="K6" s="307" t="s">
        <v>1691</v>
      </c>
      <c r="L6" s="305" t="s">
        <v>217</v>
      </c>
      <c r="M6" s="425" t="s">
        <v>1686</v>
      </c>
      <c r="N6" s="176"/>
      <c r="O6" s="176"/>
      <c r="P6" s="176"/>
      <c r="Q6" s="176"/>
    </row>
    <row r="7" spans="1:23" ht="18" thickBot="1">
      <c r="A7" s="476" t="s">
        <v>1724</v>
      </c>
      <c r="B7" s="361" t="s">
        <v>5</v>
      </c>
      <c r="C7" s="361" t="s">
        <v>3</v>
      </c>
      <c r="D7" s="361" t="s">
        <v>5</v>
      </c>
      <c r="E7" s="361" t="s">
        <v>3</v>
      </c>
      <c r="F7" s="361" t="s">
        <v>5</v>
      </c>
      <c r="G7" s="361" t="s">
        <v>3</v>
      </c>
      <c r="H7" s="361" t="s">
        <v>5</v>
      </c>
      <c r="I7" s="361" t="s">
        <v>3</v>
      </c>
      <c r="J7" s="361" t="s">
        <v>5</v>
      </c>
      <c r="K7" s="361" t="s">
        <v>3</v>
      </c>
      <c r="L7" s="361" t="s">
        <v>5</v>
      </c>
      <c r="M7" s="373" t="s">
        <v>3</v>
      </c>
    </row>
    <row r="8" spans="1:23" ht="17" thickBot="1">
      <c r="A8" s="423" t="s">
        <v>78</v>
      </c>
      <c r="B8" s="420">
        <v>51393</v>
      </c>
      <c r="C8" s="421" t="s">
        <v>786</v>
      </c>
      <c r="D8" s="420">
        <v>4196</v>
      </c>
      <c r="E8" s="421" t="s">
        <v>533</v>
      </c>
      <c r="F8" s="438">
        <v>252</v>
      </c>
      <c r="G8" s="421" t="s">
        <v>412</v>
      </c>
      <c r="H8" s="420">
        <v>9373</v>
      </c>
      <c r="I8" s="421" t="s">
        <v>1313</v>
      </c>
      <c r="J8" s="420">
        <v>3009</v>
      </c>
      <c r="K8" s="421" t="s">
        <v>1315</v>
      </c>
      <c r="L8" s="422">
        <f>B8-D8-F8-H8-J8</f>
        <v>34563</v>
      </c>
      <c r="M8" s="426">
        <f t="shared" ref="M8:M18" si="0">L8/$L$8</f>
        <v>1</v>
      </c>
    </row>
    <row r="9" spans="1:23" s="291" customFormat="1" ht="17" thickBot="1">
      <c r="A9" s="432" t="s">
        <v>251</v>
      </c>
      <c r="B9" s="433">
        <v>37295</v>
      </c>
      <c r="C9" s="434" t="s">
        <v>1316</v>
      </c>
      <c r="D9" s="433">
        <v>3097</v>
      </c>
      <c r="E9" s="434" t="s">
        <v>631</v>
      </c>
      <c r="F9" s="439">
        <v>212</v>
      </c>
      <c r="G9" s="434" t="s">
        <v>811</v>
      </c>
      <c r="H9" s="433">
        <v>7073</v>
      </c>
      <c r="I9" s="434" t="s">
        <v>1317</v>
      </c>
      <c r="J9" s="433">
        <v>1700</v>
      </c>
      <c r="K9" s="434" t="s">
        <v>330</v>
      </c>
      <c r="L9" s="435">
        <f t="shared" ref="L9:L18" si="1">B9-D9-F9-H9-J9</f>
        <v>25213</v>
      </c>
      <c r="M9" s="436">
        <f t="shared" si="0"/>
        <v>0.72947950120070593</v>
      </c>
    </row>
    <row r="10" spans="1:23" ht="17" thickBot="1">
      <c r="A10" s="424" t="s">
        <v>252</v>
      </c>
      <c r="B10" s="420">
        <v>33246</v>
      </c>
      <c r="C10" s="421" t="s">
        <v>1318</v>
      </c>
      <c r="D10" s="420">
        <v>2872</v>
      </c>
      <c r="E10" s="421" t="s">
        <v>1319</v>
      </c>
      <c r="F10" s="438">
        <v>190</v>
      </c>
      <c r="G10" s="421" t="s">
        <v>848</v>
      </c>
      <c r="H10" s="420">
        <v>6018</v>
      </c>
      <c r="I10" s="421" t="s">
        <v>726</v>
      </c>
      <c r="J10" s="420">
        <v>1572</v>
      </c>
      <c r="K10" s="421" t="s">
        <v>1320</v>
      </c>
      <c r="L10" s="422">
        <f t="shared" si="1"/>
        <v>22594</v>
      </c>
      <c r="M10" s="426">
        <f t="shared" si="0"/>
        <v>0.65370482886323522</v>
      </c>
    </row>
    <row r="11" spans="1:23" s="291" customFormat="1" ht="17" thickBot="1">
      <c r="A11" s="432" t="s">
        <v>335</v>
      </c>
      <c r="B11" s="433">
        <v>2202</v>
      </c>
      <c r="C11" s="434" t="s">
        <v>1321</v>
      </c>
      <c r="D11" s="439">
        <v>270</v>
      </c>
      <c r="E11" s="434" t="s">
        <v>520</v>
      </c>
      <c r="F11" s="439">
        <v>4</v>
      </c>
      <c r="G11" s="434" t="s">
        <v>805</v>
      </c>
      <c r="H11" s="439">
        <v>169</v>
      </c>
      <c r="I11" s="434" t="s">
        <v>111</v>
      </c>
      <c r="J11" s="439">
        <v>153</v>
      </c>
      <c r="K11" s="434" t="s">
        <v>632</v>
      </c>
      <c r="L11" s="435">
        <f t="shared" si="1"/>
        <v>1606</v>
      </c>
      <c r="M11" s="436">
        <f t="shared" si="0"/>
        <v>4.6465873911408155E-2</v>
      </c>
    </row>
    <row r="12" spans="1:23" ht="17" thickBot="1">
      <c r="A12" s="424" t="s">
        <v>260</v>
      </c>
      <c r="B12" s="420">
        <v>31044</v>
      </c>
      <c r="C12" s="421" t="s">
        <v>1322</v>
      </c>
      <c r="D12" s="420">
        <v>2602</v>
      </c>
      <c r="E12" s="421" t="s">
        <v>1323</v>
      </c>
      <c r="F12" s="438">
        <v>186</v>
      </c>
      <c r="G12" s="421" t="s">
        <v>480</v>
      </c>
      <c r="H12" s="420">
        <v>5849</v>
      </c>
      <c r="I12" s="421" t="s">
        <v>1313</v>
      </c>
      <c r="J12" s="420">
        <v>1419</v>
      </c>
      <c r="K12" s="421" t="s">
        <v>1324</v>
      </c>
      <c r="L12" s="422">
        <f t="shared" si="1"/>
        <v>20988</v>
      </c>
      <c r="M12" s="426">
        <f t="shared" si="0"/>
        <v>0.60723895495182711</v>
      </c>
    </row>
    <row r="13" spans="1:23" s="291" customFormat="1" ht="17" thickBot="1">
      <c r="A13" s="437" t="s">
        <v>261</v>
      </c>
      <c r="B13" s="433">
        <v>4049</v>
      </c>
      <c r="C13" s="434" t="s">
        <v>1325</v>
      </c>
      <c r="D13" s="439">
        <v>225</v>
      </c>
      <c r="E13" s="434" t="s">
        <v>423</v>
      </c>
      <c r="F13" s="439">
        <v>22</v>
      </c>
      <c r="G13" s="434" t="s">
        <v>116</v>
      </c>
      <c r="H13" s="433">
        <v>1055</v>
      </c>
      <c r="I13" s="434" t="s">
        <v>859</v>
      </c>
      <c r="J13" s="439">
        <v>128</v>
      </c>
      <c r="K13" s="434" t="s">
        <v>793</v>
      </c>
      <c r="L13" s="435">
        <f t="shared" si="1"/>
        <v>2619</v>
      </c>
      <c r="M13" s="436">
        <f t="shared" si="0"/>
        <v>7.5774672337470705E-2</v>
      </c>
    </row>
    <row r="14" spans="1:23" ht="17" thickBot="1">
      <c r="A14" s="424" t="s">
        <v>335</v>
      </c>
      <c r="B14" s="438">
        <v>601</v>
      </c>
      <c r="C14" s="421" t="s">
        <v>411</v>
      </c>
      <c r="D14" s="438">
        <v>26</v>
      </c>
      <c r="E14" s="421" t="s">
        <v>523</v>
      </c>
      <c r="F14" s="438">
        <v>0</v>
      </c>
      <c r="G14" s="421" t="s">
        <v>117</v>
      </c>
      <c r="H14" s="438">
        <v>217</v>
      </c>
      <c r="I14" s="421" t="s">
        <v>919</v>
      </c>
      <c r="J14" s="438">
        <v>0</v>
      </c>
      <c r="K14" s="421" t="s">
        <v>117</v>
      </c>
      <c r="L14" s="422">
        <f t="shared" si="1"/>
        <v>358</v>
      </c>
      <c r="M14" s="426">
        <f t="shared" si="0"/>
        <v>1.0357897173277782E-2</v>
      </c>
    </row>
    <row r="15" spans="1:23" s="291" customFormat="1" ht="17" thickBot="1">
      <c r="A15" s="432" t="s">
        <v>260</v>
      </c>
      <c r="B15" s="433">
        <v>3448</v>
      </c>
      <c r="C15" s="434" t="s">
        <v>1328</v>
      </c>
      <c r="D15" s="439">
        <v>199</v>
      </c>
      <c r="E15" s="434" t="s">
        <v>1204</v>
      </c>
      <c r="F15" s="439">
        <v>22</v>
      </c>
      <c r="G15" s="434" t="s">
        <v>116</v>
      </c>
      <c r="H15" s="439">
        <v>838</v>
      </c>
      <c r="I15" s="434" t="s">
        <v>546</v>
      </c>
      <c r="J15" s="439">
        <v>128</v>
      </c>
      <c r="K15" s="434" t="s">
        <v>793</v>
      </c>
      <c r="L15" s="435">
        <f t="shared" si="1"/>
        <v>2261</v>
      </c>
      <c r="M15" s="436">
        <f t="shared" si="0"/>
        <v>6.541677516419292E-2</v>
      </c>
    </row>
    <row r="16" spans="1:23" ht="17" thickBot="1">
      <c r="A16" s="424" t="s">
        <v>264</v>
      </c>
      <c r="B16" s="420">
        <v>14098</v>
      </c>
      <c r="C16" s="421" t="s">
        <v>1329</v>
      </c>
      <c r="D16" s="420">
        <v>1099</v>
      </c>
      <c r="E16" s="421" t="s">
        <v>800</v>
      </c>
      <c r="F16" s="438">
        <v>40</v>
      </c>
      <c r="G16" s="421" t="s">
        <v>200</v>
      </c>
      <c r="H16" s="420">
        <v>2300</v>
      </c>
      <c r="I16" s="421" t="s">
        <v>1330</v>
      </c>
      <c r="J16" s="420">
        <v>1309</v>
      </c>
      <c r="K16" s="421" t="s">
        <v>1306</v>
      </c>
      <c r="L16" s="422">
        <f t="shared" si="1"/>
        <v>9350</v>
      </c>
      <c r="M16" s="426">
        <f t="shared" si="0"/>
        <v>0.27052049879929402</v>
      </c>
    </row>
    <row r="17" spans="1:23" s="291" customFormat="1" ht="17" thickBot="1">
      <c r="A17" s="432" t="s">
        <v>335</v>
      </c>
      <c r="B17" s="433">
        <v>4629</v>
      </c>
      <c r="C17" s="434" t="s">
        <v>1325</v>
      </c>
      <c r="D17" s="439">
        <v>474</v>
      </c>
      <c r="E17" s="434" t="s">
        <v>981</v>
      </c>
      <c r="F17" s="439">
        <v>18</v>
      </c>
      <c r="G17" s="434" t="s">
        <v>467</v>
      </c>
      <c r="H17" s="439">
        <v>742</v>
      </c>
      <c r="I17" s="434" t="s">
        <v>204</v>
      </c>
      <c r="J17" s="439">
        <v>619</v>
      </c>
      <c r="K17" s="434" t="s">
        <v>474</v>
      </c>
      <c r="L17" s="435">
        <f t="shared" si="1"/>
        <v>2776</v>
      </c>
      <c r="M17" s="436">
        <f t="shared" si="0"/>
        <v>8.0317102103405369E-2</v>
      </c>
    </row>
    <row r="18" spans="1:23" ht="17" thickBot="1">
      <c r="A18" s="427" t="s">
        <v>260</v>
      </c>
      <c r="B18" s="428">
        <v>9469</v>
      </c>
      <c r="C18" s="429" t="s">
        <v>1272</v>
      </c>
      <c r="D18" s="440">
        <v>625</v>
      </c>
      <c r="E18" s="429" t="s">
        <v>197</v>
      </c>
      <c r="F18" s="440">
        <v>22</v>
      </c>
      <c r="G18" s="429" t="s">
        <v>749</v>
      </c>
      <c r="H18" s="428">
        <v>1558</v>
      </c>
      <c r="I18" s="429" t="s">
        <v>1331</v>
      </c>
      <c r="J18" s="440">
        <v>690</v>
      </c>
      <c r="K18" s="429" t="s">
        <v>1333</v>
      </c>
      <c r="L18" s="430">
        <f t="shared" si="1"/>
        <v>6574</v>
      </c>
      <c r="M18" s="431">
        <f t="shared" si="0"/>
        <v>0.19020339669588868</v>
      </c>
    </row>
    <row r="19" spans="1:23" ht="15.75" customHeight="1" thickBot="1">
      <c r="A19" s="877" t="s">
        <v>652</v>
      </c>
      <c r="B19" s="878"/>
      <c r="C19" s="878"/>
      <c r="D19" s="879"/>
      <c r="E19" s="320"/>
      <c r="F19" s="320"/>
      <c r="G19" s="320"/>
      <c r="H19" s="320"/>
      <c r="I19" s="320"/>
      <c r="J19" s="320"/>
      <c r="K19" s="320"/>
      <c r="L19" s="320"/>
      <c r="M19" s="320"/>
      <c r="N19" s="151"/>
      <c r="O19" s="148"/>
      <c r="P19" s="148"/>
      <c r="Q19" s="148"/>
      <c r="R19" s="148"/>
      <c r="S19" s="148"/>
      <c r="T19" s="151"/>
      <c r="U19" s="148"/>
      <c r="V19" s="148"/>
      <c r="W19" s="148"/>
    </row>
    <row r="20" spans="1:23">
      <c r="A20" s="113"/>
      <c r="B20" s="113"/>
      <c r="C20" s="113"/>
      <c r="D20" s="113"/>
      <c r="E20" s="148"/>
      <c r="F20" s="148"/>
      <c r="G20" s="148"/>
      <c r="H20" s="148"/>
      <c r="I20" s="148"/>
      <c r="J20" s="148"/>
      <c r="K20" s="148"/>
      <c r="L20" s="148"/>
      <c r="M20" s="148"/>
      <c r="N20" s="148"/>
      <c r="O20" s="148"/>
      <c r="P20" s="148"/>
      <c r="Q20" s="148"/>
      <c r="R20" s="148"/>
      <c r="S20" s="148"/>
      <c r="T20" s="148"/>
      <c r="U20" s="148"/>
      <c r="V20" s="148"/>
      <c r="W20" s="148"/>
    </row>
    <row r="21" spans="1:23" ht="19">
      <c r="A21" s="11" t="s">
        <v>178</v>
      </c>
      <c r="B21" s="148"/>
      <c r="C21" s="148"/>
      <c r="D21" s="148"/>
      <c r="E21" s="148"/>
      <c r="F21" s="148"/>
      <c r="G21" s="148"/>
      <c r="H21" s="148"/>
      <c r="I21" s="148"/>
      <c r="J21" s="148"/>
      <c r="K21" s="148"/>
      <c r="L21" s="148"/>
      <c r="M21" s="148"/>
      <c r="N21" s="148"/>
      <c r="O21" s="148"/>
      <c r="P21" s="148"/>
      <c r="Q21" s="148"/>
      <c r="R21" s="148"/>
      <c r="S21" s="148"/>
      <c r="T21" s="148"/>
      <c r="U21" s="148"/>
      <c r="V21" s="148"/>
      <c r="W21" s="148"/>
    </row>
    <row r="22" spans="1:23" ht="30" customHeight="1">
      <c r="A22" s="870" t="s">
        <v>343</v>
      </c>
      <c r="B22" s="871"/>
      <c r="C22" s="871"/>
      <c r="D22" s="871"/>
      <c r="E22" s="871"/>
      <c r="F22" s="871"/>
      <c r="G22" s="871"/>
      <c r="H22" s="871"/>
      <c r="I22" s="871"/>
      <c r="J22" s="871"/>
      <c r="K22" s="871"/>
      <c r="L22" s="871"/>
      <c r="M22" s="871"/>
      <c r="N22" s="186"/>
      <c r="O22" s="186"/>
      <c r="P22" s="186"/>
      <c r="Q22" s="186"/>
      <c r="R22" s="186"/>
      <c r="S22" s="186"/>
    </row>
    <row r="23" spans="1:23" ht="15.75" customHeight="1">
      <c r="A23" s="870"/>
      <c r="B23" s="871"/>
      <c r="C23" s="871"/>
      <c r="D23" s="871"/>
      <c r="E23" s="871"/>
      <c r="F23" s="871"/>
      <c r="G23" s="871"/>
      <c r="H23" s="871"/>
      <c r="I23" s="871"/>
      <c r="J23" s="871"/>
      <c r="K23" s="871"/>
      <c r="L23" s="871"/>
      <c r="M23" s="871"/>
      <c r="N23" s="186"/>
      <c r="O23" s="186"/>
      <c r="P23" s="186"/>
      <c r="Q23" s="186"/>
      <c r="R23" s="186"/>
      <c r="S23" s="186"/>
    </row>
    <row r="24" spans="1:23" ht="15.75" customHeight="1" thickBot="1">
      <c r="A24" s="870"/>
      <c r="B24" s="871"/>
      <c r="C24" s="871"/>
      <c r="D24" s="871"/>
      <c r="E24" s="871"/>
      <c r="F24" s="871"/>
      <c r="G24" s="871"/>
      <c r="H24" s="871"/>
      <c r="I24" s="871"/>
      <c r="J24" s="871"/>
      <c r="K24" s="871"/>
      <c r="L24" s="871"/>
      <c r="M24" s="871"/>
      <c r="N24" s="186"/>
      <c r="O24" s="186"/>
      <c r="P24" s="186"/>
      <c r="Q24" s="186"/>
      <c r="R24" s="186"/>
      <c r="S24" s="186"/>
    </row>
    <row r="25" spans="1:23" ht="16.5" customHeight="1" thickBot="1">
      <c r="A25" s="524" t="s">
        <v>1709</v>
      </c>
      <c r="B25" s="441" t="s">
        <v>1015</v>
      </c>
      <c r="C25" s="442" t="s">
        <v>1687</v>
      </c>
      <c r="D25" s="441" t="s">
        <v>1039</v>
      </c>
      <c r="E25" s="442" t="s">
        <v>1688</v>
      </c>
      <c r="F25" s="441" t="s">
        <v>1027</v>
      </c>
      <c r="G25" s="442" t="s">
        <v>1689</v>
      </c>
      <c r="H25" s="441" t="s">
        <v>1021</v>
      </c>
      <c r="I25" s="442" t="s">
        <v>1690</v>
      </c>
      <c r="J25" s="441" t="s">
        <v>1059</v>
      </c>
      <c r="K25" s="442" t="s">
        <v>1691</v>
      </c>
      <c r="L25" s="441" t="s">
        <v>217</v>
      </c>
      <c r="M25" s="164" t="s">
        <v>1686</v>
      </c>
    </row>
    <row r="26" spans="1:23" ht="18" thickBot="1">
      <c r="A26" s="524" t="s">
        <v>1724</v>
      </c>
      <c r="B26" s="143" t="s">
        <v>5</v>
      </c>
      <c r="C26" s="143" t="s">
        <v>3</v>
      </c>
      <c r="D26" s="143" t="s">
        <v>5</v>
      </c>
      <c r="E26" s="143" t="s">
        <v>3</v>
      </c>
      <c r="F26" s="143" t="s">
        <v>5</v>
      </c>
      <c r="G26" s="143" t="s">
        <v>3</v>
      </c>
      <c r="H26" s="143" t="s">
        <v>5</v>
      </c>
      <c r="I26" s="143" t="s">
        <v>3</v>
      </c>
      <c r="J26" s="143" t="s">
        <v>5</v>
      </c>
      <c r="K26" s="143" t="s">
        <v>3</v>
      </c>
      <c r="L26" s="143" t="s">
        <v>5</v>
      </c>
      <c r="M26" s="530" t="s">
        <v>3</v>
      </c>
    </row>
    <row r="27" spans="1:23" ht="18" thickBot="1">
      <c r="A27" s="525" t="s">
        <v>9</v>
      </c>
      <c r="B27" s="194">
        <f>D50+D51</f>
        <v>14598</v>
      </c>
      <c r="C27" s="82">
        <f>B27/B27</f>
        <v>1</v>
      </c>
      <c r="D27" s="194">
        <f>J50+J51</f>
        <v>1472</v>
      </c>
      <c r="E27" s="82">
        <f>D27/D27</f>
        <v>1</v>
      </c>
      <c r="F27" s="194">
        <f>P50+P51</f>
        <v>60</v>
      </c>
      <c r="G27" s="82">
        <f>F27/F27</f>
        <v>1</v>
      </c>
      <c r="H27" s="194">
        <f>V50+V51</f>
        <v>2259</v>
      </c>
      <c r="I27" s="82">
        <f>H27/H27</f>
        <v>1</v>
      </c>
      <c r="J27" s="194">
        <f>AB50+AB51</f>
        <v>1306</v>
      </c>
      <c r="K27" s="82">
        <f>J27/J27</f>
        <v>1</v>
      </c>
      <c r="L27" s="202">
        <f>B27-D27-F27-H27-J27</f>
        <v>9501</v>
      </c>
      <c r="M27" s="531">
        <f>L27/L27</f>
        <v>1</v>
      </c>
    </row>
    <row r="28" spans="1:23" s="291" customFormat="1" ht="19" thickTop="1" thickBot="1">
      <c r="A28" s="557" t="s">
        <v>10</v>
      </c>
      <c r="B28" s="558">
        <f>D66+D67+D68+D69</f>
        <v>8276</v>
      </c>
      <c r="C28" s="538">
        <f>B28/B27</f>
        <v>0.56692697629812305</v>
      </c>
      <c r="D28" s="558">
        <f>J66+J67+J68+J69</f>
        <v>900</v>
      </c>
      <c r="E28" s="559">
        <f>D28/D27</f>
        <v>0.61141304347826086</v>
      </c>
      <c r="F28" s="558">
        <f>P66+P67+P68+P69</f>
        <v>29</v>
      </c>
      <c r="G28" s="559">
        <f>F28/F27</f>
        <v>0.48333333333333334</v>
      </c>
      <c r="H28" s="558">
        <f>V66+V67+V68+V69</f>
        <v>1259</v>
      </c>
      <c r="I28" s="559">
        <f>H28/H27</f>
        <v>0.55732625055334217</v>
      </c>
      <c r="J28" s="558">
        <f>AB66+AB67+AB68+AB69</f>
        <v>890</v>
      </c>
      <c r="K28" s="559">
        <f>J28/J27</f>
        <v>0.6814701378254211</v>
      </c>
      <c r="L28" s="540">
        <f t="shared" ref="L28:L41" si="2">B28-D28-F28-H28-J28</f>
        <v>5198</v>
      </c>
      <c r="M28" s="556">
        <f>L28/L27</f>
        <v>0.54710030523102826</v>
      </c>
    </row>
    <row r="29" spans="1:23" ht="18" thickBot="1">
      <c r="A29" s="526" t="s">
        <v>337</v>
      </c>
      <c r="B29" s="196">
        <f>D75+D78</f>
        <v>1460</v>
      </c>
      <c r="C29" s="85">
        <f>B29/B27</f>
        <v>0.10001370050691875</v>
      </c>
      <c r="D29" s="196">
        <f>J75+J78</f>
        <v>121</v>
      </c>
      <c r="E29" s="83">
        <f>D29/D27</f>
        <v>8.2201086956521743E-2</v>
      </c>
      <c r="F29" s="196">
        <f>P75+P78</f>
        <v>11</v>
      </c>
      <c r="G29" s="83">
        <f>F29/F27</f>
        <v>0.18333333333333332</v>
      </c>
      <c r="H29" s="196">
        <f>V75+V78</f>
        <v>151</v>
      </c>
      <c r="I29" s="83">
        <f>H29/H27</f>
        <v>6.6843736166445331E-2</v>
      </c>
      <c r="J29" s="196">
        <f>AB75+AB78</f>
        <v>173</v>
      </c>
      <c r="K29" s="83">
        <f>J29/J27</f>
        <v>0.13246554364471669</v>
      </c>
      <c r="L29" s="202">
        <f t="shared" si="2"/>
        <v>1004</v>
      </c>
      <c r="M29" s="531">
        <f>L29/L27</f>
        <v>0.1056730870434691</v>
      </c>
    </row>
    <row r="30" spans="1:23" s="291" customFormat="1" ht="18" thickBot="1">
      <c r="A30" s="551" t="s">
        <v>338</v>
      </c>
      <c r="B30" s="554">
        <f>D85+D88</f>
        <v>1010</v>
      </c>
      <c r="C30" s="555">
        <f>B30/B27</f>
        <v>6.9187559939717772E-2</v>
      </c>
      <c r="D30" s="554">
        <f>J85+J88</f>
        <v>137</v>
      </c>
      <c r="E30" s="538">
        <f>D30/D27</f>
        <v>9.307065217391304E-2</v>
      </c>
      <c r="F30" s="554">
        <f>P85+P88</f>
        <v>7</v>
      </c>
      <c r="G30" s="538">
        <f>F30/F27</f>
        <v>0.11666666666666667</v>
      </c>
      <c r="H30" s="554">
        <f>V85+V88</f>
        <v>82</v>
      </c>
      <c r="I30" s="538">
        <f>H30/H27</f>
        <v>3.6299247454625941E-2</v>
      </c>
      <c r="J30" s="554">
        <f>AB85+AB88</f>
        <v>157</v>
      </c>
      <c r="K30" s="538">
        <f>J30/J27</f>
        <v>0.12021439509954059</v>
      </c>
      <c r="L30" s="540">
        <f t="shared" si="2"/>
        <v>627</v>
      </c>
      <c r="M30" s="556">
        <f>L30/L27</f>
        <v>6.5993053362803922E-2</v>
      </c>
    </row>
    <row r="31" spans="1:23" ht="18" thickBot="1">
      <c r="A31" s="526" t="s">
        <v>339</v>
      </c>
      <c r="B31" s="195">
        <f>D95+D96</f>
        <v>3577</v>
      </c>
      <c r="C31" s="84">
        <f>B31/B27</f>
        <v>0.24503356624195094</v>
      </c>
      <c r="D31" s="195">
        <f>J95+J96</f>
        <v>443</v>
      </c>
      <c r="E31" s="85">
        <f>D31/D27</f>
        <v>0.30095108695652173</v>
      </c>
      <c r="F31" s="195">
        <f>P95+P96</f>
        <v>13</v>
      </c>
      <c r="G31" s="85">
        <f>F31/F27</f>
        <v>0.21666666666666667</v>
      </c>
      <c r="H31" s="195">
        <f>V95+V96</f>
        <v>602</v>
      </c>
      <c r="I31" s="85">
        <f>H31/H27</f>
        <v>0.26648959716688803</v>
      </c>
      <c r="J31" s="195">
        <f>AB95+AB96</f>
        <v>380</v>
      </c>
      <c r="K31" s="85">
        <f>J31/J27</f>
        <v>0.29096477794793263</v>
      </c>
      <c r="L31" s="202">
        <f t="shared" si="2"/>
        <v>2139</v>
      </c>
      <c r="M31" s="532">
        <f>L31/L27</f>
        <v>0.22513419640037891</v>
      </c>
    </row>
    <row r="32" spans="1:23" s="291" customFormat="1" ht="18" thickBot="1">
      <c r="A32" s="551" t="s">
        <v>340</v>
      </c>
      <c r="B32" s="552">
        <f>D103+D104</f>
        <v>3890</v>
      </c>
      <c r="C32" s="543">
        <f>B32/B27</f>
        <v>0.2664748595698041</v>
      </c>
      <c r="D32" s="552">
        <f>J103+J104</f>
        <v>365</v>
      </c>
      <c r="E32" s="543">
        <f>D32/D27</f>
        <v>0.24796195652173914</v>
      </c>
      <c r="F32" s="552">
        <f>P103+P104</f>
        <v>15</v>
      </c>
      <c r="G32" s="543">
        <f>F32/F27</f>
        <v>0.25</v>
      </c>
      <c r="H32" s="552">
        <f>V103+V104</f>
        <v>688</v>
      </c>
      <c r="I32" s="543">
        <f>H32/H27</f>
        <v>0.3045595396193006</v>
      </c>
      <c r="J32" s="552">
        <f>AB103+AB104</f>
        <v>500</v>
      </c>
      <c r="K32" s="543">
        <f>J32/J27</f>
        <v>0.38284839203675347</v>
      </c>
      <c r="L32" s="540">
        <f t="shared" si="2"/>
        <v>2322</v>
      </c>
      <c r="M32" s="553">
        <f>L32/L27</f>
        <v>0.24439532680770445</v>
      </c>
    </row>
    <row r="33" spans="1:31" ht="18" thickBot="1">
      <c r="A33" s="526" t="s">
        <v>341</v>
      </c>
      <c r="B33" s="197">
        <f>D111+D112</f>
        <v>1534</v>
      </c>
      <c r="C33" s="86">
        <f>B33/B27</f>
        <v>0.10508288806685848</v>
      </c>
      <c r="D33" s="197">
        <f>J111+J112</f>
        <v>122</v>
      </c>
      <c r="E33" s="85">
        <f>D33/D27</f>
        <v>8.2880434782608689E-2</v>
      </c>
      <c r="F33" s="197">
        <f>P111+P112</f>
        <v>11</v>
      </c>
      <c r="G33" s="85">
        <f>F33/F27</f>
        <v>0.18333333333333332</v>
      </c>
      <c r="H33" s="197">
        <f>V111+V112</f>
        <v>346</v>
      </c>
      <c r="I33" s="85">
        <f>H33/H27</f>
        <v>0.1531651173085436</v>
      </c>
      <c r="J33" s="197">
        <f>AB111+AB112</f>
        <v>242</v>
      </c>
      <c r="K33" s="85">
        <f>J33/J27</f>
        <v>0.18529862174578868</v>
      </c>
      <c r="L33" s="202">
        <f t="shared" si="2"/>
        <v>813</v>
      </c>
      <c r="M33" s="533">
        <f>L33/L27</f>
        <v>8.5569940006315126E-2</v>
      </c>
    </row>
    <row r="34" spans="1:31" s="291" customFormat="1" ht="18" thickBot="1">
      <c r="A34" s="546" t="s">
        <v>342</v>
      </c>
      <c r="B34" s="547" t="str">
        <f>D119</f>
        <v>2,976</v>
      </c>
      <c r="C34" s="548">
        <f>B34/B27</f>
        <v>0.20386354295108919</v>
      </c>
      <c r="D34" s="547" t="str">
        <f>J119</f>
        <v>303</v>
      </c>
      <c r="E34" s="549">
        <f>D34/D27</f>
        <v>0.20584239130434784</v>
      </c>
      <c r="F34" s="547" t="str">
        <f>P119</f>
        <v>14</v>
      </c>
      <c r="G34" s="549">
        <f>F34/F27</f>
        <v>0.23333333333333334</v>
      </c>
      <c r="H34" s="547" t="str">
        <f>V119</f>
        <v>572</v>
      </c>
      <c r="I34" s="549">
        <f>H34/H27</f>
        <v>0.25320938468348825</v>
      </c>
      <c r="J34" s="547" t="str">
        <f>AB119</f>
        <v>393</v>
      </c>
      <c r="K34" s="549">
        <f>J34/J27</f>
        <v>0.30091883614088821</v>
      </c>
      <c r="L34" s="540">
        <f t="shared" si="2"/>
        <v>1694</v>
      </c>
      <c r="M34" s="550">
        <f>L34/L27</f>
        <v>0.17829702136617198</v>
      </c>
    </row>
    <row r="35" spans="1:31" ht="19" thickTop="1" thickBot="1">
      <c r="A35" s="527" t="s">
        <v>11</v>
      </c>
      <c r="B35" s="198">
        <f>D70+D71</f>
        <v>6322</v>
      </c>
      <c r="C35" s="85">
        <f>B35/B27</f>
        <v>0.43307302370187695</v>
      </c>
      <c r="D35" s="198">
        <f>J70+J71</f>
        <v>572</v>
      </c>
      <c r="E35" s="82">
        <f>D35/D27</f>
        <v>0.38858695652173914</v>
      </c>
      <c r="F35" s="198">
        <f>P70+P71</f>
        <v>31</v>
      </c>
      <c r="G35" s="82">
        <f>F35/F27</f>
        <v>0.51666666666666672</v>
      </c>
      <c r="H35" s="198">
        <f>V70+V71</f>
        <v>1000</v>
      </c>
      <c r="I35" s="82">
        <f>H35/H27</f>
        <v>0.44267374944665783</v>
      </c>
      <c r="J35" s="198">
        <f>AB70+AB71</f>
        <v>416</v>
      </c>
      <c r="K35" s="82">
        <f>J35/J27</f>
        <v>0.31852986217457885</v>
      </c>
      <c r="L35" s="202">
        <f t="shared" si="2"/>
        <v>4303</v>
      </c>
      <c r="M35" s="534">
        <f>L35/L27</f>
        <v>0.45289969476897168</v>
      </c>
    </row>
    <row r="36" spans="1:31" s="291" customFormat="1" ht="18" thickBot="1">
      <c r="A36" s="536" t="s">
        <v>337</v>
      </c>
      <c r="B36" s="545" t="str">
        <f>D81</f>
        <v>2,997</v>
      </c>
      <c r="C36" s="539">
        <f>B36/B27</f>
        <v>0.20530209617755857</v>
      </c>
      <c r="D36" s="545" t="str">
        <f>J81</f>
        <v>224</v>
      </c>
      <c r="E36" s="538">
        <f>D36/D27</f>
        <v>0.15217391304347827</v>
      </c>
      <c r="F36" s="545" t="str">
        <f>P81</f>
        <v>4</v>
      </c>
      <c r="G36" s="538">
        <f>F36/F27</f>
        <v>6.6666666666666666E-2</v>
      </c>
      <c r="H36" s="545" t="str">
        <f>V81</f>
        <v>449</v>
      </c>
      <c r="I36" s="538">
        <f>H36/H27</f>
        <v>0.19876051350154936</v>
      </c>
      <c r="J36" s="545" t="str">
        <f>AB81</f>
        <v>184</v>
      </c>
      <c r="K36" s="538">
        <f>J36/J27</f>
        <v>0.14088820826952528</v>
      </c>
      <c r="L36" s="540">
        <f t="shared" si="2"/>
        <v>2136</v>
      </c>
      <c r="M36" s="544">
        <f>L36/L27</f>
        <v>0.22481844016419325</v>
      </c>
    </row>
    <row r="37" spans="1:31" ht="18" thickBot="1">
      <c r="A37" s="528" t="s">
        <v>338</v>
      </c>
      <c r="B37" s="199" t="str">
        <f>D91</f>
        <v>973</v>
      </c>
      <c r="C37" s="83">
        <f>B37/B27</f>
        <v>6.6652966159747917E-2</v>
      </c>
      <c r="D37" s="199" t="str">
        <f>J91</f>
        <v>117</v>
      </c>
      <c r="E37" s="83">
        <f>D37/D27</f>
        <v>7.9483695652173919E-2</v>
      </c>
      <c r="F37" s="199" t="str">
        <f>P91</f>
        <v>0</v>
      </c>
      <c r="G37" s="83">
        <f>F37/F27</f>
        <v>0</v>
      </c>
      <c r="H37" s="199" t="str">
        <f>V91</f>
        <v>125</v>
      </c>
      <c r="I37" s="83">
        <f>H37/H27</f>
        <v>5.5334218680832228E-2</v>
      </c>
      <c r="J37" s="199" t="str">
        <f>AB91</f>
        <v>56</v>
      </c>
      <c r="K37" s="83">
        <f>J37/J27</f>
        <v>4.2879019908116385E-2</v>
      </c>
      <c r="L37" s="202">
        <f t="shared" si="2"/>
        <v>675</v>
      </c>
      <c r="M37" s="531">
        <f>L37/L27</f>
        <v>7.104515314177455E-2</v>
      </c>
    </row>
    <row r="38" spans="1:31" s="291" customFormat="1" ht="18" thickBot="1">
      <c r="A38" s="536" t="s">
        <v>339</v>
      </c>
      <c r="B38" s="542" t="str">
        <f>D99</f>
        <v>1,648</v>
      </c>
      <c r="C38" s="538">
        <f>B38/B27</f>
        <v>0.11289217701054939</v>
      </c>
      <c r="D38" s="542" t="str">
        <f>J99</f>
        <v>138</v>
      </c>
      <c r="E38" s="543">
        <f>D38/D27</f>
        <v>9.375E-2</v>
      </c>
      <c r="F38" s="542" t="str">
        <f>P99</f>
        <v>11</v>
      </c>
      <c r="G38" s="543">
        <f>F38/F27</f>
        <v>0.18333333333333332</v>
      </c>
      <c r="H38" s="542" t="str">
        <f>V99</f>
        <v>359</v>
      </c>
      <c r="I38" s="543">
        <f>H38/H27</f>
        <v>0.15891987605135016</v>
      </c>
      <c r="J38" s="542" t="str">
        <f>AB99</f>
        <v>204</v>
      </c>
      <c r="K38" s="543">
        <f>J38/J27</f>
        <v>0.15620214395099541</v>
      </c>
      <c r="L38" s="540">
        <f t="shared" si="2"/>
        <v>936</v>
      </c>
      <c r="M38" s="544">
        <f>L38/L27</f>
        <v>9.8515945689927373E-2</v>
      </c>
    </row>
    <row r="39" spans="1:31" ht="18" thickBot="1">
      <c r="A39" s="528" t="s">
        <v>340</v>
      </c>
      <c r="B39" s="200" t="str">
        <f>D107</f>
        <v>3,728</v>
      </c>
      <c r="C39" s="84">
        <f>B39/B27</f>
        <v>0.25537744896561171</v>
      </c>
      <c r="D39" s="200" t="str">
        <f>J107</f>
        <v>348</v>
      </c>
      <c r="E39" s="85">
        <f>D39/D27</f>
        <v>0.23641304347826086</v>
      </c>
      <c r="F39" s="200" t="str">
        <f>P107</f>
        <v>15</v>
      </c>
      <c r="G39" s="85">
        <f>F39/F27</f>
        <v>0.25</v>
      </c>
      <c r="H39" s="200" t="str">
        <f>V107</f>
        <v>627</v>
      </c>
      <c r="I39" s="85">
        <f>H39/H27</f>
        <v>0.27755644090305442</v>
      </c>
      <c r="J39" s="200" t="str">
        <f>AB107</f>
        <v>318</v>
      </c>
      <c r="K39" s="85">
        <f>J39/J27</f>
        <v>0.24349157733537519</v>
      </c>
      <c r="L39" s="202">
        <f t="shared" si="2"/>
        <v>2420</v>
      </c>
      <c r="M39" s="535">
        <f>L39/L27</f>
        <v>0.25471003052310282</v>
      </c>
    </row>
    <row r="40" spans="1:31" s="291" customFormat="1" ht="18" thickBot="1">
      <c r="A40" s="536" t="s">
        <v>341</v>
      </c>
      <c r="B40" s="537" t="str">
        <f>D115</f>
        <v>1,320</v>
      </c>
      <c r="C40" s="538">
        <f>B40/B27</f>
        <v>9.0423345663789553E-2</v>
      </c>
      <c r="D40" s="537" t="str">
        <f>J115</f>
        <v>74</v>
      </c>
      <c r="E40" s="539">
        <f>D40/D27</f>
        <v>5.0271739130434784E-2</v>
      </c>
      <c r="F40" s="537" t="str">
        <f>P115</f>
        <v>4</v>
      </c>
      <c r="G40" s="539">
        <f>F40/F27</f>
        <v>6.6666666666666666E-2</v>
      </c>
      <c r="H40" s="537" t="str">
        <f>V115</f>
        <v>294</v>
      </c>
      <c r="I40" s="539">
        <f>H40/H27</f>
        <v>0.13014608233731739</v>
      </c>
      <c r="J40" s="537" t="str">
        <f>AB115</f>
        <v>156</v>
      </c>
      <c r="K40" s="539">
        <f>J40/J27</f>
        <v>0.11944869831546708</v>
      </c>
      <c r="L40" s="540">
        <f t="shared" si="2"/>
        <v>792</v>
      </c>
      <c r="M40" s="541">
        <f>L40/L27</f>
        <v>8.3359646353015474E-2</v>
      </c>
    </row>
    <row r="41" spans="1:31" ht="18" thickBot="1">
      <c r="A41" s="529" t="s">
        <v>342</v>
      </c>
      <c r="B41" s="201" t="str">
        <f>D122</f>
        <v>2,622</v>
      </c>
      <c r="C41" s="83">
        <f>B41/B27</f>
        <v>0.17961364570489108</v>
      </c>
      <c r="D41" s="201" t="str">
        <f>J122</f>
        <v>158</v>
      </c>
      <c r="E41" s="85">
        <f>D41/D27</f>
        <v>0.10733695652173914</v>
      </c>
      <c r="F41" s="201" t="str">
        <f>P122</f>
        <v>12</v>
      </c>
      <c r="G41" s="85">
        <f>F41/F27</f>
        <v>0.2</v>
      </c>
      <c r="H41" s="201" t="str">
        <f>V122</f>
        <v>440</v>
      </c>
      <c r="I41" s="85">
        <f>H41/H27</f>
        <v>0.19477644975652944</v>
      </c>
      <c r="J41" s="201" t="str">
        <f>AB122</f>
        <v>183</v>
      </c>
      <c r="K41" s="85">
        <f>J41/J27</f>
        <v>0.14012251148545177</v>
      </c>
      <c r="L41" s="202">
        <f t="shared" si="2"/>
        <v>1829</v>
      </c>
      <c r="M41" s="535">
        <f>L41/L27</f>
        <v>0.19250605199452689</v>
      </c>
      <c r="N41" s="193"/>
      <c r="O41" s="193"/>
      <c r="P41" s="193"/>
      <c r="Q41" s="193"/>
      <c r="R41" s="193"/>
      <c r="S41" s="193"/>
      <c r="T41" s="193"/>
      <c r="U41" s="193"/>
      <c r="V41" s="193"/>
      <c r="W41" s="193"/>
    </row>
    <row r="42" spans="1:31" ht="16" thickBot="1">
      <c r="A42" s="731" t="s">
        <v>653</v>
      </c>
      <c r="B42" s="868"/>
      <c r="C42" s="869"/>
      <c r="D42" s="443"/>
      <c r="E42" s="443"/>
      <c r="F42" s="443"/>
      <c r="G42" s="443"/>
      <c r="H42" s="443"/>
      <c r="I42" s="443"/>
      <c r="J42" s="443"/>
      <c r="K42" s="443"/>
      <c r="L42" s="443"/>
      <c r="M42" s="443"/>
      <c r="N42" s="193"/>
      <c r="O42" s="193"/>
      <c r="P42" s="193"/>
      <c r="Q42" s="193"/>
      <c r="R42" s="193"/>
      <c r="S42" s="193"/>
      <c r="T42" s="193"/>
      <c r="U42" s="193"/>
      <c r="V42" s="193"/>
      <c r="W42" s="193"/>
    </row>
    <row r="43" spans="1:31">
      <c r="A43" s="465" t="s">
        <v>1679</v>
      </c>
      <c r="B43" s="443"/>
      <c r="C43" s="443"/>
      <c r="D43" s="193"/>
      <c r="E43" s="193"/>
      <c r="F43" s="193"/>
      <c r="G43" s="193"/>
      <c r="H43" s="193"/>
      <c r="I43" s="193"/>
      <c r="J43" s="193"/>
      <c r="K43" s="193"/>
      <c r="L43" s="193"/>
      <c r="M43" s="193"/>
      <c r="N43" s="193"/>
      <c r="O43" s="193"/>
      <c r="P43" s="193"/>
      <c r="Q43" s="193"/>
      <c r="R43" s="193"/>
      <c r="S43" s="193"/>
      <c r="T43" s="193"/>
      <c r="U43" s="193"/>
      <c r="V43" s="193"/>
      <c r="W43" s="193"/>
    </row>
    <row r="44" spans="1:31">
      <c r="B44" s="148"/>
      <c r="C44" s="148"/>
      <c r="D44" s="148"/>
      <c r="E44" s="148"/>
      <c r="F44" s="148"/>
      <c r="G44" s="148"/>
      <c r="H44" s="148"/>
      <c r="I44" s="148"/>
      <c r="J44" s="148"/>
      <c r="K44" s="148"/>
      <c r="L44" s="148"/>
      <c r="M44" s="148"/>
      <c r="N44" s="148"/>
      <c r="O44" s="148"/>
      <c r="P44" s="148"/>
      <c r="Q44" s="148"/>
      <c r="R44" s="148"/>
      <c r="S44" s="148"/>
      <c r="T44" s="148"/>
      <c r="U44" s="148"/>
      <c r="V44" s="148"/>
      <c r="W44" s="148"/>
    </row>
    <row r="45" spans="1:31" ht="15.75" hidden="1" customHeight="1" thickBot="1">
      <c r="A45" s="880" t="s">
        <v>334</v>
      </c>
      <c r="B45" s="874" t="s">
        <v>1158</v>
      </c>
      <c r="C45" s="875"/>
      <c r="D45" s="875"/>
      <c r="E45" s="875"/>
      <c r="F45" s="875"/>
      <c r="G45" s="876"/>
      <c r="H45" s="874" t="s">
        <v>1159</v>
      </c>
      <c r="I45" s="875"/>
      <c r="J45" s="875"/>
      <c r="K45" s="875"/>
      <c r="L45" s="875"/>
      <c r="M45" s="876"/>
      <c r="N45" s="874" t="s">
        <v>1160</v>
      </c>
      <c r="O45" s="875"/>
      <c r="P45" s="875"/>
      <c r="Q45" s="875"/>
      <c r="R45" s="875"/>
      <c r="S45" s="876"/>
      <c r="T45" s="874" t="s">
        <v>1161</v>
      </c>
      <c r="U45" s="875"/>
      <c r="V45" s="875"/>
      <c r="W45" s="875"/>
      <c r="X45" s="875"/>
      <c r="Y45" s="876"/>
      <c r="Z45" s="874" t="s">
        <v>1162</v>
      </c>
      <c r="AA45" s="875"/>
      <c r="AB45" s="875"/>
      <c r="AC45" s="875"/>
      <c r="AD45" s="875"/>
      <c r="AE45" s="876"/>
    </row>
    <row r="46" spans="1:31" ht="15.75" hidden="1" customHeight="1" thickBot="1">
      <c r="A46" s="881"/>
      <c r="B46" s="872" t="s">
        <v>8</v>
      </c>
      <c r="C46" s="873"/>
      <c r="D46" s="872" t="s">
        <v>335</v>
      </c>
      <c r="E46" s="873"/>
      <c r="F46" s="872" t="s">
        <v>336</v>
      </c>
      <c r="G46" s="873"/>
      <c r="H46" s="872" t="s">
        <v>8</v>
      </c>
      <c r="I46" s="873"/>
      <c r="J46" s="872" t="s">
        <v>335</v>
      </c>
      <c r="K46" s="873"/>
      <c r="L46" s="872" t="s">
        <v>336</v>
      </c>
      <c r="M46" s="873"/>
      <c r="N46" s="872" t="s">
        <v>8</v>
      </c>
      <c r="O46" s="873"/>
      <c r="P46" s="872" t="s">
        <v>335</v>
      </c>
      <c r="Q46" s="873"/>
      <c r="R46" s="872" t="s">
        <v>336</v>
      </c>
      <c r="S46" s="873"/>
      <c r="T46" s="872" t="s">
        <v>8</v>
      </c>
      <c r="U46" s="873"/>
      <c r="V46" s="872" t="s">
        <v>335</v>
      </c>
      <c r="W46" s="873"/>
      <c r="X46" s="872" t="s">
        <v>336</v>
      </c>
      <c r="Y46" s="873"/>
      <c r="Z46" s="872" t="s">
        <v>8</v>
      </c>
      <c r="AA46" s="873"/>
      <c r="AB46" s="872" t="s">
        <v>335</v>
      </c>
      <c r="AC46" s="873"/>
      <c r="AD46" s="872" t="s">
        <v>336</v>
      </c>
      <c r="AE46" s="873"/>
    </row>
    <row r="47" spans="1:31" ht="26" hidden="1" thickBot="1">
      <c r="A47" s="882"/>
      <c r="B47" s="121" t="s">
        <v>74</v>
      </c>
      <c r="C47" s="121" t="s">
        <v>107</v>
      </c>
      <c r="D47" s="121" t="s">
        <v>74</v>
      </c>
      <c r="E47" s="121" t="s">
        <v>107</v>
      </c>
      <c r="F47" s="121" t="s">
        <v>74</v>
      </c>
      <c r="G47" s="122" t="s">
        <v>107</v>
      </c>
      <c r="H47" s="121" t="s">
        <v>74</v>
      </c>
      <c r="I47" s="121" t="s">
        <v>107</v>
      </c>
      <c r="J47" s="121" t="s">
        <v>74</v>
      </c>
      <c r="K47" s="121" t="s">
        <v>107</v>
      </c>
      <c r="L47" s="121" t="s">
        <v>74</v>
      </c>
      <c r="M47" s="122" t="s">
        <v>107</v>
      </c>
      <c r="N47" s="121" t="s">
        <v>74</v>
      </c>
      <c r="O47" s="121" t="s">
        <v>107</v>
      </c>
      <c r="P47" s="121" t="s">
        <v>74</v>
      </c>
      <c r="Q47" s="121" t="s">
        <v>107</v>
      </c>
      <c r="R47" s="121" t="s">
        <v>74</v>
      </c>
      <c r="S47" s="175" t="s">
        <v>107</v>
      </c>
      <c r="T47" s="121" t="s">
        <v>74</v>
      </c>
      <c r="U47" s="121" t="s">
        <v>107</v>
      </c>
      <c r="V47" s="121" t="s">
        <v>74</v>
      </c>
      <c r="W47" s="121" t="s">
        <v>107</v>
      </c>
      <c r="X47" s="121" t="s">
        <v>74</v>
      </c>
      <c r="Y47" s="175" t="s">
        <v>107</v>
      </c>
      <c r="Z47" s="121" t="s">
        <v>74</v>
      </c>
      <c r="AA47" s="121" t="s">
        <v>107</v>
      </c>
      <c r="AB47" s="121" t="s">
        <v>74</v>
      </c>
      <c r="AC47" s="121" t="s">
        <v>107</v>
      </c>
      <c r="AD47" s="121" t="s">
        <v>74</v>
      </c>
      <c r="AE47" s="175" t="s">
        <v>107</v>
      </c>
    </row>
    <row r="48" spans="1:31" hidden="1">
      <c r="A48" s="114" t="s">
        <v>268</v>
      </c>
      <c r="B48" s="162" t="s">
        <v>1334</v>
      </c>
      <c r="C48" s="163" t="s">
        <v>1259</v>
      </c>
      <c r="D48" s="163" t="s">
        <v>1335</v>
      </c>
      <c r="E48" s="163" t="s">
        <v>1336</v>
      </c>
      <c r="F48" s="163" t="s">
        <v>826</v>
      </c>
      <c r="G48" s="163" t="s">
        <v>322</v>
      </c>
      <c r="H48" s="163" t="s">
        <v>1337</v>
      </c>
      <c r="I48" s="163" t="s">
        <v>734</v>
      </c>
      <c r="J48" s="163" t="s">
        <v>1338</v>
      </c>
      <c r="K48" s="163" t="s">
        <v>1339</v>
      </c>
      <c r="L48" s="163" t="s">
        <v>888</v>
      </c>
      <c r="M48" s="163" t="s">
        <v>1340</v>
      </c>
      <c r="N48" s="163" t="s">
        <v>950</v>
      </c>
      <c r="O48" s="163" t="s">
        <v>203</v>
      </c>
      <c r="P48" s="163" t="s">
        <v>190</v>
      </c>
      <c r="Q48" s="163" t="s">
        <v>764</v>
      </c>
      <c r="R48" s="163" t="s">
        <v>710</v>
      </c>
      <c r="S48" s="163" t="s">
        <v>610</v>
      </c>
      <c r="T48" s="163" t="s">
        <v>1341</v>
      </c>
      <c r="U48" s="163" t="s">
        <v>1342</v>
      </c>
      <c r="V48" s="163" t="s">
        <v>1343</v>
      </c>
      <c r="W48" s="163" t="s">
        <v>1344</v>
      </c>
      <c r="X48" s="163" t="s">
        <v>1345</v>
      </c>
      <c r="Y48" s="163" t="s">
        <v>598</v>
      </c>
      <c r="Z48" s="163" t="s">
        <v>1346</v>
      </c>
      <c r="AA48" s="163" t="s">
        <v>255</v>
      </c>
      <c r="AB48" s="163" t="s">
        <v>1347</v>
      </c>
      <c r="AC48" s="163" t="s">
        <v>1299</v>
      </c>
      <c r="AD48" s="163" t="s">
        <v>1348</v>
      </c>
      <c r="AE48" s="163" t="s">
        <v>963</v>
      </c>
    </row>
    <row r="49" spans="1:31" hidden="1">
      <c r="A49" s="120" t="s">
        <v>270</v>
      </c>
      <c r="B49" s="162"/>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row>
    <row r="50" spans="1:31" hidden="1">
      <c r="A50" s="103" t="s">
        <v>271</v>
      </c>
      <c r="B50" s="162" t="s">
        <v>1349</v>
      </c>
      <c r="C50" s="163" t="s">
        <v>1304</v>
      </c>
      <c r="D50" s="163" t="s">
        <v>1350</v>
      </c>
      <c r="E50" s="163" t="s">
        <v>1229</v>
      </c>
      <c r="F50" s="163" t="s">
        <v>842</v>
      </c>
      <c r="G50" s="163" t="s">
        <v>288</v>
      </c>
      <c r="H50" s="163" t="s">
        <v>1351</v>
      </c>
      <c r="I50" s="163" t="s">
        <v>890</v>
      </c>
      <c r="J50" s="163" t="s">
        <v>1352</v>
      </c>
      <c r="K50" s="163" t="s">
        <v>983</v>
      </c>
      <c r="L50" s="163" t="s">
        <v>1353</v>
      </c>
      <c r="M50" s="163" t="s">
        <v>575</v>
      </c>
      <c r="N50" s="163" t="s">
        <v>860</v>
      </c>
      <c r="O50" s="163" t="s">
        <v>635</v>
      </c>
      <c r="P50" s="163" t="s">
        <v>189</v>
      </c>
      <c r="Q50" s="163" t="s">
        <v>779</v>
      </c>
      <c r="R50" s="163" t="s">
        <v>852</v>
      </c>
      <c r="S50" s="163" t="s">
        <v>605</v>
      </c>
      <c r="T50" s="163" t="s">
        <v>1354</v>
      </c>
      <c r="U50" s="163" t="s">
        <v>1355</v>
      </c>
      <c r="V50" s="163" t="s">
        <v>1356</v>
      </c>
      <c r="W50" s="163" t="s">
        <v>1357</v>
      </c>
      <c r="X50" s="163" t="s">
        <v>1345</v>
      </c>
      <c r="Y50" s="163" t="s">
        <v>578</v>
      </c>
      <c r="Z50" s="163" t="s">
        <v>1358</v>
      </c>
      <c r="AA50" s="163" t="s">
        <v>959</v>
      </c>
      <c r="AB50" s="163" t="s">
        <v>1359</v>
      </c>
      <c r="AC50" s="163" t="s">
        <v>638</v>
      </c>
      <c r="AD50" s="163" t="s">
        <v>867</v>
      </c>
      <c r="AE50" s="163" t="s">
        <v>526</v>
      </c>
    </row>
    <row r="51" spans="1:31" hidden="1">
      <c r="A51" s="109" t="s">
        <v>273</v>
      </c>
      <c r="B51" s="162" t="s">
        <v>1360</v>
      </c>
      <c r="C51" s="163" t="s">
        <v>1263</v>
      </c>
      <c r="D51" s="163" t="s">
        <v>1361</v>
      </c>
      <c r="E51" s="163" t="s">
        <v>1362</v>
      </c>
      <c r="F51" s="163" t="s">
        <v>708</v>
      </c>
      <c r="G51" s="163" t="s">
        <v>274</v>
      </c>
      <c r="H51" s="163" t="s">
        <v>1363</v>
      </c>
      <c r="I51" s="163" t="s">
        <v>1364</v>
      </c>
      <c r="J51" s="163" t="s">
        <v>1365</v>
      </c>
      <c r="K51" s="163" t="s">
        <v>208</v>
      </c>
      <c r="L51" s="163" t="s">
        <v>974</v>
      </c>
      <c r="M51" s="163" t="s">
        <v>584</v>
      </c>
      <c r="N51" s="163" t="s">
        <v>1366</v>
      </c>
      <c r="O51" s="163" t="s">
        <v>640</v>
      </c>
      <c r="P51" s="163" t="s">
        <v>489</v>
      </c>
      <c r="Q51" s="163" t="s">
        <v>745</v>
      </c>
      <c r="R51" s="163" t="s">
        <v>961</v>
      </c>
      <c r="S51" s="163" t="s">
        <v>605</v>
      </c>
      <c r="T51" s="163" t="s">
        <v>1367</v>
      </c>
      <c r="U51" s="163" t="s">
        <v>1313</v>
      </c>
      <c r="V51" s="163" t="s">
        <v>1368</v>
      </c>
      <c r="W51" s="163" t="s">
        <v>571</v>
      </c>
      <c r="X51" s="163" t="s">
        <v>572</v>
      </c>
      <c r="Y51" s="163" t="s">
        <v>327</v>
      </c>
      <c r="Z51" s="163" t="s">
        <v>1369</v>
      </c>
      <c r="AA51" s="163" t="s">
        <v>1253</v>
      </c>
      <c r="AB51" s="163" t="s">
        <v>702</v>
      </c>
      <c r="AC51" s="163" t="s">
        <v>549</v>
      </c>
      <c r="AD51" s="163" t="s">
        <v>1370</v>
      </c>
      <c r="AE51" s="163" t="s">
        <v>1371</v>
      </c>
    </row>
    <row r="52" spans="1:31" hidden="1">
      <c r="A52" s="118"/>
      <c r="B52" s="162"/>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row>
    <row r="53" spans="1:31" hidden="1">
      <c r="A53" s="120" t="s">
        <v>275</v>
      </c>
      <c r="B53" s="162"/>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row>
    <row r="54" spans="1:31" hidden="1">
      <c r="A54" s="103" t="s">
        <v>276</v>
      </c>
      <c r="B54" s="162" t="s">
        <v>1372</v>
      </c>
      <c r="C54" s="163" t="s">
        <v>1373</v>
      </c>
      <c r="D54" s="163" t="s">
        <v>1374</v>
      </c>
      <c r="E54" s="163" t="s">
        <v>1318</v>
      </c>
      <c r="F54" s="163" t="s">
        <v>835</v>
      </c>
      <c r="G54" s="163" t="s">
        <v>315</v>
      </c>
      <c r="H54" s="163" t="s">
        <v>1375</v>
      </c>
      <c r="I54" s="163" t="s">
        <v>1376</v>
      </c>
      <c r="J54" s="163" t="s">
        <v>1377</v>
      </c>
      <c r="K54" s="163" t="s">
        <v>827</v>
      </c>
      <c r="L54" s="163" t="s">
        <v>1378</v>
      </c>
      <c r="M54" s="163" t="s">
        <v>601</v>
      </c>
      <c r="N54" s="163" t="s">
        <v>824</v>
      </c>
      <c r="O54" s="163" t="s">
        <v>265</v>
      </c>
      <c r="P54" s="163" t="s">
        <v>196</v>
      </c>
      <c r="Q54" s="163" t="s">
        <v>764</v>
      </c>
      <c r="R54" s="163" t="s">
        <v>970</v>
      </c>
      <c r="S54" s="163" t="s">
        <v>594</v>
      </c>
      <c r="T54" s="163" t="s">
        <v>1379</v>
      </c>
      <c r="U54" s="163" t="s">
        <v>1380</v>
      </c>
      <c r="V54" s="163" t="s">
        <v>1381</v>
      </c>
      <c r="W54" s="163" t="s">
        <v>1382</v>
      </c>
      <c r="X54" s="163" t="s">
        <v>1345</v>
      </c>
      <c r="Y54" s="163" t="s">
        <v>876</v>
      </c>
      <c r="Z54" s="163" t="s">
        <v>1383</v>
      </c>
      <c r="AA54" s="163" t="s">
        <v>1384</v>
      </c>
      <c r="AB54" s="163" t="s">
        <v>1385</v>
      </c>
      <c r="AC54" s="163" t="s">
        <v>762</v>
      </c>
      <c r="AD54" s="163" t="s">
        <v>1386</v>
      </c>
      <c r="AE54" s="163" t="s">
        <v>594</v>
      </c>
    </row>
    <row r="55" spans="1:31" hidden="1">
      <c r="A55" s="109" t="s">
        <v>277</v>
      </c>
      <c r="B55" s="162" t="s">
        <v>1387</v>
      </c>
      <c r="C55" s="163" t="s">
        <v>111</v>
      </c>
      <c r="D55" s="163" t="s">
        <v>428</v>
      </c>
      <c r="E55" s="163" t="s">
        <v>413</v>
      </c>
      <c r="F55" s="163" t="s">
        <v>971</v>
      </c>
      <c r="G55" s="163" t="s">
        <v>987</v>
      </c>
      <c r="H55" s="163" t="s">
        <v>923</v>
      </c>
      <c r="I55" s="163" t="s">
        <v>113</v>
      </c>
      <c r="J55" s="163" t="s">
        <v>473</v>
      </c>
      <c r="K55" s="163" t="s">
        <v>745</v>
      </c>
      <c r="L55" s="163" t="s">
        <v>1388</v>
      </c>
      <c r="M55" s="163" t="s">
        <v>1389</v>
      </c>
      <c r="N55" s="163" t="s">
        <v>58</v>
      </c>
      <c r="O55" s="163" t="s">
        <v>117</v>
      </c>
      <c r="P55" s="163" t="s">
        <v>58</v>
      </c>
      <c r="Q55" s="163" t="s">
        <v>117</v>
      </c>
      <c r="R55" s="163" t="s">
        <v>531</v>
      </c>
      <c r="S55" s="163" t="s">
        <v>532</v>
      </c>
      <c r="T55" s="163" t="s">
        <v>807</v>
      </c>
      <c r="U55" s="163" t="s">
        <v>729</v>
      </c>
      <c r="V55" s="163" t="s">
        <v>76</v>
      </c>
      <c r="W55" s="163" t="s">
        <v>535</v>
      </c>
      <c r="X55" s="163" t="s">
        <v>975</v>
      </c>
      <c r="Y55" s="163" t="s">
        <v>1390</v>
      </c>
      <c r="Z55" s="163" t="s">
        <v>58</v>
      </c>
      <c r="AA55" s="163" t="s">
        <v>117</v>
      </c>
      <c r="AB55" s="163" t="s">
        <v>58</v>
      </c>
      <c r="AC55" s="163" t="s">
        <v>117</v>
      </c>
      <c r="AD55" s="163" t="s">
        <v>531</v>
      </c>
      <c r="AE55" s="163" t="s">
        <v>532</v>
      </c>
    </row>
    <row r="56" spans="1:31" hidden="1">
      <c r="A56" s="103" t="s">
        <v>279</v>
      </c>
      <c r="B56" s="162" t="s">
        <v>1391</v>
      </c>
      <c r="C56" s="163" t="s">
        <v>1392</v>
      </c>
      <c r="D56" s="163" t="s">
        <v>1164</v>
      </c>
      <c r="E56" s="163" t="s">
        <v>551</v>
      </c>
      <c r="F56" s="163" t="s">
        <v>833</v>
      </c>
      <c r="G56" s="163" t="s">
        <v>601</v>
      </c>
      <c r="H56" s="163" t="s">
        <v>699</v>
      </c>
      <c r="I56" s="163" t="s">
        <v>985</v>
      </c>
      <c r="J56" s="163" t="s">
        <v>490</v>
      </c>
      <c r="K56" s="163" t="s">
        <v>537</v>
      </c>
      <c r="L56" s="163" t="s">
        <v>1393</v>
      </c>
      <c r="M56" s="163" t="s">
        <v>1394</v>
      </c>
      <c r="N56" s="163" t="s">
        <v>694</v>
      </c>
      <c r="O56" s="163" t="s">
        <v>736</v>
      </c>
      <c r="P56" s="163" t="s">
        <v>679</v>
      </c>
      <c r="Q56" s="163" t="s">
        <v>753</v>
      </c>
      <c r="R56" s="163" t="s">
        <v>530</v>
      </c>
      <c r="S56" s="163" t="s">
        <v>1395</v>
      </c>
      <c r="T56" s="163" t="s">
        <v>1169</v>
      </c>
      <c r="U56" s="163" t="s">
        <v>993</v>
      </c>
      <c r="V56" s="163" t="s">
        <v>77</v>
      </c>
      <c r="W56" s="163" t="s">
        <v>733</v>
      </c>
      <c r="X56" s="163" t="s">
        <v>406</v>
      </c>
      <c r="Y56" s="163" t="s">
        <v>637</v>
      </c>
      <c r="Z56" s="163" t="s">
        <v>976</v>
      </c>
      <c r="AA56" s="163" t="s">
        <v>790</v>
      </c>
      <c r="AB56" s="163" t="s">
        <v>782</v>
      </c>
      <c r="AC56" s="163" t="s">
        <v>811</v>
      </c>
      <c r="AD56" s="163" t="s">
        <v>1396</v>
      </c>
      <c r="AE56" s="163" t="s">
        <v>1397</v>
      </c>
    </row>
    <row r="57" spans="1:31" hidden="1">
      <c r="A57" s="109" t="s">
        <v>281</v>
      </c>
      <c r="B57" s="162" t="s">
        <v>1398</v>
      </c>
      <c r="C57" s="163" t="s">
        <v>425</v>
      </c>
      <c r="D57" s="163" t="s">
        <v>787</v>
      </c>
      <c r="E57" s="163" t="s">
        <v>415</v>
      </c>
      <c r="F57" s="163" t="s">
        <v>399</v>
      </c>
      <c r="G57" s="163" t="s">
        <v>610</v>
      </c>
      <c r="H57" s="163" t="s">
        <v>556</v>
      </c>
      <c r="I57" s="163" t="s">
        <v>113</v>
      </c>
      <c r="J57" s="163" t="s">
        <v>58</v>
      </c>
      <c r="K57" s="163" t="s">
        <v>114</v>
      </c>
      <c r="L57" s="163" t="s">
        <v>59</v>
      </c>
      <c r="M57" s="163" t="s">
        <v>1399</v>
      </c>
      <c r="N57" s="163" t="s">
        <v>780</v>
      </c>
      <c r="O57" s="163" t="s">
        <v>545</v>
      </c>
      <c r="P57" s="163" t="s">
        <v>717</v>
      </c>
      <c r="Q57" s="163" t="s">
        <v>740</v>
      </c>
      <c r="R57" s="163" t="s">
        <v>1400</v>
      </c>
      <c r="S57" s="163" t="s">
        <v>1401</v>
      </c>
      <c r="T57" s="163" t="s">
        <v>700</v>
      </c>
      <c r="U57" s="163" t="s">
        <v>464</v>
      </c>
      <c r="V57" s="163" t="s">
        <v>67</v>
      </c>
      <c r="W57" s="163" t="s">
        <v>728</v>
      </c>
      <c r="X57" s="163" t="s">
        <v>933</v>
      </c>
      <c r="Y57" s="163" t="s">
        <v>856</v>
      </c>
      <c r="Z57" s="163" t="s">
        <v>713</v>
      </c>
      <c r="AA57" s="163" t="s">
        <v>113</v>
      </c>
      <c r="AB57" s="163" t="s">
        <v>694</v>
      </c>
      <c r="AC57" s="163" t="s">
        <v>117</v>
      </c>
      <c r="AD57" s="163" t="s">
        <v>953</v>
      </c>
      <c r="AE57" s="163" t="s">
        <v>951</v>
      </c>
    </row>
    <row r="58" spans="1:31" hidden="1">
      <c r="A58" s="103" t="s">
        <v>282</v>
      </c>
      <c r="B58" s="162" t="s">
        <v>858</v>
      </c>
      <c r="C58" s="163" t="s">
        <v>733</v>
      </c>
      <c r="D58" s="163" t="s">
        <v>473</v>
      </c>
      <c r="E58" s="163" t="s">
        <v>743</v>
      </c>
      <c r="F58" s="163" t="s">
        <v>925</v>
      </c>
      <c r="G58" s="163" t="s">
        <v>560</v>
      </c>
      <c r="H58" s="163" t="s">
        <v>476</v>
      </c>
      <c r="I58" s="163" t="s">
        <v>548</v>
      </c>
      <c r="J58" s="163" t="s">
        <v>694</v>
      </c>
      <c r="K58" s="163" t="s">
        <v>540</v>
      </c>
      <c r="L58" s="163" t="s">
        <v>991</v>
      </c>
      <c r="M58" s="163" t="s">
        <v>1402</v>
      </c>
      <c r="N58" s="163" t="s">
        <v>58</v>
      </c>
      <c r="O58" s="163" t="s">
        <v>117</v>
      </c>
      <c r="P58" s="163" t="s">
        <v>58</v>
      </c>
      <c r="Q58" s="163" t="s">
        <v>117</v>
      </c>
      <c r="R58" s="163" t="s">
        <v>531</v>
      </c>
      <c r="S58" s="163" t="s">
        <v>532</v>
      </c>
      <c r="T58" s="163" t="s">
        <v>620</v>
      </c>
      <c r="U58" s="163" t="s">
        <v>195</v>
      </c>
      <c r="V58" s="163" t="s">
        <v>58</v>
      </c>
      <c r="W58" s="163" t="s">
        <v>116</v>
      </c>
      <c r="X58" s="163" t="s">
        <v>59</v>
      </c>
      <c r="Y58" s="163" t="s">
        <v>872</v>
      </c>
      <c r="Z58" s="163" t="s">
        <v>58</v>
      </c>
      <c r="AA58" s="163" t="s">
        <v>117</v>
      </c>
      <c r="AB58" s="163" t="s">
        <v>58</v>
      </c>
      <c r="AC58" s="163" t="s">
        <v>117</v>
      </c>
      <c r="AD58" s="163" t="s">
        <v>531</v>
      </c>
      <c r="AE58" s="163" t="s">
        <v>532</v>
      </c>
    </row>
    <row r="59" spans="1:31" hidden="1">
      <c r="A59" s="109" t="s">
        <v>283</v>
      </c>
      <c r="B59" s="162" t="s">
        <v>1403</v>
      </c>
      <c r="C59" s="163" t="s">
        <v>1404</v>
      </c>
      <c r="D59" s="163" t="s">
        <v>1405</v>
      </c>
      <c r="E59" s="163" t="s">
        <v>730</v>
      </c>
      <c r="F59" s="163" t="s">
        <v>1345</v>
      </c>
      <c r="G59" s="163" t="s">
        <v>321</v>
      </c>
      <c r="H59" s="163" t="s">
        <v>906</v>
      </c>
      <c r="I59" s="163" t="s">
        <v>1215</v>
      </c>
      <c r="J59" s="163" t="s">
        <v>1327</v>
      </c>
      <c r="K59" s="163" t="s">
        <v>734</v>
      </c>
      <c r="L59" s="163" t="s">
        <v>837</v>
      </c>
      <c r="M59" s="163" t="s">
        <v>608</v>
      </c>
      <c r="N59" s="163" t="s">
        <v>473</v>
      </c>
      <c r="O59" s="163" t="s">
        <v>749</v>
      </c>
      <c r="P59" s="163" t="s">
        <v>58</v>
      </c>
      <c r="Q59" s="163" t="s">
        <v>117</v>
      </c>
      <c r="R59" s="163" t="s">
        <v>59</v>
      </c>
      <c r="S59" s="163" t="s">
        <v>1406</v>
      </c>
      <c r="T59" s="163" t="s">
        <v>1407</v>
      </c>
      <c r="U59" s="163" t="s">
        <v>1408</v>
      </c>
      <c r="V59" s="163" t="s">
        <v>763</v>
      </c>
      <c r="W59" s="163" t="s">
        <v>788</v>
      </c>
      <c r="X59" s="163" t="s">
        <v>536</v>
      </c>
      <c r="Y59" s="163" t="s">
        <v>922</v>
      </c>
      <c r="Z59" s="163" t="s">
        <v>1409</v>
      </c>
      <c r="AA59" s="163" t="s">
        <v>626</v>
      </c>
      <c r="AB59" s="163" t="s">
        <v>984</v>
      </c>
      <c r="AC59" s="163" t="s">
        <v>613</v>
      </c>
      <c r="AD59" s="163" t="s">
        <v>1410</v>
      </c>
      <c r="AE59" s="163" t="s">
        <v>980</v>
      </c>
    </row>
    <row r="60" spans="1:31" hidden="1">
      <c r="A60" s="103" t="s">
        <v>285</v>
      </c>
      <c r="B60" s="162" t="s">
        <v>1411</v>
      </c>
      <c r="C60" s="163" t="s">
        <v>1302</v>
      </c>
      <c r="D60" s="163" t="s">
        <v>1217</v>
      </c>
      <c r="E60" s="163" t="s">
        <v>825</v>
      </c>
      <c r="F60" s="163" t="s">
        <v>991</v>
      </c>
      <c r="G60" s="163" t="s">
        <v>629</v>
      </c>
      <c r="H60" s="163" t="s">
        <v>798</v>
      </c>
      <c r="I60" s="163" t="s">
        <v>761</v>
      </c>
      <c r="J60" s="163" t="s">
        <v>73</v>
      </c>
      <c r="K60" s="163" t="s">
        <v>310</v>
      </c>
      <c r="L60" s="163" t="s">
        <v>849</v>
      </c>
      <c r="M60" s="163" t="s">
        <v>995</v>
      </c>
      <c r="N60" s="163" t="s">
        <v>58</v>
      </c>
      <c r="O60" s="163" t="s">
        <v>117</v>
      </c>
      <c r="P60" s="163" t="s">
        <v>58</v>
      </c>
      <c r="Q60" s="163" t="s">
        <v>117</v>
      </c>
      <c r="R60" s="163" t="s">
        <v>531</v>
      </c>
      <c r="S60" s="163" t="s">
        <v>532</v>
      </c>
      <c r="T60" s="163" t="s">
        <v>1412</v>
      </c>
      <c r="U60" s="163" t="s">
        <v>959</v>
      </c>
      <c r="V60" s="163" t="s">
        <v>1326</v>
      </c>
      <c r="W60" s="163" t="s">
        <v>755</v>
      </c>
      <c r="X60" s="163" t="s">
        <v>867</v>
      </c>
      <c r="Y60" s="163" t="s">
        <v>846</v>
      </c>
      <c r="Z60" s="163" t="s">
        <v>1201</v>
      </c>
      <c r="AA60" s="163" t="s">
        <v>874</v>
      </c>
      <c r="AB60" s="163" t="s">
        <v>466</v>
      </c>
      <c r="AC60" s="163" t="s">
        <v>134</v>
      </c>
      <c r="AD60" s="163" t="s">
        <v>842</v>
      </c>
      <c r="AE60" s="163" t="s">
        <v>979</v>
      </c>
    </row>
    <row r="61" spans="1:31" hidden="1">
      <c r="A61" s="120"/>
      <c r="B61" s="162"/>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row>
    <row r="62" spans="1:31" hidden="1">
      <c r="A62" s="118" t="s">
        <v>287</v>
      </c>
      <c r="B62" s="162" t="s">
        <v>1413</v>
      </c>
      <c r="C62" s="163" t="s">
        <v>266</v>
      </c>
      <c r="D62" s="163" t="s">
        <v>1414</v>
      </c>
      <c r="E62" s="163" t="s">
        <v>1415</v>
      </c>
      <c r="F62" s="163" t="s">
        <v>830</v>
      </c>
      <c r="G62" s="163" t="s">
        <v>269</v>
      </c>
      <c r="H62" s="163" t="s">
        <v>1416</v>
      </c>
      <c r="I62" s="163" t="s">
        <v>1417</v>
      </c>
      <c r="J62" s="163" t="s">
        <v>1418</v>
      </c>
      <c r="K62" s="163" t="s">
        <v>827</v>
      </c>
      <c r="L62" s="163" t="s">
        <v>855</v>
      </c>
      <c r="M62" s="163" t="s">
        <v>558</v>
      </c>
      <c r="N62" s="163" t="s">
        <v>622</v>
      </c>
      <c r="O62" s="163" t="s">
        <v>419</v>
      </c>
      <c r="P62" s="163" t="s">
        <v>587</v>
      </c>
      <c r="Q62" s="163" t="s">
        <v>114</v>
      </c>
      <c r="R62" s="163" t="s">
        <v>989</v>
      </c>
      <c r="S62" s="163" t="s">
        <v>903</v>
      </c>
      <c r="T62" s="163" t="s">
        <v>1419</v>
      </c>
      <c r="U62" s="163" t="s">
        <v>1420</v>
      </c>
      <c r="V62" s="163" t="s">
        <v>1421</v>
      </c>
      <c r="W62" s="163" t="s">
        <v>756</v>
      </c>
      <c r="X62" s="163" t="s">
        <v>833</v>
      </c>
      <c r="Y62" s="163" t="s">
        <v>838</v>
      </c>
      <c r="Z62" s="163" t="s">
        <v>1422</v>
      </c>
      <c r="AA62" s="163" t="s">
        <v>887</v>
      </c>
      <c r="AB62" s="163" t="s">
        <v>1385</v>
      </c>
      <c r="AC62" s="163" t="s">
        <v>762</v>
      </c>
      <c r="AD62" s="163" t="s">
        <v>884</v>
      </c>
      <c r="AE62" s="163" t="s">
        <v>280</v>
      </c>
    </row>
    <row r="63" spans="1:31" hidden="1">
      <c r="A63" s="120" t="s">
        <v>289</v>
      </c>
      <c r="B63" s="162" t="s">
        <v>1423</v>
      </c>
      <c r="C63" s="163" t="s">
        <v>412</v>
      </c>
      <c r="D63" s="163" t="s">
        <v>1424</v>
      </c>
      <c r="E63" s="163" t="s">
        <v>1425</v>
      </c>
      <c r="F63" s="163" t="s">
        <v>586</v>
      </c>
      <c r="G63" s="163" t="s">
        <v>272</v>
      </c>
      <c r="H63" s="163" t="s">
        <v>1426</v>
      </c>
      <c r="I63" s="163" t="s">
        <v>1427</v>
      </c>
      <c r="J63" s="163" t="s">
        <v>998</v>
      </c>
      <c r="K63" s="163" t="s">
        <v>551</v>
      </c>
      <c r="L63" s="163" t="s">
        <v>1428</v>
      </c>
      <c r="M63" s="163" t="s">
        <v>629</v>
      </c>
      <c r="N63" s="163" t="s">
        <v>1326</v>
      </c>
      <c r="O63" s="163" t="s">
        <v>199</v>
      </c>
      <c r="P63" s="163" t="s">
        <v>490</v>
      </c>
      <c r="Q63" s="163" t="s">
        <v>114</v>
      </c>
      <c r="R63" s="163" t="s">
        <v>957</v>
      </c>
      <c r="S63" s="163" t="s">
        <v>844</v>
      </c>
      <c r="T63" s="163" t="s">
        <v>1429</v>
      </c>
      <c r="U63" s="163" t="s">
        <v>1325</v>
      </c>
      <c r="V63" s="163" t="s">
        <v>1261</v>
      </c>
      <c r="W63" s="163" t="s">
        <v>820</v>
      </c>
      <c r="X63" s="163" t="s">
        <v>1167</v>
      </c>
      <c r="Y63" s="163" t="s">
        <v>302</v>
      </c>
      <c r="Z63" s="163" t="s">
        <v>1430</v>
      </c>
      <c r="AA63" s="163" t="s">
        <v>1431</v>
      </c>
      <c r="AB63" s="163" t="s">
        <v>771</v>
      </c>
      <c r="AC63" s="163" t="s">
        <v>874</v>
      </c>
      <c r="AD63" s="163" t="s">
        <v>996</v>
      </c>
      <c r="AE63" s="163" t="s">
        <v>1432</v>
      </c>
    </row>
    <row r="64" spans="1:31" hidden="1">
      <c r="A64" s="118"/>
      <c r="B64" s="162"/>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row>
    <row r="65" spans="1:31" hidden="1">
      <c r="A65" s="120" t="s">
        <v>292</v>
      </c>
      <c r="B65" s="162"/>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row>
    <row r="66" spans="1:31" hidden="1">
      <c r="A66" s="103" t="s">
        <v>293</v>
      </c>
      <c r="B66" s="162" t="s">
        <v>1433</v>
      </c>
      <c r="C66" s="163" t="s">
        <v>1204</v>
      </c>
      <c r="D66" s="163" t="s">
        <v>189</v>
      </c>
      <c r="E66" s="163" t="s">
        <v>211</v>
      </c>
      <c r="F66" s="163" t="s">
        <v>697</v>
      </c>
      <c r="G66" s="163" t="s">
        <v>322</v>
      </c>
      <c r="H66" s="163" t="s">
        <v>760</v>
      </c>
      <c r="I66" s="163" t="s">
        <v>794</v>
      </c>
      <c r="J66" s="163" t="s">
        <v>679</v>
      </c>
      <c r="K66" s="163" t="s">
        <v>751</v>
      </c>
      <c r="L66" s="163" t="s">
        <v>1434</v>
      </c>
      <c r="M66" s="163" t="s">
        <v>274</v>
      </c>
      <c r="N66" s="163" t="s">
        <v>624</v>
      </c>
      <c r="O66" s="163" t="s">
        <v>779</v>
      </c>
      <c r="P66" s="163" t="s">
        <v>58</v>
      </c>
      <c r="Q66" s="163" t="s">
        <v>117</v>
      </c>
      <c r="R66" s="163" t="s">
        <v>59</v>
      </c>
      <c r="S66" s="163" t="s">
        <v>863</v>
      </c>
      <c r="T66" s="163" t="s">
        <v>1435</v>
      </c>
      <c r="U66" s="163" t="s">
        <v>762</v>
      </c>
      <c r="V66" s="163" t="s">
        <v>58</v>
      </c>
      <c r="W66" s="163" t="s">
        <v>116</v>
      </c>
      <c r="X66" s="163" t="s">
        <v>59</v>
      </c>
      <c r="Y66" s="163" t="s">
        <v>838</v>
      </c>
      <c r="Z66" s="163" t="s">
        <v>1436</v>
      </c>
      <c r="AA66" s="163" t="s">
        <v>783</v>
      </c>
      <c r="AB66" s="163" t="s">
        <v>58</v>
      </c>
      <c r="AC66" s="163" t="s">
        <v>117</v>
      </c>
      <c r="AD66" s="163" t="s">
        <v>59</v>
      </c>
      <c r="AE66" s="163" t="s">
        <v>1437</v>
      </c>
    </row>
    <row r="67" spans="1:31" hidden="1">
      <c r="A67" s="109" t="s">
        <v>295</v>
      </c>
      <c r="B67" s="162" t="s">
        <v>1438</v>
      </c>
      <c r="C67" s="163" t="s">
        <v>603</v>
      </c>
      <c r="D67" s="163" t="s">
        <v>982</v>
      </c>
      <c r="E67" s="163" t="s">
        <v>1439</v>
      </c>
      <c r="F67" s="163" t="s">
        <v>621</v>
      </c>
      <c r="G67" s="163" t="s">
        <v>274</v>
      </c>
      <c r="H67" s="163" t="s">
        <v>1440</v>
      </c>
      <c r="I67" s="163" t="s">
        <v>808</v>
      </c>
      <c r="J67" s="163" t="s">
        <v>699</v>
      </c>
      <c r="K67" s="163" t="s">
        <v>635</v>
      </c>
      <c r="L67" s="163" t="s">
        <v>675</v>
      </c>
      <c r="M67" s="163" t="s">
        <v>851</v>
      </c>
      <c r="N67" s="163" t="s">
        <v>573</v>
      </c>
      <c r="O67" s="163" t="s">
        <v>416</v>
      </c>
      <c r="P67" s="163" t="s">
        <v>780</v>
      </c>
      <c r="Q67" s="163" t="s">
        <v>743</v>
      </c>
      <c r="R67" s="163" t="s">
        <v>673</v>
      </c>
      <c r="S67" s="163" t="s">
        <v>834</v>
      </c>
      <c r="T67" s="163" t="s">
        <v>1441</v>
      </c>
      <c r="U67" s="163" t="s">
        <v>1442</v>
      </c>
      <c r="V67" s="163" t="s">
        <v>684</v>
      </c>
      <c r="W67" s="163" t="s">
        <v>419</v>
      </c>
      <c r="X67" s="163" t="s">
        <v>701</v>
      </c>
      <c r="Y67" s="163" t="s">
        <v>838</v>
      </c>
      <c r="Z67" s="163" t="s">
        <v>1443</v>
      </c>
      <c r="AA67" s="163" t="s">
        <v>542</v>
      </c>
      <c r="AB67" s="163" t="s">
        <v>611</v>
      </c>
      <c r="AC67" s="163" t="s">
        <v>250</v>
      </c>
      <c r="AD67" s="163" t="s">
        <v>896</v>
      </c>
      <c r="AE67" s="163" t="s">
        <v>994</v>
      </c>
    </row>
    <row r="68" spans="1:31" hidden="1">
      <c r="A68" s="103" t="s">
        <v>296</v>
      </c>
      <c r="B68" s="162" t="s">
        <v>1444</v>
      </c>
      <c r="C68" s="163" t="s">
        <v>564</v>
      </c>
      <c r="D68" s="163" t="s">
        <v>1445</v>
      </c>
      <c r="E68" s="163" t="s">
        <v>817</v>
      </c>
      <c r="F68" s="163" t="s">
        <v>894</v>
      </c>
      <c r="G68" s="163" t="s">
        <v>936</v>
      </c>
      <c r="H68" s="163" t="s">
        <v>1446</v>
      </c>
      <c r="I68" s="163" t="s">
        <v>1447</v>
      </c>
      <c r="J68" s="163" t="s">
        <v>962</v>
      </c>
      <c r="K68" s="163" t="s">
        <v>766</v>
      </c>
      <c r="L68" s="163" t="s">
        <v>879</v>
      </c>
      <c r="M68" s="163" t="s">
        <v>856</v>
      </c>
      <c r="N68" s="163" t="s">
        <v>713</v>
      </c>
      <c r="O68" s="163" t="s">
        <v>777</v>
      </c>
      <c r="P68" s="163" t="s">
        <v>58</v>
      </c>
      <c r="Q68" s="163" t="s">
        <v>117</v>
      </c>
      <c r="R68" s="163" t="s">
        <v>59</v>
      </c>
      <c r="S68" s="163" t="s">
        <v>1448</v>
      </c>
      <c r="T68" s="163" t="s">
        <v>1449</v>
      </c>
      <c r="U68" s="163" t="s">
        <v>1450</v>
      </c>
      <c r="V68" s="163" t="s">
        <v>1451</v>
      </c>
      <c r="W68" s="163" t="s">
        <v>786</v>
      </c>
      <c r="X68" s="163" t="s">
        <v>586</v>
      </c>
      <c r="Y68" s="163" t="s">
        <v>333</v>
      </c>
      <c r="Z68" s="163" t="s">
        <v>821</v>
      </c>
      <c r="AA68" s="163" t="s">
        <v>1357</v>
      </c>
      <c r="AB68" s="163" t="s">
        <v>505</v>
      </c>
      <c r="AC68" s="163" t="s">
        <v>635</v>
      </c>
      <c r="AD68" s="163" t="s">
        <v>875</v>
      </c>
      <c r="AE68" s="163" t="s">
        <v>943</v>
      </c>
    </row>
    <row r="69" spans="1:31" hidden="1">
      <c r="A69" s="109" t="s">
        <v>298</v>
      </c>
      <c r="B69" s="162" t="s">
        <v>1452</v>
      </c>
      <c r="C69" s="163" t="s">
        <v>761</v>
      </c>
      <c r="D69" s="163" t="s">
        <v>1453</v>
      </c>
      <c r="E69" s="163" t="s">
        <v>1454</v>
      </c>
      <c r="F69" s="163" t="s">
        <v>833</v>
      </c>
      <c r="G69" s="163" t="s">
        <v>274</v>
      </c>
      <c r="H69" s="163" t="s">
        <v>1455</v>
      </c>
      <c r="I69" s="163" t="s">
        <v>914</v>
      </c>
      <c r="J69" s="163" t="s">
        <v>711</v>
      </c>
      <c r="K69" s="163" t="s">
        <v>921</v>
      </c>
      <c r="L69" s="163" t="s">
        <v>849</v>
      </c>
      <c r="M69" s="163" t="s">
        <v>932</v>
      </c>
      <c r="N69" s="163" t="s">
        <v>602</v>
      </c>
      <c r="O69" s="163" t="s">
        <v>640</v>
      </c>
      <c r="P69" s="163" t="s">
        <v>76</v>
      </c>
      <c r="Q69" s="163" t="s">
        <v>467</v>
      </c>
      <c r="R69" s="163" t="s">
        <v>555</v>
      </c>
      <c r="S69" s="163" t="s">
        <v>969</v>
      </c>
      <c r="T69" s="163" t="s">
        <v>1456</v>
      </c>
      <c r="U69" s="163" t="s">
        <v>1457</v>
      </c>
      <c r="V69" s="163" t="s">
        <v>1458</v>
      </c>
      <c r="W69" s="163" t="s">
        <v>827</v>
      </c>
      <c r="X69" s="163" t="s">
        <v>886</v>
      </c>
      <c r="Y69" s="163" t="s">
        <v>578</v>
      </c>
      <c r="Z69" s="163" t="s">
        <v>1459</v>
      </c>
      <c r="AA69" s="163" t="s">
        <v>1460</v>
      </c>
      <c r="AB69" s="163" t="s">
        <v>1461</v>
      </c>
      <c r="AC69" s="163" t="s">
        <v>917</v>
      </c>
      <c r="AD69" s="163" t="s">
        <v>1462</v>
      </c>
      <c r="AE69" s="163" t="s">
        <v>883</v>
      </c>
    </row>
    <row r="70" spans="1:31" hidden="1">
      <c r="A70" s="103" t="s">
        <v>300</v>
      </c>
      <c r="B70" s="162" t="s">
        <v>1463</v>
      </c>
      <c r="C70" s="163" t="s">
        <v>108</v>
      </c>
      <c r="D70" s="163" t="s">
        <v>1464</v>
      </c>
      <c r="E70" s="163" t="s">
        <v>1355</v>
      </c>
      <c r="F70" s="163" t="s">
        <v>997</v>
      </c>
      <c r="G70" s="163" t="s">
        <v>333</v>
      </c>
      <c r="H70" s="163" t="s">
        <v>1165</v>
      </c>
      <c r="I70" s="163" t="s">
        <v>528</v>
      </c>
      <c r="J70" s="163" t="s">
        <v>1465</v>
      </c>
      <c r="K70" s="163" t="s">
        <v>939</v>
      </c>
      <c r="L70" s="163" t="s">
        <v>1466</v>
      </c>
      <c r="M70" s="163" t="s">
        <v>955</v>
      </c>
      <c r="N70" s="163" t="s">
        <v>923</v>
      </c>
      <c r="O70" s="163" t="s">
        <v>418</v>
      </c>
      <c r="P70" s="163" t="s">
        <v>742</v>
      </c>
      <c r="Q70" s="163" t="s">
        <v>745</v>
      </c>
      <c r="R70" s="163" t="s">
        <v>691</v>
      </c>
      <c r="S70" s="163" t="s">
        <v>1467</v>
      </c>
      <c r="T70" s="163" t="s">
        <v>1468</v>
      </c>
      <c r="U70" s="163" t="s">
        <v>864</v>
      </c>
      <c r="V70" s="163" t="s">
        <v>1227</v>
      </c>
      <c r="W70" s="163" t="s">
        <v>522</v>
      </c>
      <c r="X70" s="163" t="s">
        <v>1469</v>
      </c>
      <c r="Y70" s="163" t="s">
        <v>1437</v>
      </c>
      <c r="Z70" s="163" t="s">
        <v>1470</v>
      </c>
      <c r="AA70" s="163" t="s">
        <v>836</v>
      </c>
      <c r="AB70" s="163" t="s">
        <v>869</v>
      </c>
      <c r="AC70" s="163" t="s">
        <v>127</v>
      </c>
      <c r="AD70" s="163" t="s">
        <v>1471</v>
      </c>
      <c r="AE70" s="163" t="s">
        <v>1472</v>
      </c>
    </row>
    <row r="71" spans="1:31" hidden="1">
      <c r="A71" s="109" t="s">
        <v>301</v>
      </c>
      <c r="B71" s="162" t="s">
        <v>1473</v>
      </c>
      <c r="C71" s="163" t="s">
        <v>1295</v>
      </c>
      <c r="D71" s="163" t="s">
        <v>1474</v>
      </c>
      <c r="E71" s="163" t="s">
        <v>1475</v>
      </c>
      <c r="F71" s="163" t="s">
        <v>1476</v>
      </c>
      <c r="G71" s="163" t="s">
        <v>963</v>
      </c>
      <c r="H71" s="163" t="s">
        <v>1470</v>
      </c>
      <c r="I71" s="163" t="s">
        <v>735</v>
      </c>
      <c r="J71" s="163" t="s">
        <v>910</v>
      </c>
      <c r="K71" s="163" t="s">
        <v>417</v>
      </c>
      <c r="L71" s="163" t="s">
        <v>1477</v>
      </c>
      <c r="M71" s="163" t="s">
        <v>955</v>
      </c>
      <c r="N71" s="163" t="s">
        <v>680</v>
      </c>
      <c r="O71" s="163" t="s">
        <v>728</v>
      </c>
      <c r="P71" s="163" t="s">
        <v>489</v>
      </c>
      <c r="Q71" s="163" t="s">
        <v>745</v>
      </c>
      <c r="R71" s="163" t="s">
        <v>1478</v>
      </c>
      <c r="S71" s="163" t="s">
        <v>1479</v>
      </c>
      <c r="T71" s="163" t="s">
        <v>1480</v>
      </c>
      <c r="U71" s="163" t="s">
        <v>1291</v>
      </c>
      <c r="V71" s="163" t="s">
        <v>1481</v>
      </c>
      <c r="W71" s="163" t="s">
        <v>774</v>
      </c>
      <c r="X71" s="163" t="s">
        <v>1482</v>
      </c>
      <c r="Y71" s="163" t="s">
        <v>994</v>
      </c>
      <c r="Z71" s="163" t="s">
        <v>1483</v>
      </c>
      <c r="AA71" s="163" t="s">
        <v>774</v>
      </c>
      <c r="AB71" s="163" t="s">
        <v>1484</v>
      </c>
      <c r="AC71" s="163" t="s">
        <v>522</v>
      </c>
      <c r="AD71" s="163" t="s">
        <v>1485</v>
      </c>
      <c r="AE71" s="163" t="s">
        <v>924</v>
      </c>
    </row>
    <row r="72" spans="1:31" hidden="1">
      <c r="A72" s="118"/>
      <c r="B72" s="162"/>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row>
    <row r="73" spans="1:31" hidden="1">
      <c r="A73" s="120" t="s">
        <v>303</v>
      </c>
      <c r="B73" s="162"/>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row>
    <row r="74" spans="1:31" hidden="1">
      <c r="A74" s="103" t="s">
        <v>253</v>
      </c>
      <c r="B74" s="162" t="s">
        <v>304</v>
      </c>
      <c r="C74" s="163" t="s">
        <v>304</v>
      </c>
      <c r="D74" s="163" t="s">
        <v>1411</v>
      </c>
      <c r="E74" s="163" t="s">
        <v>1431</v>
      </c>
      <c r="F74" s="163" t="s">
        <v>946</v>
      </c>
      <c r="G74" s="163" t="s">
        <v>307</v>
      </c>
      <c r="H74" s="163" t="s">
        <v>304</v>
      </c>
      <c r="I74" s="163" t="s">
        <v>304</v>
      </c>
      <c r="J74" s="163" t="s">
        <v>1486</v>
      </c>
      <c r="K74" s="163" t="s">
        <v>109</v>
      </c>
      <c r="L74" s="163" t="s">
        <v>407</v>
      </c>
      <c r="M74" s="163" t="s">
        <v>288</v>
      </c>
      <c r="N74" s="163" t="s">
        <v>304</v>
      </c>
      <c r="O74" s="163" t="s">
        <v>304</v>
      </c>
      <c r="P74" s="163" t="s">
        <v>131</v>
      </c>
      <c r="Q74" s="163" t="s">
        <v>545</v>
      </c>
      <c r="R74" s="163" t="s">
        <v>623</v>
      </c>
      <c r="S74" s="163" t="s">
        <v>327</v>
      </c>
      <c r="T74" s="163" t="s">
        <v>304</v>
      </c>
      <c r="U74" s="163" t="s">
        <v>304</v>
      </c>
      <c r="V74" s="163" t="s">
        <v>1487</v>
      </c>
      <c r="W74" s="163" t="s">
        <v>410</v>
      </c>
      <c r="X74" s="163" t="s">
        <v>952</v>
      </c>
      <c r="Y74" s="163" t="s">
        <v>315</v>
      </c>
      <c r="Z74" s="163" t="s">
        <v>304</v>
      </c>
      <c r="AA74" s="163" t="s">
        <v>304</v>
      </c>
      <c r="AB74" s="163" t="s">
        <v>1261</v>
      </c>
      <c r="AC74" s="163" t="s">
        <v>862</v>
      </c>
      <c r="AD74" s="163" t="s">
        <v>71</v>
      </c>
      <c r="AE74" s="163" t="s">
        <v>850</v>
      </c>
    </row>
    <row r="75" spans="1:31" hidden="1">
      <c r="A75" s="100" t="s">
        <v>306</v>
      </c>
      <c r="B75" s="162" t="s">
        <v>900</v>
      </c>
      <c r="C75" s="163" t="s">
        <v>470</v>
      </c>
      <c r="D75" s="163" t="s">
        <v>687</v>
      </c>
      <c r="E75" s="163" t="s">
        <v>412</v>
      </c>
      <c r="F75" s="163" t="s">
        <v>935</v>
      </c>
      <c r="G75" s="163" t="s">
        <v>565</v>
      </c>
      <c r="H75" s="163" t="s">
        <v>1488</v>
      </c>
      <c r="I75" s="163" t="s">
        <v>474</v>
      </c>
      <c r="J75" s="163" t="s">
        <v>679</v>
      </c>
      <c r="K75" s="163" t="s">
        <v>751</v>
      </c>
      <c r="L75" s="163" t="s">
        <v>1489</v>
      </c>
      <c r="M75" s="163" t="s">
        <v>565</v>
      </c>
      <c r="N75" s="163" t="s">
        <v>205</v>
      </c>
      <c r="O75" s="163" t="s">
        <v>848</v>
      </c>
      <c r="P75" s="163" t="s">
        <v>705</v>
      </c>
      <c r="Q75" s="163" t="s">
        <v>753</v>
      </c>
      <c r="R75" s="163" t="s">
        <v>569</v>
      </c>
      <c r="S75" s="163" t="s">
        <v>332</v>
      </c>
      <c r="T75" s="163" t="s">
        <v>1490</v>
      </c>
      <c r="U75" s="163" t="s">
        <v>1331</v>
      </c>
      <c r="V75" s="163" t="s">
        <v>429</v>
      </c>
      <c r="W75" s="163" t="s">
        <v>535</v>
      </c>
      <c r="X75" s="163" t="s">
        <v>948</v>
      </c>
      <c r="Y75" s="163" t="s">
        <v>322</v>
      </c>
      <c r="Z75" s="163" t="s">
        <v>1491</v>
      </c>
      <c r="AA75" s="163" t="s">
        <v>727</v>
      </c>
      <c r="AB75" s="163" t="s">
        <v>58</v>
      </c>
      <c r="AC75" s="163" t="s">
        <v>117</v>
      </c>
      <c r="AD75" s="163" t="s">
        <v>59</v>
      </c>
      <c r="AE75" s="163" t="s">
        <v>1340</v>
      </c>
    </row>
    <row r="76" spans="1:31" hidden="1">
      <c r="A76" s="101" t="s">
        <v>308</v>
      </c>
      <c r="B76" s="162" t="s">
        <v>1433</v>
      </c>
      <c r="C76" s="163" t="s">
        <v>1204</v>
      </c>
      <c r="D76" s="163" t="s">
        <v>189</v>
      </c>
      <c r="E76" s="163" t="s">
        <v>211</v>
      </c>
      <c r="F76" s="163" t="s">
        <v>697</v>
      </c>
      <c r="G76" s="163" t="s">
        <v>322</v>
      </c>
      <c r="H76" s="163" t="s">
        <v>760</v>
      </c>
      <c r="I76" s="163" t="s">
        <v>794</v>
      </c>
      <c r="J76" s="163" t="s">
        <v>679</v>
      </c>
      <c r="K76" s="163" t="s">
        <v>751</v>
      </c>
      <c r="L76" s="163" t="s">
        <v>1434</v>
      </c>
      <c r="M76" s="163" t="s">
        <v>274</v>
      </c>
      <c r="N76" s="163" t="s">
        <v>624</v>
      </c>
      <c r="O76" s="163" t="s">
        <v>779</v>
      </c>
      <c r="P76" s="163" t="s">
        <v>58</v>
      </c>
      <c r="Q76" s="163" t="s">
        <v>117</v>
      </c>
      <c r="R76" s="163" t="s">
        <v>59</v>
      </c>
      <c r="S76" s="163" t="s">
        <v>863</v>
      </c>
      <c r="T76" s="163" t="s">
        <v>1435</v>
      </c>
      <c r="U76" s="163" t="s">
        <v>762</v>
      </c>
      <c r="V76" s="163" t="s">
        <v>58</v>
      </c>
      <c r="W76" s="163" t="s">
        <v>116</v>
      </c>
      <c r="X76" s="163" t="s">
        <v>59</v>
      </c>
      <c r="Y76" s="163" t="s">
        <v>838</v>
      </c>
      <c r="Z76" s="163" t="s">
        <v>1436</v>
      </c>
      <c r="AA76" s="163" t="s">
        <v>783</v>
      </c>
      <c r="AB76" s="163" t="s">
        <v>58</v>
      </c>
      <c r="AC76" s="163" t="s">
        <v>117</v>
      </c>
      <c r="AD76" s="163" t="s">
        <v>59</v>
      </c>
      <c r="AE76" s="163" t="s">
        <v>1437</v>
      </c>
    </row>
    <row r="77" spans="1:31" hidden="1">
      <c r="A77" s="102" t="s">
        <v>309</v>
      </c>
      <c r="B77" s="162" t="s">
        <v>1438</v>
      </c>
      <c r="C77" s="163" t="s">
        <v>603</v>
      </c>
      <c r="D77" s="163" t="s">
        <v>723</v>
      </c>
      <c r="E77" s="163" t="s">
        <v>284</v>
      </c>
      <c r="F77" s="163" t="s">
        <v>947</v>
      </c>
      <c r="G77" s="163" t="s">
        <v>565</v>
      </c>
      <c r="H77" s="163" t="s">
        <v>1440</v>
      </c>
      <c r="I77" s="163" t="s">
        <v>808</v>
      </c>
      <c r="J77" s="163" t="s">
        <v>58</v>
      </c>
      <c r="K77" s="163" t="s">
        <v>114</v>
      </c>
      <c r="L77" s="163" t="s">
        <v>59</v>
      </c>
      <c r="M77" s="163" t="s">
        <v>598</v>
      </c>
      <c r="N77" s="163" t="s">
        <v>573</v>
      </c>
      <c r="O77" s="163" t="s">
        <v>416</v>
      </c>
      <c r="P77" s="163" t="s">
        <v>705</v>
      </c>
      <c r="Q77" s="163" t="s">
        <v>753</v>
      </c>
      <c r="R77" s="163" t="s">
        <v>686</v>
      </c>
      <c r="S77" s="163" t="s">
        <v>563</v>
      </c>
      <c r="T77" s="163" t="s">
        <v>1441</v>
      </c>
      <c r="U77" s="163" t="s">
        <v>1442</v>
      </c>
      <c r="V77" s="163" t="s">
        <v>429</v>
      </c>
      <c r="W77" s="163" t="s">
        <v>535</v>
      </c>
      <c r="X77" s="163" t="s">
        <v>682</v>
      </c>
      <c r="Y77" s="163" t="s">
        <v>269</v>
      </c>
      <c r="Z77" s="163" t="s">
        <v>1443</v>
      </c>
      <c r="AA77" s="163" t="s">
        <v>542</v>
      </c>
      <c r="AB77" s="163" t="s">
        <v>58</v>
      </c>
      <c r="AC77" s="163" t="s">
        <v>117</v>
      </c>
      <c r="AD77" s="163" t="s">
        <v>59</v>
      </c>
      <c r="AE77" s="163" t="s">
        <v>570</v>
      </c>
    </row>
    <row r="78" spans="1:31" hidden="1">
      <c r="A78" s="93" t="s">
        <v>311</v>
      </c>
      <c r="B78" s="162" t="s">
        <v>1309</v>
      </c>
      <c r="C78" s="163" t="s">
        <v>786</v>
      </c>
      <c r="D78" s="163" t="s">
        <v>1492</v>
      </c>
      <c r="E78" s="163" t="s">
        <v>1475</v>
      </c>
      <c r="F78" s="163" t="s">
        <v>541</v>
      </c>
      <c r="G78" s="163" t="s">
        <v>307</v>
      </c>
      <c r="H78" s="163" t="s">
        <v>1310</v>
      </c>
      <c r="I78" s="163" t="s">
        <v>533</v>
      </c>
      <c r="J78" s="163" t="s">
        <v>424</v>
      </c>
      <c r="K78" s="163" t="s">
        <v>193</v>
      </c>
      <c r="L78" s="163" t="s">
        <v>674</v>
      </c>
      <c r="M78" s="163" t="s">
        <v>272</v>
      </c>
      <c r="N78" s="163" t="s">
        <v>1311</v>
      </c>
      <c r="O78" s="163" t="s">
        <v>412</v>
      </c>
      <c r="P78" s="163" t="s">
        <v>473</v>
      </c>
      <c r="Q78" s="163" t="s">
        <v>743</v>
      </c>
      <c r="R78" s="163" t="s">
        <v>672</v>
      </c>
      <c r="S78" s="163" t="s">
        <v>870</v>
      </c>
      <c r="T78" s="163" t="s">
        <v>1312</v>
      </c>
      <c r="U78" s="163" t="s">
        <v>1313</v>
      </c>
      <c r="V78" s="163" t="s">
        <v>1493</v>
      </c>
      <c r="W78" s="163" t="s">
        <v>250</v>
      </c>
      <c r="X78" s="163" t="s">
        <v>188</v>
      </c>
      <c r="Y78" s="163" t="s">
        <v>294</v>
      </c>
      <c r="Z78" s="163" t="s">
        <v>1314</v>
      </c>
      <c r="AA78" s="163" t="s">
        <v>1315</v>
      </c>
      <c r="AB78" s="163" t="s">
        <v>403</v>
      </c>
      <c r="AC78" s="163" t="s">
        <v>790</v>
      </c>
      <c r="AD78" s="163" t="s">
        <v>62</v>
      </c>
      <c r="AE78" s="163" t="s">
        <v>584</v>
      </c>
    </row>
    <row r="79" spans="1:31" hidden="1">
      <c r="A79" s="102" t="s">
        <v>313</v>
      </c>
      <c r="B79" s="162" t="s">
        <v>1444</v>
      </c>
      <c r="C79" s="163" t="s">
        <v>564</v>
      </c>
      <c r="D79" s="163" t="s">
        <v>807</v>
      </c>
      <c r="E79" s="163" t="s">
        <v>127</v>
      </c>
      <c r="F79" s="163" t="s">
        <v>948</v>
      </c>
      <c r="G79" s="163" t="s">
        <v>931</v>
      </c>
      <c r="H79" s="163" t="s">
        <v>1446</v>
      </c>
      <c r="I79" s="163" t="s">
        <v>1447</v>
      </c>
      <c r="J79" s="163" t="s">
        <v>58</v>
      </c>
      <c r="K79" s="163" t="s">
        <v>114</v>
      </c>
      <c r="L79" s="163" t="s">
        <v>59</v>
      </c>
      <c r="M79" s="163" t="s">
        <v>525</v>
      </c>
      <c r="N79" s="163" t="s">
        <v>713</v>
      </c>
      <c r="O79" s="163" t="s">
        <v>777</v>
      </c>
      <c r="P79" s="163" t="s">
        <v>58</v>
      </c>
      <c r="Q79" s="163" t="s">
        <v>117</v>
      </c>
      <c r="R79" s="163" t="s">
        <v>59</v>
      </c>
      <c r="S79" s="163" t="s">
        <v>1448</v>
      </c>
      <c r="T79" s="163" t="s">
        <v>1449</v>
      </c>
      <c r="U79" s="163" t="s">
        <v>1450</v>
      </c>
      <c r="V79" s="163" t="s">
        <v>707</v>
      </c>
      <c r="W79" s="163" t="s">
        <v>764</v>
      </c>
      <c r="X79" s="163" t="s">
        <v>930</v>
      </c>
      <c r="Y79" s="163" t="s">
        <v>931</v>
      </c>
      <c r="Z79" s="163" t="s">
        <v>821</v>
      </c>
      <c r="AA79" s="163" t="s">
        <v>1357</v>
      </c>
      <c r="AB79" s="163" t="s">
        <v>58</v>
      </c>
      <c r="AC79" s="163" t="s">
        <v>117</v>
      </c>
      <c r="AD79" s="163" t="s">
        <v>59</v>
      </c>
      <c r="AE79" s="163" t="s">
        <v>332</v>
      </c>
    </row>
    <row r="80" spans="1:31" hidden="1">
      <c r="A80" s="101" t="s">
        <v>314</v>
      </c>
      <c r="B80" s="162" t="s">
        <v>1452</v>
      </c>
      <c r="C80" s="163" t="s">
        <v>761</v>
      </c>
      <c r="D80" s="163" t="s">
        <v>1494</v>
      </c>
      <c r="E80" s="163" t="s">
        <v>965</v>
      </c>
      <c r="F80" s="163" t="s">
        <v>406</v>
      </c>
      <c r="G80" s="163" t="s">
        <v>305</v>
      </c>
      <c r="H80" s="163" t="s">
        <v>1455</v>
      </c>
      <c r="I80" s="163" t="s">
        <v>914</v>
      </c>
      <c r="J80" s="163" t="s">
        <v>424</v>
      </c>
      <c r="K80" s="163" t="s">
        <v>193</v>
      </c>
      <c r="L80" s="163" t="s">
        <v>600</v>
      </c>
      <c r="M80" s="163" t="s">
        <v>326</v>
      </c>
      <c r="N80" s="163" t="s">
        <v>602</v>
      </c>
      <c r="O80" s="163" t="s">
        <v>640</v>
      </c>
      <c r="P80" s="163" t="s">
        <v>473</v>
      </c>
      <c r="Q80" s="163" t="s">
        <v>743</v>
      </c>
      <c r="R80" s="163" t="s">
        <v>614</v>
      </c>
      <c r="S80" s="163" t="s">
        <v>967</v>
      </c>
      <c r="T80" s="163" t="s">
        <v>1456</v>
      </c>
      <c r="U80" s="163" t="s">
        <v>1457</v>
      </c>
      <c r="V80" s="163" t="s">
        <v>567</v>
      </c>
      <c r="W80" s="163" t="s">
        <v>408</v>
      </c>
      <c r="X80" s="163" t="s">
        <v>612</v>
      </c>
      <c r="Y80" s="163" t="s">
        <v>288</v>
      </c>
      <c r="Z80" s="163" t="s">
        <v>1459</v>
      </c>
      <c r="AA80" s="163" t="s">
        <v>1460</v>
      </c>
      <c r="AB80" s="163" t="s">
        <v>403</v>
      </c>
      <c r="AC80" s="163" t="s">
        <v>790</v>
      </c>
      <c r="AD80" s="163" t="s">
        <v>583</v>
      </c>
      <c r="AE80" s="163" t="s">
        <v>560</v>
      </c>
    </row>
    <row r="81" spans="1:31" hidden="1">
      <c r="A81" s="100" t="s">
        <v>316</v>
      </c>
      <c r="B81" s="162" t="s">
        <v>1495</v>
      </c>
      <c r="C81" s="163" t="s">
        <v>1263</v>
      </c>
      <c r="D81" s="163" t="s">
        <v>1496</v>
      </c>
      <c r="E81" s="163" t="s">
        <v>1497</v>
      </c>
      <c r="F81" s="163" t="s">
        <v>527</v>
      </c>
      <c r="G81" s="163" t="s">
        <v>552</v>
      </c>
      <c r="H81" s="163" t="s">
        <v>1498</v>
      </c>
      <c r="I81" s="163" t="s">
        <v>921</v>
      </c>
      <c r="J81" s="163" t="s">
        <v>1499</v>
      </c>
      <c r="K81" s="163" t="s">
        <v>785</v>
      </c>
      <c r="L81" s="163" t="s">
        <v>1163</v>
      </c>
      <c r="M81" s="163" t="s">
        <v>844</v>
      </c>
      <c r="N81" s="163" t="s">
        <v>778</v>
      </c>
      <c r="O81" s="163" t="s">
        <v>535</v>
      </c>
      <c r="P81" s="163" t="s">
        <v>539</v>
      </c>
      <c r="Q81" s="163" t="s">
        <v>740</v>
      </c>
      <c r="R81" s="163" t="s">
        <v>701</v>
      </c>
      <c r="S81" s="163" t="s">
        <v>589</v>
      </c>
      <c r="T81" s="163" t="s">
        <v>721</v>
      </c>
      <c r="U81" s="163" t="s">
        <v>1196</v>
      </c>
      <c r="V81" s="163" t="s">
        <v>590</v>
      </c>
      <c r="W81" s="163" t="s">
        <v>786</v>
      </c>
      <c r="X81" s="163" t="s">
        <v>853</v>
      </c>
      <c r="Y81" s="163" t="s">
        <v>286</v>
      </c>
      <c r="Z81" s="163" t="s">
        <v>1500</v>
      </c>
      <c r="AA81" s="163" t="s">
        <v>1501</v>
      </c>
      <c r="AB81" s="163" t="s">
        <v>468</v>
      </c>
      <c r="AC81" s="163" t="s">
        <v>734</v>
      </c>
      <c r="AD81" s="163" t="s">
        <v>942</v>
      </c>
      <c r="AE81" s="163" t="s">
        <v>944</v>
      </c>
    </row>
    <row r="82" spans="1:31" hidden="1">
      <c r="A82" s="101" t="s">
        <v>318</v>
      </c>
      <c r="B82" s="162" t="s">
        <v>1463</v>
      </c>
      <c r="C82" s="163" t="s">
        <v>108</v>
      </c>
      <c r="D82" s="163" t="s">
        <v>1468</v>
      </c>
      <c r="E82" s="163" t="s">
        <v>1502</v>
      </c>
      <c r="F82" s="163" t="s">
        <v>693</v>
      </c>
      <c r="G82" s="163" t="s">
        <v>326</v>
      </c>
      <c r="H82" s="163" t="s">
        <v>1165</v>
      </c>
      <c r="I82" s="163" t="s">
        <v>528</v>
      </c>
      <c r="J82" s="163" t="s">
        <v>684</v>
      </c>
      <c r="K82" s="163" t="s">
        <v>729</v>
      </c>
      <c r="L82" s="163" t="s">
        <v>1388</v>
      </c>
      <c r="M82" s="163" t="s">
        <v>608</v>
      </c>
      <c r="N82" s="163" t="s">
        <v>923</v>
      </c>
      <c r="O82" s="163" t="s">
        <v>418</v>
      </c>
      <c r="P82" s="163" t="s">
        <v>58</v>
      </c>
      <c r="Q82" s="163" t="s">
        <v>117</v>
      </c>
      <c r="R82" s="163" t="s">
        <v>59</v>
      </c>
      <c r="S82" s="163" t="s">
        <v>1503</v>
      </c>
      <c r="T82" s="163" t="s">
        <v>1468</v>
      </c>
      <c r="U82" s="163" t="s">
        <v>864</v>
      </c>
      <c r="V82" s="163" t="s">
        <v>929</v>
      </c>
      <c r="W82" s="163" t="s">
        <v>202</v>
      </c>
      <c r="X82" s="163" t="s">
        <v>970</v>
      </c>
      <c r="Y82" s="163" t="s">
        <v>908</v>
      </c>
      <c r="Z82" s="163" t="s">
        <v>1470</v>
      </c>
      <c r="AA82" s="163" t="s">
        <v>836</v>
      </c>
      <c r="AB82" s="163" t="s">
        <v>758</v>
      </c>
      <c r="AC82" s="163" t="s">
        <v>263</v>
      </c>
      <c r="AD82" s="163" t="s">
        <v>1170</v>
      </c>
      <c r="AE82" s="163" t="s">
        <v>1504</v>
      </c>
    </row>
    <row r="83" spans="1:31" hidden="1">
      <c r="A83" s="102" t="s">
        <v>320</v>
      </c>
      <c r="B83" s="162" t="s">
        <v>1473</v>
      </c>
      <c r="C83" s="163" t="s">
        <v>1295</v>
      </c>
      <c r="D83" s="163" t="s">
        <v>1505</v>
      </c>
      <c r="E83" s="163" t="s">
        <v>827</v>
      </c>
      <c r="F83" s="163" t="s">
        <v>1506</v>
      </c>
      <c r="G83" s="163" t="s">
        <v>333</v>
      </c>
      <c r="H83" s="163" t="s">
        <v>1470</v>
      </c>
      <c r="I83" s="163" t="s">
        <v>735</v>
      </c>
      <c r="J83" s="163" t="s">
        <v>695</v>
      </c>
      <c r="K83" s="163" t="s">
        <v>310</v>
      </c>
      <c r="L83" s="163" t="s">
        <v>1507</v>
      </c>
      <c r="M83" s="163" t="s">
        <v>913</v>
      </c>
      <c r="N83" s="163" t="s">
        <v>680</v>
      </c>
      <c r="O83" s="163" t="s">
        <v>728</v>
      </c>
      <c r="P83" s="163" t="s">
        <v>539</v>
      </c>
      <c r="Q83" s="163" t="s">
        <v>740</v>
      </c>
      <c r="R83" s="163" t="s">
        <v>893</v>
      </c>
      <c r="S83" s="163" t="s">
        <v>1508</v>
      </c>
      <c r="T83" s="163" t="s">
        <v>1480</v>
      </c>
      <c r="U83" s="163" t="s">
        <v>1291</v>
      </c>
      <c r="V83" s="163" t="s">
        <v>1166</v>
      </c>
      <c r="W83" s="163" t="s">
        <v>755</v>
      </c>
      <c r="X83" s="163" t="s">
        <v>1509</v>
      </c>
      <c r="Y83" s="163" t="s">
        <v>557</v>
      </c>
      <c r="Z83" s="163" t="s">
        <v>1483</v>
      </c>
      <c r="AA83" s="163" t="s">
        <v>774</v>
      </c>
      <c r="AB83" s="163" t="s">
        <v>205</v>
      </c>
      <c r="AC83" s="163" t="s">
        <v>419</v>
      </c>
      <c r="AD83" s="163" t="s">
        <v>1510</v>
      </c>
      <c r="AE83" s="163" t="s">
        <v>987</v>
      </c>
    </row>
    <row r="84" spans="1:31" hidden="1">
      <c r="A84" s="103" t="s">
        <v>254</v>
      </c>
      <c r="B84" s="162" t="s">
        <v>304</v>
      </c>
      <c r="C84" s="163" t="s">
        <v>304</v>
      </c>
      <c r="D84" s="163" t="s">
        <v>809</v>
      </c>
      <c r="E84" s="163" t="s">
        <v>1497</v>
      </c>
      <c r="F84" s="163" t="s">
        <v>688</v>
      </c>
      <c r="G84" s="163" t="s">
        <v>926</v>
      </c>
      <c r="H84" s="163" t="s">
        <v>304</v>
      </c>
      <c r="I84" s="163" t="s">
        <v>304</v>
      </c>
      <c r="J84" s="163" t="s">
        <v>615</v>
      </c>
      <c r="K84" s="163" t="s">
        <v>213</v>
      </c>
      <c r="L84" s="163" t="s">
        <v>672</v>
      </c>
      <c r="M84" s="163" t="s">
        <v>319</v>
      </c>
      <c r="N84" s="163" t="s">
        <v>304</v>
      </c>
      <c r="O84" s="163" t="s">
        <v>304</v>
      </c>
      <c r="P84" s="163" t="s">
        <v>780</v>
      </c>
      <c r="Q84" s="163" t="s">
        <v>736</v>
      </c>
      <c r="R84" s="163" t="s">
        <v>689</v>
      </c>
      <c r="S84" s="163" t="s">
        <v>317</v>
      </c>
      <c r="T84" s="163" t="s">
        <v>304</v>
      </c>
      <c r="U84" s="163" t="s">
        <v>304</v>
      </c>
      <c r="V84" s="163" t="s">
        <v>1511</v>
      </c>
      <c r="W84" s="163" t="s">
        <v>202</v>
      </c>
      <c r="X84" s="163" t="s">
        <v>188</v>
      </c>
      <c r="Y84" s="163" t="s">
        <v>931</v>
      </c>
      <c r="Z84" s="163" t="s">
        <v>304</v>
      </c>
      <c r="AA84" s="163" t="s">
        <v>304</v>
      </c>
      <c r="AB84" s="163" t="s">
        <v>402</v>
      </c>
      <c r="AC84" s="163" t="s">
        <v>201</v>
      </c>
      <c r="AD84" s="163" t="s">
        <v>701</v>
      </c>
      <c r="AE84" s="163" t="s">
        <v>598</v>
      </c>
    </row>
    <row r="85" spans="1:31" hidden="1">
      <c r="A85" s="100" t="s">
        <v>306</v>
      </c>
      <c r="B85" s="162" t="s">
        <v>900</v>
      </c>
      <c r="C85" s="163" t="s">
        <v>470</v>
      </c>
      <c r="D85" s="163" t="s">
        <v>810</v>
      </c>
      <c r="E85" s="163" t="s">
        <v>423</v>
      </c>
      <c r="F85" s="163" t="s">
        <v>69</v>
      </c>
      <c r="G85" s="163" t="s">
        <v>307</v>
      </c>
      <c r="H85" s="163" t="s">
        <v>1488</v>
      </c>
      <c r="I85" s="163" t="s">
        <v>474</v>
      </c>
      <c r="J85" s="163" t="s">
        <v>58</v>
      </c>
      <c r="K85" s="163" t="s">
        <v>114</v>
      </c>
      <c r="L85" s="163" t="s">
        <v>59</v>
      </c>
      <c r="M85" s="163" t="s">
        <v>552</v>
      </c>
      <c r="N85" s="163" t="s">
        <v>205</v>
      </c>
      <c r="O85" s="163" t="s">
        <v>848</v>
      </c>
      <c r="P85" s="163" t="s">
        <v>58</v>
      </c>
      <c r="Q85" s="163" t="s">
        <v>117</v>
      </c>
      <c r="R85" s="163" t="s">
        <v>59</v>
      </c>
      <c r="S85" s="163" t="s">
        <v>1512</v>
      </c>
      <c r="T85" s="163" t="s">
        <v>1490</v>
      </c>
      <c r="U85" s="163" t="s">
        <v>1331</v>
      </c>
      <c r="V85" s="163" t="s">
        <v>65</v>
      </c>
      <c r="W85" s="163" t="s">
        <v>535</v>
      </c>
      <c r="X85" s="163" t="s">
        <v>947</v>
      </c>
      <c r="Y85" s="163" t="s">
        <v>322</v>
      </c>
      <c r="Z85" s="163" t="s">
        <v>1491</v>
      </c>
      <c r="AA85" s="163" t="s">
        <v>727</v>
      </c>
      <c r="AB85" s="163" t="s">
        <v>63</v>
      </c>
      <c r="AC85" s="163" t="s">
        <v>200</v>
      </c>
      <c r="AD85" s="163" t="s">
        <v>188</v>
      </c>
      <c r="AE85" s="163" t="s">
        <v>326</v>
      </c>
    </row>
    <row r="86" spans="1:31" hidden="1">
      <c r="A86" s="101" t="s">
        <v>308</v>
      </c>
      <c r="B86" s="162" t="s">
        <v>1433</v>
      </c>
      <c r="C86" s="163" t="s">
        <v>1204</v>
      </c>
      <c r="D86" s="163" t="s">
        <v>694</v>
      </c>
      <c r="E86" s="163" t="s">
        <v>540</v>
      </c>
      <c r="F86" s="163" t="s">
        <v>1489</v>
      </c>
      <c r="G86" s="163" t="s">
        <v>1513</v>
      </c>
      <c r="H86" s="163" t="s">
        <v>760</v>
      </c>
      <c r="I86" s="163" t="s">
        <v>794</v>
      </c>
      <c r="J86" s="163" t="s">
        <v>58</v>
      </c>
      <c r="K86" s="163" t="s">
        <v>114</v>
      </c>
      <c r="L86" s="163" t="s">
        <v>59</v>
      </c>
      <c r="M86" s="163" t="s">
        <v>908</v>
      </c>
      <c r="N86" s="163" t="s">
        <v>624</v>
      </c>
      <c r="O86" s="163" t="s">
        <v>779</v>
      </c>
      <c r="P86" s="163" t="s">
        <v>58</v>
      </c>
      <c r="Q86" s="163" t="s">
        <v>117</v>
      </c>
      <c r="R86" s="163" t="s">
        <v>59</v>
      </c>
      <c r="S86" s="163" t="s">
        <v>863</v>
      </c>
      <c r="T86" s="163" t="s">
        <v>1435</v>
      </c>
      <c r="U86" s="163" t="s">
        <v>762</v>
      </c>
      <c r="V86" s="163" t="s">
        <v>58</v>
      </c>
      <c r="W86" s="163" t="s">
        <v>116</v>
      </c>
      <c r="X86" s="163" t="s">
        <v>59</v>
      </c>
      <c r="Y86" s="163" t="s">
        <v>838</v>
      </c>
      <c r="Z86" s="163" t="s">
        <v>1436</v>
      </c>
      <c r="AA86" s="163" t="s">
        <v>783</v>
      </c>
      <c r="AB86" s="163" t="s">
        <v>58</v>
      </c>
      <c r="AC86" s="163" t="s">
        <v>117</v>
      </c>
      <c r="AD86" s="163" t="s">
        <v>59</v>
      </c>
      <c r="AE86" s="163" t="s">
        <v>1437</v>
      </c>
    </row>
    <row r="87" spans="1:31" hidden="1">
      <c r="A87" s="102" t="s">
        <v>309</v>
      </c>
      <c r="B87" s="162" t="s">
        <v>1438</v>
      </c>
      <c r="C87" s="163" t="s">
        <v>603</v>
      </c>
      <c r="D87" s="163" t="s">
        <v>1514</v>
      </c>
      <c r="E87" s="163" t="s">
        <v>206</v>
      </c>
      <c r="F87" s="163" t="s">
        <v>404</v>
      </c>
      <c r="G87" s="163" t="s">
        <v>305</v>
      </c>
      <c r="H87" s="163" t="s">
        <v>1440</v>
      </c>
      <c r="I87" s="163" t="s">
        <v>808</v>
      </c>
      <c r="J87" s="163" t="s">
        <v>58</v>
      </c>
      <c r="K87" s="163" t="s">
        <v>114</v>
      </c>
      <c r="L87" s="163" t="s">
        <v>59</v>
      </c>
      <c r="M87" s="163" t="s">
        <v>598</v>
      </c>
      <c r="N87" s="163" t="s">
        <v>573</v>
      </c>
      <c r="O87" s="163" t="s">
        <v>416</v>
      </c>
      <c r="P87" s="163" t="s">
        <v>58</v>
      </c>
      <c r="Q87" s="163" t="s">
        <v>117</v>
      </c>
      <c r="R87" s="163" t="s">
        <v>59</v>
      </c>
      <c r="S87" s="163" t="s">
        <v>945</v>
      </c>
      <c r="T87" s="163" t="s">
        <v>1441</v>
      </c>
      <c r="U87" s="163" t="s">
        <v>1442</v>
      </c>
      <c r="V87" s="163" t="s">
        <v>65</v>
      </c>
      <c r="W87" s="163" t="s">
        <v>535</v>
      </c>
      <c r="X87" s="163" t="s">
        <v>948</v>
      </c>
      <c r="Y87" s="163" t="s">
        <v>269</v>
      </c>
      <c r="Z87" s="163" t="s">
        <v>1443</v>
      </c>
      <c r="AA87" s="163" t="s">
        <v>542</v>
      </c>
      <c r="AB87" s="163" t="s">
        <v>63</v>
      </c>
      <c r="AC87" s="163" t="s">
        <v>200</v>
      </c>
      <c r="AD87" s="163" t="s">
        <v>612</v>
      </c>
      <c r="AE87" s="163" t="s">
        <v>850</v>
      </c>
    </row>
    <row r="88" spans="1:31" hidden="1">
      <c r="A88" s="93" t="s">
        <v>311</v>
      </c>
      <c r="B88" s="162" t="s">
        <v>1309</v>
      </c>
      <c r="C88" s="163" t="s">
        <v>786</v>
      </c>
      <c r="D88" s="163" t="s">
        <v>1275</v>
      </c>
      <c r="E88" s="163" t="s">
        <v>266</v>
      </c>
      <c r="F88" s="163" t="s">
        <v>698</v>
      </c>
      <c r="G88" s="163" t="s">
        <v>565</v>
      </c>
      <c r="H88" s="163" t="s">
        <v>1310</v>
      </c>
      <c r="I88" s="163" t="s">
        <v>533</v>
      </c>
      <c r="J88" s="163" t="s">
        <v>772</v>
      </c>
      <c r="K88" s="163" t="s">
        <v>755</v>
      </c>
      <c r="L88" s="163" t="s">
        <v>623</v>
      </c>
      <c r="M88" s="163" t="s">
        <v>525</v>
      </c>
      <c r="N88" s="163" t="s">
        <v>1311</v>
      </c>
      <c r="O88" s="163" t="s">
        <v>412</v>
      </c>
      <c r="P88" s="163" t="s">
        <v>780</v>
      </c>
      <c r="Q88" s="163" t="s">
        <v>736</v>
      </c>
      <c r="R88" s="163" t="s">
        <v>625</v>
      </c>
      <c r="S88" s="163" t="s">
        <v>850</v>
      </c>
      <c r="T88" s="163" t="s">
        <v>1312</v>
      </c>
      <c r="U88" s="163" t="s">
        <v>1313</v>
      </c>
      <c r="V88" s="163" t="s">
        <v>479</v>
      </c>
      <c r="W88" s="163" t="s">
        <v>483</v>
      </c>
      <c r="X88" s="163" t="s">
        <v>948</v>
      </c>
      <c r="Y88" s="163" t="s">
        <v>307</v>
      </c>
      <c r="Z88" s="163" t="s">
        <v>1314</v>
      </c>
      <c r="AA88" s="163" t="s">
        <v>1315</v>
      </c>
      <c r="AB88" s="163" t="s">
        <v>763</v>
      </c>
      <c r="AC88" s="163" t="s">
        <v>112</v>
      </c>
      <c r="AD88" s="163" t="s">
        <v>407</v>
      </c>
      <c r="AE88" s="163" t="s">
        <v>325</v>
      </c>
    </row>
    <row r="89" spans="1:31" hidden="1">
      <c r="A89" s="102" t="s">
        <v>313</v>
      </c>
      <c r="B89" s="162" t="s">
        <v>1444</v>
      </c>
      <c r="C89" s="163" t="s">
        <v>564</v>
      </c>
      <c r="D89" s="163" t="s">
        <v>481</v>
      </c>
      <c r="E89" s="163" t="s">
        <v>576</v>
      </c>
      <c r="F89" s="163" t="s">
        <v>948</v>
      </c>
      <c r="G89" s="163" t="s">
        <v>565</v>
      </c>
      <c r="H89" s="163" t="s">
        <v>1446</v>
      </c>
      <c r="I89" s="163" t="s">
        <v>1447</v>
      </c>
      <c r="J89" s="163" t="s">
        <v>58</v>
      </c>
      <c r="K89" s="163" t="s">
        <v>114</v>
      </c>
      <c r="L89" s="163" t="s">
        <v>59</v>
      </c>
      <c r="M89" s="163" t="s">
        <v>525</v>
      </c>
      <c r="N89" s="163" t="s">
        <v>713</v>
      </c>
      <c r="O89" s="163" t="s">
        <v>777</v>
      </c>
      <c r="P89" s="163" t="s">
        <v>58</v>
      </c>
      <c r="Q89" s="163" t="s">
        <v>117</v>
      </c>
      <c r="R89" s="163" t="s">
        <v>59</v>
      </c>
      <c r="S89" s="163" t="s">
        <v>1448</v>
      </c>
      <c r="T89" s="163" t="s">
        <v>1449</v>
      </c>
      <c r="U89" s="163" t="s">
        <v>1450</v>
      </c>
      <c r="V89" s="163" t="s">
        <v>714</v>
      </c>
      <c r="W89" s="163" t="s">
        <v>129</v>
      </c>
      <c r="X89" s="163" t="s">
        <v>69</v>
      </c>
      <c r="Y89" s="163" t="s">
        <v>294</v>
      </c>
      <c r="Z89" s="163" t="s">
        <v>821</v>
      </c>
      <c r="AA89" s="163" t="s">
        <v>1357</v>
      </c>
      <c r="AB89" s="163" t="s">
        <v>58</v>
      </c>
      <c r="AC89" s="163" t="s">
        <v>117</v>
      </c>
      <c r="AD89" s="163" t="s">
        <v>59</v>
      </c>
      <c r="AE89" s="163" t="s">
        <v>332</v>
      </c>
    </row>
    <row r="90" spans="1:31" hidden="1">
      <c r="A90" s="101" t="s">
        <v>314</v>
      </c>
      <c r="B90" s="162" t="s">
        <v>1452</v>
      </c>
      <c r="C90" s="163" t="s">
        <v>761</v>
      </c>
      <c r="D90" s="163" t="s">
        <v>1515</v>
      </c>
      <c r="E90" s="163" t="s">
        <v>474</v>
      </c>
      <c r="F90" s="163" t="s">
        <v>686</v>
      </c>
      <c r="G90" s="163" t="s">
        <v>307</v>
      </c>
      <c r="H90" s="163" t="s">
        <v>1455</v>
      </c>
      <c r="I90" s="163" t="s">
        <v>914</v>
      </c>
      <c r="J90" s="163" t="s">
        <v>772</v>
      </c>
      <c r="K90" s="163" t="s">
        <v>755</v>
      </c>
      <c r="L90" s="163" t="s">
        <v>925</v>
      </c>
      <c r="M90" s="163" t="s">
        <v>325</v>
      </c>
      <c r="N90" s="163" t="s">
        <v>602</v>
      </c>
      <c r="O90" s="163" t="s">
        <v>640</v>
      </c>
      <c r="P90" s="163" t="s">
        <v>780</v>
      </c>
      <c r="Q90" s="163" t="s">
        <v>736</v>
      </c>
      <c r="R90" s="163" t="s">
        <v>672</v>
      </c>
      <c r="S90" s="163" t="s">
        <v>870</v>
      </c>
      <c r="T90" s="163" t="s">
        <v>1456</v>
      </c>
      <c r="U90" s="163" t="s">
        <v>1457</v>
      </c>
      <c r="V90" s="163" t="s">
        <v>587</v>
      </c>
      <c r="W90" s="163" t="s">
        <v>414</v>
      </c>
      <c r="X90" s="163" t="s">
        <v>935</v>
      </c>
      <c r="Y90" s="163" t="s">
        <v>305</v>
      </c>
      <c r="Z90" s="163" t="s">
        <v>1459</v>
      </c>
      <c r="AA90" s="163" t="s">
        <v>1460</v>
      </c>
      <c r="AB90" s="163" t="s">
        <v>763</v>
      </c>
      <c r="AC90" s="163" t="s">
        <v>112</v>
      </c>
      <c r="AD90" s="163" t="s">
        <v>593</v>
      </c>
      <c r="AE90" s="163" t="s">
        <v>286</v>
      </c>
    </row>
    <row r="91" spans="1:31" hidden="1">
      <c r="A91" s="100" t="s">
        <v>316</v>
      </c>
      <c r="B91" s="162" t="s">
        <v>1495</v>
      </c>
      <c r="C91" s="163" t="s">
        <v>1263</v>
      </c>
      <c r="D91" s="163" t="s">
        <v>841</v>
      </c>
      <c r="E91" s="163" t="s">
        <v>1516</v>
      </c>
      <c r="F91" s="163" t="s">
        <v>595</v>
      </c>
      <c r="G91" s="163" t="s">
        <v>288</v>
      </c>
      <c r="H91" s="163" t="s">
        <v>1498</v>
      </c>
      <c r="I91" s="163" t="s">
        <v>921</v>
      </c>
      <c r="J91" s="163" t="s">
        <v>596</v>
      </c>
      <c r="K91" s="163" t="s">
        <v>420</v>
      </c>
      <c r="L91" s="163" t="s">
        <v>685</v>
      </c>
      <c r="M91" s="163" t="s">
        <v>286</v>
      </c>
      <c r="N91" s="163" t="s">
        <v>778</v>
      </c>
      <c r="O91" s="163" t="s">
        <v>535</v>
      </c>
      <c r="P91" s="163" t="s">
        <v>58</v>
      </c>
      <c r="Q91" s="163" t="s">
        <v>117</v>
      </c>
      <c r="R91" s="163" t="s">
        <v>59</v>
      </c>
      <c r="S91" s="163" t="s">
        <v>1517</v>
      </c>
      <c r="T91" s="163" t="s">
        <v>721</v>
      </c>
      <c r="U91" s="163" t="s">
        <v>1196</v>
      </c>
      <c r="V91" s="163" t="s">
        <v>920</v>
      </c>
      <c r="W91" s="163" t="s">
        <v>408</v>
      </c>
      <c r="X91" s="163" t="s">
        <v>683</v>
      </c>
      <c r="Y91" s="163" t="s">
        <v>850</v>
      </c>
      <c r="Z91" s="163" t="s">
        <v>1500</v>
      </c>
      <c r="AA91" s="163" t="s">
        <v>1501</v>
      </c>
      <c r="AB91" s="163" t="s">
        <v>196</v>
      </c>
      <c r="AC91" s="163" t="s">
        <v>211</v>
      </c>
      <c r="AD91" s="163" t="s">
        <v>401</v>
      </c>
      <c r="AE91" s="163" t="s">
        <v>286</v>
      </c>
    </row>
    <row r="92" spans="1:31" hidden="1">
      <c r="A92" s="101" t="s">
        <v>318</v>
      </c>
      <c r="B92" s="162" t="s">
        <v>1463</v>
      </c>
      <c r="C92" s="163" t="s">
        <v>108</v>
      </c>
      <c r="D92" s="163" t="s">
        <v>1518</v>
      </c>
      <c r="E92" s="163" t="s">
        <v>985</v>
      </c>
      <c r="F92" s="163" t="s">
        <v>72</v>
      </c>
      <c r="G92" s="163" t="s">
        <v>274</v>
      </c>
      <c r="H92" s="163" t="s">
        <v>1165</v>
      </c>
      <c r="I92" s="163" t="s">
        <v>528</v>
      </c>
      <c r="J92" s="163" t="s">
        <v>812</v>
      </c>
      <c r="K92" s="163" t="s">
        <v>416</v>
      </c>
      <c r="L92" s="163" t="s">
        <v>865</v>
      </c>
      <c r="M92" s="163" t="s">
        <v>524</v>
      </c>
      <c r="N92" s="163" t="s">
        <v>923</v>
      </c>
      <c r="O92" s="163" t="s">
        <v>418</v>
      </c>
      <c r="P92" s="163" t="s">
        <v>58</v>
      </c>
      <c r="Q92" s="163" t="s">
        <v>117</v>
      </c>
      <c r="R92" s="163" t="s">
        <v>59</v>
      </c>
      <c r="S92" s="163" t="s">
        <v>1503</v>
      </c>
      <c r="T92" s="163" t="s">
        <v>1468</v>
      </c>
      <c r="U92" s="163" t="s">
        <v>864</v>
      </c>
      <c r="V92" s="163" t="s">
        <v>758</v>
      </c>
      <c r="W92" s="163" t="s">
        <v>725</v>
      </c>
      <c r="X92" s="163" t="s">
        <v>683</v>
      </c>
      <c r="Y92" s="163" t="s">
        <v>286</v>
      </c>
      <c r="Z92" s="163" t="s">
        <v>1470</v>
      </c>
      <c r="AA92" s="163" t="s">
        <v>836</v>
      </c>
      <c r="AB92" s="163" t="s">
        <v>707</v>
      </c>
      <c r="AC92" s="163" t="s">
        <v>200</v>
      </c>
      <c r="AD92" s="163" t="s">
        <v>937</v>
      </c>
      <c r="AE92" s="163" t="s">
        <v>575</v>
      </c>
    </row>
    <row r="93" spans="1:31" hidden="1">
      <c r="A93" s="102" t="s">
        <v>320</v>
      </c>
      <c r="B93" s="162" t="s">
        <v>1473</v>
      </c>
      <c r="C93" s="163" t="s">
        <v>1295</v>
      </c>
      <c r="D93" s="163" t="s">
        <v>1519</v>
      </c>
      <c r="E93" s="163" t="s">
        <v>836</v>
      </c>
      <c r="F93" s="163" t="s">
        <v>630</v>
      </c>
      <c r="G93" s="163" t="s">
        <v>327</v>
      </c>
      <c r="H93" s="163" t="s">
        <v>1470</v>
      </c>
      <c r="I93" s="163" t="s">
        <v>735</v>
      </c>
      <c r="J93" s="163" t="s">
        <v>491</v>
      </c>
      <c r="K93" s="163" t="s">
        <v>477</v>
      </c>
      <c r="L93" s="163" t="s">
        <v>845</v>
      </c>
      <c r="M93" s="163" t="s">
        <v>582</v>
      </c>
      <c r="N93" s="163" t="s">
        <v>680</v>
      </c>
      <c r="O93" s="163" t="s">
        <v>728</v>
      </c>
      <c r="P93" s="163" t="s">
        <v>58</v>
      </c>
      <c r="Q93" s="163" t="s">
        <v>117</v>
      </c>
      <c r="R93" s="163" t="s">
        <v>59</v>
      </c>
      <c r="S93" s="163" t="s">
        <v>1520</v>
      </c>
      <c r="T93" s="163" t="s">
        <v>1480</v>
      </c>
      <c r="U93" s="163" t="s">
        <v>1291</v>
      </c>
      <c r="V93" s="163" t="s">
        <v>196</v>
      </c>
      <c r="W93" s="163" t="s">
        <v>592</v>
      </c>
      <c r="X93" s="163" t="s">
        <v>683</v>
      </c>
      <c r="Y93" s="163" t="s">
        <v>629</v>
      </c>
      <c r="Z93" s="163" t="s">
        <v>1483</v>
      </c>
      <c r="AA93" s="163" t="s">
        <v>774</v>
      </c>
      <c r="AB93" s="163" t="s">
        <v>466</v>
      </c>
      <c r="AC93" s="163" t="s">
        <v>210</v>
      </c>
      <c r="AD93" s="163" t="s">
        <v>405</v>
      </c>
      <c r="AE93" s="163" t="s">
        <v>960</v>
      </c>
    </row>
    <row r="94" spans="1:31" hidden="1">
      <c r="A94" s="103" t="s">
        <v>256</v>
      </c>
      <c r="B94" s="162" t="s">
        <v>304</v>
      </c>
      <c r="C94" s="163" t="s">
        <v>304</v>
      </c>
      <c r="D94" s="163" t="s">
        <v>968</v>
      </c>
      <c r="E94" s="163" t="s">
        <v>1521</v>
      </c>
      <c r="F94" s="163" t="s">
        <v>677</v>
      </c>
      <c r="G94" s="163" t="s">
        <v>931</v>
      </c>
      <c r="H94" s="163" t="s">
        <v>304</v>
      </c>
      <c r="I94" s="163" t="s">
        <v>304</v>
      </c>
      <c r="J94" s="163" t="s">
        <v>1522</v>
      </c>
      <c r="K94" s="163" t="s">
        <v>836</v>
      </c>
      <c r="L94" s="163" t="s">
        <v>894</v>
      </c>
      <c r="M94" s="163" t="s">
        <v>291</v>
      </c>
      <c r="N94" s="163" t="s">
        <v>304</v>
      </c>
      <c r="O94" s="163" t="s">
        <v>304</v>
      </c>
      <c r="P94" s="163" t="s">
        <v>499</v>
      </c>
      <c r="Q94" s="163" t="s">
        <v>114</v>
      </c>
      <c r="R94" s="163" t="s">
        <v>1523</v>
      </c>
      <c r="S94" s="163" t="s">
        <v>329</v>
      </c>
      <c r="T94" s="163" t="s">
        <v>304</v>
      </c>
      <c r="U94" s="163" t="s">
        <v>304</v>
      </c>
      <c r="V94" s="163" t="s">
        <v>1524</v>
      </c>
      <c r="W94" s="163" t="s">
        <v>1525</v>
      </c>
      <c r="X94" s="163" t="s">
        <v>1526</v>
      </c>
      <c r="Y94" s="163" t="s">
        <v>288</v>
      </c>
      <c r="Z94" s="163" t="s">
        <v>304</v>
      </c>
      <c r="AA94" s="163" t="s">
        <v>304</v>
      </c>
      <c r="AB94" s="163" t="s">
        <v>1527</v>
      </c>
      <c r="AC94" s="163" t="s">
        <v>769</v>
      </c>
      <c r="AD94" s="163" t="s">
        <v>536</v>
      </c>
      <c r="AE94" s="163" t="s">
        <v>870</v>
      </c>
    </row>
    <row r="95" spans="1:31" hidden="1">
      <c r="A95" s="100" t="s">
        <v>306</v>
      </c>
      <c r="B95" s="162" t="s">
        <v>1438</v>
      </c>
      <c r="C95" s="163" t="s">
        <v>603</v>
      </c>
      <c r="D95" s="163" t="s">
        <v>1528</v>
      </c>
      <c r="E95" s="163" t="s">
        <v>638</v>
      </c>
      <c r="F95" s="163" t="s">
        <v>66</v>
      </c>
      <c r="G95" s="163" t="s">
        <v>269</v>
      </c>
      <c r="H95" s="163" t="s">
        <v>1440</v>
      </c>
      <c r="I95" s="163" t="s">
        <v>808</v>
      </c>
      <c r="J95" s="163" t="s">
        <v>641</v>
      </c>
      <c r="K95" s="163" t="s">
        <v>408</v>
      </c>
      <c r="L95" s="163" t="s">
        <v>553</v>
      </c>
      <c r="M95" s="163" t="s">
        <v>967</v>
      </c>
      <c r="N95" s="163" t="s">
        <v>573</v>
      </c>
      <c r="O95" s="163" t="s">
        <v>416</v>
      </c>
      <c r="P95" s="163" t="s">
        <v>694</v>
      </c>
      <c r="Q95" s="163" t="s">
        <v>540</v>
      </c>
      <c r="R95" s="163" t="s">
        <v>397</v>
      </c>
      <c r="S95" s="163" t="s">
        <v>839</v>
      </c>
      <c r="T95" s="163" t="s">
        <v>1441</v>
      </c>
      <c r="U95" s="163" t="s">
        <v>1442</v>
      </c>
      <c r="V95" s="163" t="s">
        <v>567</v>
      </c>
      <c r="W95" s="163" t="s">
        <v>750</v>
      </c>
      <c r="X95" s="163" t="s">
        <v>952</v>
      </c>
      <c r="Y95" s="163" t="s">
        <v>297</v>
      </c>
      <c r="Z95" s="163" t="s">
        <v>1443</v>
      </c>
      <c r="AA95" s="163" t="s">
        <v>542</v>
      </c>
      <c r="AB95" s="163" t="s">
        <v>611</v>
      </c>
      <c r="AC95" s="163" t="s">
        <v>250</v>
      </c>
      <c r="AD95" s="163" t="s">
        <v>896</v>
      </c>
      <c r="AE95" s="163" t="s">
        <v>994</v>
      </c>
    </row>
    <row r="96" spans="1:31" hidden="1">
      <c r="A96" s="93" t="s">
        <v>311</v>
      </c>
      <c r="B96" s="162" t="s">
        <v>1309</v>
      </c>
      <c r="C96" s="163" t="s">
        <v>786</v>
      </c>
      <c r="D96" s="163" t="s">
        <v>1529</v>
      </c>
      <c r="E96" s="163" t="s">
        <v>1530</v>
      </c>
      <c r="F96" s="163" t="s">
        <v>621</v>
      </c>
      <c r="G96" s="163" t="s">
        <v>294</v>
      </c>
      <c r="H96" s="163" t="s">
        <v>1310</v>
      </c>
      <c r="I96" s="163" t="s">
        <v>533</v>
      </c>
      <c r="J96" s="163" t="s">
        <v>1531</v>
      </c>
      <c r="K96" s="163" t="s">
        <v>775</v>
      </c>
      <c r="L96" s="163" t="s">
        <v>633</v>
      </c>
      <c r="M96" s="163" t="s">
        <v>838</v>
      </c>
      <c r="N96" s="163" t="s">
        <v>1311</v>
      </c>
      <c r="O96" s="163" t="s">
        <v>412</v>
      </c>
      <c r="P96" s="163" t="s">
        <v>67</v>
      </c>
      <c r="Q96" s="163" t="s">
        <v>736</v>
      </c>
      <c r="R96" s="163" t="s">
        <v>585</v>
      </c>
      <c r="S96" s="163" t="s">
        <v>563</v>
      </c>
      <c r="T96" s="163" t="s">
        <v>1312</v>
      </c>
      <c r="U96" s="163" t="s">
        <v>1313</v>
      </c>
      <c r="V96" s="163" t="s">
        <v>934</v>
      </c>
      <c r="W96" s="163" t="s">
        <v>1342</v>
      </c>
      <c r="X96" s="163" t="s">
        <v>588</v>
      </c>
      <c r="Y96" s="163" t="s">
        <v>274</v>
      </c>
      <c r="Z96" s="163" t="s">
        <v>1314</v>
      </c>
      <c r="AA96" s="163" t="s">
        <v>1315</v>
      </c>
      <c r="AB96" s="163" t="s">
        <v>1532</v>
      </c>
      <c r="AC96" s="163" t="s">
        <v>775</v>
      </c>
      <c r="AD96" s="163" t="s">
        <v>894</v>
      </c>
      <c r="AE96" s="163" t="s">
        <v>584</v>
      </c>
    </row>
    <row r="97" spans="1:31" hidden="1">
      <c r="A97" s="102" t="s">
        <v>313</v>
      </c>
      <c r="B97" s="162" t="s">
        <v>1444</v>
      </c>
      <c r="C97" s="163" t="s">
        <v>564</v>
      </c>
      <c r="D97" s="163" t="s">
        <v>1533</v>
      </c>
      <c r="E97" s="163" t="s">
        <v>904</v>
      </c>
      <c r="F97" s="163" t="s">
        <v>397</v>
      </c>
      <c r="G97" s="163" t="s">
        <v>288</v>
      </c>
      <c r="H97" s="163" t="s">
        <v>1446</v>
      </c>
      <c r="I97" s="163" t="s">
        <v>1447</v>
      </c>
      <c r="J97" s="163" t="s">
        <v>431</v>
      </c>
      <c r="K97" s="163" t="s">
        <v>432</v>
      </c>
      <c r="L97" s="163" t="s">
        <v>70</v>
      </c>
      <c r="M97" s="163" t="s">
        <v>525</v>
      </c>
      <c r="N97" s="163" t="s">
        <v>713</v>
      </c>
      <c r="O97" s="163" t="s">
        <v>777</v>
      </c>
      <c r="P97" s="163" t="s">
        <v>58</v>
      </c>
      <c r="Q97" s="163" t="s">
        <v>117</v>
      </c>
      <c r="R97" s="163" t="s">
        <v>59</v>
      </c>
      <c r="S97" s="163" t="s">
        <v>1448</v>
      </c>
      <c r="T97" s="163" t="s">
        <v>1449</v>
      </c>
      <c r="U97" s="163" t="s">
        <v>1450</v>
      </c>
      <c r="V97" s="163" t="s">
        <v>1366</v>
      </c>
      <c r="W97" s="163" t="s">
        <v>125</v>
      </c>
      <c r="X97" s="163" t="s">
        <v>946</v>
      </c>
      <c r="Y97" s="163" t="s">
        <v>299</v>
      </c>
      <c r="Z97" s="163" t="s">
        <v>821</v>
      </c>
      <c r="AA97" s="163" t="s">
        <v>1357</v>
      </c>
      <c r="AB97" s="163" t="s">
        <v>196</v>
      </c>
      <c r="AC97" s="163" t="s">
        <v>133</v>
      </c>
      <c r="AD97" s="163" t="s">
        <v>588</v>
      </c>
      <c r="AE97" s="163" t="s">
        <v>560</v>
      </c>
    </row>
    <row r="98" spans="1:31" hidden="1">
      <c r="A98" s="101" t="s">
        <v>314</v>
      </c>
      <c r="B98" s="162" t="s">
        <v>1452</v>
      </c>
      <c r="C98" s="163" t="s">
        <v>761</v>
      </c>
      <c r="D98" s="163" t="s">
        <v>1534</v>
      </c>
      <c r="E98" s="163" t="s">
        <v>847</v>
      </c>
      <c r="F98" s="163" t="s">
        <v>597</v>
      </c>
      <c r="G98" s="163" t="s">
        <v>322</v>
      </c>
      <c r="H98" s="163" t="s">
        <v>1455</v>
      </c>
      <c r="I98" s="163" t="s">
        <v>914</v>
      </c>
      <c r="J98" s="163" t="s">
        <v>1535</v>
      </c>
      <c r="K98" s="163" t="s">
        <v>213</v>
      </c>
      <c r="L98" s="163" t="s">
        <v>1428</v>
      </c>
      <c r="M98" s="163" t="s">
        <v>870</v>
      </c>
      <c r="N98" s="163" t="s">
        <v>602</v>
      </c>
      <c r="O98" s="163" t="s">
        <v>640</v>
      </c>
      <c r="P98" s="163" t="s">
        <v>67</v>
      </c>
      <c r="Q98" s="163" t="s">
        <v>736</v>
      </c>
      <c r="R98" s="163" t="s">
        <v>72</v>
      </c>
      <c r="S98" s="163" t="s">
        <v>629</v>
      </c>
      <c r="T98" s="163" t="s">
        <v>1456</v>
      </c>
      <c r="U98" s="163" t="s">
        <v>1457</v>
      </c>
      <c r="V98" s="163" t="s">
        <v>1536</v>
      </c>
      <c r="W98" s="163" t="s">
        <v>111</v>
      </c>
      <c r="X98" s="163" t="s">
        <v>928</v>
      </c>
      <c r="Y98" s="163" t="s">
        <v>552</v>
      </c>
      <c r="Z98" s="163" t="s">
        <v>1459</v>
      </c>
      <c r="AA98" s="163" t="s">
        <v>1460</v>
      </c>
      <c r="AB98" s="163" t="s">
        <v>828</v>
      </c>
      <c r="AC98" s="163" t="s">
        <v>765</v>
      </c>
      <c r="AD98" s="163" t="s">
        <v>398</v>
      </c>
      <c r="AE98" s="163" t="s">
        <v>280</v>
      </c>
    </row>
    <row r="99" spans="1:31" hidden="1">
      <c r="A99" s="100" t="s">
        <v>316</v>
      </c>
      <c r="B99" s="162" t="s">
        <v>1495</v>
      </c>
      <c r="C99" s="163" t="s">
        <v>1263</v>
      </c>
      <c r="D99" s="163" t="s">
        <v>1537</v>
      </c>
      <c r="E99" s="163" t="s">
        <v>914</v>
      </c>
      <c r="F99" s="163" t="s">
        <v>905</v>
      </c>
      <c r="G99" s="163" t="s">
        <v>319</v>
      </c>
      <c r="H99" s="163" t="s">
        <v>1498</v>
      </c>
      <c r="I99" s="163" t="s">
        <v>921</v>
      </c>
      <c r="J99" s="163" t="s">
        <v>1538</v>
      </c>
      <c r="K99" s="163" t="s">
        <v>750</v>
      </c>
      <c r="L99" s="163" t="s">
        <v>902</v>
      </c>
      <c r="M99" s="163" t="s">
        <v>589</v>
      </c>
      <c r="N99" s="163" t="s">
        <v>778</v>
      </c>
      <c r="O99" s="163" t="s">
        <v>535</v>
      </c>
      <c r="P99" s="163" t="s">
        <v>696</v>
      </c>
      <c r="Q99" s="163" t="s">
        <v>545</v>
      </c>
      <c r="R99" s="163" t="s">
        <v>880</v>
      </c>
      <c r="S99" s="163" t="s">
        <v>1539</v>
      </c>
      <c r="T99" s="163" t="s">
        <v>721</v>
      </c>
      <c r="U99" s="163" t="s">
        <v>1196</v>
      </c>
      <c r="V99" s="163" t="s">
        <v>1540</v>
      </c>
      <c r="W99" s="163" t="s">
        <v>775</v>
      </c>
      <c r="X99" s="163" t="s">
        <v>1541</v>
      </c>
      <c r="Y99" s="163" t="s">
        <v>570</v>
      </c>
      <c r="Z99" s="163" t="s">
        <v>1500</v>
      </c>
      <c r="AA99" s="163" t="s">
        <v>1501</v>
      </c>
      <c r="AB99" s="163" t="s">
        <v>814</v>
      </c>
      <c r="AC99" s="163" t="s">
        <v>915</v>
      </c>
      <c r="AD99" s="163" t="s">
        <v>544</v>
      </c>
      <c r="AE99" s="163" t="s">
        <v>899</v>
      </c>
    </row>
    <row r="100" spans="1:31" hidden="1">
      <c r="A100" s="101" t="s">
        <v>318</v>
      </c>
      <c r="B100" s="162" t="s">
        <v>1463</v>
      </c>
      <c r="C100" s="163" t="s">
        <v>108</v>
      </c>
      <c r="D100" s="163" t="s">
        <v>1542</v>
      </c>
      <c r="E100" s="163" t="s">
        <v>921</v>
      </c>
      <c r="F100" s="163" t="s">
        <v>401</v>
      </c>
      <c r="G100" s="163" t="s">
        <v>317</v>
      </c>
      <c r="H100" s="163" t="s">
        <v>1165</v>
      </c>
      <c r="I100" s="163" t="s">
        <v>528</v>
      </c>
      <c r="J100" s="163" t="s">
        <v>724</v>
      </c>
      <c r="K100" s="163" t="s">
        <v>412</v>
      </c>
      <c r="L100" s="163" t="s">
        <v>893</v>
      </c>
      <c r="M100" s="163" t="s">
        <v>557</v>
      </c>
      <c r="N100" s="163" t="s">
        <v>923</v>
      </c>
      <c r="O100" s="163" t="s">
        <v>418</v>
      </c>
      <c r="P100" s="163" t="s">
        <v>58</v>
      </c>
      <c r="Q100" s="163" t="s">
        <v>117</v>
      </c>
      <c r="R100" s="163" t="s">
        <v>59</v>
      </c>
      <c r="S100" s="163" t="s">
        <v>1503</v>
      </c>
      <c r="T100" s="163" t="s">
        <v>1468</v>
      </c>
      <c r="U100" s="163" t="s">
        <v>864</v>
      </c>
      <c r="V100" s="163" t="s">
        <v>772</v>
      </c>
      <c r="W100" s="163" t="s">
        <v>417</v>
      </c>
      <c r="X100" s="163" t="s">
        <v>893</v>
      </c>
      <c r="Y100" s="163" t="s">
        <v>589</v>
      </c>
      <c r="Z100" s="163" t="s">
        <v>1470</v>
      </c>
      <c r="AA100" s="163" t="s">
        <v>836</v>
      </c>
      <c r="AB100" s="163" t="s">
        <v>778</v>
      </c>
      <c r="AC100" s="163" t="s">
        <v>421</v>
      </c>
      <c r="AD100" s="163" t="s">
        <v>916</v>
      </c>
      <c r="AE100" s="163" t="s">
        <v>1543</v>
      </c>
    </row>
    <row r="101" spans="1:31" hidden="1">
      <c r="A101" s="102" t="s">
        <v>320</v>
      </c>
      <c r="B101" s="162" t="s">
        <v>1473</v>
      </c>
      <c r="C101" s="163" t="s">
        <v>1295</v>
      </c>
      <c r="D101" s="163" t="s">
        <v>1544</v>
      </c>
      <c r="E101" s="163" t="s">
        <v>1545</v>
      </c>
      <c r="F101" s="163" t="s">
        <v>1546</v>
      </c>
      <c r="G101" s="163" t="s">
        <v>1340</v>
      </c>
      <c r="H101" s="163" t="s">
        <v>1470</v>
      </c>
      <c r="I101" s="163" t="s">
        <v>735</v>
      </c>
      <c r="J101" s="163" t="s">
        <v>773</v>
      </c>
      <c r="K101" s="163" t="s">
        <v>523</v>
      </c>
      <c r="L101" s="163" t="s">
        <v>607</v>
      </c>
      <c r="M101" s="163" t="s">
        <v>883</v>
      </c>
      <c r="N101" s="163" t="s">
        <v>680</v>
      </c>
      <c r="O101" s="163" t="s">
        <v>728</v>
      </c>
      <c r="P101" s="163" t="s">
        <v>696</v>
      </c>
      <c r="Q101" s="163" t="s">
        <v>545</v>
      </c>
      <c r="R101" s="163" t="s">
        <v>1547</v>
      </c>
      <c r="S101" s="163" t="s">
        <v>1548</v>
      </c>
      <c r="T101" s="163" t="s">
        <v>1480</v>
      </c>
      <c r="U101" s="163" t="s">
        <v>1291</v>
      </c>
      <c r="V101" s="163" t="s">
        <v>781</v>
      </c>
      <c r="W101" s="163" t="s">
        <v>202</v>
      </c>
      <c r="X101" s="163" t="s">
        <v>895</v>
      </c>
      <c r="Y101" s="163" t="s">
        <v>943</v>
      </c>
      <c r="Z101" s="163" t="s">
        <v>1483</v>
      </c>
      <c r="AA101" s="163" t="s">
        <v>774</v>
      </c>
      <c r="AB101" s="163" t="s">
        <v>748</v>
      </c>
      <c r="AC101" s="163" t="s">
        <v>423</v>
      </c>
      <c r="AD101" s="163" t="s">
        <v>547</v>
      </c>
      <c r="AE101" s="163" t="s">
        <v>1549</v>
      </c>
    </row>
    <row r="102" spans="1:31" hidden="1">
      <c r="A102" s="103" t="s">
        <v>257</v>
      </c>
      <c r="B102" s="162" t="s">
        <v>304</v>
      </c>
      <c r="C102" s="163" t="s">
        <v>304</v>
      </c>
      <c r="D102" s="163" t="s">
        <v>1550</v>
      </c>
      <c r="E102" s="163" t="s">
        <v>1551</v>
      </c>
      <c r="F102" s="163" t="s">
        <v>927</v>
      </c>
      <c r="G102" s="163" t="s">
        <v>305</v>
      </c>
      <c r="H102" s="163" t="s">
        <v>304</v>
      </c>
      <c r="I102" s="163" t="s">
        <v>304</v>
      </c>
      <c r="J102" s="163" t="s">
        <v>1552</v>
      </c>
      <c r="K102" s="163" t="s">
        <v>482</v>
      </c>
      <c r="L102" s="163" t="s">
        <v>1428</v>
      </c>
      <c r="M102" s="163" t="s">
        <v>525</v>
      </c>
      <c r="N102" s="163" t="s">
        <v>304</v>
      </c>
      <c r="O102" s="163" t="s">
        <v>304</v>
      </c>
      <c r="P102" s="163" t="s">
        <v>714</v>
      </c>
      <c r="Q102" s="163" t="s">
        <v>114</v>
      </c>
      <c r="R102" s="163" t="s">
        <v>634</v>
      </c>
      <c r="S102" s="163" t="s">
        <v>601</v>
      </c>
      <c r="T102" s="163" t="s">
        <v>304</v>
      </c>
      <c r="U102" s="163" t="s">
        <v>304</v>
      </c>
      <c r="V102" s="163" t="s">
        <v>964</v>
      </c>
      <c r="W102" s="163" t="s">
        <v>1553</v>
      </c>
      <c r="X102" s="163" t="s">
        <v>953</v>
      </c>
      <c r="Y102" s="163" t="s">
        <v>299</v>
      </c>
      <c r="Z102" s="163" t="s">
        <v>304</v>
      </c>
      <c r="AA102" s="163" t="s">
        <v>304</v>
      </c>
      <c r="AB102" s="163" t="s">
        <v>1554</v>
      </c>
      <c r="AC102" s="163" t="s">
        <v>739</v>
      </c>
      <c r="AD102" s="163" t="s">
        <v>973</v>
      </c>
      <c r="AE102" s="163" t="s">
        <v>963</v>
      </c>
    </row>
    <row r="103" spans="1:31" hidden="1">
      <c r="A103" s="100" t="s">
        <v>306</v>
      </c>
      <c r="B103" s="162" t="s">
        <v>1438</v>
      </c>
      <c r="C103" s="163" t="s">
        <v>603</v>
      </c>
      <c r="D103" s="163" t="s">
        <v>463</v>
      </c>
      <c r="E103" s="163" t="s">
        <v>415</v>
      </c>
      <c r="F103" s="163" t="s">
        <v>682</v>
      </c>
      <c r="G103" s="163" t="s">
        <v>931</v>
      </c>
      <c r="H103" s="163" t="s">
        <v>1440</v>
      </c>
      <c r="I103" s="163" t="s">
        <v>808</v>
      </c>
      <c r="J103" s="163" t="s">
        <v>58</v>
      </c>
      <c r="K103" s="163" t="s">
        <v>114</v>
      </c>
      <c r="L103" s="163" t="s">
        <v>59</v>
      </c>
      <c r="M103" s="163" t="s">
        <v>598</v>
      </c>
      <c r="N103" s="163" t="s">
        <v>573</v>
      </c>
      <c r="O103" s="163" t="s">
        <v>416</v>
      </c>
      <c r="P103" s="163" t="s">
        <v>58</v>
      </c>
      <c r="Q103" s="163" t="s">
        <v>117</v>
      </c>
      <c r="R103" s="163" t="s">
        <v>59</v>
      </c>
      <c r="S103" s="163" t="s">
        <v>945</v>
      </c>
      <c r="T103" s="163" t="s">
        <v>1441</v>
      </c>
      <c r="U103" s="163" t="s">
        <v>1442</v>
      </c>
      <c r="V103" s="163" t="s">
        <v>63</v>
      </c>
      <c r="W103" s="163" t="s">
        <v>537</v>
      </c>
      <c r="X103" s="163" t="s">
        <v>930</v>
      </c>
      <c r="Y103" s="163" t="s">
        <v>294</v>
      </c>
      <c r="Z103" s="163" t="s">
        <v>1443</v>
      </c>
      <c r="AA103" s="163" t="s">
        <v>542</v>
      </c>
      <c r="AB103" s="163" t="s">
        <v>63</v>
      </c>
      <c r="AC103" s="163" t="s">
        <v>200</v>
      </c>
      <c r="AD103" s="163" t="s">
        <v>612</v>
      </c>
      <c r="AE103" s="163" t="s">
        <v>850</v>
      </c>
    </row>
    <row r="104" spans="1:31" hidden="1">
      <c r="A104" s="93" t="s">
        <v>311</v>
      </c>
      <c r="B104" s="162" t="s">
        <v>1309</v>
      </c>
      <c r="C104" s="163" t="s">
        <v>786</v>
      </c>
      <c r="D104" s="163" t="s">
        <v>1555</v>
      </c>
      <c r="E104" s="163" t="s">
        <v>1556</v>
      </c>
      <c r="F104" s="163" t="s">
        <v>907</v>
      </c>
      <c r="G104" s="163" t="s">
        <v>294</v>
      </c>
      <c r="H104" s="163" t="s">
        <v>1310</v>
      </c>
      <c r="I104" s="163" t="s">
        <v>533</v>
      </c>
      <c r="J104" s="163" t="s">
        <v>1557</v>
      </c>
      <c r="K104" s="163" t="s">
        <v>874</v>
      </c>
      <c r="L104" s="163" t="s">
        <v>894</v>
      </c>
      <c r="M104" s="163" t="s">
        <v>838</v>
      </c>
      <c r="N104" s="163" t="s">
        <v>1311</v>
      </c>
      <c r="O104" s="163" t="s">
        <v>412</v>
      </c>
      <c r="P104" s="163" t="s">
        <v>131</v>
      </c>
      <c r="Q104" s="163" t="s">
        <v>117</v>
      </c>
      <c r="R104" s="163" t="s">
        <v>595</v>
      </c>
      <c r="S104" s="163" t="s">
        <v>558</v>
      </c>
      <c r="T104" s="163" t="s">
        <v>1312</v>
      </c>
      <c r="U104" s="163" t="s">
        <v>1313</v>
      </c>
      <c r="V104" s="163" t="s">
        <v>1258</v>
      </c>
      <c r="W104" s="163" t="s">
        <v>827</v>
      </c>
      <c r="X104" s="163" t="s">
        <v>673</v>
      </c>
      <c r="Y104" s="163" t="s">
        <v>525</v>
      </c>
      <c r="Z104" s="163" t="s">
        <v>1314</v>
      </c>
      <c r="AA104" s="163" t="s">
        <v>1315</v>
      </c>
      <c r="AB104" s="163" t="s">
        <v>1558</v>
      </c>
      <c r="AC104" s="163" t="s">
        <v>521</v>
      </c>
      <c r="AD104" s="163" t="s">
        <v>882</v>
      </c>
      <c r="AE104" s="163" t="s">
        <v>637</v>
      </c>
    </row>
    <row r="105" spans="1:31" hidden="1">
      <c r="A105" s="102" t="s">
        <v>313</v>
      </c>
      <c r="B105" s="162" t="s">
        <v>1444</v>
      </c>
      <c r="C105" s="163" t="s">
        <v>564</v>
      </c>
      <c r="D105" s="163" t="s">
        <v>1465</v>
      </c>
      <c r="E105" s="163" t="s">
        <v>478</v>
      </c>
      <c r="F105" s="163" t="s">
        <v>612</v>
      </c>
      <c r="G105" s="163" t="s">
        <v>294</v>
      </c>
      <c r="H105" s="163" t="s">
        <v>1446</v>
      </c>
      <c r="I105" s="163" t="s">
        <v>1447</v>
      </c>
      <c r="J105" s="163" t="s">
        <v>789</v>
      </c>
      <c r="K105" s="163" t="s">
        <v>764</v>
      </c>
      <c r="L105" s="163" t="s">
        <v>404</v>
      </c>
      <c r="M105" s="163" t="s">
        <v>936</v>
      </c>
      <c r="N105" s="163" t="s">
        <v>713</v>
      </c>
      <c r="O105" s="163" t="s">
        <v>777</v>
      </c>
      <c r="P105" s="163" t="s">
        <v>58</v>
      </c>
      <c r="Q105" s="163" t="s">
        <v>117</v>
      </c>
      <c r="R105" s="163" t="s">
        <v>59</v>
      </c>
      <c r="S105" s="163" t="s">
        <v>1448</v>
      </c>
      <c r="T105" s="163" t="s">
        <v>1449</v>
      </c>
      <c r="U105" s="163" t="s">
        <v>1450</v>
      </c>
      <c r="V105" s="163" t="s">
        <v>920</v>
      </c>
      <c r="W105" s="163" t="s">
        <v>112</v>
      </c>
      <c r="X105" s="163" t="s">
        <v>672</v>
      </c>
      <c r="Y105" s="163" t="s">
        <v>332</v>
      </c>
      <c r="Z105" s="163" t="s">
        <v>821</v>
      </c>
      <c r="AA105" s="163" t="s">
        <v>1357</v>
      </c>
      <c r="AB105" s="163" t="s">
        <v>58</v>
      </c>
      <c r="AC105" s="163" t="s">
        <v>117</v>
      </c>
      <c r="AD105" s="163" t="s">
        <v>59</v>
      </c>
      <c r="AE105" s="163" t="s">
        <v>332</v>
      </c>
    </row>
    <row r="106" spans="1:31" hidden="1">
      <c r="A106" s="101" t="s">
        <v>314</v>
      </c>
      <c r="B106" s="162" t="s">
        <v>1452</v>
      </c>
      <c r="C106" s="163" t="s">
        <v>761</v>
      </c>
      <c r="D106" s="163" t="s">
        <v>1559</v>
      </c>
      <c r="E106" s="163" t="s">
        <v>726</v>
      </c>
      <c r="F106" s="163" t="s">
        <v>685</v>
      </c>
      <c r="G106" s="163" t="s">
        <v>323</v>
      </c>
      <c r="H106" s="163" t="s">
        <v>1455</v>
      </c>
      <c r="I106" s="163" t="s">
        <v>914</v>
      </c>
      <c r="J106" s="163" t="s">
        <v>854</v>
      </c>
      <c r="K106" s="163" t="s">
        <v>775</v>
      </c>
      <c r="L106" s="163" t="s">
        <v>866</v>
      </c>
      <c r="M106" s="163" t="s">
        <v>302</v>
      </c>
      <c r="N106" s="163" t="s">
        <v>602</v>
      </c>
      <c r="O106" s="163" t="s">
        <v>640</v>
      </c>
      <c r="P106" s="163" t="s">
        <v>131</v>
      </c>
      <c r="Q106" s="163" t="s">
        <v>117</v>
      </c>
      <c r="R106" s="163" t="s">
        <v>879</v>
      </c>
      <c r="S106" s="163" t="s">
        <v>851</v>
      </c>
      <c r="T106" s="163" t="s">
        <v>1456</v>
      </c>
      <c r="U106" s="163" t="s">
        <v>1457</v>
      </c>
      <c r="V106" s="163" t="s">
        <v>1560</v>
      </c>
      <c r="W106" s="163" t="s">
        <v>312</v>
      </c>
      <c r="X106" s="163" t="s">
        <v>927</v>
      </c>
      <c r="Y106" s="163" t="s">
        <v>332</v>
      </c>
      <c r="Z106" s="163" t="s">
        <v>1459</v>
      </c>
      <c r="AA106" s="163" t="s">
        <v>1460</v>
      </c>
      <c r="AB106" s="163" t="s">
        <v>1558</v>
      </c>
      <c r="AC106" s="163" t="s">
        <v>521</v>
      </c>
      <c r="AD106" s="163" t="s">
        <v>889</v>
      </c>
      <c r="AE106" s="163" t="s">
        <v>868</v>
      </c>
    </row>
    <row r="107" spans="1:31" hidden="1">
      <c r="A107" s="100" t="s">
        <v>316</v>
      </c>
      <c r="B107" s="162" t="s">
        <v>1495</v>
      </c>
      <c r="C107" s="163" t="s">
        <v>1263</v>
      </c>
      <c r="D107" s="163" t="s">
        <v>1561</v>
      </c>
      <c r="E107" s="163" t="s">
        <v>1562</v>
      </c>
      <c r="F107" s="163" t="s">
        <v>885</v>
      </c>
      <c r="G107" s="163" t="s">
        <v>525</v>
      </c>
      <c r="H107" s="163" t="s">
        <v>1498</v>
      </c>
      <c r="I107" s="163" t="s">
        <v>921</v>
      </c>
      <c r="J107" s="163" t="s">
        <v>918</v>
      </c>
      <c r="K107" s="163" t="s">
        <v>1204</v>
      </c>
      <c r="L107" s="163" t="s">
        <v>884</v>
      </c>
      <c r="M107" s="163" t="s">
        <v>524</v>
      </c>
      <c r="N107" s="163" t="s">
        <v>778</v>
      </c>
      <c r="O107" s="163" t="s">
        <v>535</v>
      </c>
      <c r="P107" s="163" t="s">
        <v>131</v>
      </c>
      <c r="Q107" s="163" t="s">
        <v>745</v>
      </c>
      <c r="R107" s="163" t="s">
        <v>835</v>
      </c>
      <c r="S107" s="163" t="s">
        <v>899</v>
      </c>
      <c r="T107" s="163" t="s">
        <v>721</v>
      </c>
      <c r="U107" s="163" t="s">
        <v>1196</v>
      </c>
      <c r="V107" s="163" t="s">
        <v>1210</v>
      </c>
      <c r="W107" s="163" t="s">
        <v>800</v>
      </c>
      <c r="X107" s="163" t="s">
        <v>867</v>
      </c>
      <c r="Y107" s="163" t="s">
        <v>861</v>
      </c>
      <c r="Z107" s="163" t="s">
        <v>1500</v>
      </c>
      <c r="AA107" s="163" t="s">
        <v>1501</v>
      </c>
      <c r="AB107" s="163" t="s">
        <v>1563</v>
      </c>
      <c r="AC107" s="163" t="s">
        <v>862</v>
      </c>
      <c r="AD107" s="163" t="s">
        <v>1564</v>
      </c>
      <c r="AE107" s="163" t="s">
        <v>534</v>
      </c>
    </row>
    <row r="108" spans="1:31" hidden="1">
      <c r="A108" s="101" t="s">
        <v>318</v>
      </c>
      <c r="B108" s="162" t="s">
        <v>1463</v>
      </c>
      <c r="C108" s="163" t="s">
        <v>108</v>
      </c>
      <c r="D108" s="163" t="s">
        <v>1565</v>
      </c>
      <c r="E108" s="163" t="s">
        <v>1566</v>
      </c>
      <c r="F108" s="163" t="s">
        <v>826</v>
      </c>
      <c r="G108" s="163" t="s">
        <v>327</v>
      </c>
      <c r="H108" s="163" t="s">
        <v>1165</v>
      </c>
      <c r="I108" s="163" t="s">
        <v>528</v>
      </c>
      <c r="J108" s="163" t="s">
        <v>828</v>
      </c>
      <c r="K108" s="163" t="s">
        <v>1248</v>
      </c>
      <c r="L108" s="163" t="s">
        <v>1567</v>
      </c>
      <c r="M108" s="163" t="s">
        <v>943</v>
      </c>
      <c r="N108" s="163" t="s">
        <v>923</v>
      </c>
      <c r="O108" s="163" t="s">
        <v>418</v>
      </c>
      <c r="P108" s="163" t="s">
        <v>67</v>
      </c>
      <c r="Q108" s="163" t="s">
        <v>117</v>
      </c>
      <c r="R108" s="163" t="s">
        <v>1568</v>
      </c>
      <c r="S108" s="163" t="s">
        <v>1569</v>
      </c>
      <c r="T108" s="163" t="s">
        <v>1468</v>
      </c>
      <c r="U108" s="163" t="s">
        <v>864</v>
      </c>
      <c r="V108" s="163" t="s">
        <v>781</v>
      </c>
      <c r="W108" s="163" t="s">
        <v>212</v>
      </c>
      <c r="X108" s="163" t="s">
        <v>829</v>
      </c>
      <c r="Y108" s="163" t="s">
        <v>903</v>
      </c>
      <c r="Z108" s="163" t="s">
        <v>1470</v>
      </c>
      <c r="AA108" s="163" t="s">
        <v>836</v>
      </c>
      <c r="AB108" s="163" t="s">
        <v>606</v>
      </c>
      <c r="AC108" s="163" t="s">
        <v>1204</v>
      </c>
      <c r="AD108" s="163" t="s">
        <v>971</v>
      </c>
      <c r="AE108" s="163" t="s">
        <v>897</v>
      </c>
    </row>
    <row r="109" spans="1:31" hidden="1">
      <c r="A109" s="102" t="s">
        <v>320</v>
      </c>
      <c r="B109" s="162" t="s">
        <v>1473</v>
      </c>
      <c r="C109" s="163" t="s">
        <v>1295</v>
      </c>
      <c r="D109" s="163" t="s">
        <v>823</v>
      </c>
      <c r="E109" s="163" t="s">
        <v>914</v>
      </c>
      <c r="F109" s="163" t="s">
        <v>1570</v>
      </c>
      <c r="G109" s="163" t="s">
        <v>321</v>
      </c>
      <c r="H109" s="163" t="s">
        <v>1470</v>
      </c>
      <c r="I109" s="163" t="s">
        <v>735</v>
      </c>
      <c r="J109" s="163" t="s">
        <v>463</v>
      </c>
      <c r="K109" s="163" t="s">
        <v>422</v>
      </c>
      <c r="L109" s="163" t="s">
        <v>1571</v>
      </c>
      <c r="M109" s="163" t="s">
        <v>978</v>
      </c>
      <c r="N109" s="163" t="s">
        <v>680</v>
      </c>
      <c r="O109" s="163" t="s">
        <v>728</v>
      </c>
      <c r="P109" s="163" t="s">
        <v>780</v>
      </c>
      <c r="Q109" s="163" t="s">
        <v>732</v>
      </c>
      <c r="R109" s="163" t="s">
        <v>974</v>
      </c>
      <c r="S109" s="163" t="s">
        <v>1572</v>
      </c>
      <c r="T109" s="163" t="s">
        <v>1480</v>
      </c>
      <c r="U109" s="163" t="s">
        <v>1291</v>
      </c>
      <c r="V109" s="163" t="s">
        <v>1573</v>
      </c>
      <c r="W109" s="163" t="s">
        <v>981</v>
      </c>
      <c r="X109" s="163" t="s">
        <v>1574</v>
      </c>
      <c r="Y109" s="163" t="s">
        <v>978</v>
      </c>
      <c r="Z109" s="163" t="s">
        <v>1483</v>
      </c>
      <c r="AA109" s="163" t="s">
        <v>774</v>
      </c>
      <c r="AB109" s="163" t="s">
        <v>722</v>
      </c>
      <c r="AC109" s="163" t="s">
        <v>794</v>
      </c>
      <c r="AD109" s="163" t="s">
        <v>1575</v>
      </c>
      <c r="AE109" s="163" t="s">
        <v>1576</v>
      </c>
    </row>
    <row r="110" spans="1:31" hidden="1">
      <c r="A110" s="103" t="s">
        <v>258</v>
      </c>
      <c r="B110" s="162" t="s">
        <v>304</v>
      </c>
      <c r="C110" s="163" t="s">
        <v>304</v>
      </c>
      <c r="D110" s="163" t="s">
        <v>1577</v>
      </c>
      <c r="E110" s="163" t="s">
        <v>877</v>
      </c>
      <c r="F110" s="163" t="s">
        <v>406</v>
      </c>
      <c r="G110" s="163" t="s">
        <v>565</v>
      </c>
      <c r="H110" s="163" t="s">
        <v>304</v>
      </c>
      <c r="I110" s="163" t="s">
        <v>304</v>
      </c>
      <c r="J110" s="163" t="s">
        <v>806</v>
      </c>
      <c r="K110" s="163" t="s">
        <v>198</v>
      </c>
      <c r="L110" s="163" t="s">
        <v>674</v>
      </c>
      <c r="M110" s="163" t="s">
        <v>269</v>
      </c>
      <c r="N110" s="163" t="s">
        <v>304</v>
      </c>
      <c r="O110" s="163" t="s">
        <v>304</v>
      </c>
      <c r="P110" s="163" t="s">
        <v>131</v>
      </c>
      <c r="Q110" s="163" t="s">
        <v>743</v>
      </c>
      <c r="R110" s="163" t="s">
        <v>577</v>
      </c>
      <c r="S110" s="163" t="s">
        <v>297</v>
      </c>
      <c r="T110" s="163" t="s">
        <v>304</v>
      </c>
      <c r="U110" s="163" t="s">
        <v>304</v>
      </c>
      <c r="V110" s="163" t="s">
        <v>1578</v>
      </c>
      <c r="W110" s="163" t="s">
        <v>1295</v>
      </c>
      <c r="X110" s="163" t="s">
        <v>66</v>
      </c>
      <c r="Y110" s="163" t="s">
        <v>323</v>
      </c>
      <c r="Z110" s="163" t="s">
        <v>304</v>
      </c>
      <c r="AA110" s="163" t="s">
        <v>304</v>
      </c>
      <c r="AB110" s="163" t="s">
        <v>1483</v>
      </c>
      <c r="AC110" s="163" t="s">
        <v>774</v>
      </c>
      <c r="AD110" s="163" t="s">
        <v>586</v>
      </c>
      <c r="AE110" s="163" t="s">
        <v>329</v>
      </c>
    </row>
    <row r="111" spans="1:31" hidden="1">
      <c r="A111" s="100" t="s">
        <v>306</v>
      </c>
      <c r="B111" s="162" t="s">
        <v>1438</v>
      </c>
      <c r="C111" s="163" t="s">
        <v>603</v>
      </c>
      <c r="D111" s="163" t="s">
        <v>771</v>
      </c>
      <c r="E111" s="163" t="s">
        <v>255</v>
      </c>
      <c r="F111" s="163" t="s">
        <v>188</v>
      </c>
      <c r="G111" s="163" t="s">
        <v>931</v>
      </c>
      <c r="H111" s="163" t="s">
        <v>1440</v>
      </c>
      <c r="I111" s="163" t="s">
        <v>808</v>
      </c>
      <c r="J111" s="163" t="s">
        <v>58</v>
      </c>
      <c r="K111" s="163" t="s">
        <v>114</v>
      </c>
      <c r="L111" s="163" t="s">
        <v>59</v>
      </c>
      <c r="M111" s="163" t="s">
        <v>598</v>
      </c>
      <c r="N111" s="163" t="s">
        <v>573</v>
      </c>
      <c r="O111" s="163" t="s">
        <v>416</v>
      </c>
      <c r="P111" s="163" t="s">
        <v>58</v>
      </c>
      <c r="Q111" s="163" t="s">
        <v>117</v>
      </c>
      <c r="R111" s="163" t="s">
        <v>59</v>
      </c>
      <c r="S111" s="163" t="s">
        <v>945</v>
      </c>
      <c r="T111" s="163" t="s">
        <v>1441</v>
      </c>
      <c r="U111" s="163" t="s">
        <v>1442</v>
      </c>
      <c r="V111" s="163" t="s">
        <v>580</v>
      </c>
      <c r="W111" s="163" t="s">
        <v>211</v>
      </c>
      <c r="X111" s="163" t="s">
        <v>698</v>
      </c>
      <c r="Y111" s="163" t="s">
        <v>936</v>
      </c>
      <c r="Z111" s="163" t="s">
        <v>1443</v>
      </c>
      <c r="AA111" s="163" t="s">
        <v>542</v>
      </c>
      <c r="AB111" s="163" t="s">
        <v>63</v>
      </c>
      <c r="AC111" s="163" t="s">
        <v>200</v>
      </c>
      <c r="AD111" s="163" t="s">
        <v>612</v>
      </c>
      <c r="AE111" s="163" t="s">
        <v>850</v>
      </c>
    </row>
    <row r="112" spans="1:31" hidden="1">
      <c r="A112" s="93" t="s">
        <v>311</v>
      </c>
      <c r="B112" s="162" t="s">
        <v>1309</v>
      </c>
      <c r="C112" s="163" t="s">
        <v>786</v>
      </c>
      <c r="D112" s="163" t="s">
        <v>1579</v>
      </c>
      <c r="E112" s="163" t="s">
        <v>1580</v>
      </c>
      <c r="F112" s="163" t="s">
        <v>541</v>
      </c>
      <c r="G112" s="163" t="s">
        <v>565</v>
      </c>
      <c r="H112" s="163" t="s">
        <v>1310</v>
      </c>
      <c r="I112" s="163" t="s">
        <v>533</v>
      </c>
      <c r="J112" s="163" t="s">
        <v>1493</v>
      </c>
      <c r="K112" s="163" t="s">
        <v>480</v>
      </c>
      <c r="L112" s="163" t="s">
        <v>674</v>
      </c>
      <c r="M112" s="163" t="s">
        <v>272</v>
      </c>
      <c r="N112" s="163" t="s">
        <v>1311</v>
      </c>
      <c r="O112" s="163" t="s">
        <v>412</v>
      </c>
      <c r="P112" s="163" t="s">
        <v>696</v>
      </c>
      <c r="Q112" s="163" t="s">
        <v>540</v>
      </c>
      <c r="R112" s="163" t="s">
        <v>66</v>
      </c>
      <c r="S112" s="163" t="s">
        <v>601</v>
      </c>
      <c r="T112" s="163" t="s">
        <v>1312</v>
      </c>
      <c r="U112" s="163" t="s">
        <v>1313</v>
      </c>
      <c r="V112" s="163" t="s">
        <v>1581</v>
      </c>
      <c r="W112" s="163" t="s">
        <v>469</v>
      </c>
      <c r="X112" s="163" t="s">
        <v>585</v>
      </c>
      <c r="Y112" s="163" t="s">
        <v>323</v>
      </c>
      <c r="Z112" s="163" t="s">
        <v>1314</v>
      </c>
      <c r="AA112" s="163" t="s">
        <v>1315</v>
      </c>
      <c r="AB112" s="163" t="s">
        <v>709</v>
      </c>
      <c r="AC112" s="163" t="s">
        <v>874</v>
      </c>
      <c r="AD112" s="163" t="s">
        <v>879</v>
      </c>
      <c r="AE112" s="163" t="s">
        <v>870</v>
      </c>
    </row>
    <row r="113" spans="1:31" hidden="1">
      <c r="A113" s="102" t="s">
        <v>313</v>
      </c>
      <c r="B113" s="162" t="s">
        <v>1444</v>
      </c>
      <c r="C113" s="163" t="s">
        <v>564</v>
      </c>
      <c r="D113" s="163" t="s">
        <v>602</v>
      </c>
      <c r="E113" s="163" t="s">
        <v>127</v>
      </c>
      <c r="F113" s="163" t="s">
        <v>404</v>
      </c>
      <c r="G113" s="163" t="s">
        <v>931</v>
      </c>
      <c r="H113" s="163" t="s">
        <v>1446</v>
      </c>
      <c r="I113" s="163" t="s">
        <v>1447</v>
      </c>
      <c r="J113" s="163" t="s">
        <v>63</v>
      </c>
      <c r="K113" s="163" t="s">
        <v>200</v>
      </c>
      <c r="L113" s="163" t="s">
        <v>69</v>
      </c>
      <c r="M113" s="163" t="s">
        <v>274</v>
      </c>
      <c r="N113" s="163" t="s">
        <v>713</v>
      </c>
      <c r="O113" s="163" t="s">
        <v>777</v>
      </c>
      <c r="P113" s="163" t="s">
        <v>58</v>
      </c>
      <c r="Q113" s="163" t="s">
        <v>117</v>
      </c>
      <c r="R113" s="163" t="s">
        <v>59</v>
      </c>
      <c r="S113" s="163" t="s">
        <v>1448</v>
      </c>
      <c r="T113" s="163" t="s">
        <v>1449</v>
      </c>
      <c r="U113" s="163" t="s">
        <v>1450</v>
      </c>
      <c r="V113" s="163" t="s">
        <v>132</v>
      </c>
      <c r="W113" s="163" t="s">
        <v>193</v>
      </c>
      <c r="X113" s="163" t="s">
        <v>191</v>
      </c>
      <c r="Y113" s="163" t="s">
        <v>317</v>
      </c>
      <c r="Z113" s="163" t="s">
        <v>821</v>
      </c>
      <c r="AA113" s="163" t="s">
        <v>1357</v>
      </c>
      <c r="AB113" s="163" t="s">
        <v>77</v>
      </c>
      <c r="AC113" s="163" t="s">
        <v>777</v>
      </c>
      <c r="AD113" s="163" t="s">
        <v>698</v>
      </c>
      <c r="AE113" s="163" t="s">
        <v>327</v>
      </c>
    </row>
    <row r="114" spans="1:31" hidden="1">
      <c r="A114" s="101" t="s">
        <v>314</v>
      </c>
      <c r="B114" s="162" t="s">
        <v>1452</v>
      </c>
      <c r="C114" s="163" t="s">
        <v>761</v>
      </c>
      <c r="D114" s="163" t="s">
        <v>1582</v>
      </c>
      <c r="E114" s="163" t="s">
        <v>1299</v>
      </c>
      <c r="F114" s="163" t="s">
        <v>623</v>
      </c>
      <c r="G114" s="163" t="s">
        <v>931</v>
      </c>
      <c r="H114" s="163" t="s">
        <v>1455</v>
      </c>
      <c r="I114" s="163" t="s">
        <v>914</v>
      </c>
      <c r="J114" s="163" t="s">
        <v>481</v>
      </c>
      <c r="K114" s="163" t="s">
        <v>801</v>
      </c>
      <c r="L114" s="163" t="s">
        <v>671</v>
      </c>
      <c r="M114" s="163" t="s">
        <v>326</v>
      </c>
      <c r="N114" s="163" t="s">
        <v>602</v>
      </c>
      <c r="O114" s="163" t="s">
        <v>640</v>
      </c>
      <c r="P114" s="163" t="s">
        <v>696</v>
      </c>
      <c r="Q114" s="163" t="s">
        <v>540</v>
      </c>
      <c r="R114" s="163" t="s">
        <v>683</v>
      </c>
      <c r="S114" s="163" t="s">
        <v>575</v>
      </c>
      <c r="T114" s="163" t="s">
        <v>1456</v>
      </c>
      <c r="U114" s="163" t="s">
        <v>1457</v>
      </c>
      <c r="V114" s="163" t="s">
        <v>976</v>
      </c>
      <c r="W114" s="163" t="s">
        <v>642</v>
      </c>
      <c r="X114" s="163" t="s">
        <v>671</v>
      </c>
      <c r="Y114" s="163" t="s">
        <v>552</v>
      </c>
      <c r="Z114" s="163" t="s">
        <v>1459</v>
      </c>
      <c r="AA114" s="163" t="s">
        <v>1460</v>
      </c>
      <c r="AB114" s="163" t="s">
        <v>402</v>
      </c>
      <c r="AC114" s="163" t="s">
        <v>201</v>
      </c>
      <c r="AD114" s="163" t="s">
        <v>591</v>
      </c>
      <c r="AE114" s="163" t="s">
        <v>932</v>
      </c>
    </row>
    <row r="115" spans="1:31" hidden="1">
      <c r="A115" s="100" t="s">
        <v>316</v>
      </c>
      <c r="B115" s="162" t="s">
        <v>1495</v>
      </c>
      <c r="C115" s="163" t="s">
        <v>1263</v>
      </c>
      <c r="D115" s="163" t="s">
        <v>1583</v>
      </c>
      <c r="E115" s="163" t="s">
        <v>626</v>
      </c>
      <c r="F115" s="163" t="s">
        <v>633</v>
      </c>
      <c r="G115" s="163" t="s">
        <v>274</v>
      </c>
      <c r="H115" s="163" t="s">
        <v>1498</v>
      </c>
      <c r="I115" s="163" t="s">
        <v>921</v>
      </c>
      <c r="J115" s="163" t="s">
        <v>471</v>
      </c>
      <c r="K115" s="163" t="s">
        <v>592</v>
      </c>
      <c r="L115" s="163" t="s">
        <v>681</v>
      </c>
      <c r="M115" s="163" t="s">
        <v>329</v>
      </c>
      <c r="N115" s="163" t="s">
        <v>778</v>
      </c>
      <c r="O115" s="163" t="s">
        <v>535</v>
      </c>
      <c r="P115" s="163" t="s">
        <v>539</v>
      </c>
      <c r="Q115" s="163" t="s">
        <v>740</v>
      </c>
      <c r="R115" s="163" t="s">
        <v>701</v>
      </c>
      <c r="S115" s="163" t="s">
        <v>560</v>
      </c>
      <c r="T115" s="163" t="s">
        <v>721</v>
      </c>
      <c r="U115" s="163" t="s">
        <v>1196</v>
      </c>
      <c r="V115" s="163" t="s">
        <v>1240</v>
      </c>
      <c r="W115" s="163" t="s">
        <v>290</v>
      </c>
      <c r="X115" s="163" t="s">
        <v>710</v>
      </c>
      <c r="Y115" s="163" t="s">
        <v>594</v>
      </c>
      <c r="Z115" s="163" t="s">
        <v>1500</v>
      </c>
      <c r="AA115" s="163" t="s">
        <v>1501</v>
      </c>
      <c r="AB115" s="163" t="s">
        <v>1584</v>
      </c>
      <c r="AC115" s="163" t="s">
        <v>130</v>
      </c>
      <c r="AD115" s="163" t="s">
        <v>1163</v>
      </c>
      <c r="AE115" s="163" t="s">
        <v>944</v>
      </c>
    </row>
    <row r="116" spans="1:31" hidden="1">
      <c r="A116" s="101" t="s">
        <v>318</v>
      </c>
      <c r="B116" s="162" t="s">
        <v>1463</v>
      </c>
      <c r="C116" s="163" t="s">
        <v>108</v>
      </c>
      <c r="D116" s="163" t="s">
        <v>1585</v>
      </c>
      <c r="E116" s="163" t="s">
        <v>522</v>
      </c>
      <c r="F116" s="163" t="s">
        <v>966</v>
      </c>
      <c r="G116" s="163" t="s">
        <v>274</v>
      </c>
      <c r="H116" s="163" t="s">
        <v>1165</v>
      </c>
      <c r="I116" s="163" t="s">
        <v>528</v>
      </c>
      <c r="J116" s="163" t="s">
        <v>189</v>
      </c>
      <c r="K116" s="163" t="s">
        <v>432</v>
      </c>
      <c r="L116" s="163" t="s">
        <v>397</v>
      </c>
      <c r="M116" s="163" t="s">
        <v>870</v>
      </c>
      <c r="N116" s="163" t="s">
        <v>923</v>
      </c>
      <c r="O116" s="163" t="s">
        <v>418</v>
      </c>
      <c r="P116" s="163" t="s">
        <v>705</v>
      </c>
      <c r="Q116" s="163" t="s">
        <v>753</v>
      </c>
      <c r="R116" s="163" t="s">
        <v>952</v>
      </c>
      <c r="S116" s="163" t="s">
        <v>861</v>
      </c>
      <c r="T116" s="163" t="s">
        <v>1468</v>
      </c>
      <c r="U116" s="163" t="s">
        <v>864</v>
      </c>
      <c r="V116" s="163" t="s">
        <v>1586</v>
      </c>
      <c r="W116" s="163" t="s">
        <v>848</v>
      </c>
      <c r="X116" s="163" t="s">
        <v>681</v>
      </c>
      <c r="Y116" s="163" t="s">
        <v>570</v>
      </c>
      <c r="Z116" s="163" t="s">
        <v>1470</v>
      </c>
      <c r="AA116" s="163" t="s">
        <v>836</v>
      </c>
      <c r="AB116" s="163" t="s">
        <v>76</v>
      </c>
      <c r="AC116" s="163" t="s">
        <v>207</v>
      </c>
      <c r="AD116" s="163" t="s">
        <v>397</v>
      </c>
      <c r="AE116" s="163" t="s">
        <v>574</v>
      </c>
    </row>
    <row r="117" spans="1:31" hidden="1">
      <c r="A117" s="102" t="s">
        <v>320</v>
      </c>
      <c r="B117" s="162" t="s">
        <v>1473</v>
      </c>
      <c r="C117" s="163" t="s">
        <v>1295</v>
      </c>
      <c r="D117" s="163" t="s">
        <v>1587</v>
      </c>
      <c r="E117" s="163" t="s">
        <v>521</v>
      </c>
      <c r="F117" s="163" t="s">
        <v>992</v>
      </c>
      <c r="G117" s="163" t="s">
        <v>838</v>
      </c>
      <c r="H117" s="163" t="s">
        <v>1470</v>
      </c>
      <c r="I117" s="163" t="s">
        <v>735</v>
      </c>
      <c r="J117" s="163" t="s">
        <v>431</v>
      </c>
      <c r="K117" s="163" t="s">
        <v>129</v>
      </c>
      <c r="L117" s="163" t="s">
        <v>1588</v>
      </c>
      <c r="M117" s="163" t="s">
        <v>861</v>
      </c>
      <c r="N117" s="163" t="s">
        <v>680</v>
      </c>
      <c r="O117" s="163" t="s">
        <v>728</v>
      </c>
      <c r="P117" s="163" t="s">
        <v>705</v>
      </c>
      <c r="Q117" s="163" t="s">
        <v>753</v>
      </c>
      <c r="R117" s="163" t="s">
        <v>683</v>
      </c>
      <c r="S117" s="163" t="s">
        <v>1437</v>
      </c>
      <c r="T117" s="163" t="s">
        <v>1480</v>
      </c>
      <c r="U117" s="163" t="s">
        <v>1291</v>
      </c>
      <c r="V117" s="163" t="s">
        <v>954</v>
      </c>
      <c r="W117" s="163" t="s">
        <v>112</v>
      </c>
      <c r="X117" s="163" t="s">
        <v>1378</v>
      </c>
      <c r="Y117" s="163" t="s">
        <v>846</v>
      </c>
      <c r="Z117" s="163" t="s">
        <v>1483</v>
      </c>
      <c r="AA117" s="163" t="s">
        <v>774</v>
      </c>
      <c r="AB117" s="163" t="s">
        <v>816</v>
      </c>
      <c r="AC117" s="163" t="s">
        <v>1204</v>
      </c>
      <c r="AD117" s="163" t="s">
        <v>1589</v>
      </c>
      <c r="AE117" s="163" t="s">
        <v>1590</v>
      </c>
    </row>
    <row r="118" spans="1:31" hidden="1">
      <c r="A118" s="103" t="s">
        <v>259</v>
      </c>
      <c r="B118" s="162" t="s">
        <v>304</v>
      </c>
      <c r="C118" s="163" t="s">
        <v>304</v>
      </c>
      <c r="D118" s="163" t="s">
        <v>1591</v>
      </c>
      <c r="E118" s="163" t="s">
        <v>1592</v>
      </c>
      <c r="F118" s="163" t="s">
        <v>1588</v>
      </c>
      <c r="G118" s="163" t="s">
        <v>305</v>
      </c>
      <c r="H118" s="163" t="s">
        <v>304</v>
      </c>
      <c r="I118" s="163" t="s">
        <v>304</v>
      </c>
      <c r="J118" s="163" t="s">
        <v>1593</v>
      </c>
      <c r="K118" s="163" t="s">
        <v>874</v>
      </c>
      <c r="L118" s="163" t="s">
        <v>399</v>
      </c>
      <c r="M118" s="163" t="s">
        <v>326</v>
      </c>
      <c r="N118" s="163" t="s">
        <v>304</v>
      </c>
      <c r="O118" s="163" t="s">
        <v>304</v>
      </c>
      <c r="P118" s="163" t="s">
        <v>122</v>
      </c>
      <c r="Q118" s="163" t="s">
        <v>767</v>
      </c>
      <c r="R118" s="163" t="s">
        <v>879</v>
      </c>
      <c r="S118" s="163" t="s">
        <v>610</v>
      </c>
      <c r="T118" s="163" t="s">
        <v>304</v>
      </c>
      <c r="U118" s="163" t="s">
        <v>304</v>
      </c>
      <c r="V118" s="163" t="s">
        <v>1594</v>
      </c>
      <c r="W118" s="163" t="s">
        <v>1502</v>
      </c>
      <c r="X118" s="163" t="s">
        <v>894</v>
      </c>
      <c r="Y118" s="163" t="s">
        <v>317</v>
      </c>
      <c r="Z118" s="163" t="s">
        <v>304</v>
      </c>
      <c r="AA118" s="163" t="s">
        <v>304</v>
      </c>
      <c r="AB118" s="163" t="s">
        <v>1595</v>
      </c>
      <c r="AC118" s="163" t="s">
        <v>820</v>
      </c>
      <c r="AD118" s="163" t="s">
        <v>1596</v>
      </c>
      <c r="AE118" s="163" t="s">
        <v>575</v>
      </c>
    </row>
    <row r="119" spans="1:31" hidden="1">
      <c r="A119" s="100" t="s">
        <v>311</v>
      </c>
      <c r="B119" s="162" t="s">
        <v>1309</v>
      </c>
      <c r="C119" s="163" t="s">
        <v>786</v>
      </c>
      <c r="D119" s="163" t="s">
        <v>1597</v>
      </c>
      <c r="E119" s="163" t="s">
        <v>1598</v>
      </c>
      <c r="F119" s="163" t="s">
        <v>621</v>
      </c>
      <c r="G119" s="163" t="s">
        <v>294</v>
      </c>
      <c r="H119" s="163" t="s">
        <v>1310</v>
      </c>
      <c r="I119" s="163" t="s">
        <v>533</v>
      </c>
      <c r="J119" s="163" t="s">
        <v>1535</v>
      </c>
      <c r="K119" s="163" t="s">
        <v>642</v>
      </c>
      <c r="L119" s="163" t="s">
        <v>673</v>
      </c>
      <c r="M119" s="163" t="s">
        <v>598</v>
      </c>
      <c r="N119" s="163" t="s">
        <v>1311</v>
      </c>
      <c r="O119" s="163" t="s">
        <v>412</v>
      </c>
      <c r="P119" s="163" t="s">
        <v>502</v>
      </c>
      <c r="Q119" s="163" t="s">
        <v>117</v>
      </c>
      <c r="R119" s="163" t="s">
        <v>683</v>
      </c>
      <c r="S119" s="163" t="s">
        <v>610</v>
      </c>
      <c r="T119" s="163" t="s">
        <v>1312</v>
      </c>
      <c r="U119" s="163" t="s">
        <v>1313</v>
      </c>
      <c r="V119" s="163" t="s">
        <v>803</v>
      </c>
      <c r="W119" s="163" t="s">
        <v>312</v>
      </c>
      <c r="X119" s="163" t="s">
        <v>597</v>
      </c>
      <c r="Y119" s="163" t="s">
        <v>317</v>
      </c>
      <c r="Z119" s="163" t="s">
        <v>1314</v>
      </c>
      <c r="AA119" s="163" t="s">
        <v>1315</v>
      </c>
      <c r="AB119" s="163" t="s">
        <v>1168</v>
      </c>
      <c r="AC119" s="163" t="s">
        <v>464</v>
      </c>
      <c r="AD119" s="163" t="s">
        <v>536</v>
      </c>
      <c r="AE119" s="163" t="s">
        <v>967</v>
      </c>
    </row>
    <row r="120" spans="1:31" hidden="1">
      <c r="A120" s="101" t="s">
        <v>313</v>
      </c>
      <c r="B120" s="162" t="s">
        <v>1444</v>
      </c>
      <c r="C120" s="163" t="s">
        <v>564</v>
      </c>
      <c r="D120" s="163" t="s">
        <v>1332</v>
      </c>
      <c r="E120" s="163" t="s">
        <v>768</v>
      </c>
      <c r="F120" s="163" t="s">
        <v>72</v>
      </c>
      <c r="G120" s="163" t="s">
        <v>288</v>
      </c>
      <c r="H120" s="163" t="s">
        <v>1446</v>
      </c>
      <c r="I120" s="163" t="s">
        <v>1447</v>
      </c>
      <c r="J120" s="163" t="s">
        <v>505</v>
      </c>
      <c r="K120" s="163" t="s">
        <v>568</v>
      </c>
      <c r="L120" s="163" t="s">
        <v>1599</v>
      </c>
      <c r="M120" s="163" t="s">
        <v>844</v>
      </c>
      <c r="N120" s="163" t="s">
        <v>713</v>
      </c>
      <c r="O120" s="163" t="s">
        <v>777</v>
      </c>
      <c r="P120" s="163" t="s">
        <v>58</v>
      </c>
      <c r="Q120" s="163" t="s">
        <v>117</v>
      </c>
      <c r="R120" s="163" t="s">
        <v>59</v>
      </c>
      <c r="S120" s="163" t="s">
        <v>1448</v>
      </c>
      <c r="T120" s="163" t="s">
        <v>1449</v>
      </c>
      <c r="U120" s="163" t="s">
        <v>1450</v>
      </c>
      <c r="V120" s="163" t="s">
        <v>1600</v>
      </c>
      <c r="W120" s="163" t="s">
        <v>1248</v>
      </c>
      <c r="X120" s="163" t="s">
        <v>400</v>
      </c>
      <c r="Y120" s="163" t="s">
        <v>598</v>
      </c>
      <c r="Z120" s="163" t="s">
        <v>821</v>
      </c>
      <c r="AA120" s="163" t="s">
        <v>1357</v>
      </c>
      <c r="AB120" s="163" t="s">
        <v>878</v>
      </c>
      <c r="AC120" s="163" t="s">
        <v>419</v>
      </c>
      <c r="AD120" s="163" t="s">
        <v>703</v>
      </c>
      <c r="AE120" s="163" t="s">
        <v>618</v>
      </c>
    </row>
    <row r="121" spans="1:31" hidden="1">
      <c r="A121" s="102" t="s">
        <v>314</v>
      </c>
      <c r="B121" s="162" t="s">
        <v>1452</v>
      </c>
      <c r="C121" s="163" t="s">
        <v>761</v>
      </c>
      <c r="D121" s="163" t="s">
        <v>1601</v>
      </c>
      <c r="E121" s="163" t="s">
        <v>1602</v>
      </c>
      <c r="F121" s="163" t="s">
        <v>1526</v>
      </c>
      <c r="G121" s="163" t="s">
        <v>315</v>
      </c>
      <c r="H121" s="163" t="s">
        <v>1455</v>
      </c>
      <c r="I121" s="163" t="s">
        <v>914</v>
      </c>
      <c r="J121" s="163" t="s">
        <v>1603</v>
      </c>
      <c r="K121" s="163" t="s">
        <v>202</v>
      </c>
      <c r="L121" s="163" t="s">
        <v>907</v>
      </c>
      <c r="M121" s="163" t="s">
        <v>912</v>
      </c>
      <c r="N121" s="163" t="s">
        <v>602</v>
      </c>
      <c r="O121" s="163" t="s">
        <v>640</v>
      </c>
      <c r="P121" s="163" t="s">
        <v>502</v>
      </c>
      <c r="Q121" s="163" t="s">
        <v>117</v>
      </c>
      <c r="R121" s="163" t="s">
        <v>1599</v>
      </c>
      <c r="S121" s="163" t="s">
        <v>566</v>
      </c>
      <c r="T121" s="163" t="s">
        <v>1456</v>
      </c>
      <c r="U121" s="163" t="s">
        <v>1457</v>
      </c>
      <c r="V121" s="163" t="s">
        <v>1604</v>
      </c>
      <c r="W121" s="163" t="s">
        <v>482</v>
      </c>
      <c r="X121" s="163" t="s">
        <v>634</v>
      </c>
      <c r="Y121" s="163" t="s">
        <v>297</v>
      </c>
      <c r="Z121" s="163" t="s">
        <v>1459</v>
      </c>
      <c r="AA121" s="163" t="s">
        <v>1460</v>
      </c>
      <c r="AB121" s="163" t="s">
        <v>1451</v>
      </c>
      <c r="AC121" s="163" t="s">
        <v>478</v>
      </c>
      <c r="AD121" s="163" t="s">
        <v>972</v>
      </c>
      <c r="AE121" s="163" t="s">
        <v>969</v>
      </c>
    </row>
    <row r="122" spans="1:31" hidden="1">
      <c r="A122" s="93" t="s">
        <v>316</v>
      </c>
      <c r="B122" s="162" t="s">
        <v>1495</v>
      </c>
      <c r="C122" s="163" t="s">
        <v>1263</v>
      </c>
      <c r="D122" s="163" t="s">
        <v>1605</v>
      </c>
      <c r="E122" s="163" t="s">
        <v>1606</v>
      </c>
      <c r="F122" s="163" t="s">
        <v>1541</v>
      </c>
      <c r="G122" s="163" t="s">
        <v>324</v>
      </c>
      <c r="H122" s="163" t="s">
        <v>1498</v>
      </c>
      <c r="I122" s="163" t="s">
        <v>921</v>
      </c>
      <c r="J122" s="163" t="s">
        <v>873</v>
      </c>
      <c r="K122" s="163" t="s">
        <v>804</v>
      </c>
      <c r="L122" s="163" t="s">
        <v>1171</v>
      </c>
      <c r="M122" s="163" t="s">
        <v>280</v>
      </c>
      <c r="N122" s="163" t="s">
        <v>778</v>
      </c>
      <c r="O122" s="163" t="s">
        <v>535</v>
      </c>
      <c r="P122" s="163" t="s">
        <v>63</v>
      </c>
      <c r="Q122" s="163" t="s">
        <v>743</v>
      </c>
      <c r="R122" s="163" t="s">
        <v>604</v>
      </c>
      <c r="S122" s="163" t="s">
        <v>1607</v>
      </c>
      <c r="T122" s="163" t="s">
        <v>721</v>
      </c>
      <c r="U122" s="163" t="s">
        <v>1196</v>
      </c>
      <c r="V122" s="163" t="s">
        <v>1608</v>
      </c>
      <c r="W122" s="163" t="s">
        <v>478</v>
      </c>
      <c r="X122" s="163" t="s">
        <v>1609</v>
      </c>
      <c r="Y122" s="163" t="s">
        <v>286</v>
      </c>
      <c r="Z122" s="163" t="s">
        <v>1500</v>
      </c>
      <c r="AA122" s="163" t="s">
        <v>1501</v>
      </c>
      <c r="AB122" s="163" t="s">
        <v>892</v>
      </c>
      <c r="AC122" s="163" t="s">
        <v>469</v>
      </c>
      <c r="AD122" s="163" t="s">
        <v>1610</v>
      </c>
      <c r="AE122" s="163" t="s">
        <v>978</v>
      </c>
    </row>
    <row r="123" spans="1:31" hidden="1">
      <c r="A123" s="102" t="s">
        <v>318</v>
      </c>
      <c r="B123" s="162" t="s">
        <v>1463</v>
      </c>
      <c r="C123" s="163" t="s">
        <v>108</v>
      </c>
      <c r="D123" s="163" t="s">
        <v>1611</v>
      </c>
      <c r="E123" s="163" t="s">
        <v>739</v>
      </c>
      <c r="F123" s="163" t="s">
        <v>875</v>
      </c>
      <c r="G123" s="163" t="s">
        <v>299</v>
      </c>
      <c r="H123" s="163" t="s">
        <v>1165</v>
      </c>
      <c r="I123" s="163" t="s">
        <v>528</v>
      </c>
      <c r="J123" s="163" t="s">
        <v>695</v>
      </c>
      <c r="K123" s="163" t="s">
        <v>811</v>
      </c>
      <c r="L123" s="163" t="s">
        <v>636</v>
      </c>
      <c r="M123" s="163" t="s">
        <v>616</v>
      </c>
      <c r="N123" s="163" t="s">
        <v>923</v>
      </c>
      <c r="O123" s="163" t="s">
        <v>418</v>
      </c>
      <c r="P123" s="163" t="s">
        <v>58</v>
      </c>
      <c r="Q123" s="163" t="s">
        <v>117</v>
      </c>
      <c r="R123" s="163" t="s">
        <v>59</v>
      </c>
      <c r="S123" s="163" t="s">
        <v>1503</v>
      </c>
      <c r="T123" s="163" t="s">
        <v>1468</v>
      </c>
      <c r="U123" s="163" t="s">
        <v>864</v>
      </c>
      <c r="V123" s="163" t="s">
        <v>627</v>
      </c>
      <c r="W123" s="163" t="s">
        <v>804</v>
      </c>
      <c r="X123" s="163" t="s">
        <v>396</v>
      </c>
      <c r="Y123" s="163" t="s">
        <v>932</v>
      </c>
      <c r="Z123" s="163" t="s">
        <v>1470</v>
      </c>
      <c r="AA123" s="163" t="s">
        <v>836</v>
      </c>
      <c r="AB123" s="163" t="s">
        <v>431</v>
      </c>
      <c r="AC123" s="163" t="s">
        <v>210</v>
      </c>
      <c r="AD123" s="163" t="s">
        <v>1588</v>
      </c>
      <c r="AE123" s="163" t="s">
        <v>1437</v>
      </c>
    </row>
    <row r="124" spans="1:31" ht="16" hidden="1" thickBot="1">
      <c r="A124" s="119" t="s">
        <v>320</v>
      </c>
      <c r="B124" s="162" t="s">
        <v>1473</v>
      </c>
      <c r="C124" s="163" t="s">
        <v>1295</v>
      </c>
      <c r="D124" s="163" t="s">
        <v>843</v>
      </c>
      <c r="E124" s="163" t="s">
        <v>1612</v>
      </c>
      <c r="F124" s="163" t="s">
        <v>977</v>
      </c>
      <c r="G124" s="163" t="s">
        <v>938</v>
      </c>
      <c r="H124" s="163" t="s">
        <v>1470</v>
      </c>
      <c r="I124" s="163" t="s">
        <v>735</v>
      </c>
      <c r="J124" s="163" t="s">
        <v>718</v>
      </c>
      <c r="K124" s="163" t="s">
        <v>207</v>
      </c>
      <c r="L124" s="163" t="s">
        <v>1568</v>
      </c>
      <c r="M124" s="163" t="s">
        <v>618</v>
      </c>
      <c r="N124" s="163" t="s">
        <v>680</v>
      </c>
      <c r="O124" s="163" t="s">
        <v>728</v>
      </c>
      <c r="P124" s="163" t="s">
        <v>63</v>
      </c>
      <c r="Q124" s="163" t="s">
        <v>743</v>
      </c>
      <c r="R124" s="163" t="s">
        <v>1613</v>
      </c>
      <c r="S124" s="163" t="s">
        <v>1614</v>
      </c>
      <c r="T124" s="163" t="s">
        <v>1480</v>
      </c>
      <c r="U124" s="163" t="s">
        <v>1291</v>
      </c>
      <c r="V124" s="163" t="s">
        <v>1284</v>
      </c>
      <c r="W124" s="163" t="s">
        <v>613</v>
      </c>
      <c r="X124" s="163" t="s">
        <v>1589</v>
      </c>
      <c r="Y124" s="163" t="s">
        <v>960</v>
      </c>
      <c r="Z124" s="163" t="s">
        <v>1483</v>
      </c>
      <c r="AA124" s="163" t="s">
        <v>774</v>
      </c>
      <c r="AB124" s="163" t="s">
        <v>678</v>
      </c>
      <c r="AC124" s="163" t="s">
        <v>127</v>
      </c>
      <c r="AD124" s="163" t="s">
        <v>1615</v>
      </c>
      <c r="AE124" s="163" t="s">
        <v>1616</v>
      </c>
    </row>
  </sheetData>
  <mergeCells count="25">
    <mergeCell ref="Z45:AE45"/>
    <mergeCell ref="Z46:AA46"/>
    <mergeCell ref="AB46:AC46"/>
    <mergeCell ref="AD46:AE46"/>
    <mergeCell ref="D46:E46"/>
    <mergeCell ref="T45:Y45"/>
    <mergeCell ref="T46:U46"/>
    <mergeCell ref="V46:W46"/>
    <mergeCell ref="X46:Y46"/>
    <mergeCell ref="B42:C42"/>
    <mergeCell ref="A3:M5"/>
    <mergeCell ref="A22:M24"/>
    <mergeCell ref="F46:G46"/>
    <mergeCell ref="N45:S45"/>
    <mergeCell ref="H46:I46"/>
    <mergeCell ref="J46:K46"/>
    <mergeCell ref="L46:M46"/>
    <mergeCell ref="N46:O46"/>
    <mergeCell ref="P46:Q46"/>
    <mergeCell ref="R46:S46"/>
    <mergeCell ref="H45:M45"/>
    <mergeCell ref="A19:D19"/>
    <mergeCell ref="A45:A47"/>
    <mergeCell ref="B45:G45"/>
    <mergeCell ref="B46:C46"/>
  </mergeCells>
  <dataValidations count="51">
    <dataValidation allowBlank="1" showInputMessage="1" showErrorMessage="1" prompt="Disability - Table 11" sqref="A2" xr:uid="{00000000-0002-0000-0700-000000000000}"/>
    <dataValidation allowBlank="1" showInputMessage="1" showErrorMessage="1" prompt="Persons with Disability by Employment Status (ACS 2012-2016)" sqref="A3:M5" xr:uid="{00000000-0002-0000-0700-000001000000}"/>
    <dataValidation allowBlank="1" showInputMessage="1" showErrorMessage="1" prompt="This worksheet contains 2 Tables - Table 11 and Table 12 - Table 11 starts from A3 to M18. Table 12 starts from A22 to M41. " sqref="A1" xr:uid="{00000000-0002-0000-0700-000002000000}"/>
    <dataValidation allowBlank="1" showInputMessage="1" showErrorMessage="1" prompt="Persons with Disability by Employment Status (ACS 2012-2016) Data Table Heading Mendocino County" sqref="B6" xr:uid="{00000000-0002-0000-0700-000003000000}"/>
    <dataValidation allowBlank="1" showInputMessage="1" showErrorMessage="1" prompt="Persons with Disability by Employment Status (ACS 2012-2016) Data Table Heading Mendocino County2" sqref="C6" xr:uid="{00000000-0002-0000-0700-000004000000}"/>
    <dataValidation allowBlank="1" showInputMessage="1" showErrorMessage="1" prompt="Persons with Disability by Employment Status (ACS 2012-2016) Data Table Heading Fort Bragg" sqref="D6" xr:uid="{00000000-0002-0000-0700-000005000000}"/>
    <dataValidation allowBlank="1" showInputMessage="1" showErrorMessage="1" prompt="Persons with Disability by Employment Status (ACS 2012-2016) Data Table Heading Fort Bragg2" sqref="E6" xr:uid="{00000000-0002-0000-0700-000006000000}"/>
    <dataValidation allowBlank="1" showInputMessage="1" showErrorMessage="1" prompt="Persons with Disability by Employment Status (ACS 2012-2016) Data Table Heading Point Arena" sqref="F6" xr:uid="{00000000-0002-0000-0700-000007000000}"/>
    <dataValidation allowBlank="1" showInputMessage="1" showErrorMessage="1" prompt="Persons with Disability by Employment Status (ACS 2012-2016) Data Table Heading Point Arena2" sqref="G6" xr:uid="{00000000-0002-0000-0700-000008000000}"/>
    <dataValidation allowBlank="1" showInputMessage="1" showErrorMessage="1" prompt="Persons with Disability by Employment Status (ACS 2012-2016) Data Table Heading Ukiah" sqref="H6" xr:uid="{00000000-0002-0000-0700-000009000000}"/>
    <dataValidation allowBlank="1" showInputMessage="1" showErrorMessage="1" prompt="Persons with Disability by Employment Status (ACS 2012-2016) Data Table Heading Ukiah2" sqref="I6" xr:uid="{00000000-0002-0000-0700-00000A000000}"/>
    <dataValidation allowBlank="1" showInputMessage="1" showErrorMessage="1" prompt="Persons with Disability by Employment Status (ACS 2012-2016) Data Table Heading Willits." sqref="J6" xr:uid="{00000000-0002-0000-0700-00000B000000}"/>
    <dataValidation allowBlank="1" showInputMessage="1" showErrorMessage="1" prompt="Persons with Disability by Employment Status (ACS 2012-2016) Data Table Heading Willits2" sqref="K6" xr:uid="{00000000-0002-0000-0700-00000C000000}"/>
    <dataValidation allowBlank="1" showInputMessage="1" showErrorMessage="1" prompt="Persons with Disability by Employment Status (ACS 2012-2016) Data Table Heading Unincorporated Area" sqref="L6" xr:uid="{00000000-0002-0000-0700-00000D000000}"/>
    <dataValidation allowBlank="1" showInputMessage="1" showErrorMessage="1" prompt="Persons with Disability by Employment Status (ACS 2012-2016) Data Table Heading Unincorporated Area2" sqref="M6" xr:uid="{00000000-0002-0000-0700-00000E000000}"/>
    <dataValidation allowBlank="1" showInputMessage="1" showErrorMessage="1" prompt="Mendocino County Sub heading Number" sqref="B7" xr:uid="{00000000-0002-0000-0700-00000F000000}"/>
    <dataValidation allowBlank="1" showInputMessage="1" showErrorMessage="1" prompt="Mendocino County2 Sub heading Percent" sqref="C7" xr:uid="{00000000-0002-0000-0700-000010000000}"/>
    <dataValidation allowBlank="1" showInputMessage="1" showErrorMessage="1" prompt="Fort Bragg Sub heading Number" sqref="D7 D26" xr:uid="{00000000-0002-0000-0700-000011000000}"/>
    <dataValidation allowBlank="1" showInputMessage="1" showErrorMessage="1" prompt="Fort Bragg2 Sub heading Percent" sqref="E7 E26" xr:uid="{00000000-0002-0000-0700-000012000000}"/>
    <dataValidation allowBlank="1" showInputMessage="1" showErrorMessage="1" prompt="Point Arena Sub heading Number" sqref="F7" xr:uid="{00000000-0002-0000-0700-000013000000}"/>
    <dataValidation allowBlank="1" showInputMessage="1" showErrorMessage="1" prompt="Point Arena2 Sub heading Percent" sqref="G7" xr:uid="{00000000-0002-0000-0700-000014000000}"/>
    <dataValidation allowBlank="1" showInputMessage="1" showErrorMessage="1" prompt="Ukiah Sub heading Number" sqref="H7" xr:uid="{00000000-0002-0000-0700-000015000000}"/>
    <dataValidation allowBlank="1" showInputMessage="1" showErrorMessage="1" prompt="Ukiah2 Sub heading Percent" sqref="I7" xr:uid="{00000000-0002-0000-0700-000016000000}"/>
    <dataValidation allowBlank="1" showInputMessage="1" showErrorMessage="1" prompt="Willits Sub heading Number" sqref="J7" xr:uid="{00000000-0002-0000-0700-000017000000}"/>
    <dataValidation allowBlank="1" showInputMessage="1" showErrorMessage="1" prompt="Willits2 Sub heading Percent" sqref="K7" xr:uid="{00000000-0002-0000-0700-000018000000}"/>
    <dataValidation allowBlank="1" showInputMessage="1" showErrorMessage="1" prompt="Unincorporated Area Sub Heading Number" sqref="L7 L26" xr:uid="{00000000-0002-0000-0700-000019000000}"/>
    <dataValidation allowBlank="1" showInputMessage="1" showErrorMessage="1" prompt="Unincorporated Area2 Sub heading Percent" sqref="M7" xr:uid="{00000000-0002-0000-0700-00001A000000}"/>
    <dataValidation allowBlank="1" showInputMessage="1" showErrorMessage="1" prompt="Disability - Table 12" sqref="A21" xr:uid="{00000000-0002-0000-0700-00001B000000}"/>
    <dataValidation allowBlank="1" showInputMessage="1" showErrorMessage="1" prompt="Persons with Disabilities by Disability Type* and age (ACS 2012-2016) " sqref="A22:M24" xr:uid="{00000000-0002-0000-0700-00001C000000}"/>
    <dataValidation allowBlank="1" showInputMessage="1" showErrorMessage="1" prompt="Persons with Disabilities by Disability Type* and age (ACS 2012-2016) Data Table Heading Mendocino County" sqref="B25" xr:uid="{00000000-0002-0000-0700-00001D000000}"/>
    <dataValidation allowBlank="1" showInputMessage="1" showErrorMessage="1" prompt="Persons with Disabilities by Disability Type* and age (ACS 2012-2016) Data Table Heading Fort Bragg" sqref="D25" xr:uid="{00000000-0002-0000-0700-00001E000000}"/>
    <dataValidation allowBlank="1" showInputMessage="1" showErrorMessage="1" prompt="Persons with Disabilities by Disability Type* and age (ACS 2012-2016) Data Table Heading Point Arena" sqref="F25" xr:uid="{00000000-0002-0000-0700-00001F000000}"/>
    <dataValidation allowBlank="1" showInputMessage="1" showErrorMessage="1" prompt="Persons with Disabilities by Disability Type* and age (ACS 2012-2016) Data Table Heading Ukiah" sqref="H25" xr:uid="{00000000-0002-0000-0700-000020000000}"/>
    <dataValidation allowBlank="1" showInputMessage="1" showErrorMessage="1" prompt="Persons with Disabilities by Disability Type* and age (ACS 2012-2016) Data Table Heading Willits" sqref="J25" xr:uid="{00000000-0002-0000-0700-000021000000}"/>
    <dataValidation allowBlank="1" showInputMessage="1" showErrorMessage="1" prompt="Persons with Disabilities by Disability Type* and age (ACS 2012-2016) Data Table Heading Unincorporated Area" sqref="L25" xr:uid="{00000000-0002-0000-0700-000022000000}"/>
    <dataValidation allowBlank="1" showInputMessage="1" showErrorMessage="1" prompt="Persons with Disabilities by Disability Type* and age (ACS 2012-2016) Data Table Heading Mendocino County2" sqref="C25" xr:uid="{00000000-0002-0000-0700-000023000000}"/>
    <dataValidation allowBlank="1" showInputMessage="1" showErrorMessage="1" prompt="Persons with Disabilities by Disability Type* and age (ACS 2012-2016) Data Table Heading Fort Bragg2" sqref="E25" xr:uid="{00000000-0002-0000-0700-000024000000}"/>
    <dataValidation allowBlank="1" showInputMessage="1" showErrorMessage="1" prompt="Persons with Disabilities by Disability Type* and age (ACS 2012-2016) Data Table Heading Point Arena2" sqref="G25" xr:uid="{00000000-0002-0000-0700-000025000000}"/>
    <dataValidation allowBlank="1" showInputMessage="1" showErrorMessage="1" prompt="Persons with Disabilities by Disability Type* and age (ACS 2012-2016) Data Table Heading Ukiah2" sqref="I25" xr:uid="{00000000-0002-0000-0700-000026000000}"/>
    <dataValidation allowBlank="1" showInputMessage="1" showErrorMessage="1" prompt="Persons with Disabilities by Disability Type* and age (ACS 2012-2016) Data Table Heading Willits2" sqref="K25" xr:uid="{00000000-0002-0000-0700-000027000000}"/>
    <dataValidation allowBlank="1" showInputMessage="1" showErrorMessage="1" prompt="Persons with Disabilities by Disability Type* and age (ACS 2012-2016) Data Table Heading Unincorporated Area2" sqref="M25" xr:uid="{00000000-0002-0000-0700-000028000000}"/>
    <dataValidation allowBlank="1" showInputMessage="1" showErrorMessage="1" prompt="Mendocino County Sub Heading Number" sqref="B26" xr:uid="{00000000-0002-0000-0700-000029000000}"/>
    <dataValidation allowBlank="1" showInputMessage="1" showErrorMessage="1" prompt="Mendocino County2 Sub Heading Percent" sqref="C26" xr:uid="{00000000-0002-0000-0700-00002A000000}"/>
    <dataValidation allowBlank="1" showInputMessage="1" showErrorMessage="1" prompt="Point Arena Sub Heading Number" sqref="F26" xr:uid="{00000000-0002-0000-0700-00002B000000}"/>
    <dataValidation allowBlank="1" showInputMessage="1" showErrorMessage="1" prompt="Point Arena2 Sub Heading Percent" sqref="G26" xr:uid="{00000000-0002-0000-0700-00002C000000}"/>
    <dataValidation allowBlank="1" showInputMessage="1" showErrorMessage="1" prompt="Ukiah Sub Heading Number" sqref="H26" xr:uid="{00000000-0002-0000-0700-00002D000000}"/>
    <dataValidation allowBlank="1" showInputMessage="1" showErrorMessage="1" prompt="Ukiah2 Sub Heading Percent " sqref="I26" xr:uid="{00000000-0002-0000-0700-00002E000000}"/>
    <dataValidation allowBlank="1" showInputMessage="1" showErrorMessage="1" prompt="Willits Sub Heading Number" sqref="J26" xr:uid="{00000000-0002-0000-0700-00002F000000}"/>
    <dataValidation allowBlank="1" showInputMessage="1" showErrorMessage="1" prompt="Willits2 Sub Heading Number" sqref="K26" xr:uid="{00000000-0002-0000-0700-000030000000}"/>
    <dataValidation allowBlank="1" showInputMessage="1" showErrorMessage="1" prompt="Unincorporated2 Area Sub Heading Percent" sqref="M26" xr:uid="{00000000-0002-0000-0700-000031000000}"/>
    <dataValidation allowBlank="1" showInputMessage="1" showErrorMessage="1" prompt="This worksheet contains 2 Tables - Table 11 and Table 12 - Table 11 starts from A6 to M18. Table 12 starts from A25 to M41. " sqref="A20" xr:uid="{00000000-0002-0000-0700-000032000000}"/>
  </dataValidations>
  <hyperlinks>
    <hyperlink ref="A19:C19" r:id="rId1" display="http://www.dds.ca.gov/FactsStats/QuarterlyCounty.cfm " xr:uid="{00000000-0004-0000-0700-000000000000}"/>
    <hyperlink ref="A19:D19" r:id="rId2" display="Source: ACS C18120 (2012-2016)" xr:uid="{00000000-0004-0000-0700-000001000000}"/>
    <hyperlink ref="A42" r:id="rId3" xr:uid="{00000000-0004-0000-0700-000002000000}"/>
  </hyperlinks>
  <pageMargins left="0.7" right="0.7" top="0.75" bottom="0.75" header="0.3" footer="0.3"/>
  <pageSetup scale="42" orientation="portrait" r:id="rId4"/>
  <headerFooter>
    <oddHeader>&amp;L6th Cycle Housing Element Data Package&amp;CMendocino County and the Cities Within</oddHeader>
    <oddFooter>&amp;LHCD-Housing Policy Division (HPD)&amp;CPage &amp;P&amp;R&amp;D</oddFooter>
  </headerFooter>
  <ignoredErrors>
    <ignoredError sqref="L7:M7 L26" calculatedColumn="1"/>
    <ignoredError sqref="D27:D41 F27:F41 H27:H41 J27:J41" formula="1"/>
  </ignoredErrors>
  <tableParts count="2">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76"/>
  <sheetViews>
    <sheetView zoomScale="85" zoomScaleNormal="85" workbookViewId="0">
      <selection activeCell="A6" sqref="A6"/>
    </sheetView>
  </sheetViews>
  <sheetFormatPr baseColWidth="10" defaultColWidth="9.1640625" defaultRowHeight="15"/>
  <cols>
    <col min="1" max="1" width="13" style="443" customWidth="1"/>
    <col min="2" max="2" width="17.5" style="443" customWidth="1"/>
    <col min="3" max="3" width="18.33203125" style="443" customWidth="1"/>
    <col min="4" max="4" width="32" style="443" customWidth="1"/>
    <col min="5" max="5" width="29.33203125" style="443" customWidth="1"/>
    <col min="6" max="6" width="23.5" style="443" customWidth="1"/>
    <col min="7" max="7" width="24.83203125" style="443" customWidth="1"/>
    <col min="8" max="8" width="20.5" style="443" customWidth="1"/>
    <col min="9" max="9" width="9.1640625" style="443"/>
    <col min="10" max="10" width="14.6640625" style="443" customWidth="1"/>
    <col min="11" max="16384" width="9.1640625" style="443"/>
  </cols>
  <sheetData>
    <row r="1" spans="1:6">
      <c r="A1" s="233" t="s">
        <v>1714</v>
      </c>
    </row>
    <row r="2" spans="1:6" ht="17">
      <c r="A2" s="883" t="s">
        <v>225</v>
      </c>
      <c r="B2" s="883"/>
      <c r="C2" s="883"/>
      <c r="D2" s="883"/>
      <c r="E2" s="883"/>
      <c r="F2" s="883"/>
    </row>
    <row r="3" spans="1:6" ht="19">
      <c r="A3" s="144" t="s">
        <v>226</v>
      </c>
      <c r="B3" s="145"/>
      <c r="C3" s="145"/>
      <c r="D3" s="145"/>
      <c r="E3" s="167"/>
      <c r="F3" s="167"/>
    </row>
    <row r="4" spans="1:6" ht="21.75" customHeight="1">
      <c r="A4" s="25" t="s">
        <v>663</v>
      </c>
    </row>
    <row r="5" spans="1:6" ht="16" thickBot="1">
      <c r="A5" s="560" t="s">
        <v>179</v>
      </c>
    </row>
    <row r="6" spans="1:6" ht="17" thickBot="1">
      <c r="A6" s="484" t="s">
        <v>227</v>
      </c>
      <c r="B6" s="485" t="s">
        <v>437</v>
      </c>
      <c r="C6" s="485" t="s">
        <v>228</v>
      </c>
      <c r="D6" s="485" t="s">
        <v>1736</v>
      </c>
      <c r="E6" s="485" t="s">
        <v>1735</v>
      </c>
      <c r="F6" s="486" t="s">
        <v>485</v>
      </c>
    </row>
    <row r="7" spans="1:6">
      <c r="A7" s="814">
        <v>95410</v>
      </c>
      <c r="B7" s="815" t="s">
        <v>1617</v>
      </c>
      <c r="C7" s="815" t="s">
        <v>1022</v>
      </c>
      <c r="D7" s="814" t="s">
        <v>486</v>
      </c>
      <c r="E7" s="814" t="s">
        <v>486</v>
      </c>
      <c r="F7" s="814" t="s">
        <v>487</v>
      </c>
    </row>
    <row r="8" spans="1:6">
      <c r="A8" s="814">
        <v>95415</v>
      </c>
      <c r="B8" s="815" t="s">
        <v>1618</v>
      </c>
      <c r="C8" s="815" t="s">
        <v>1022</v>
      </c>
      <c r="D8" s="814" t="s">
        <v>486</v>
      </c>
      <c r="E8" s="814" t="s">
        <v>486</v>
      </c>
      <c r="F8" s="814" t="s">
        <v>487</v>
      </c>
    </row>
    <row r="9" spans="1:6">
      <c r="A9" s="814">
        <v>95420</v>
      </c>
      <c r="B9" s="815" t="s">
        <v>1619</v>
      </c>
      <c r="C9" s="815" t="s">
        <v>1022</v>
      </c>
      <c r="D9" s="814" t="s">
        <v>486</v>
      </c>
      <c r="E9" s="816">
        <v>0</v>
      </c>
      <c r="F9" s="814" t="s">
        <v>487</v>
      </c>
    </row>
    <row r="10" spans="1:6">
      <c r="A10" s="814">
        <v>95427</v>
      </c>
      <c r="B10" s="815" t="s">
        <v>1620</v>
      </c>
      <c r="C10" s="815" t="s">
        <v>1022</v>
      </c>
      <c r="D10" s="814" t="s">
        <v>486</v>
      </c>
      <c r="E10" s="814" t="s">
        <v>486</v>
      </c>
      <c r="F10" s="814" t="s">
        <v>487</v>
      </c>
    </row>
    <row r="11" spans="1:6">
      <c r="A11" s="814">
        <v>95428</v>
      </c>
      <c r="B11" s="815" t="s">
        <v>1621</v>
      </c>
      <c r="C11" s="815" t="s">
        <v>1022</v>
      </c>
      <c r="D11" s="814" t="s">
        <v>486</v>
      </c>
      <c r="E11" s="814" t="s">
        <v>486</v>
      </c>
      <c r="F11" s="814" t="s">
        <v>487</v>
      </c>
    </row>
    <row r="12" spans="1:6">
      <c r="A12" s="814">
        <v>95432</v>
      </c>
      <c r="B12" s="815" t="s">
        <v>1622</v>
      </c>
      <c r="C12" s="815" t="s">
        <v>1022</v>
      </c>
      <c r="D12" s="816">
        <v>0</v>
      </c>
      <c r="E12" s="814" t="s">
        <v>486</v>
      </c>
      <c r="F12" s="814" t="s">
        <v>487</v>
      </c>
    </row>
    <row r="13" spans="1:6">
      <c r="A13" s="814">
        <v>95437</v>
      </c>
      <c r="B13" s="815" t="s">
        <v>1039</v>
      </c>
      <c r="C13" s="815" t="s">
        <v>1022</v>
      </c>
      <c r="D13" s="816">
        <v>56</v>
      </c>
      <c r="E13" s="816">
        <v>117</v>
      </c>
      <c r="F13" s="816">
        <v>173</v>
      </c>
    </row>
    <row r="14" spans="1:6">
      <c r="A14" s="814">
        <v>95445</v>
      </c>
      <c r="B14" s="815" t="s">
        <v>1623</v>
      </c>
      <c r="C14" s="815" t="s">
        <v>1022</v>
      </c>
      <c r="D14" s="814" t="s">
        <v>486</v>
      </c>
      <c r="E14" s="814" t="s">
        <v>486</v>
      </c>
      <c r="F14" s="814" t="s">
        <v>487</v>
      </c>
    </row>
    <row r="15" spans="1:6">
      <c r="A15" s="814">
        <v>95449</v>
      </c>
      <c r="B15" s="815" t="s">
        <v>1624</v>
      </c>
      <c r="C15" s="815" t="s">
        <v>1022</v>
      </c>
      <c r="D15" s="814" t="s">
        <v>486</v>
      </c>
      <c r="E15" s="814" t="s">
        <v>486</v>
      </c>
      <c r="F15" s="814" t="s">
        <v>487</v>
      </c>
    </row>
    <row r="16" spans="1:6">
      <c r="A16" s="814">
        <v>95454</v>
      </c>
      <c r="B16" s="815" t="s">
        <v>1625</v>
      </c>
      <c r="C16" s="815" t="s">
        <v>1022</v>
      </c>
      <c r="D16" s="816">
        <v>11</v>
      </c>
      <c r="E16" s="814" t="s">
        <v>486</v>
      </c>
      <c r="F16" s="814" t="s">
        <v>1626</v>
      </c>
    </row>
    <row r="17" spans="1:6">
      <c r="A17" s="814">
        <v>95456</v>
      </c>
      <c r="B17" s="815" t="s">
        <v>1627</v>
      </c>
      <c r="C17" s="815" t="s">
        <v>1022</v>
      </c>
      <c r="D17" s="814" t="s">
        <v>486</v>
      </c>
      <c r="E17" s="814" t="s">
        <v>486</v>
      </c>
      <c r="F17" s="814" t="s">
        <v>487</v>
      </c>
    </row>
    <row r="18" spans="1:6">
      <c r="A18" s="814">
        <v>95459</v>
      </c>
      <c r="B18" s="815" t="s">
        <v>1628</v>
      </c>
      <c r="C18" s="815" t="s">
        <v>1022</v>
      </c>
      <c r="D18" s="814" t="s">
        <v>486</v>
      </c>
      <c r="E18" s="814" t="s">
        <v>486</v>
      </c>
      <c r="F18" s="814" t="s">
        <v>487</v>
      </c>
    </row>
    <row r="19" spans="1:6">
      <c r="A19" s="814">
        <v>95460</v>
      </c>
      <c r="B19" s="815" t="s">
        <v>1022</v>
      </c>
      <c r="C19" s="815" t="s">
        <v>1022</v>
      </c>
      <c r="D19" s="814" t="s">
        <v>486</v>
      </c>
      <c r="E19" s="814" t="s">
        <v>486</v>
      </c>
      <c r="F19" s="814" t="s">
        <v>487</v>
      </c>
    </row>
    <row r="20" spans="1:6">
      <c r="A20" s="814">
        <v>95463</v>
      </c>
      <c r="B20" s="815" t="s">
        <v>1629</v>
      </c>
      <c r="C20" s="815" t="s">
        <v>1022</v>
      </c>
      <c r="D20" s="816">
        <v>0</v>
      </c>
      <c r="E20" s="814" t="s">
        <v>486</v>
      </c>
      <c r="F20" s="814" t="s">
        <v>487</v>
      </c>
    </row>
    <row r="21" spans="1:6">
      <c r="A21" s="814">
        <v>95466</v>
      </c>
      <c r="B21" s="815" t="s">
        <v>1630</v>
      </c>
      <c r="C21" s="815" t="s">
        <v>1022</v>
      </c>
      <c r="D21" s="814" t="s">
        <v>486</v>
      </c>
      <c r="E21" s="814" t="s">
        <v>486</v>
      </c>
      <c r="F21" s="814" t="s">
        <v>487</v>
      </c>
    </row>
    <row r="22" spans="1:6">
      <c r="A22" s="814">
        <v>95468</v>
      </c>
      <c r="B22" s="815" t="s">
        <v>1027</v>
      </c>
      <c r="C22" s="815" t="s">
        <v>1022</v>
      </c>
      <c r="D22" s="814" t="s">
        <v>486</v>
      </c>
      <c r="E22" s="814" t="s">
        <v>486</v>
      </c>
      <c r="F22" s="814" t="s">
        <v>487</v>
      </c>
    </row>
    <row r="23" spans="1:6">
      <c r="A23" s="814">
        <v>95469</v>
      </c>
      <c r="B23" s="815" t="s">
        <v>1631</v>
      </c>
      <c r="C23" s="815" t="s">
        <v>1022</v>
      </c>
      <c r="D23" s="814" t="s">
        <v>486</v>
      </c>
      <c r="E23" s="814" t="s">
        <v>486</v>
      </c>
      <c r="F23" s="814" t="s">
        <v>487</v>
      </c>
    </row>
    <row r="24" spans="1:6">
      <c r="A24" s="814">
        <v>95470</v>
      </c>
      <c r="B24" s="815" t="s">
        <v>1079</v>
      </c>
      <c r="C24" s="815" t="s">
        <v>1022</v>
      </c>
      <c r="D24" s="816">
        <v>21</v>
      </c>
      <c r="E24" s="816">
        <v>29</v>
      </c>
      <c r="F24" s="816">
        <v>50</v>
      </c>
    </row>
    <row r="25" spans="1:6">
      <c r="A25" s="814">
        <v>95481</v>
      </c>
      <c r="B25" s="815" t="s">
        <v>1632</v>
      </c>
      <c r="C25" s="815" t="s">
        <v>1022</v>
      </c>
      <c r="D25" s="814" t="s">
        <v>486</v>
      </c>
      <c r="E25" s="814" t="s">
        <v>486</v>
      </c>
      <c r="F25" s="814" t="s">
        <v>487</v>
      </c>
    </row>
    <row r="26" spans="1:6">
      <c r="A26" s="814">
        <v>95482</v>
      </c>
      <c r="B26" s="815" t="s">
        <v>1021</v>
      </c>
      <c r="C26" s="815" t="s">
        <v>1022</v>
      </c>
      <c r="D26" s="816">
        <v>207</v>
      </c>
      <c r="E26" s="816">
        <v>254</v>
      </c>
      <c r="F26" s="816">
        <v>461</v>
      </c>
    </row>
    <row r="27" spans="1:6">
      <c r="A27" s="814">
        <v>95488</v>
      </c>
      <c r="B27" s="815" t="s">
        <v>1633</v>
      </c>
      <c r="C27" s="815" t="s">
        <v>1022</v>
      </c>
      <c r="D27" s="816">
        <v>0</v>
      </c>
      <c r="E27" s="814" t="s">
        <v>486</v>
      </c>
      <c r="F27" s="814" t="s">
        <v>487</v>
      </c>
    </row>
    <row r="28" spans="1:6">
      <c r="A28" s="814">
        <v>95490</v>
      </c>
      <c r="B28" s="815" t="s">
        <v>1059</v>
      </c>
      <c r="C28" s="815" t="s">
        <v>1022</v>
      </c>
      <c r="D28" s="816">
        <v>42</v>
      </c>
      <c r="E28" s="816">
        <v>72</v>
      </c>
      <c r="F28" s="816">
        <v>114</v>
      </c>
    </row>
    <row r="29" spans="1:6">
      <c r="A29" s="814">
        <v>95494</v>
      </c>
      <c r="B29" s="815" t="s">
        <v>1634</v>
      </c>
      <c r="C29" s="815" t="s">
        <v>1022</v>
      </c>
      <c r="D29" s="814" t="s">
        <v>486</v>
      </c>
      <c r="E29" s="816">
        <v>0</v>
      </c>
      <c r="F29" s="814" t="s">
        <v>487</v>
      </c>
    </row>
    <row r="30" spans="1:6">
      <c r="A30" s="814">
        <v>95585</v>
      </c>
      <c r="B30" s="815" t="s">
        <v>1635</v>
      </c>
      <c r="C30" s="815" t="s">
        <v>1022</v>
      </c>
      <c r="D30" s="814" t="s">
        <v>486</v>
      </c>
      <c r="E30" s="814" t="s">
        <v>486</v>
      </c>
      <c r="F30" s="814" t="s">
        <v>487</v>
      </c>
    </row>
    <row r="32" spans="1:6" ht="19">
      <c r="A32" s="11" t="s">
        <v>180</v>
      </c>
    </row>
    <row r="33" spans="1:10" ht="27" customHeight="1" thickBot="1">
      <c r="A33" s="561" t="s">
        <v>227</v>
      </c>
      <c r="B33" s="562" t="s">
        <v>492</v>
      </c>
      <c r="C33" s="562" t="s">
        <v>228</v>
      </c>
      <c r="D33" s="485" t="s">
        <v>493</v>
      </c>
      <c r="E33" s="485" t="s">
        <v>494</v>
      </c>
      <c r="F33" s="485" t="s">
        <v>495</v>
      </c>
      <c r="G33" s="485" t="s">
        <v>496</v>
      </c>
      <c r="H33" s="485" t="s">
        <v>497</v>
      </c>
      <c r="I33" s="485" t="s">
        <v>229</v>
      </c>
      <c r="J33" s="486" t="s">
        <v>1734</v>
      </c>
    </row>
    <row r="34" spans="1:10" s="291" customFormat="1">
      <c r="A34" s="563">
        <v>95410</v>
      </c>
      <c r="B34" s="563" t="s">
        <v>1617</v>
      </c>
      <c r="C34" s="563" t="s">
        <v>1022</v>
      </c>
      <c r="D34" s="563" t="s">
        <v>486</v>
      </c>
      <c r="E34" s="564">
        <v>0</v>
      </c>
      <c r="F34" s="564">
        <v>0</v>
      </c>
      <c r="G34" s="564">
        <v>0</v>
      </c>
      <c r="H34" s="564">
        <v>0</v>
      </c>
      <c r="I34" s="564">
        <v>0</v>
      </c>
      <c r="J34" s="563" t="s">
        <v>487</v>
      </c>
    </row>
    <row r="35" spans="1:10">
      <c r="A35" s="737">
        <v>95415</v>
      </c>
      <c r="B35" s="737" t="s">
        <v>1618</v>
      </c>
      <c r="C35" s="737" t="s">
        <v>1022</v>
      </c>
      <c r="D35" s="737" t="s">
        <v>486</v>
      </c>
      <c r="E35" s="738">
        <v>0</v>
      </c>
      <c r="F35" s="738">
        <v>0</v>
      </c>
      <c r="G35" s="738">
        <v>0</v>
      </c>
      <c r="H35" s="738">
        <v>0</v>
      </c>
      <c r="I35" s="738">
        <v>0</v>
      </c>
      <c r="J35" s="737" t="s">
        <v>487</v>
      </c>
    </row>
    <row r="36" spans="1:10" s="291" customFormat="1">
      <c r="A36" s="735">
        <v>95420</v>
      </c>
      <c r="B36" s="735" t="s">
        <v>1619</v>
      </c>
      <c r="C36" s="735" t="s">
        <v>1022</v>
      </c>
      <c r="D36" s="735" t="s">
        <v>486</v>
      </c>
      <c r="E36" s="736">
        <v>0</v>
      </c>
      <c r="F36" s="736">
        <v>0</v>
      </c>
      <c r="G36" s="736">
        <v>0</v>
      </c>
      <c r="H36" s="736">
        <v>0</v>
      </c>
      <c r="I36" s="736">
        <v>0</v>
      </c>
      <c r="J36" s="735" t="s">
        <v>487</v>
      </c>
    </row>
    <row r="37" spans="1:10">
      <c r="A37" s="737">
        <v>95427</v>
      </c>
      <c r="B37" s="737" t="s">
        <v>1620</v>
      </c>
      <c r="C37" s="737" t="s">
        <v>1022</v>
      </c>
      <c r="D37" s="737" t="s">
        <v>486</v>
      </c>
      <c r="E37" s="738">
        <v>0</v>
      </c>
      <c r="F37" s="738">
        <v>0</v>
      </c>
      <c r="G37" s="738">
        <v>0</v>
      </c>
      <c r="H37" s="738">
        <v>0</v>
      </c>
      <c r="I37" s="738">
        <v>0</v>
      </c>
      <c r="J37" s="737" t="s">
        <v>487</v>
      </c>
    </row>
    <row r="38" spans="1:10" s="291" customFormat="1">
      <c r="A38" s="735">
        <v>95428</v>
      </c>
      <c r="B38" s="735" t="s">
        <v>1621</v>
      </c>
      <c r="C38" s="735" t="s">
        <v>1022</v>
      </c>
      <c r="D38" s="735" t="s">
        <v>486</v>
      </c>
      <c r="E38" s="735" t="s">
        <v>486</v>
      </c>
      <c r="F38" s="736">
        <v>0</v>
      </c>
      <c r="G38" s="736">
        <v>0</v>
      </c>
      <c r="H38" s="736">
        <v>0</v>
      </c>
      <c r="I38" s="736">
        <v>0</v>
      </c>
      <c r="J38" s="735" t="s">
        <v>487</v>
      </c>
    </row>
    <row r="39" spans="1:10">
      <c r="A39" s="737">
        <v>95432</v>
      </c>
      <c r="B39" s="737" t="s">
        <v>1622</v>
      </c>
      <c r="C39" s="737" t="s">
        <v>1022</v>
      </c>
      <c r="D39" s="737" t="s">
        <v>486</v>
      </c>
      <c r="E39" s="738">
        <v>0</v>
      </c>
      <c r="F39" s="738">
        <v>0</v>
      </c>
      <c r="G39" s="738">
        <v>0</v>
      </c>
      <c r="H39" s="738">
        <v>0</v>
      </c>
      <c r="I39" s="738">
        <v>0</v>
      </c>
      <c r="J39" s="737" t="s">
        <v>487</v>
      </c>
    </row>
    <row r="40" spans="1:10" s="291" customFormat="1">
      <c r="A40" s="735">
        <v>95437</v>
      </c>
      <c r="B40" s="735" t="s">
        <v>1039</v>
      </c>
      <c r="C40" s="735" t="s">
        <v>1022</v>
      </c>
      <c r="D40" s="736">
        <v>110</v>
      </c>
      <c r="E40" s="736">
        <v>59</v>
      </c>
      <c r="F40" s="736">
        <v>0</v>
      </c>
      <c r="G40" s="736">
        <v>0</v>
      </c>
      <c r="H40" s="735" t="s">
        <v>486</v>
      </c>
      <c r="I40" s="735" t="s">
        <v>486</v>
      </c>
      <c r="J40" s="735" t="s">
        <v>1636</v>
      </c>
    </row>
    <row r="41" spans="1:10">
      <c r="A41" s="737">
        <v>95445</v>
      </c>
      <c r="B41" s="737" t="s">
        <v>1623</v>
      </c>
      <c r="C41" s="737" t="s">
        <v>1022</v>
      </c>
      <c r="D41" s="737" t="s">
        <v>486</v>
      </c>
      <c r="E41" s="738">
        <v>0</v>
      </c>
      <c r="F41" s="738">
        <v>0</v>
      </c>
      <c r="G41" s="737" t="s">
        <v>486</v>
      </c>
      <c r="H41" s="738">
        <v>0</v>
      </c>
      <c r="I41" s="738">
        <v>0</v>
      </c>
      <c r="J41" s="737" t="s">
        <v>487</v>
      </c>
    </row>
    <row r="42" spans="1:10" s="291" customFormat="1">
      <c r="A42" s="735">
        <v>95449</v>
      </c>
      <c r="B42" s="735" t="s">
        <v>1624</v>
      </c>
      <c r="C42" s="735" t="s">
        <v>1022</v>
      </c>
      <c r="D42" s="735" t="s">
        <v>486</v>
      </c>
      <c r="E42" s="736">
        <v>0</v>
      </c>
      <c r="F42" s="736">
        <v>0</v>
      </c>
      <c r="G42" s="736">
        <v>0</v>
      </c>
      <c r="H42" s="736">
        <v>0</v>
      </c>
      <c r="I42" s="736">
        <v>0</v>
      </c>
      <c r="J42" s="735" t="s">
        <v>487</v>
      </c>
    </row>
    <row r="43" spans="1:10">
      <c r="A43" s="737">
        <v>95454</v>
      </c>
      <c r="B43" s="737" t="s">
        <v>1625</v>
      </c>
      <c r="C43" s="737" t="s">
        <v>1022</v>
      </c>
      <c r="D43" s="738">
        <v>16</v>
      </c>
      <c r="E43" s="737" t="s">
        <v>486</v>
      </c>
      <c r="F43" s="738">
        <v>0</v>
      </c>
      <c r="G43" s="738">
        <v>0</v>
      </c>
      <c r="H43" s="737" t="s">
        <v>486</v>
      </c>
      <c r="I43" s="738">
        <v>0</v>
      </c>
      <c r="J43" s="737" t="s">
        <v>999</v>
      </c>
    </row>
    <row r="44" spans="1:10" s="291" customFormat="1">
      <c r="A44" s="735">
        <v>95456</v>
      </c>
      <c r="B44" s="735" t="s">
        <v>1627</v>
      </c>
      <c r="C44" s="735" t="s">
        <v>1022</v>
      </c>
      <c r="D44" s="735" t="s">
        <v>486</v>
      </c>
      <c r="E44" s="736">
        <v>0</v>
      </c>
      <c r="F44" s="736">
        <v>0</v>
      </c>
      <c r="G44" s="736">
        <v>0</v>
      </c>
      <c r="H44" s="736">
        <v>0</v>
      </c>
      <c r="I44" s="736">
        <v>0</v>
      </c>
      <c r="J44" s="735" t="s">
        <v>487</v>
      </c>
    </row>
    <row r="45" spans="1:10">
      <c r="A45" s="737">
        <v>95459</v>
      </c>
      <c r="B45" s="737" t="s">
        <v>1628</v>
      </c>
      <c r="C45" s="737" t="s">
        <v>1022</v>
      </c>
      <c r="D45" s="737" t="s">
        <v>486</v>
      </c>
      <c r="E45" s="738">
        <v>0</v>
      </c>
      <c r="F45" s="738">
        <v>0</v>
      </c>
      <c r="G45" s="738">
        <v>0</v>
      </c>
      <c r="H45" s="738">
        <v>0</v>
      </c>
      <c r="I45" s="738">
        <v>0</v>
      </c>
      <c r="J45" s="737" t="s">
        <v>487</v>
      </c>
    </row>
    <row r="46" spans="1:10" s="291" customFormat="1">
      <c r="A46" s="735">
        <v>95460</v>
      </c>
      <c r="B46" s="735" t="s">
        <v>1022</v>
      </c>
      <c r="C46" s="735" t="s">
        <v>1022</v>
      </c>
      <c r="D46" s="735" t="s">
        <v>486</v>
      </c>
      <c r="E46" s="735" t="s">
        <v>486</v>
      </c>
      <c r="F46" s="736">
        <v>0</v>
      </c>
      <c r="G46" s="736">
        <v>0</v>
      </c>
      <c r="H46" s="736">
        <v>0</v>
      </c>
      <c r="I46" s="736">
        <v>0</v>
      </c>
      <c r="J46" s="735" t="s">
        <v>487</v>
      </c>
    </row>
    <row r="47" spans="1:10" ht="15" customHeight="1">
      <c r="A47" s="737">
        <v>95463</v>
      </c>
      <c r="B47" s="737" t="s">
        <v>1629</v>
      </c>
      <c r="C47" s="737" t="s">
        <v>1022</v>
      </c>
      <c r="D47" s="737" t="s">
        <v>486</v>
      </c>
      <c r="E47" s="738">
        <v>0</v>
      </c>
      <c r="F47" s="738">
        <v>0</v>
      </c>
      <c r="G47" s="738">
        <v>0</v>
      </c>
      <c r="H47" s="738">
        <v>0</v>
      </c>
      <c r="I47" s="738">
        <v>0</v>
      </c>
      <c r="J47" s="737" t="s">
        <v>487</v>
      </c>
    </row>
    <row r="48" spans="1:10" s="291" customFormat="1">
      <c r="A48" s="735">
        <v>95466</v>
      </c>
      <c r="B48" s="735" t="s">
        <v>1630</v>
      </c>
      <c r="C48" s="735" t="s">
        <v>1022</v>
      </c>
      <c r="D48" s="735" t="s">
        <v>486</v>
      </c>
      <c r="E48" s="735" t="s">
        <v>486</v>
      </c>
      <c r="F48" s="736">
        <v>0</v>
      </c>
      <c r="G48" s="736">
        <v>0</v>
      </c>
      <c r="H48" s="736">
        <v>0</v>
      </c>
      <c r="I48" s="736">
        <v>0</v>
      </c>
      <c r="J48" s="735" t="s">
        <v>487</v>
      </c>
    </row>
    <row r="49" spans="1:10">
      <c r="A49" s="737">
        <v>95468</v>
      </c>
      <c r="B49" s="737" t="s">
        <v>1027</v>
      </c>
      <c r="C49" s="737" t="s">
        <v>1022</v>
      </c>
      <c r="D49" s="737" t="s">
        <v>486</v>
      </c>
      <c r="E49" s="737" t="s">
        <v>486</v>
      </c>
      <c r="F49" s="738">
        <v>0</v>
      </c>
      <c r="G49" s="738">
        <v>0</v>
      </c>
      <c r="H49" s="737" t="s">
        <v>486</v>
      </c>
      <c r="I49" s="738">
        <v>0</v>
      </c>
      <c r="J49" s="737" t="s">
        <v>487</v>
      </c>
    </row>
    <row r="50" spans="1:10" s="291" customFormat="1">
      <c r="A50" s="735">
        <v>95469</v>
      </c>
      <c r="B50" s="735" t="s">
        <v>1631</v>
      </c>
      <c r="C50" s="735" t="s">
        <v>1022</v>
      </c>
      <c r="D50" s="735" t="s">
        <v>486</v>
      </c>
      <c r="E50" s="735" t="s">
        <v>486</v>
      </c>
      <c r="F50" s="736">
        <v>0</v>
      </c>
      <c r="G50" s="736">
        <v>0</v>
      </c>
      <c r="H50" s="735" t="s">
        <v>486</v>
      </c>
      <c r="I50" s="736">
        <v>0</v>
      </c>
      <c r="J50" s="735" t="s">
        <v>487</v>
      </c>
    </row>
    <row r="51" spans="1:10">
      <c r="A51" s="737">
        <v>95470</v>
      </c>
      <c r="B51" s="737" t="s">
        <v>1079</v>
      </c>
      <c r="C51" s="737" t="s">
        <v>1022</v>
      </c>
      <c r="D51" s="738">
        <v>40</v>
      </c>
      <c r="E51" s="737" t="s">
        <v>486</v>
      </c>
      <c r="F51" s="737" t="s">
        <v>486</v>
      </c>
      <c r="G51" s="738">
        <v>0</v>
      </c>
      <c r="H51" s="737" t="s">
        <v>486</v>
      </c>
      <c r="I51" s="738">
        <v>0</v>
      </c>
      <c r="J51" s="737" t="s">
        <v>1637</v>
      </c>
    </row>
    <row r="52" spans="1:10" s="291" customFormat="1">
      <c r="A52" s="735">
        <v>95481</v>
      </c>
      <c r="B52" s="735" t="s">
        <v>1632</v>
      </c>
      <c r="C52" s="735" t="s">
        <v>1022</v>
      </c>
      <c r="D52" s="735" t="s">
        <v>486</v>
      </c>
      <c r="E52" s="735" t="s">
        <v>486</v>
      </c>
      <c r="F52" s="736">
        <v>0</v>
      </c>
      <c r="G52" s="736">
        <v>0</v>
      </c>
      <c r="H52" s="736">
        <v>0</v>
      </c>
      <c r="I52" s="736">
        <v>0</v>
      </c>
      <c r="J52" s="735" t="s">
        <v>487</v>
      </c>
    </row>
    <row r="53" spans="1:10">
      <c r="A53" s="737">
        <v>95482</v>
      </c>
      <c r="B53" s="737" t="s">
        <v>1021</v>
      </c>
      <c r="C53" s="737" t="s">
        <v>1022</v>
      </c>
      <c r="D53" s="738">
        <v>296</v>
      </c>
      <c r="E53" s="738">
        <v>125</v>
      </c>
      <c r="F53" s="738">
        <v>21</v>
      </c>
      <c r="G53" s="738">
        <v>0</v>
      </c>
      <c r="H53" s="737" t="s">
        <v>486</v>
      </c>
      <c r="I53" s="737" t="s">
        <v>486</v>
      </c>
      <c r="J53" s="737" t="s">
        <v>1638</v>
      </c>
    </row>
    <row r="54" spans="1:10" s="291" customFormat="1">
      <c r="A54" s="735">
        <v>95488</v>
      </c>
      <c r="B54" s="735" t="s">
        <v>1633</v>
      </c>
      <c r="C54" s="735" t="s">
        <v>1022</v>
      </c>
      <c r="D54" s="736">
        <v>0</v>
      </c>
      <c r="E54" s="735" t="s">
        <v>486</v>
      </c>
      <c r="F54" s="736">
        <v>0</v>
      </c>
      <c r="G54" s="736">
        <v>0</v>
      </c>
      <c r="H54" s="736">
        <v>0</v>
      </c>
      <c r="I54" s="736">
        <v>0</v>
      </c>
      <c r="J54" s="735" t="s">
        <v>487</v>
      </c>
    </row>
    <row r="55" spans="1:10" ht="14" customHeight="1">
      <c r="A55" s="737">
        <v>95490</v>
      </c>
      <c r="B55" s="737" t="s">
        <v>1059</v>
      </c>
      <c r="C55" s="737" t="s">
        <v>1022</v>
      </c>
      <c r="D55" s="738">
        <v>83</v>
      </c>
      <c r="E55" s="738">
        <v>19</v>
      </c>
      <c r="F55" s="737" t="s">
        <v>486</v>
      </c>
      <c r="G55" s="738">
        <v>0</v>
      </c>
      <c r="H55" s="737" t="s">
        <v>486</v>
      </c>
      <c r="I55" s="737" t="s">
        <v>486</v>
      </c>
      <c r="J55" s="737" t="s">
        <v>1639</v>
      </c>
    </row>
    <row r="56" spans="1:10" s="291" customFormat="1" ht="15.5" customHeight="1">
      <c r="A56" s="735">
        <v>95494</v>
      </c>
      <c r="B56" s="735" t="s">
        <v>1634</v>
      </c>
      <c r="C56" s="735" t="s">
        <v>1022</v>
      </c>
      <c r="D56" s="735" t="s">
        <v>486</v>
      </c>
      <c r="E56" s="736">
        <v>0</v>
      </c>
      <c r="F56" s="736">
        <v>0</v>
      </c>
      <c r="G56" s="736">
        <v>0</v>
      </c>
      <c r="H56" s="736">
        <v>0</v>
      </c>
      <c r="I56" s="736">
        <v>0</v>
      </c>
      <c r="J56" s="735" t="s">
        <v>487</v>
      </c>
    </row>
    <row r="57" spans="1:10">
      <c r="A57" s="733">
        <v>95585</v>
      </c>
      <c r="B57" s="733" t="s">
        <v>1635</v>
      </c>
      <c r="C57" s="733" t="s">
        <v>1022</v>
      </c>
      <c r="D57" s="733" t="s">
        <v>486</v>
      </c>
      <c r="E57" s="733" t="s">
        <v>486</v>
      </c>
      <c r="F57" s="734">
        <v>0</v>
      </c>
      <c r="G57" s="734">
        <v>0</v>
      </c>
      <c r="H57" s="734">
        <v>0</v>
      </c>
      <c r="I57" s="734">
        <v>0</v>
      </c>
      <c r="J57" s="733" t="s">
        <v>487</v>
      </c>
    </row>
    <row r="58" spans="1:10">
      <c r="A58" s="465" t="s">
        <v>1679</v>
      </c>
    </row>
    <row r="67" spans="11:11">
      <c r="K67" s="151"/>
    </row>
    <row r="144" spans="10:14">
      <c r="J144" s="88"/>
      <c r="K144" s="88"/>
      <c r="L144" s="88"/>
      <c r="M144" s="88"/>
      <c r="N144" s="88"/>
    </row>
    <row r="145" spans="7:14">
      <c r="J145" s="88"/>
      <c r="K145" s="88"/>
      <c r="L145" s="88"/>
      <c r="M145" s="88"/>
      <c r="N145" s="88"/>
    </row>
    <row r="146" spans="7:14">
      <c r="J146" s="88"/>
      <c r="K146" s="88"/>
      <c r="L146" s="88"/>
      <c r="M146" s="88"/>
      <c r="N146" s="88"/>
    </row>
    <row r="147" spans="7:14">
      <c r="J147" s="88"/>
      <c r="K147" s="88"/>
      <c r="L147" s="88"/>
      <c r="M147" s="88"/>
      <c r="N147" s="88"/>
    </row>
    <row r="148" spans="7:14">
      <c r="J148" s="88"/>
      <c r="K148" s="88"/>
      <c r="L148" s="88"/>
      <c r="M148" s="88"/>
      <c r="N148" s="88"/>
    </row>
    <row r="149" spans="7:14">
      <c r="J149" s="88"/>
      <c r="K149" s="88"/>
      <c r="L149" s="88"/>
      <c r="M149" s="88"/>
      <c r="N149" s="88"/>
    </row>
    <row r="150" spans="7:14">
      <c r="J150" s="88"/>
      <c r="K150" s="88"/>
      <c r="L150" s="88"/>
      <c r="M150" s="88"/>
      <c r="N150" s="88"/>
    </row>
    <row r="151" spans="7:14">
      <c r="J151" s="88"/>
      <c r="K151" s="88"/>
      <c r="L151" s="88"/>
      <c r="M151" s="88"/>
      <c r="N151" s="88"/>
    </row>
    <row r="152" spans="7:14">
      <c r="J152" s="88"/>
      <c r="K152" s="88"/>
      <c r="L152" s="88"/>
      <c r="M152" s="88"/>
      <c r="N152" s="88"/>
    </row>
    <row r="153" spans="7:14">
      <c r="J153" s="88"/>
      <c r="K153" s="88"/>
      <c r="L153" s="88"/>
      <c r="M153" s="88"/>
      <c r="N153" s="88"/>
    </row>
    <row r="154" spans="7:14">
      <c r="J154" s="88"/>
      <c r="K154" s="88"/>
      <c r="L154" s="88"/>
      <c r="M154" s="88"/>
      <c r="N154" s="88"/>
    </row>
    <row r="155" spans="7:14">
      <c r="J155" s="88"/>
      <c r="K155" s="88"/>
      <c r="L155" s="88"/>
      <c r="M155" s="88"/>
      <c r="N155" s="88"/>
    </row>
    <row r="156" spans="7:14">
      <c r="J156" s="88"/>
      <c r="K156" s="88"/>
      <c r="L156" s="88"/>
      <c r="M156" s="88"/>
      <c r="N156" s="88"/>
    </row>
    <row r="157" spans="7:14">
      <c r="J157" s="88"/>
      <c r="K157" s="88"/>
      <c r="L157" s="88"/>
      <c r="M157" s="88"/>
      <c r="N157" s="88"/>
    </row>
    <row r="158" spans="7:14">
      <c r="J158" s="88"/>
      <c r="K158" s="88"/>
      <c r="L158" s="88"/>
      <c r="M158" s="88"/>
      <c r="N158" s="88"/>
    </row>
    <row r="159" spans="7:14" ht="16">
      <c r="G159" s="155" t="s">
        <v>496</v>
      </c>
      <c r="H159" s="155" t="s">
        <v>497</v>
      </c>
      <c r="I159" s="155" t="s">
        <v>229</v>
      </c>
      <c r="J159" s="155" t="s">
        <v>498</v>
      </c>
      <c r="K159" s="88"/>
      <c r="L159" s="88"/>
      <c r="M159" s="88"/>
      <c r="N159" s="88"/>
    </row>
    <row r="160" spans="7:14">
      <c r="G160" s="156" t="s">
        <v>58</v>
      </c>
      <c r="H160" s="156" t="s">
        <v>58</v>
      </c>
      <c r="I160" s="156" t="s">
        <v>58</v>
      </c>
      <c r="J160" s="156" t="s">
        <v>487</v>
      </c>
      <c r="K160" s="88"/>
      <c r="L160" s="88"/>
      <c r="M160" s="88"/>
      <c r="N160" s="88"/>
    </row>
    <row r="161" spans="7:14">
      <c r="G161" s="156" t="s">
        <v>58</v>
      </c>
      <c r="H161" s="156" t="s">
        <v>58</v>
      </c>
      <c r="I161" s="156" t="s">
        <v>58</v>
      </c>
      <c r="J161" s="156" t="s">
        <v>500</v>
      </c>
      <c r="K161" s="88"/>
      <c r="L161" s="88"/>
      <c r="M161" s="88"/>
      <c r="N161" s="88"/>
    </row>
    <row r="162" spans="7:14">
      <c r="G162" s="156" t="s">
        <v>58</v>
      </c>
      <c r="H162" s="156" t="s">
        <v>58</v>
      </c>
      <c r="I162" s="156" t="s">
        <v>58</v>
      </c>
      <c r="J162" s="156" t="s">
        <v>488</v>
      </c>
    </row>
    <row r="163" spans="7:14">
      <c r="G163" s="156" t="s">
        <v>58</v>
      </c>
      <c r="H163" s="156" t="s">
        <v>58</v>
      </c>
      <c r="I163" s="156" t="s">
        <v>58</v>
      </c>
      <c r="J163" s="156" t="s">
        <v>487</v>
      </c>
    </row>
    <row r="164" spans="7:14">
      <c r="G164" s="156" t="s">
        <v>58</v>
      </c>
      <c r="H164" s="156" t="s">
        <v>486</v>
      </c>
      <c r="I164" s="156" t="s">
        <v>58</v>
      </c>
      <c r="J164" s="156" t="s">
        <v>487</v>
      </c>
    </row>
    <row r="165" spans="7:14">
      <c r="G165" s="156" t="s">
        <v>58</v>
      </c>
      <c r="H165" s="156" t="s">
        <v>58</v>
      </c>
      <c r="I165" s="156" t="s">
        <v>58</v>
      </c>
      <c r="J165" s="156" t="s">
        <v>487</v>
      </c>
    </row>
    <row r="166" spans="7:14">
      <c r="G166" s="156" t="s">
        <v>58</v>
      </c>
      <c r="H166" s="156" t="s">
        <v>58</v>
      </c>
      <c r="I166" s="156" t="s">
        <v>58</v>
      </c>
      <c r="J166" s="156" t="s">
        <v>501</v>
      </c>
    </row>
    <row r="167" spans="7:14">
      <c r="G167" s="156" t="s">
        <v>58</v>
      </c>
      <c r="H167" s="156" t="s">
        <v>58</v>
      </c>
      <c r="I167" s="156" t="s">
        <v>58</v>
      </c>
      <c r="J167" s="156" t="s">
        <v>487</v>
      </c>
    </row>
    <row r="168" spans="7:14">
      <c r="G168" s="156" t="s">
        <v>58</v>
      </c>
      <c r="H168" s="156" t="s">
        <v>58</v>
      </c>
      <c r="I168" s="156" t="s">
        <v>486</v>
      </c>
      <c r="J168" s="156" t="s">
        <v>487</v>
      </c>
    </row>
    <row r="169" spans="7:14">
      <c r="G169" s="156" t="s">
        <v>58</v>
      </c>
      <c r="H169" s="156" t="s">
        <v>58</v>
      </c>
      <c r="I169" s="156" t="s">
        <v>486</v>
      </c>
      <c r="J169" s="156" t="s">
        <v>487</v>
      </c>
    </row>
    <row r="170" spans="7:14">
      <c r="G170" s="156" t="s">
        <v>58</v>
      </c>
      <c r="H170" s="156" t="s">
        <v>58</v>
      </c>
      <c r="I170" s="156" t="s">
        <v>58</v>
      </c>
      <c r="J170" s="156" t="s">
        <v>503</v>
      </c>
    </row>
    <row r="171" spans="7:14">
      <c r="G171" s="156" t="s">
        <v>58</v>
      </c>
      <c r="H171" s="156" t="s">
        <v>58</v>
      </c>
      <c r="I171" s="156" t="s">
        <v>58</v>
      </c>
      <c r="J171" s="156" t="s">
        <v>487</v>
      </c>
    </row>
    <row r="172" spans="7:14">
      <c r="G172" s="156" t="s">
        <v>58</v>
      </c>
      <c r="H172" s="156" t="s">
        <v>58</v>
      </c>
      <c r="I172" s="156" t="s">
        <v>486</v>
      </c>
      <c r="J172" s="156" t="s">
        <v>504</v>
      </c>
    </row>
    <row r="173" spans="7:14">
      <c r="G173" s="156" t="s">
        <v>58</v>
      </c>
      <c r="H173" s="156" t="s">
        <v>486</v>
      </c>
      <c r="I173" s="156" t="s">
        <v>486</v>
      </c>
      <c r="J173" s="156" t="s">
        <v>506</v>
      </c>
    </row>
    <row r="174" spans="7:14">
      <c r="G174" s="156" t="s">
        <v>58</v>
      </c>
      <c r="H174" s="156" t="s">
        <v>58</v>
      </c>
      <c r="I174" s="156" t="s">
        <v>58</v>
      </c>
      <c r="J174" s="156" t="s">
        <v>487</v>
      </c>
    </row>
    <row r="175" spans="7:14">
      <c r="G175" s="156" t="s">
        <v>58</v>
      </c>
      <c r="H175" s="156" t="s">
        <v>58</v>
      </c>
      <c r="I175" s="156" t="s">
        <v>58</v>
      </c>
      <c r="J175" s="156" t="s">
        <v>487</v>
      </c>
    </row>
    <row r="176" spans="7:14">
      <c r="G176" s="156" t="s">
        <v>58</v>
      </c>
      <c r="H176" s="156" t="s">
        <v>58</v>
      </c>
      <c r="I176" s="156" t="s">
        <v>58</v>
      </c>
      <c r="J176" s="156" t="s">
        <v>487</v>
      </c>
    </row>
  </sheetData>
  <mergeCells count="1">
    <mergeCell ref="A2:F2"/>
  </mergeCells>
  <dataValidations count="22">
    <dataValidation allowBlank="1" showInputMessage="1" showErrorMessage="1" prompt="  DDS Data on People with Developmental Disabilites by Zip Code  data table heading ZIP" sqref="A33" xr:uid="{00000000-0002-0000-0800-000000000000}"/>
    <dataValidation allowBlank="1" showInputMessage="1" showErrorMessage="1" prompt="DDS Data on People with Developmental Disabilites by Zip Code  data table heading County" sqref="C6" xr:uid="{00000000-0002-0000-0800-000001000000}"/>
    <dataValidation allowBlank="1" showInputMessage="1" showErrorMessage="1" prompt="DDS Data on People with Developmental Disabilites by Zip Code  data table heading ZIP" sqref="A6" xr:uid="{00000000-0002-0000-0800-000002000000}"/>
    <dataValidation allowBlank="1" showInputMessage="1" showErrorMessage="1" prompt="DDS Data on People with Developmental Disabilites by Zip Code  data table heading Total Age" sqref="F6" xr:uid="{00000000-0002-0000-0800-000003000000}"/>
    <dataValidation allowBlank="1" showInputMessage="1" showErrorMessage="1" prompt="DDS Data on People with Developmental Disabilites by Zip Code  data table heading 18+ yrs" sqref="E6" xr:uid="{00000000-0002-0000-0800-000004000000}"/>
    <dataValidation allowBlank="1" showInputMessage="1" showErrorMessage="1" prompt="DDS Data on People with Developmental Disabilites by Zip Code  data table heading 00-17 yrs" sqref="D6" xr:uid="{00000000-0002-0000-0800-000005000000}"/>
    <dataValidation allowBlank="1" showInputMessage="1" showErrorMessage="1" prompt="DDS Data on People with Developmental Disabilites by Zip Code  data table heading CITY" sqref="B6" xr:uid="{00000000-0002-0000-0800-000006000000}"/>
    <dataValidation allowBlank="1" showInputMessage="1" showErrorMessage="1" prompt="DDS Data on People with Developmental Disabilites by Zip Code  data table heading Total Receives" sqref="J33" xr:uid="{00000000-0002-0000-0800-000007000000}"/>
    <dataValidation allowBlank="1" showInputMessage="1" showErrorMessage="1" prompt="DDS Data on People with Developmental Disabilites by Zip Code  data table heading Other" sqref="I33" xr:uid="{00000000-0002-0000-0800-000008000000}"/>
    <dataValidation allowBlank="1" showInputMessage="1" showErrorMessage="1" prompt=" DDS Data on People with Developmental Disabilites by Zip Code  data table heading Foster /Family Home" sqref="H33" xr:uid="{00000000-0002-0000-0800-000009000000}"/>
    <dataValidation allowBlank="1" showInputMessage="1" showErrorMessage="1" prompt="DDS Data on People with Developmental Disabilites by Zip Code  data table heading Intermediate Care Facility" sqref="G33" xr:uid="{00000000-0002-0000-0800-00000A000000}"/>
    <dataValidation allowBlank="1" showInputMessage="1" showErrorMessage="1" prompt="DDS Data on People with Developmental Disabilites by Zip Code  data table heading Community Care Facility" sqref="F33" xr:uid="{00000000-0002-0000-0800-00000B000000}"/>
    <dataValidation allowBlank="1" showInputMessage="1" showErrorMessage="1" prompt="DDS Data on People with Developmental Disabilites by Zip Code  data table heading Independent /Supported Living" sqref="E33" xr:uid="{00000000-0002-0000-0800-00000C000000}"/>
    <dataValidation allowBlank="1" showInputMessage="1" showErrorMessage="1" prompt=" DDS Data on People with Developmental Disabilites by Zip Code  data table heading Home of Parent /Family /Guardian" sqref="D33" xr:uid="{00000000-0002-0000-0800-00000D000000}"/>
    <dataValidation allowBlank="1" showInputMessage="1" showErrorMessage="1" prompt=" DDS Data on People with Developmental Disabilites by Zip Code  data table heading County" sqref="C33" xr:uid="{00000000-0002-0000-0800-00000E000000}"/>
    <dataValidation allowBlank="1" showInputMessage="1" showErrorMessage="1" prompt=" DDS Data on People with Developmental Disabilites by Zip Code  data table heading City " sqref="B33" xr:uid="{00000000-0002-0000-0800-00000F000000}"/>
    <dataValidation allowBlank="1" showInputMessage="1" showErrorMessage="1" prompt="ZIP" sqref="G23" xr:uid="{00000000-0002-0000-0800-000010000000}"/>
    <dataValidation allowBlank="1" showInputMessage="1" showErrorMessage="1" prompt="Disability_SB812-Table 13" sqref="A5" xr:uid="{00000000-0002-0000-0800-000011000000}"/>
    <dataValidation allowBlank="1" showInputMessage="1" showErrorMessage="1" prompt="Source: Department of Developmental Services" sqref="A3" xr:uid="{00000000-0002-0000-0800-000012000000}"/>
    <dataValidation allowBlank="1" showInputMessage="1" showErrorMessage="1" prompt="DDS Data on People with Developmental Disabilites by Zip Code " sqref="A2:F2" xr:uid="{00000000-0002-0000-0800-000013000000}"/>
    <dataValidation allowBlank="1" showInputMessage="1" showErrorMessage="1" prompt="This worksheet contains 2 Tables - Table 13 and Table 14 - Table 13 starts from A6 to F30. Table 14 starts from A33 to J57. " sqref="A1" xr:uid="{00000000-0002-0000-0800-000014000000}"/>
    <dataValidation allowBlank="1" showInputMessage="1" showErrorMessage="1" prompt="Disability_SB812-Table 14" sqref="A32" xr:uid="{00000000-0002-0000-0800-000015000000}"/>
  </dataValidations>
  <hyperlinks>
    <hyperlink ref="A4" r:id="rId1" xr:uid="{00000000-0004-0000-0800-000000000000}"/>
  </hyperlinks>
  <pageMargins left="0.7" right="0.7" top="0.75" bottom="0.75" header="0.3" footer="0.3"/>
  <pageSetup scale="51" orientation="portrait" r:id="rId2"/>
  <headerFooter>
    <oddHeader>&amp;L6th Cycle Housing Element Data Package&amp;CMendocino County and the Cities Within</oddHeader>
    <oddFooter>&amp;LHCD-Housing Policy Division (HPD)&amp;CPage &amp;P&amp;R&amp;D</oddFooter>
  </headerFooter>
  <rowBreaks count="1" manualBreakCount="1">
    <brk id="137" max="16383" man="1"/>
  </rowBreaks>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Index</vt:lpstr>
      <vt:lpstr>Population</vt:lpstr>
      <vt:lpstr>Employment</vt:lpstr>
      <vt:lpstr>Overcrowding</vt:lpstr>
      <vt:lpstr>Overpayment</vt:lpstr>
      <vt:lpstr>Households</vt:lpstr>
      <vt:lpstr>Housing Stock</vt:lpstr>
      <vt:lpstr>Disability</vt:lpstr>
      <vt:lpstr>Disability_SB812</vt:lpstr>
      <vt:lpstr>Farm Workers</vt:lpstr>
      <vt:lpstr>Homeless</vt:lpstr>
      <vt:lpstr> Assisted Units</vt:lpstr>
      <vt:lpstr>Projected Needs</vt:lpstr>
      <vt:lpstr>DOF E5</vt:lpstr>
      <vt:lpstr>' Assisted Units'!Print_Area</vt:lpstr>
      <vt:lpstr>Disability!Print_Area</vt:lpstr>
      <vt:lpstr>Disability_SB812!Print_Area</vt:lpstr>
      <vt:lpstr>Employment!Print_Area</vt:lpstr>
      <vt:lpstr>'Farm Workers'!Print_Area</vt:lpstr>
      <vt:lpstr>Homeless!Print_Area</vt:lpstr>
      <vt:lpstr>Households!Print_Area</vt:lpstr>
      <vt:lpstr>'Housing Stock'!Print_Area</vt:lpstr>
      <vt:lpstr>Index!Print_Area</vt:lpstr>
      <vt:lpstr>Overcrowding!Print_Area</vt:lpstr>
      <vt:lpstr>Overpayment!Print_Area</vt:lpstr>
      <vt:lpstr>Population!Print_Area</vt:lpstr>
      <vt:lpstr>'Projected Needs'!Print_Area</vt:lpstr>
      <vt:lpstr>' Assisted Units'!Print_Titles</vt:lpstr>
      <vt:lpstr>Disability_SB812!Print_Titles</vt:lpstr>
      <vt:lpstr>Employment!Print_Titles</vt:lpstr>
      <vt:lpstr>Households!Print_Titles</vt:lpstr>
      <vt:lpstr>Overcrowding!Print_Titles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Mendocino County Data Package</dc:title>
  <dc:subject>Mendocino County Data Package</dc:subject>
  <dc:creator/>
  <cp:keywords/>
  <dc:description/>
  <cp:lastModifiedBy/>
  <dcterms:created xsi:type="dcterms:W3CDTF">2006-09-16T00:00:00Z</dcterms:created>
  <dcterms:modified xsi:type="dcterms:W3CDTF">2020-09-24T16:12:31Z</dcterms:modified>
  <cp:category/>
</cp:coreProperties>
</file>