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omments1.xml" ContentType="application/vnd.openxmlformats-officedocument.spreadsheetml.comments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omments2.xml" ContentType="application/vnd.openxmlformats-officedocument.spreadsheetml.comments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omments3.xml" ContentType="application/vnd.openxmlformats-officedocument.spreadsheetml.comments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8_{1777EDFC-A177-48B7-9B60-D1DC9E9E6032}" xr6:coauthVersionLast="45" xr6:coauthVersionMax="45" xr10:uidLastSave="{00000000-0000-0000-0000-000000000000}"/>
  <workbookProtection lockStructure="1"/>
  <bookViews>
    <workbookView xWindow="-120" yWindow="-120" windowWidth="20730" windowHeight="11160" tabRatio="942" xr2:uid="{00000000-000D-0000-FFFF-FFFF00000000}"/>
  </bookViews>
  <sheets>
    <sheet name="Population" sheetId="1" r:id="rId1"/>
    <sheet name="Employment" sheetId="2" r:id="rId2"/>
    <sheet name="Overcrowding" sheetId="12" r:id="rId3"/>
    <sheet name="Overpayment" sheetId="21" r:id="rId4"/>
    <sheet name="Households" sheetId="6" r:id="rId5"/>
    <sheet name="Housing Stock _structure type" sheetId="20" r:id="rId6"/>
    <sheet name="Housing Stock-vacancy" sheetId="18" r:id="rId7"/>
    <sheet name="Disability" sheetId="5" r:id="rId8"/>
    <sheet name="Disability SB812" sheetId="23" r:id="rId9"/>
    <sheet name="Farm Workers" sheetId="7" r:id="rId10"/>
    <sheet name="Homeless" sheetId="9" r:id="rId11"/>
    <sheet name="Assisted Housing" sheetId="10" r:id="rId12"/>
    <sheet name="Projected Needs" sheetId="11" r:id="rId13"/>
  </sheets>
  <definedNames>
    <definedName name="_xlnm.Print_Area" localSheetId="11">'Assisted Housing'!$A$1:$S$24</definedName>
    <definedName name="_xlnm.Print_Area" localSheetId="7">Disability!$A$1:$K$31</definedName>
    <definedName name="_xlnm.Print_Area" localSheetId="8">'Disability SB812'!$A$1:$I$20</definedName>
    <definedName name="_xlnm.Print_Area" localSheetId="1">Employment!$A$1:$J$22</definedName>
    <definedName name="_xlnm.Print_Area" localSheetId="9">'Farm Workers'!$A$1:$E$22</definedName>
    <definedName name="_xlnm.Print_Area" localSheetId="10">Homeless!$A$1:$H$26</definedName>
    <definedName name="_xlnm.Print_Area" localSheetId="4">Households!$A$1:$K$81</definedName>
    <definedName name="_xlnm.Print_Area" localSheetId="5">'Housing Stock _structure type'!$A$1:$T$11</definedName>
    <definedName name="_xlnm.Print_Area" localSheetId="6">'Housing Stock-vacancy'!$A$1:$N$15</definedName>
    <definedName name="_xlnm.Print_Area" localSheetId="2">Overcrowding!$A$1:$L$26</definedName>
    <definedName name="_xlnm.Print_Area" localSheetId="3">Overpayment!$A$1:$D$197</definedName>
    <definedName name="_xlnm.Print_Area" localSheetId="0">Population!$A$1:$K$26</definedName>
    <definedName name="_xlnm.Print_Area" localSheetId="12">'Projected Needs'!$A$1:$E$11</definedName>
    <definedName name="_xlnm.Print_Titles" localSheetId="11">'Assisted Housing'!$A:$A</definedName>
    <definedName name="_xlnm.Print_Titles" localSheetId="8">'Disability SB812'!$A:$A,'Disability SB812'!$2:$4</definedName>
    <definedName name="_xlnm.Print_Titles" localSheetId="3">Overpayment!$3:$3</definedName>
  </definedNames>
  <calcPr calcId="181029"/>
</workbook>
</file>

<file path=xl/calcChain.xml><?xml version="1.0" encoding="utf-8"?>
<calcChain xmlns="http://schemas.openxmlformats.org/spreadsheetml/2006/main">
  <c r="E9" i="11" l="1"/>
  <c r="M6" i="20" l="1"/>
  <c r="D6" i="20"/>
  <c r="R9" i="20"/>
  <c r="Q9" i="20"/>
  <c r="O9" i="20"/>
  <c r="N9" i="20"/>
  <c r="L9" i="20"/>
  <c r="K9" i="20"/>
  <c r="I9" i="20"/>
  <c r="H9" i="20"/>
  <c r="F9" i="20"/>
  <c r="E9" i="20"/>
  <c r="C9" i="20"/>
  <c r="B9" i="20"/>
  <c r="S8" i="20"/>
  <c r="P8" i="20"/>
  <c r="M8" i="20"/>
  <c r="J8" i="20"/>
  <c r="G8" i="20"/>
  <c r="D8" i="20"/>
  <c r="S7" i="20"/>
  <c r="P7" i="20"/>
  <c r="M7" i="20"/>
  <c r="J7" i="20"/>
  <c r="G7" i="20"/>
  <c r="D7" i="20"/>
  <c r="S6" i="20"/>
  <c r="P6" i="20"/>
  <c r="J6" i="20"/>
  <c r="G6" i="20"/>
  <c r="G9" i="20" l="1"/>
  <c r="J9" i="20"/>
  <c r="M9" i="20"/>
  <c r="D9" i="20"/>
  <c r="S9" i="20"/>
  <c r="P9" i="20"/>
  <c r="G62" i="6" l="1"/>
  <c r="H62" i="6" s="1"/>
  <c r="G61" i="6"/>
  <c r="H61" i="6" s="1"/>
  <c r="G60" i="6"/>
  <c r="H60" i="6" s="1"/>
  <c r="E62" i="6"/>
  <c r="E61" i="6"/>
  <c r="F61" i="6" s="1"/>
  <c r="E60" i="6"/>
  <c r="C62" i="6"/>
  <c r="C61" i="6"/>
  <c r="D61" i="6" s="1"/>
  <c r="C60" i="6"/>
  <c r="G58" i="6"/>
  <c r="H58" i="6" s="1"/>
  <c r="G57" i="6"/>
  <c r="E58" i="6"/>
  <c r="F58" i="6" s="1"/>
  <c r="E57" i="6"/>
  <c r="F57" i="6" s="1"/>
  <c r="C58" i="6"/>
  <c r="D58" i="6" s="1"/>
  <c r="C57" i="6"/>
  <c r="D57" i="6" s="1"/>
  <c r="G56" i="6"/>
  <c r="H56" i="6" s="1"/>
  <c r="E56" i="6"/>
  <c r="F56" i="6" s="1"/>
  <c r="C56" i="6"/>
  <c r="D56" i="6" s="1"/>
  <c r="G65" i="6" l="1"/>
  <c r="H65" i="6" s="1"/>
  <c r="C64" i="6"/>
  <c r="D64" i="6" s="1"/>
  <c r="E66" i="6"/>
  <c r="F66" i="6" s="1"/>
  <c r="C66" i="6"/>
  <c r="D66" i="6" s="1"/>
  <c r="E65" i="6"/>
  <c r="F65" i="6" s="1"/>
  <c r="E64" i="6"/>
  <c r="F64" i="6" s="1"/>
  <c r="F60" i="6"/>
  <c r="G66" i="6"/>
  <c r="H66" i="6" s="1"/>
  <c r="C65" i="6"/>
  <c r="D65" i="6" s="1"/>
  <c r="G64" i="6"/>
  <c r="H64" i="6" s="1"/>
  <c r="H57" i="6"/>
  <c r="D60" i="6"/>
  <c r="D62" i="6"/>
  <c r="F62" i="6"/>
  <c r="H23" i="12"/>
  <c r="G23" i="12"/>
  <c r="F23" i="12"/>
  <c r="H22" i="12"/>
  <c r="G22" i="12"/>
  <c r="F22" i="12"/>
  <c r="D22" i="12"/>
  <c r="D23" i="12"/>
  <c r="E23" i="12"/>
  <c r="E22" i="12"/>
  <c r="H20" i="12"/>
  <c r="H19" i="12"/>
  <c r="G20" i="12"/>
  <c r="G19" i="12"/>
  <c r="F20" i="12"/>
  <c r="F19" i="12"/>
  <c r="D20" i="12"/>
  <c r="D19" i="1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H6" i="2"/>
  <c r="H24" i="12" l="1"/>
  <c r="G21" i="12"/>
  <c r="D21" i="12"/>
  <c r="F24" i="12"/>
  <c r="F21" i="12"/>
  <c r="H21" i="12"/>
  <c r="D24" i="12"/>
  <c r="G24" i="12"/>
  <c r="G11" i="1"/>
  <c r="H11" i="1" s="1"/>
  <c r="G10" i="1"/>
  <c r="G8" i="1"/>
  <c r="H8" i="1" s="1"/>
  <c r="C9" i="11" l="1"/>
  <c r="D9" i="11"/>
  <c r="B9" i="11"/>
  <c r="H5" i="2" l="1"/>
  <c r="C11" i="18" l="1"/>
  <c r="D11" i="18"/>
  <c r="E11" i="18"/>
  <c r="F11" i="18"/>
  <c r="G11" i="18"/>
  <c r="H11" i="18"/>
  <c r="I11" i="18"/>
  <c r="J11" i="18"/>
  <c r="B11" i="18"/>
  <c r="I33" i="6" l="1"/>
  <c r="I34" i="6"/>
  <c r="I35" i="6"/>
  <c r="I56" i="6" s="1"/>
  <c r="I36" i="6"/>
  <c r="I37" i="6"/>
  <c r="I38" i="6"/>
  <c r="I39" i="6"/>
  <c r="I40" i="6"/>
  <c r="I41" i="6"/>
  <c r="I42" i="6"/>
  <c r="I43" i="6"/>
  <c r="I60" i="6" s="1"/>
  <c r="I44" i="6"/>
  <c r="I45" i="6"/>
  <c r="I46" i="6"/>
  <c r="I47" i="6"/>
  <c r="I48" i="6"/>
  <c r="I49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21" i="12"/>
  <c r="I22" i="12"/>
  <c r="I23" i="12"/>
  <c r="I24" i="12"/>
  <c r="H6" i="12"/>
  <c r="H7" i="2"/>
  <c r="H8" i="2"/>
  <c r="H9" i="2"/>
  <c r="H10" i="2"/>
  <c r="H11" i="2"/>
  <c r="H12" i="2"/>
  <c r="H13" i="2"/>
  <c r="H14" i="2"/>
  <c r="H15" i="2"/>
  <c r="H16" i="2"/>
  <c r="H17" i="2"/>
  <c r="H18" i="2"/>
  <c r="J56" i="6" l="1"/>
  <c r="I61" i="6"/>
  <c r="J61" i="6" s="1"/>
  <c r="I57" i="6"/>
  <c r="J57" i="6" s="1"/>
  <c r="I62" i="6"/>
  <c r="I64" i="6"/>
  <c r="J64" i="6" s="1"/>
  <c r="J60" i="6"/>
  <c r="I58" i="6"/>
  <c r="J58" i="6" s="1"/>
  <c r="I20" i="12"/>
  <c r="L11" i="18"/>
  <c r="K11" i="18"/>
  <c r="M11" i="18"/>
  <c r="I65" i="6" l="1"/>
  <c r="J65" i="6" s="1"/>
  <c r="I66" i="6"/>
  <c r="J66" i="6" s="1"/>
  <c r="J62" i="6"/>
  <c r="J23" i="12"/>
  <c r="J22" i="12"/>
  <c r="J20" i="12"/>
  <c r="I19" i="12"/>
  <c r="J19" i="12"/>
  <c r="J21" i="12" l="1"/>
  <c r="K23" i="12"/>
  <c r="K22" i="12"/>
  <c r="K20" i="12"/>
  <c r="J24" i="12"/>
  <c r="K19" i="12"/>
  <c r="K24" i="12" l="1"/>
  <c r="K21" i="12"/>
  <c r="H9" i="1" l="1"/>
  <c r="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Fewer than 150 Days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Table 19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sheet contain one tables : table22 Regional Housing Need Allocation (RHNA) which is begins in cell  A3 </t>
        </r>
      </text>
    </comment>
    <comment ref="A2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Table 22</t>
        </r>
      </text>
    </comment>
    <comment ref="A3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Regional Housing Need Allocation (RHNA)</t>
        </r>
      </text>
    </comment>
    <comment ref="A4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Income Category from cell A5</t>
        </r>
      </text>
    </comment>
    <comment ref="B4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Hollister from cell B5</t>
        </r>
      </text>
    </comment>
    <comment ref="C4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San Juan Bautista from cell C5 </t>
        </r>
      </text>
    </comment>
    <comment ref="D4" authorId="0" shapeId="0" xr:uid="{00000000-0006-0000-0C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San Benito County  (Unincorporated) from cell D5</t>
        </r>
      </text>
    </comment>
    <comment ref="E4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Countywide Total from cell E5</t>
        </r>
      </text>
    </comment>
  </commentList>
</comments>
</file>

<file path=xl/sharedStrings.xml><?xml version="1.0" encoding="utf-8"?>
<sst xmlns="http://schemas.openxmlformats.org/spreadsheetml/2006/main" count="1223" uniqueCount="566">
  <si>
    <t>Average Annual Change</t>
  </si>
  <si>
    <t>Percent</t>
  </si>
  <si>
    <t>Employment by Industry</t>
  </si>
  <si>
    <t>Number</t>
  </si>
  <si>
    <t>Owner</t>
  </si>
  <si>
    <t>Total</t>
  </si>
  <si>
    <t>Householder living alone</t>
  </si>
  <si>
    <t>Hired Farm Labor</t>
  </si>
  <si>
    <t>Farms</t>
  </si>
  <si>
    <t>Workers</t>
  </si>
  <si>
    <t>Farms with 10 or More Workers</t>
  </si>
  <si>
    <t>Householder Type</t>
  </si>
  <si>
    <t>Female Headed Householders</t>
  </si>
  <si>
    <t xml:space="preserve">     Female Heads with Own Children</t>
  </si>
  <si>
    <t xml:space="preserve">     Female Heads without Children</t>
  </si>
  <si>
    <t>Total Householders</t>
  </si>
  <si>
    <t>Female Headed Householders Under the Poverty Level</t>
  </si>
  <si>
    <t>Homeless Facilities</t>
  </si>
  <si>
    <t>Facility Type</t>
  </si>
  <si>
    <t>Source:  Continuum of Care or HUD; www.hudhre.info</t>
  </si>
  <si>
    <t> Total Homeless</t>
  </si>
  <si>
    <t>Project Name</t>
  </si>
  <si>
    <t> Source: CHPC http://www.chpc.net/preservation/MappingWidget.html</t>
  </si>
  <si>
    <t>Income Category</t>
  </si>
  <si>
    <t>Very low (31-50%  of area of median-income)</t>
  </si>
  <si>
    <t>Low income (51-80% of area median income)</t>
  </si>
  <si>
    <t>Moderate-income (81-120% of area median income)</t>
  </si>
  <si>
    <t>Above-moderate (over 120% of area median income)</t>
  </si>
  <si>
    <t>County Total</t>
  </si>
  <si>
    <t>Population Growth Trends  2010 -2013</t>
  </si>
  <si>
    <t>#</t>
  </si>
  <si>
    <t>%</t>
  </si>
  <si>
    <t>Table 2</t>
  </si>
  <si>
    <t xml:space="preserve">    Civilian employed population 16 years and over</t>
  </si>
  <si>
    <t xml:space="preserve">  Agriculture, forestry, fishing and hunting, and mining</t>
  </si>
  <si>
    <t xml:space="preserve">  Construction</t>
  </si>
  <si>
    <t xml:space="preserve">  Manufacturing</t>
  </si>
  <si>
    <t xml:space="preserve">  Wholesale trade</t>
  </si>
  <si>
    <t xml:space="preserve">  Retail trade</t>
  </si>
  <si>
    <t xml:space="preserve">  Transportation and warehousing, and utilities</t>
  </si>
  <si>
    <t xml:space="preserve">  Information</t>
  </si>
  <si>
    <t xml:space="preserve">  Finance and insurance, and real estate and rental and leasing</t>
  </si>
  <si>
    <t xml:space="preserve">  Professional, scientific, and management, and administrative and waste management services</t>
  </si>
  <si>
    <t xml:space="preserve">  Educational services, and health care and social assistance</t>
  </si>
  <si>
    <t xml:space="preserve">  Arts, entertainment, and recreation, and accommodation and food services</t>
  </si>
  <si>
    <t xml:space="preserve">  Other services, except public administration</t>
  </si>
  <si>
    <t xml:space="preserve">  Public administration</t>
  </si>
  <si>
    <t>Estimate</t>
  </si>
  <si>
    <t>Unicorporated area</t>
  </si>
  <si>
    <t>Table 3</t>
  </si>
  <si>
    <t>Total:</t>
  </si>
  <si>
    <t xml:space="preserve">  Owner occupied:</t>
  </si>
  <si>
    <t xml:space="preserve">    0.50 or less occupants per room</t>
  </si>
  <si>
    <t xml:space="preserve">    0.51 to 1.00 occupants per room</t>
  </si>
  <si>
    <t xml:space="preserve">    1.01 to 1.50 occupants per room</t>
  </si>
  <si>
    <t xml:space="preserve">    1.51 to 2.00 occupants per room</t>
  </si>
  <si>
    <t xml:space="preserve">    2.01 or more occupants per room</t>
  </si>
  <si>
    <t xml:space="preserve">  Renter occupied:</t>
  </si>
  <si>
    <t>Owner Occupied</t>
  </si>
  <si>
    <t>Overcrowded</t>
  </si>
  <si>
    <t xml:space="preserve">Renter occupied </t>
  </si>
  <si>
    <t>Total overcrowded</t>
  </si>
  <si>
    <t>Unincorporated Area</t>
  </si>
  <si>
    <t>Severely Overcrowded</t>
  </si>
  <si>
    <t>1.5 or more</t>
  </si>
  <si>
    <t>1.01 or more</t>
  </si>
  <si>
    <t>Total severely overcrowded</t>
  </si>
  <si>
    <t xml:space="preserve">    Householder 15 to 24 years</t>
  </si>
  <si>
    <t xml:space="preserve">    Householder 25 to 34 years</t>
  </si>
  <si>
    <t xml:space="preserve">    Householder 35 to 44 years</t>
  </si>
  <si>
    <t xml:space="preserve">    Householder 45 to 54 years</t>
  </si>
  <si>
    <t xml:space="preserve">    Householder 55 to 59 years</t>
  </si>
  <si>
    <t xml:space="preserve">    Householder 60 to 64 years</t>
  </si>
  <si>
    <t xml:space="preserve">    Householder 65 to 74 years</t>
  </si>
  <si>
    <t xml:space="preserve">    Householder 75 to 84 years</t>
  </si>
  <si>
    <t xml:space="preserve">    Householder 85 years and over</t>
  </si>
  <si>
    <t>Margin of Error</t>
  </si>
  <si>
    <t>+/-235</t>
  </si>
  <si>
    <t>+/-131</t>
  </si>
  <si>
    <t>+/-175</t>
  </si>
  <si>
    <t>+/-26</t>
  </si>
  <si>
    <t>+/-95</t>
  </si>
  <si>
    <t>+/-106</t>
  </si>
  <si>
    <t>+/-49</t>
  </si>
  <si>
    <t>+/-140</t>
  </si>
  <si>
    <t>+/-25</t>
  </si>
  <si>
    <t>+/-39</t>
  </si>
  <si>
    <t>+/-50</t>
  </si>
  <si>
    <t>Source: ACS 2011, 5 Year (B25007)</t>
  </si>
  <si>
    <t xml:space="preserve">    1-person household</t>
  </si>
  <si>
    <t xml:space="preserve">    2-person household</t>
  </si>
  <si>
    <t>+/-125</t>
  </si>
  <si>
    <t xml:space="preserve">    3-person household</t>
  </si>
  <si>
    <t xml:space="preserve">    4-person household</t>
  </si>
  <si>
    <t xml:space="preserve">    5-person household</t>
  </si>
  <si>
    <t xml:space="preserve">    6-person household</t>
  </si>
  <si>
    <t xml:space="preserve">    7-or-more person household</t>
  </si>
  <si>
    <t>+/-104</t>
  </si>
  <si>
    <t>Households 2-4 persons</t>
  </si>
  <si>
    <t>Large households 5+ persons</t>
  </si>
  <si>
    <t>Rental</t>
  </si>
  <si>
    <t>Total Householder living alone</t>
  </si>
  <si>
    <t>Unincorporated</t>
  </si>
  <si>
    <t xml:space="preserve"> HOUSING UNITS</t>
  </si>
  <si>
    <t>County / City</t>
  </si>
  <si>
    <t>Single Detached</t>
  </si>
  <si>
    <t>Two to Four</t>
  </si>
  <si>
    <t>Five Plus</t>
  </si>
  <si>
    <t>Mobile Homes</t>
  </si>
  <si>
    <t>Vacancy Rate</t>
  </si>
  <si>
    <t>Date</t>
  </si>
  <si>
    <t>Single</t>
  </si>
  <si>
    <t>Multiple</t>
  </si>
  <si>
    <t>Vacant Units</t>
  </si>
  <si>
    <t>Persons Per Household</t>
  </si>
  <si>
    <t>Households</t>
  </si>
  <si>
    <t>Geography</t>
  </si>
  <si>
    <t>Total housing units</t>
  </si>
  <si>
    <t xml:space="preserve"> Occupied housing units</t>
  </si>
  <si>
    <t xml:space="preserve"> Vacant housing units</t>
  </si>
  <si>
    <t xml:space="preserve">  For rent</t>
  </si>
  <si>
    <t xml:space="preserve">  Rented, not occupied</t>
  </si>
  <si>
    <t xml:space="preserve">  For sale only</t>
  </si>
  <si>
    <t xml:space="preserve">  Sold, not occupied</t>
  </si>
  <si>
    <t xml:space="preserve">  For seasonal, recreational, or occasional use</t>
  </si>
  <si>
    <t xml:space="preserve">  All other vacants</t>
  </si>
  <si>
    <t>Vacancy rate</t>
  </si>
  <si>
    <t>Homeowner vacancy rate (1)</t>
  </si>
  <si>
    <t>Rental vacancy rate (1)</t>
  </si>
  <si>
    <t>Unicorporated county</t>
  </si>
  <si>
    <t>HOUSING STOCK BY TYPE OF VACANCY</t>
  </si>
  <si>
    <t>Table 7</t>
  </si>
  <si>
    <t>Table 8</t>
  </si>
  <si>
    <t>Table 9</t>
  </si>
  <si>
    <t>Table 10</t>
  </si>
  <si>
    <t>Table 12</t>
  </si>
  <si>
    <t>Table 13</t>
  </si>
  <si>
    <t>Table 14</t>
  </si>
  <si>
    <t>$1,000 payroll</t>
  </si>
  <si>
    <t>Table 15</t>
  </si>
  <si>
    <t>Table 16</t>
  </si>
  <si>
    <t>Table 17</t>
  </si>
  <si>
    <t>E-8 City/County/State Population and Housing Estimates, 2000  and 2010</t>
  </si>
  <si>
    <t>Link to Census FactiFinder</t>
  </si>
  <si>
    <t xml:space="preserve">http://www.dds.ca.gov/FactsStats/docs/CDER_QtrlyReport_Consideration_Limitations.pdf </t>
  </si>
  <si>
    <t>Data Limitations and Definitions</t>
  </si>
  <si>
    <t xml:space="preserve">http://www.agcensus.usda.gov/index.php </t>
  </si>
  <si>
    <t>Link to upcoming 2012 AgCensus</t>
  </si>
  <si>
    <t xml:space="preserve"> http://factfinder2.census.gov/faces/nav/jsf/pages/searchresults.xhtml?refresh=t </t>
  </si>
  <si>
    <t>+/-128</t>
  </si>
  <si>
    <t>+/-97</t>
  </si>
  <si>
    <t>+/-181</t>
  </si>
  <si>
    <t>+/-72</t>
  </si>
  <si>
    <t>+/-110</t>
  </si>
  <si>
    <t>+/-36</t>
  </si>
  <si>
    <t>Margine of Error</t>
  </si>
  <si>
    <t>+/-47</t>
  </si>
  <si>
    <t>Total Households Under the Poverty Level</t>
  </si>
  <si>
    <t>150 Days or More</t>
  </si>
  <si>
    <t>Fewer than 150 Days</t>
  </si>
  <si>
    <t xml:space="preserve">Unicorporated County    </t>
  </si>
  <si>
    <t>For Calculation Purposes</t>
  </si>
  <si>
    <t>Home Prnt/Grdn</t>
  </si>
  <si>
    <t>Indep Living</t>
  </si>
  <si>
    <t>Other</t>
  </si>
  <si>
    <t>Community Care</t>
  </si>
  <si>
    <t>ICF</t>
  </si>
  <si>
    <t>DDS Quarterly Data on People with Developmental Disabilites Housing Needs per SB 812</t>
  </si>
  <si>
    <t>Quarterly data</t>
  </si>
  <si>
    <t xml:space="preserve">http://www.dds.ca.gov/FactsStats/QuarterlyCounty.cfm </t>
  </si>
  <si>
    <t>Table 20</t>
  </si>
  <si>
    <t>Table 21</t>
  </si>
  <si>
    <t>property_name_</t>
  </si>
  <si>
    <t>address_city_</t>
  </si>
  <si>
    <t>address_county</t>
  </si>
  <si>
    <t>address_street_</t>
  </si>
  <si>
    <t>address_zip_</t>
  </si>
  <si>
    <t>risk_level</t>
  </si>
  <si>
    <t>congressional district_code</t>
  </si>
  <si>
    <t>property_id</t>
  </si>
  <si>
    <t>total_assisted unit_count</t>
  </si>
  <si>
    <t>total_unit count</t>
  </si>
  <si>
    <t>expiration_overall_date_</t>
  </si>
  <si>
    <t>program_type_name_</t>
  </si>
  <si>
    <t>loan_maturity_date_</t>
  </si>
  <si>
    <t>Loan_numeric_name</t>
  </si>
  <si>
    <t>company_type</t>
  </si>
  <si>
    <t>_tcac_property_name  (Indicates LIHTC)</t>
  </si>
  <si>
    <t>occupancy_date</t>
  </si>
  <si>
    <t>3-Moderate</t>
  </si>
  <si>
    <t>2-Low</t>
  </si>
  <si>
    <t>Non-Profit</t>
  </si>
  <si>
    <t>Project Address</t>
  </si>
  <si>
    <t>Project City</t>
  </si>
  <si>
    <t>Project County</t>
  </si>
  <si>
    <t>Project Zip</t>
  </si>
  <si>
    <t>PIS Date</t>
  </si>
  <si>
    <t>Total Units</t>
  </si>
  <si>
    <t>Housing Type</t>
  </si>
  <si>
    <t>Construction Type</t>
  </si>
  <si>
    <t>Extended</t>
  </si>
  <si>
    <t>Senior</t>
  </si>
  <si>
    <t>New Construction</t>
  </si>
  <si>
    <t>Acquisition/Rehab</t>
  </si>
  <si>
    <t>1003 Newport Ave.</t>
  </si>
  <si>
    <t>Large Family</t>
  </si>
  <si>
    <t>Preliminary Reservation</t>
  </si>
  <si>
    <t>HUD-Assisted Housing Units</t>
  </si>
  <si>
    <t>LIHTC-Assisted Housing Units</t>
  </si>
  <si>
    <t>Countywide Total</t>
  </si>
  <si>
    <t>Regional Housing Need Allocation (RHNA)</t>
  </si>
  <si>
    <t>Risk Level</t>
  </si>
  <si>
    <t>Definition</t>
  </si>
  <si>
    <t>5-Very High</t>
  </si>
  <si>
    <t>Section 8 Contract Expiring or Mortgage maturing in next year</t>
  </si>
  <si>
    <t>4-High.</t>
  </si>
  <si>
    <t>Section 8 Contract Expiring or Mortgage maturing in 1-5 years</t>
  </si>
  <si>
    <t>Section 8 Contract Expiring or Mortgage maturing in 5-10 years</t>
  </si>
  <si>
    <t>Section 8 Contract Expiring or Mortgage maturing in more than 10</t>
  </si>
  <si>
    <t>1-none</t>
  </si>
  <si>
    <t>no Section 8 contract or subsidized mortgage in place</t>
  </si>
  <si>
    <t>Unincorporated County</t>
  </si>
  <si>
    <t>Total Housing Units</t>
  </si>
  <si>
    <t>Persons with Disability by Employment Status (ACS 2011)</t>
  </si>
  <si>
    <t>Age 5-64, Employed Persons with a Disability</t>
  </si>
  <si>
    <t>Age 5-64, Not Employed Persons with a Disability</t>
  </si>
  <si>
    <t>Persons Age 65 Plus with a Disability</t>
  </si>
  <si>
    <t>Total Persons with a Disability</t>
  </si>
  <si>
    <t>% of Total Population (Civilian Non-institutional)</t>
  </si>
  <si>
    <t xml:space="preserve">Source: 2000 Census, PCT028. Data Unavailable in 2010 Census or ACS. </t>
  </si>
  <si>
    <t>Unicorporated</t>
  </si>
  <si>
    <t>Total disabilities tallied:</t>
  </si>
  <si>
    <t xml:space="preserve">    Sensory disability</t>
  </si>
  <si>
    <t xml:space="preserve">    Physical disability</t>
  </si>
  <si>
    <t xml:space="preserve">    Mental disability</t>
  </si>
  <si>
    <t xml:space="preserve">    Self-care disability</t>
  </si>
  <si>
    <t xml:space="preserve">    Go-outside-home disability</t>
  </si>
  <si>
    <t xml:space="preserve">    Employment disability</t>
  </si>
  <si>
    <t xml:space="preserve">  Total disabilities tallied for people 65 years and over:</t>
  </si>
  <si>
    <t>Source: 2000 Census PCT041, Data unavailable in 2010 Census. ACS data available only for County as a total, inclduign cities and unicorporated.</t>
  </si>
  <si>
    <t>Unicorporated County</t>
  </si>
  <si>
    <t>*For Extremely Low-Income (ELI) jurisdictions may either use available Census data to calculate the number of projected extremely low-income households ( see Overpayment Tab in this spreadsheet for the total number of extremely low income households), or presume 50 percent of the very low-income households qualify as extremely low-income households.</t>
  </si>
  <si>
    <t>Source ACS B25009</t>
  </si>
  <si>
    <t>Source: ACS 2007-2011 B17012</t>
  </si>
  <si>
    <t>Female Headed Households (2011)</t>
  </si>
  <si>
    <t xml:space="preserve">Percent </t>
  </si>
  <si>
    <t>Source: DOF Census 2010 Demographic Summary Profile</t>
  </si>
  <si>
    <t>Table 5a—Housing Occupancy (occupied units and vacant unit by type of vacancy) (.xls, &lt;1 MB)</t>
  </si>
  <si>
    <t>Source: DOF E-8 Historical Population and Housing Estimates - Organized by Geography (.xls, &lt;2MB)</t>
  </si>
  <si>
    <t>San Benito County</t>
  </si>
  <si>
    <t>Hollister</t>
  </si>
  <si>
    <t>San Juan Bautista</t>
  </si>
  <si>
    <t xml:space="preserve">    Source: State of California, Department of Finance, E-4 Population Estimates for Cities, Counties, and the State, 2011-2014, with 2010 Census Benchmark. Sacramento, California, May 2013.</t>
  </si>
  <si>
    <t>San Benito County, California</t>
  </si>
  <si>
    <t>Hollister, California</t>
  </si>
  <si>
    <t>San Juan Bautista, California</t>
  </si>
  <si>
    <t>Source: ACS 2008-2012 Table B25014</t>
  </si>
  <si>
    <t>Overcrowded Households (2012)</t>
  </si>
  <si>
    <t>Unincorporated San Benito County</t>
  </si>
  <si>
    <t>San Benito County, Total</t>
  </si>
  <si>
    <t>+/-207</t>
  </si>
  <si>
    <t>+/-452</t>
  </si>
  <si>
    <t>+/-19</t>
  </si>
  <si>
    <t>+/-178</t>
  </si>
  <si>
    <t>+/-270</t>
  </si>
  <si>
    <t>+/-268</t>
  </si>
  <si>
    <t>+/-201</t>
  </si>
  <si>
    <t>+/-149</t>
  </si>
  <si>
    <t>+/-130</t>
  </si>
  <si>
    <t>+/-154</t>
  </si>
  <si>
    <t>+/-444</t>
  </si>
  <si>
    <t>+/-231</t>
  </si>
  <si>
    <t>+/-220</t>
  </si>
  <si>
    <t>+/-230</t>
  </si>
  <si>
    <t>+/-187</t>
  </si>
  <si>
    <t>+/-126</t>
  </si>
  <si>
    <t>+/-99</t>
  </si>
  <si>
    <t>+/-269</t>
  </si>
  <si>
    <t>+/-94</t>
  </si>
  <si>
    <t>+/-412</t>
  </si>
  <si>
    <t>+/-75</t>
  </si>
  <si>
    <t>+/-13</t>
  </si>
  <si>
    <t>+/-272</t>
  </si>
  <si>
    <t>+/-22</t>
  </si>
  <si>
    <t>+/-243</t>
  </si>
  <si>
    <t>+/-21</t>
  </si>
  <si>
    <t>+/-143</t>
  </si>
  <si>
    <t>+/-20</t>
  </si>
  <si>
    <t>+/-390</t>
  </si>
  <si>
    <t>+/-80</t>
  </si>
  <si>
    <t>+/-221</t>
  </si>
  <si>
    <t>+/-17</t>
  </si>
  <si>
    <t>+/-173</t>
  </si>
  <si>
    <t>+/-44</t>
  </si>
  <si>
    <t>+/-197</t>
  </si>
  <si>
    <t>+/-43</t>
  </si>
  <si>
    <t>+/-145</t>
  </si>
  <si>
    <t>+/-30</t>
  </si>
  <si>
    <t>+/-29</t>
  </si>
  <si>
    <t>+/-14</t>
  </si>
  <si>
    <t>+/-38</t>
  </si>
  <si>
    <t>+/-5</t>
  </si>
  <si>
    <t>+/-252</t>
  </si>
  <si>
    <t>+/-241</t>
  </si>
  <si>
    <t>+/-42</t>
  </si>
  <si>
    <t>+/-309</t>
  </si>
  <si>
    <t>+/-234</t>
  </si>
  <si>
    <t>+/-248</t>
  </si>
  <si>
    <t>+/-11</t>
  </si>
  <si>
    <t>+/-274</t>
  </si>
  <si>
    <t>+/-208</t>
  </si>
  <si>
    <t>+/-170</t>
  </si>
  <si>
    <t>+/-151</t>
  </si>
  <si>
    <t>+/-102</t>
  </si>
  <si>
    <t>+/-192</t>
  </si>
  <si>
    <t>+/-171</t>
  </si>
  <si>
    <t>+/-52</t>
  </si>
  <si>
    <t>+/-260</t>
  </si>
  <si>
    <t>+/-239</t>
  </si>
  <si>
    <t>+/-212</t>
  </si>
  <si>
    <t>+/-33</t>
  </si>
  <si>
    <t>+/-216</t>
  </si>
  <si>
    <t>+/-200</t>
  </si>
  <si>
    <t>+/-28</t>
  </si>
  <si>
    <t>+/-34</t>
  </si>
  <si>
    <t>+/-124</t>
  </si>
  <si>
    <t>+/-107</t>
  </si>
  <si>
    <t>+/-133</t>
  </si>
  <si>
    <t>+/-118</t>
  </si>
  <si>
    <t>Hollister city, California</t>
  </si>
  <si>
    <t>San Juan Bautista city, California</t>
  </si>
  <si>
    <t>Single Attached</t>
  </si>
  <si>
    <t>Source : State of California, Department of Finance, E-5 Population and Housing Estimates for Cities, Counties and the State — January 1, 2011- 2013. Sacramento, California, May 2013</t>
  </si>
  <si>
    <t xml:space="preserve">    Aromas CDP </t>
  </si>
  <si>
    <t xml:space="preserve">    Hollister city </t>
  </si>
  <si>
    <t xml:space="preserve">    Ridgemark CDP </t>
  </si>
  <si>
    <t xml:space="preserve">    San Juan Bautista city </t>
  </si>
  <si>
    <t xml:space="preserve">    Tres Pinos CDP </t>
  </si>
  <si>
    <t xml:space="preserve">  Total disabilities tallied for people 5 to 64 years:</t>
  </si>
  <si>
    <t>Farmworkers – San Benito County</t>
  </si>
  <si>
    <t>Farmworkers by Days Worked - San Benito County</t>
  </si>
  <si>
    <t>Source: USDA Census of Farmworkers 2012</t>
  </si>
  <si>
    <t>Family Beds</t>
  </si>
  <si>
    <t>Adults Only Beds</t>
  </si>
  <si>
    <t>Child Only Beds</t>
  </si>
  <si>
    <t>Total Year Round Beds</t>
  </si>
  <si>
    <t>Seasonal</t>
  </si>
  <si>
    <t>Emergency Shelter</t>
  </si>
  <si>
    <t>Transitional Housing</t>
  </si>
  <si>
    <t>n/a</t>
  </si>
  <si>
    <t>Permanent Supportive Housing</t>
  </si>
  <si>
    <t xml:space="preserve">: https://www.onecpd.info/reports/CoC_HIC_State_CA_2012.pdf </t>
  </si>
  <si>
    <t>Homeless Needs</t>
  </si>
  <si>
    <t xml:space="preserve">Individual </t>
  </si>
  <si>
    <t>Persons in Families</t>
  </si>
  <si>
    <t xml:space="preserve"> Total Sheltered </t>
  </si>
  <si>
    <t> Total Unsheltered</t>
  </si>
  <si>
    <t xml:space="preserve"> Total Chronically Homeless </t>
  </si>
  <si>
    <t xml:space="preserve"> Total Chronically Sheltered</t>
  </si>
  <si>
    <t xml:space="preserve"> Total Chronically Unsheltered </t>
  </si>
  <si>
    <t>https://www.onecpd.info/resources/documents/2007-2012PITCountsbyCoC.xlsx</t>
  </si>
  <si>
    <t>Note:  Numbers are provided for the Salinas/Monterey and San Benito County Continuum of Care for which San Benito County is a participating member.  Numbers represent homeless needs for the total Continuum of Care area.</t>
  </si>
  <si>
    <t>Villa Luna Apartments</t>
  </si>
  <si>
    <t>San Benito</t>
  </si>
  <si>
    <t>850 Hillcrest Rd</t>
  </si>
  <si>
    <t>LMSA</t>
  </si>
  <si>
    <t>Prospect Villa Apartments</t>
  </si>
  <si>
    <t>998 Prospect Avenue</t>
  </si>
  <si>
    <t>Low Income Units</t>
  </si>
  <si>
    <t>Application Status</t>
  </si>
  <si>
    <t>Year 15 Date</t>
  </si>
  <si>
    <t>Prospect Villa II Apartments</t>
  </si>
  <si>
    <t>970 Prospect Ave</t>
  </si>
  <si>
    <t>Rancho Park</t>
  </si>
  <si>
    <t>12/31/1990</t>
  </si>
  <si>
    <t>12/17/1993</t>
  </si>
  <si>
    <t>Rustic Gardens</t>
  </si>
  <si>
    <t>2/10/1994</t>
  </si>
  <si>
    <t>190 Sierra Court</t>
  </si>
  <si>
    <t>Prospect Villa III Apartments</t>
  </si>
  <si>
    <t>4/25/1995</t>
  </si>
  <si>
    <t>960Prospect Ave</t>
  </si>
  <si>
    <t>Placed in Service</t>
  </si>
  <si>
    <t>Lado Del Rio Apartments</t>
  </si>
  <si>
    <t>10/28/2005</t>
  </si>
  <si>
    <t>900 &amp; 901 Del Rio Rd</t>
  </si>
  <si>
    <t>Vista Meadows Senior</t>
  </si>
  <si>
    <t>108 E. Park Street</t>
  </si>
  <si>
    <t>Gateway Palms Apartments</t>
  </si>
  <si>
    <t>455 Westside Blvd</t>
  </si>
  <si>
    <t>San Benito County  (Unincorporated)</t>
  </si>
  <si>
    <t>Own Hm</t>
  </si>
  <si>
    <t>Grand Total</t>
  </si>
  <si>
    <t>Zip Code</t>
  </si>
  <si>
    <t>Paicines</t>
  </si>
  <si>
    <t>Consumer Count</t>
  </si>
  <si>
    <t>City</t>
  </si>
  <si>
    <t xml:space="preserve">Active Consumers by Zip Code </t>
  </si>
  <si>
    <t>Table 18</t>
  </si>
  <si>
    <t>Table 19</t>
  </si>
  <si>
    <t>Total Households Characteristics</t>
  </si>
  <si>
    <t>Percent of Total Households</t>
  </si>
  <si>
    <t>Total occupied units ( households)</t>
  </si>
  <si>
    <t>Total Renter households</t>
  </si>
  <si>
    <t>Total Owner households</t>
  </si>
  <si>
    <t>Total lower income (0-80% of HAMFI) households</t>
  </si>
  <si>
    <t>Lower income renters (0-80%)</t>
  </si>
  <si>
    <t>Lower income owners (0-80%)</t>
  </si>
  <si>
    <t>Extremely low income renters (0-30%)</t>
  </si>
  <si>
    <t>Extremely low income owners (0-30%)</t>
  </si>
  <si>
    <t xml:space="preserve">Lower income households paying more than 50% </t>
  </si>
  <si>
    <t>Lower income renter HH severely overpaying</t>
  </si>
  <si>
    <t>Lower income owner HH severely overpaying</t>
  </si>
  <si>
    <t xml:space="preserve">                                      Extremely Low Income (0-30%)</t>
  </si>
  <si>
    <t>ELI Renter HH severely ovepaying</t>
  </si>
  <si>
    <t>ELI Owner HH severely overpaying</t>
  </si>
  <si>
    <t xml:space="preserve">                                      Income between 30%-50%</t>
  </si>
  <si>
    <t xml:space="preserve">                                      Income between 50% -80%</t>
  </si>
  <si>
    <t xml:space="preserve">Lower income households paying more than 30% </t>
  </si>
  <si>
    <t>Lower income renter HH overpaying</t>
  </si>
  <si>
    <t>Lower income owner HH overpaying</t>
  </si>
  <si>
    <t>Total Households Overpaying</t>
  </si>
  <si>
    <t>Total Renter Households Overpaying</t>
  </si>
  <si>
    <t>Total Owner Households Overpaying</t>
  </si>
  <si>
    <t>Renter Households Characteristics</t>
  </si>
  <si>
    <t>Total renter-occupied units (renter households)</t>
  </si>
  <si>
    <t>Total lower income (0-80% of HAMFI) renter households</t>
  </si>
  <si>
    <t>Lower income renters paying more than 30%  but less than 50%</t>
  </si>
  <si>
    <t xml:space="preserve">Lower income renters paying more than 50% </t>
  </si>
  <si>
    <t xml:space="preserve">Lower income renters paying more than 30% </t>
  </si>
  <si>
    <t xml:space="preserve">Lower income owner households paying in excess of 50% for housing </t>
  </si>
  <si>
    <t>Owner Households Characteristics</t>
  </si>
  <si>
    <t>Total owner- occupied units (owner households)</t>
  </si>
  <si>
    <t>Total lower income (0-80% of HAMFI) owner households</t>
  </si>
  <si>
    <t xml:space="preserve">Lower income owner households paying more than 30% but less than 50% </t>
  </si>
  <si>
    <t xml:space="preserve">Lower income owner households paying more than 50% </t>
  </si>
  <si>
    <t xml:space="preserve">Lower income owner households paying more than 30% </t>
  </si>
  <si>
    <t>Based ACS 2007-2011</t>
  </si>
  <si>
    <t>Lower income renter households paying in excess of 50% for housing (rent and utilities)</t>
  </si>
  <si>
    <t>Table 4 - San Benito County</t>
  </si>
  <si>
    <t>Table 5 - Hollister</t>
  </si>
  <si>
    <t>Table 6 - San Juan Bautista</t>
  </si>
  <si>
    <t>Table11</t>
  </si>
  <si>
    <t>Table 22</t>
  </si>
  <si>
    <t>Persons with Disabilities by Disability Type* and age (ACS 3 Yr Estimate 2009-2011)</t>
  </si>
  <si>
    <t>San Benito County Countywide</t>
  </si>
  <si>
    <t>Source: RHNA Plan available at: http://www.hcd.ca.gov/hpd/hrc/plan/he/</t>
  </si>
  <si>
    <t>Active Consumers by Zip Code and City (based upon CMF and CDER created 1/2/14)</t>
  </si>
  <si>
    <t>Population2</t>
  </si>
  <si>
    <t>Population3</t>
  </si>
  <si>
    <t>Population4</t>
  </si>
  <si>
    <t>Population5</t>
  </si>
  <si>
    <t>Column4</t>
  </si>
  <si>
    <r>
      <t xml:space="preserve">Source: CHAS Data Sets Table S10708 :  </t>
    </r>
    <r>
      <rPr>
        <sz val="11"/>
        <color rgb="FF0000FF"/>
        <rFont val="Calibri"/>
        <family val="2"/>
        <scheme val="minor"/>
      </rPr>
      <t>http://www.huduser.org/portal/datasets/cp.html</t>
    </r>
    <r>
      <rPr>
        <sz val="11"/>
        <rFont val="Calibri"/>
        <family val="2"/>
        <scheme val="minor"/>
      </rPr>
      <t xml:space="preserve"> </t>
    </r>
  </si>
  <si>
    <t xml:space="preserve"> HOUSING  UNITS by TYPE</t>
  </si>
  <si>
    <t>Percent2</t>
  </si>
  <si>
    <t>Percent3</t>
  </si>
  <si>
    <t>Percent4</t>
  </si>
  <si>
    <t>Percent5</t>
  </si>
  <si>
    <t xml:space="preserve"> 150 </t>
  </si>
  <si>
    <t>2011</t>
  </si>
  <si>
    <t>2012</t>
  </si>
  <si>
    <t>no data</t>
  </si>
  <si>
    <t xml:space="preserve">Table 1.a </t>
  </si>
  <si>
    <r>
      <t>Table 1</t>
    </r>
    <r>
      <rPr>
        <sz val="12"/>
        <rFont val="Calibri"/>
        <family val="2"/>
        <scheme val="minor"/>
      </rPr>
      <t xml:space="preserve"> </t>
    </r>
  </si>
  <si>
    <t>this sheet contain three  tables : table 4 San Benito County which is begins in cell  A3 .table 5 Hollister which is begins with A68 cell, table 6 San Juan Bautista  which is begins with A68 cell 134</t>
  </si>
  <si>
    <t>this sheet contain two tables : table 14 Active Consumers by Zip Code  which is begins in cell  A7  table 15  Active Consumers by Zip Code and City  which is begins in cell  A14</t>
  </si>
  <si>
    <t xml:space="preserve">this sheet contain one tables : table22 Regional Housing Need Allocation (RHNA) which is begins in cell  A3 </t>
  </si>
  <si>
    <t>THIS SHEETS CONTAIN TWO TABLE: TABLE17  Farmworkers by Days Worked - San Benito County  WHICH IS BAGIN WITH CELL A11</t>
  </si>
  <si>
    <t>No data</t>
  </si>
  <si>
    <t>No Data</t>
  </si>
  <si>
    <t>No Data3</t>
  </si>
  <si>
    <t>no data2</t>
  </si>
  <si>
    <t>no data3</t>
  </si>
  <si>
    <t>No data2</t>
  </si>
  <si>
    <t>No data3</t>
  </si>
  <si>
    <t>No data4</t>
  </si>
  <si>
    <t>No data5</t>
  </si>
  <si>
    <t>No data6</t>
  </si>
  <si>
    <t>No data7</t>
  </si>
  <si>
    <t>No data8</t>
  </si>
  <si>
    <t>No data9</t>
  </si>
  <si>
    <t>Nodata</t>
  </si>
  <si>
    <t>Source: ACS DP-03 2008-2012</t>
  </si>
  <si>
    <t>Nodata2</t>
  </si>
  <si>
    <t>Nodata3</t>
  </si>
  <si>
    <t>Nodata4</t>
  </si>
  <si>
    <t>Nodata5</t>
  </si>
  <si>
    <t>Nodata6</t>
  </si>
  <si>
    <t>Nodata7</t>
  </si>
  <si>
    <t>Nodata8</t>
  </si>
  <si>
    <t>Nodata9</t>
  </si>
  <si>
    <t>Nodata10</t>
  </si>
  <si>
    <t>Nodata11</t>
  </si>
  <si>
    <t>Nodata12</t>
  </si>
  <si>
    <t>Nodata13</t>
  </si>
  <si>
    <t>Nodata14</t>
  </si>
  <si>
    <t>Nodata15</t>
  </si>
  <si>
    <t>Nodata16</t>
  </si>
  <si>
    <t>Nodata17</t>
  </si>
  <si>
    <t>Nodata18</t>
  </si>
  <si>
    <t>COUNTRY/CITY</t>
  </si>
  <si>
    <t>Population1</t>
  </si>
  <si>
    <t>no data32</t>
  </si>
  <si>
    <t>no data33</t>
  </si>
  <si>
    <t>no data34</t>
  </si>
  <si>
    <t>Total Households by Tenure and Age (2007-2011)</t>
  </si>
  <si>
    <t>No data22</t>
  </si>
  <si>
    <t>No data222</t>
  </si>
  <si>
    <t>No data223</t>
  </si>
  <si>
    <t>No data224</t>
  </si>
  <si>
    <t>No data225</t>
  </si>
  <si>
    <t>No data226</t>
  </si>
  <si>
    <t>No data227</t>
  </si>
  <si>
    <t>No data228</t>
  </si>
  <si>
    <r>
      <t>California, all counties, and all places</t>
    </r>
    <r>
      <rPr>
        <sz val="11"/>
        <color theme="1"/>
        <rFont val="Calibri"/>
        <family val="2"/>
        <scheme val="minor"/>
      </rPr>
      <t xml:space="preserve"> (incorporated cities and Census Designated Places) - selected data:</t>
    </r>
  </si>
  <si>
    <t>Average Annual Change2</t>
  </si>
  <si>
    <t>San Benito County, California2</t>
  </si>
  <si>
    <t>Hollister, California2</t>
  </si>
  <si>
    <t>San Juan Bautista, California2</t>
  </si>
  <si>
    <t>Unicorporated area2</t>
  </si>
  <si>
    <t>Empty Column header</t>
  </si>
  <si>
    <t xml:space="preserve">Source: CHAS Data Sets Table S10708 :  http://www.huduser.org/portal/datasets/cp.html </t>
  </si>
  <si>
    <t xml:space="preserve"> </t>
  </si>
  <si>
    <t>Source: CHAS Data Sets Table S10708 :  http://www.huduser.org/portal/datasets/cp.html</t>
  </si>
  <si>
    <t>San Benito County, Total2</t>
  </si>
  <si>
    <t>Empty Column Header</t>
  </si>
  <si>
    <t>Empty Column Header2</t>
  </si>
  <si>
    <t>Empty Column Header3</t>
  </si>
  <si>
    <t>Household Size by Tenure (Including Large Households) (2007-2011)</t>
  </si>
  <si>
    <t>San Benito County 2</t>
  </si>
  <si>
    <t>Hollister, California 2</t>
  </si>
  <si>
    <t>San Juan Bautista, California 2</t>
  </si>
  <si>
    <t>Unincorporated 2</t>
  </si>
  <si>
    <t>Empty column header</t>
  </si>
  <si>
    <t>San Benito County2</t>
  </si>
  <si>
    <t>Hollister city, California2</t>
  </si>
  <si>
    <t>San Juan Bautista city, California2</t>
  </si>
  <si>
    <t>Unincorporated County2</t>
  </si>
  <si>
    <t>Total2</t>
  </si>
  <si>
    <t>Total3</t>
  </si>
  <si>
    <t>Single Detached2</t>
  </si>
  <si>
    <t>Single Detached3</t>
  </si>
  <si>
    <t>Single Attached2</t>
  </si>
  <si>
    <t>Single Attached3</t>
  </si>
  <si>
    <t>Two to Four2</t>
  </si>
  <si>
    <t>Two to Four3</t>
  </si>
  <si>
    <t>Five Plus2</t>
  </si>
  <si>
    <t>Five Plus3</t>
  </si>
  <si>
    <t>Mobile Homes2</t>
  </si>
  <si>
    <t>Mobile Homes3</t>
  </si>
  <si>
    <t>Individual 2</t>
  </si>
  <si>
    <t>Persons in Families2</t>
  </si>
  <si>
    <t>Title Two Or Six</t>
  </si>
  <si>
    <t>this sheet contain two tables : table 1 which is start in cell  A3 to H11,table 1.a which starts in cell A15 to  J23</t>
  </si>
  <si>
    <t>this sheet contain one tables : table 2 employement by industry which is begins in cell  A3 to I18</t>
  </si>
  <si>
    <t>this sheet contain one tables : table 3 Overcrowded Households (2012) which is begins in cell  A3 to H24</t>
  </si>
  <si>
    <t>this sheet contain three tables : table 7  Total Households by Tenure and Age (2007-2011)   which is begins in cell  A4 to J49.  table 8   Household Size by Tenure  which is begins in cell  A52 to J66, table 9  which is begins in cell  A70 to J78.</t>
  </si>
  <si>
    <t>this sheet contain one tables : table 10     which is begins in cell  A3 to S9</t>
  </si>
  <si>
    <t>this sheet contain two tables : table 12 Persons with Disability by Employment Status(ACS 2011) which is begins in cell A3 to I9. table 13 Persons with Disabilities by Disability Type* and age(ACS 3 Yr Estimate 2009-2011) which is begins in cell A14 to J28.</t>
  </si>
  <si>
    <t>this sheet contain two tables : table 14 Active Consumers by Zip Code which is begins in cell  A8 to H12.  table 15 Active Consumers by Zip Code and City (based upon CMF and CDER created 1/2/14) which is begins in cell  A16 to C19.</t>
  </si>
  <si>
    <t>this sheet contain two tables : table 16 Farmworkers – San Benito County which is begins in cell  A5 to C6. table 17 Farmworkers by Days Worked - San Benito County   which is begins in cell  A11 to D19.</t>
  </si>
  <si>
    <t>this sheet contain two tables : table 18 Homeless Facilities which is begins in cell  A5 to F9. table 19 Homeless Needs  which is begins in cell  A16 to G23.</t>
  </si>
  <si>
    <t>this sheet contain two tables : table 20 HUD-Assisted Housing Units which is begins in cell  A3 to R4.  table21LIHTC-Assisted Housing Units  which is begins in cell  A7 to M15.</t>
  </si>
  <si>
    <t>this sheet contain one tables : table 11 which is begins in cell  A4 to M11.</t>
  </si>
  <si>
    <t>End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</si>
</sst>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mm/dd/yyyy"/>
    <numFmt numFmtId="168" formatCode="dd/mm/yyyy"/>
  </numFmts>
  <fonts count="101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rgb="FF943634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b/>
      <sz val="11"/>
      <color theme="0"/>
      <name val="Calibri"/>
      <family val="2"/>
      <scheme val="minor"/>
    </font>
    <font>
      <sz val="11"/>
      <color rgb="FF9C6500"/>
      <name val="Arial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u/>
      <sz val="7.5"/>
      <color indexed="12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9" tint="-0.499984740745262"/>
      <name val="Calibri"/>
      <family val="2"/>
    </font>
    <font>
      <b/>
      <sz val="12"/>
      <color rgb="FFFFFFFF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3" tint="0.399975585192419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sz val="9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b/>
      <sz val="12"/>
      <color theme="6" tint="0.59999389629810485"/>
      <name val="Calibri"/>
      <family val="2"/>
      <scheme val="minor"/>
    </font>
    <font>
      <b/>
      <sz val="11"/>
      <color rgb="FF943634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2"/>
      <color rgb="FF08080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963634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0">
    <xf numFmtId="0" fontId="0" fillId="0" borderId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3" fillId="0" borderId="0"/>
    <xf numFmtId="0" fontId="10" fillId="0" borderId="0"/>
    <xf numFmtId="0" fontId="9" fillId="0" borderId="0"/>
    <xf numFmtId="0" fontId="13" fillId="0" borderId="0"/>
    <xf numFmtId="0" fontId="7" fillId="0" borderId="0"/>
    <xf numFmtId="0" fontId="1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/>
    <xf numFmtId="43" fontId="13" fillId="0" borderId="0" applyFont="0" applyFill="0" applyBorder="0" applyAlignment="0" applyProtection="0"/>
    <xf numFmtId="0" fontId="19" fillId="14" borderId="0" applyNumberFormat="0" applyBorder="0" applyAlignment="0" applyProtection="0"/>
    <xf numFmtId="9" fontId="1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5" fillId="0" borderId="0"/>
    <xf numFmtId="0" fontId="28" fillId="18" borderId="0" applyNumberFormat="0" applyBorder="0" applyAlignment="0" applyProtection="0"/>
    <xf numFmtId="0" fontId="29" fillId="17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3" fillId="0" borderId="0"/>
    <xf numFmtId="0" fontId="10" fillId="0" borderId="0"/>
    <xf numFmtId="0" fontId="10" fillId="0" borderId="0"/>
    <xf numFmtId="0" fontId="9" fillId="0" borderId="0"/>
    <xf numFmtId="0" fontId="7" fillId="0" borderId="0"/>
    <xf numFmtId="0" fontId="9" fillId="0" borderId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2" fillId="0" borderId="73" applyNumberFormat="0" applyFill="0" applyAlignment="0" applyProtection="0"/>
    <xf numFmtId="0" fontId="33" fillId="0" borderId="74" applyNumberFormat="0" applyFill="0" applyAlignment="0" applyProtection="0"/>
  </cellStyleXfs>
  <cellXfs count="682">
    <xf numFmtId="0" fontId="0" fillId="0" borderId="0" xfId="0"/>
    <xf numFmtId="0" fontId="2" fillId="6" borderId="5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14" fillId="0" borderId="0" xfId="0" applyFont="1"/>
    <xf numFmtId="0" fontId="8" fillId="0" borderId="0" xfId="0" applyFont="1"/>
    <xf numFmtId="0" fontId="15" fillId="9" borderId="28" xfId="0" applyFont="1" applyFill="1" applyBorder="1" applyAlignment="1">
      <alignment horizontal="right"/>
    </xf>
    <xf numFmtId="0" fontId="15" fillId="9" borderId="18" xfId="0" applyFont="1" applyFill="1" applyBorder="1"/>
    <xf numFmtId="0" fontId="15" fillId="9" borderId="36" xfId="0" applyFont="1" applyFill="1" applyBorder="1"/>
    <xf numFmtId="0" fontId="15" fillId="9" borderId="34" xfId="0" applyFont="1" applyFill="1" applyBorder="1"/>
    <xf numFmtId="0" fontId="15" fillId="9" borderId="35" xfId="0" applyFont="1" applyFill="1" applyBorder="1"/>
    <xf numFmtId="0" fontId="16" fillId="0" borderId="0" xfId="0" applyFont="1"/>
    <xf numFmtId="0" fontId="16" fillId="0" borderId="4" xfId="0" applyFont="1" applyBorder="1"/>
    <xf numFmtId="0" fontId="16" fillId="0" borderId="6" xfId="0" applyFont="1" applyBorder="1"/>
    <xf numFmtId="0" fontId="15" fillId="0" borderId="0" xfId="0" applyFont="1"/>
    <xf numFmtId="164" fontId="0" fillId="0" borderId="28" xfId="2" applyNumberFormat="1" applyFont="1" applyBorder="1"/>
    <xf numFmtId="1" fontId="15" fillId="0" borderId="0" xfId="0" applyNumberFormat="1" applyFont="1" applyAlignment="1">
      <alignment horizontal="center"/>
    </xf>
    <xf numFmtId="0" fontId="0" fillId="0" borderId="0" xfId="0"/>
    <xf numFmtId="0" fontId="20" fillId="0" borderId="0" xfId="8" applyFont="1" applyFill="1" applyBorder="1" applyAlignment="1">
      <alignment horizontal="right" wrapText="1"/>
    </xf>
    <xf numFmtId="0" fontId="20" fillId="0" borderId="0" xfId="8" applyFont="1"/>
    <xf numFmtId="0" fontId="23" fillId="0" borderId="0" xfId="0" applyFont="1"/>
    <xf numFmtId="0" fontId="24" fillId="0" borderId="0" xfId="0" applyFont="1"/>
    <xf numFmtId="0" fontId="21" fillId="15" borderId="28" xfId="0" applyFont="1" applyFill="1" applyBorder="1" applyAlignment="1">
      <alignment horizontal="center"/>
    </xf>
    <xf numFmtId="0" fontId="0" fillId="0" borderId="0" xfId="0"/>
    <xf numFmtId="0" fontId="15" fillId="0" borderId="0" xfId="0" applyFont="1" applyAlignment="1">
      <alignment wrapText="1"/>
    </xf>
    <xf numFmtId="0" fontId="5" fillId="9" borderId="5" xfId="0" applyFont="1" applyFill="1" applyBorder="1" applyAlignment="1">
      <alignment vertical="center" wrapText="1"/>
    </xf>
    <xf numFmtId="0" fontId="26" fillId="9" borderId="6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9" fontId="3" fillId="0" borderId="0" xfId="2" applyFont="1" applyBorder="1" applyAlignment="1">
      <alignment vertical="center" wrapText="1"/>
    </xf>
    <xf numFmtId="10" fontId="0" fillId="0" borderId="28" xfId="2" applyNumberFormat="1" applyFont="1" applyBorder="1"/>
    <xf numFmtId="10" fontId="15" fillId="13" borderId="28" xfId="2" applyNumberFormat="1" applyFont="1" applyFill="1" applyBorder="1" applyAlignment="1">
      <alignment vertical="center"/>
    </xf>
    <xf numFmtId="0" fontId="15" fillId="13" borderId="28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0" fillId="13" borderId="28" xfId="0" applyFont="1" applyFill="1" applyBorder="1" applyAlignment="1">
      <alignment vertical="center"/>
    </xf>
    <xf numFmtId="0" fontId="0" fillId="0" borderId="0" xfId="0" applyFont="1"/>
    <xf numFmtId="0" fontId="20" fillId="0" borderId="0" xfId="8" applyFont="1" applyFill="1"/>
    <xf numFmtId="0" fontId="0" fillId="0" borderId="0" xfId="0"/>
    <xf numFmtId="164" fontId="0" fillId="0" borderId="0" xfId="2" applyNumberFormat="1" applyFont="1" applyBorder="1"/>
    <xf numFmtId="164" fontId="0" fillId="7" borderId="28" xfId="2" applyNumberFormat="1" applyFont="1" applyFill="1" applyBorder="1"/>
    <xf numFmtId="164" fontId="0" fillId="7" borderId="18" xfId="2" applyNumberFormat="1" applyFont="1" applyFill="1" applyBorder="1"/>
    <xf numFmtId="164" fontId="0" fillId="7" borderId="30" xfId="2" applyNumberFormat="1" applyFont="1" applyFill="1" applyBorder="1"/>
    <xf numFmtId="164" fontId="0" fillId="7" borderId="51" xfId="2" applyNumberFormat="1" applyFont="1" applyFill="1" applyBorder="1"/>
    <xf numFmtId="164" fontId="0" fillId="7" borderId="64" xfId="2" applyNumberFormat="1" applyFont="1" applyFill="1" applyBorder="1"/>
    <xf numFmtId="0" fontId="23" fillId="7" borderId="0" xfId="0" applyFont="1" applyFill="1"/>
    <xf numFmtId="0" fontId="8" fillId="7" borderId="0" xfId="0" applyFont="1" applyFill="1"/>
    <xf numFmtId="3" fontId="23" fillId="21" borderId="28" xfId="0" applyNumberFormat="1" applyFont="1" applyFill="1" applyBorder="1"/>
    <xf numFmtId="3" fontId="23" fillId="21" borderId="0" xfId="0" applyNumberFormat="1" applyFont="1" applyFill="1" applyBorder="1"/>
    <xf numFmtId="3" fontId="23" fillId="21" borderId="4" xfId="0" applyNumberFormat="1" applyFont="1" applyFill="1" applyBorder="1"/>
    <xf numFmtId="3" fontId="23" fillId="21" borderId="67" xfId="0" applyNumberFormat="1" applyFont="1" applyFill="1" applyBorder="1"/>
    <xf numFmtId="3" fontId="23" fillId="21" borderId="18" xfId="0" applyNumberFormat="1" applyFont="1" applyFill="1" applyBorder="1"/>
    <xf numFmtId="3" fontId="23" fillId="21" borderId="68" xfId="0" applyNumberFormat="1" applyFont="1" applyFill="1" applyBorder="1"/>
    <xf numFmtId="3" fontId="23" fillId="21" borderId="52" xfId="0" applyNumberFormat="1" applyFont="1" applyFill="1" applyBorder="1"/>
    <xf numFmtId="3" fontId="23" fillId="21" borderId="66" xfId="0" applyNumberFormat="1" applyFont="1" applyFill="1" applyBorder="1"/>
    <xf numFmtId="3" fontId="23" fillId="21" borderId="40" xfId="0" applyNumberFormat="1" applyFont="1" applyFill="1" applyBorder="1"/>
    <xf numFmtId="0" fontId="15" fillId="9" borderId="37" xfId="0" applyFont="1" applyFill="1" applyBorder="1" applyAlignment="1"/>
    <xf numFmtId="0" fontId="15" fillId="9" borderId="38" xfId="0" applyFont="1" applyFill="1" applyBorder="1" applyAlignment="1"/>
    <xf numFmtId="0" fontId="30" fillId="0" borderId="43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35" fillId="0" borderId="0" xfId="0" applyFont="1" applyAlignment="1">
      <alignment vertical="top"/>
    </xf>
    <xf numFmtId="0" fontId="36" fillId="0" borderId="73" xfId="38" applyFont="1"/>
    <xf numFmtId="0" fontId="37" fillId="0" borderId="0" xfId="39" applyFont="1" applyBorder="1"/>
    <xf numFmtId="0" fontId="15" fillId="9" borderId="75" xfId="0" applyFont="1" applyFill="1" applyBorder="1" applyAlignment="1"/>
    <xf numFmtId="0" fontId="15" fillId="9" borderId="70" xfId="0" applyFont="1" applyFill="1" applyBorder="1" applyAlignment="1"/>
    <xf numFmtId="0" fontId="23" fillId="22" borderId="42" xfId="0" applyFont="1" applyFill="1" applyBorder="1"/>
    <xf numFmtId="164" fontId="23" fillId="22" borderId="41" xfId="2" applyNumberFormat="1" applyFont="1" applyFill="1" applyBorder="1"/>
    <xf numFmtId="164" fontId="0" fillId="0" borderId="0" xfId="2" applyNumberFormat="1" applyFont="1" applyBorder="1" applyAlignment="1">
      <alignment horizontal="right"/>
    </xf>
    <xf numFmtId="164" fontId="0" fillId="0" borderId="4" xfId="2" applyNumberFormat="1" applyFont="1" applyBorder="1" applyAlignment="1">
      <alignment horizontal="right"/>
    </xf>
    <xf numFmtId="164" fontId="0" fillId="8" borderId="60" xfId="2" applyNumberFormat="1" applyFont="1" applyFill="1" applyBorder="1"/>
    <xf numFmtId="164" fontId="0" fillId="8" borderId="0" xfId="2" applyNumberFormat="1" applyFont="1" applyFill="1" applyBorder="1" applyAlignment="1">
      <alignment horizontal="right"/>
    </xf>
    <xf numFmtId="164" fontId="0" fillId="8" borderId="60" xfId="2" applyNumberFormat="1" applyFont="1" applyFill="1" applyBorder="1" applyAlignment="1">
      <alignment horizontal="right"/>
    </xf>
    <xf numFmtId="164" fontId="0" fillId="0" borderId="4" xfId="2" applyNumberFormat="1" applyFont="1" applyBorder="1"/>
    <xf numFmtId="164" fontId="0" fillId="20" borderId="44" xfId="2" applyNumberFormat="1" applyFont="1" applyFill="1" applyBorder="1"/>
    <xf numFmtId="164" fontId="0" fillId="20" borderId="0" xfId="2" applyNumberFormat="1" applyFont="1" applyFill="1" applyBorder="1" applyAlignment="1">
      <alignment horizontal="right"/>
    </xf>
    <xf numFmtId="164" fontId="0" fillId="20" borderId="60" xfId="2" applyNumberFormat="1" applyFont="1" applyFill="1" applyBorder="1" applyAlignment="1">
      <alignment horizontal="right"/>
    </xf>
    <xf numFmtId="164" fontId="0" fillId="7" borderId="67" xfId="2" applyNumberFormat="1" applyFont="1" applyFill="1" applyBorder="1" applyAlignment="1">
      <alignment horizontal="right"/>
    </xf>
    <xf numFmtId="164" fontId="0" fillId="7" borderId="78" xfId="2" applyNumberFormat="1" applyFont="1" applyFill="1" applyBorder="1" applyAlignment="1">
      <alignment horizontal="right"/>
    </xf>
    <xf numFmtId="164" fontId="0" fillId="7" borderId="68" xfId="2" applyNumberFormat="1" applyFont="1" applyFill="1" applyBorder="1"/>
    <xf numFmtId="164" fontId="0" fillId="7" borderId="0" xfId="2" applyNumberFormat="1" applyFont="1" applyFill="1" applyBorder="1" applyAlignment="1">
      <alignment horizontal="right"/>
    </xf>
    <xf numFmtId="164" fontId="0" fillId="7" borderId="4" xfId="2" applyNumberFormat="1" applyFont="1" applyFill="1" applyBorder="1" applyAlignment="1">
      <alignment horizontal="right"/>
    </xf>
    <xf numFmtId="164" fontId="0" fillId="7" borderId="0" xfId="2" applyNumberFormat="1" applyFont="1" applyFill="1" applyBorder="1"/>
    <xf numFmtId="164" fontId="0" fillId="7" borderId="4" xfId="2" applyNumberFormat="1" applyFont="1" applyFill="1" applyBorder="1"/>
    <xf numFmtId="0" fontId="35" fillId="7" borderId="0" xfId="0" applyFont="1" applyFill="1" applyBorder="1"/>
    <xf numFmtId="0" fontId="35" fillId="7" borderId="0" xfId="0" applyFont="1" applyFill="1"/>
    <xf numFmtId="0" fontId="23" fillId="8" borderId="42" xfId="0" applyFont="1" applyFill="1" applyBorder="1"/>
    <xf numFmtId="3" fontId="38" fillId="21" borderId="67" xfId="0" applyNumberFormat="1" applyFont="1" applyFill="1" applyBorder="1"/>
    <xf numFmtId="3" fontId="38" fillId="21" borderId="18" xfId="0" applyNumberFormat="1" applyFont="1" applyFill="1" applyBorder="1"/>
    <xf numFmtId="3" fontId="38" fillId="21" borderId="68" xfId="0" applyNumberFormat="1" applyFont="1" applyFill="1" applyBorder="1"/>
    <xf numFmtId="3" fontId="38" fillId="21" borderId="52" xfId="0" applyNumberFormat="1" applyFont="1" applyFill="1" applyBorder="1"/>
    <xf numFmtId="3" fontId="38" fillId="21" borderId="66" xfId="0" applyNumberFormat="1" applyFont="1" applyFill="1" applyBorder="1"/>
    <xf numFmtId="3" fontId="38" fillId="21" borderId="40" xfId="0" applyNumberFormat="1" applyFont="1" applyFill="1" applyBorder="1"/>
    <xf numFmtId="3" fontId="38" fillId="21" borderId="30" xfId="0" applyNumberFormat="1" applyFont="1" applyFill="1" applyBorder="1"/>
    <xf numFmtId="0" fontId="38" fillId="7" borderId="42" xfId="0" applyFont="1" applyFill="1" applyBorder="1"/>
    <xf numFmtId="0" fontId="38" fillId="7" borderId="70" xfId="0" applyFont="1" applyFill="1" applyBorder="1"/>
    <xf numFmtId="0" fontId="38" fillId="7" borderId="76" xfId="0" applyFont="1" applyFill="1" applyBorder="1"/>
    <xf numFmtId="0" fontId="38" fillId="7" borderId="0" xfId="0" applyFont="1" applyFill="1" applyBorder="1"/>
    <xf numFmtId="0" fontId="38" fillId="7" borderId="4" xfId="0" applyFont="1" applyFill="1" applyBorder="1"/>
    <xf numFmtId="164" fontId="38" fillId="7" borderId="28" xfId="2" applyNumberFormat="1" applyFont="1" applyFill="1" applyBorder="1"/>
    <xf numFmtId="164" fontId="38" fillId="7" borderId="18" xfId="2" applyNumberFormat="1" applyFont="1" applyFill="1" applyBorder="1"/>
    <xf numFmtId="164" fontId="38" fillId="7" borderId="30" xfId="2" applyNumberFormat="1" applyFont="1" applyFill="1" applyBorder="1"/>
    <xf numFmtId="164" fontId="38" fillId="7" borderId="51" xfId="2" applyNumberFormat="1" applyFont="1" applyFill="1" applyBorder="1"/>
    <xf numFmtId="164" fontId="38" fillId="7" borderId="64" xfId="2" applyNumberFormat="1" applyFont="1" applyFill="1" applyBorder="1"/>
    <xf numFmtId="0" fontId="36" fillId="0" borderId="0" xfId="38" applyFont="1" applyBorder="1" applyAlignment="1">
      <alignment horizontal="center" wrapText="1"/>
    </xf>
    <xf numFmtId="0" fontId="31" fillId="0" borderId="43" xfId="0" applyFont="1" applyBorder="1" applyAlignment="1"/>
    <xf numFmtId="0" fontId="31" fillId="0" borderId="44" xfId="0" applyFont="1" applyBorder="1" applyAlignment="1"/>
    <xf numFmtId="0" fontId="31" fillId="0" borderId="61" xfId="0" applyFont="1" applyBorder="1" applyAlignment="1"/>
    <xf numFmtId="0" fontId="16" fillId="0" borderId="0" xfId="0" applyFont="1" applyBorder="1"/>
    <xf numFmtId="164" fontId="21" fillId="15" borderId="60" xfId="2" applyNumberFormat="1" applyFont="1" applyFill="1" applyBorder="1"/>
    <xf numFmtId="164" fontId="21" fillId="15" borderId="41" xfId="2" applyNumberFormat="1" applyFont="1" applyFill="1" applyBorder="1" applyAlignment="1">
      <alignment horizontal="right"/>
    </xf>
    <xf numFmtId="164" fontId="21" fillId="15" borderId="67" xfId="2" applyNumberFormat="1" applyFont="1" applyFill="1" applyBorder="1" applyAlignment="1">
      <alignment horizontal="right"/>
    </xf>
    <xf numFmtId="0" fontId="21" fillId="15" borderId="65" xfId="0" applyFont="1" applyFill="1" applyBorder="1"/>
    <xf numFmtId="0" fontId="21" fillId="15" borderId="42" xfId="0" applyFont="1" applyFill="1" applyBorder="1" applyAlignment="1">
      <alignment horizontal="right"/>
    </xf>
    <xf numFmtId="0" fontId="21" fillId="15" borderId="70" xfId="0" applyFont="1" applyFill="1" applyBorder="1" applyAlignment="1">
      <alignment horizontal="right"/>
    </xf>
    <xf numFmtId="0" fontId="15" fillId="0" borderId="41" xfId="0" applyFont="1" applyBorder="1" applyAlignment="1"/>
    <xf numFmtId="164" fontId="0" fillId="0" borderId="45" xfId="2" applyNumberFormat="1" applyFont="1" applyBorder="1"/>
    <xf numFmtId="164" fontId="0" fillId="0" borderId="18" xfId="2" applyNumberFormat="1" applyFont="1" applyBorder="1"/>
    <xf numFmtId="164" fontId="0" fillId="0" borderId="69" xfId="2" applyNumberFormat="1" applyFont="1" applyBorder="1"/>
    <xf numFmtId="0" fontId="15" fillId="7" borderId="44" xfId="0" applyFont="1" applyFill="1" applyBorder="1" applyAlignment="1"/>
    <xf numFmtId="0" fontId="15" fillId="7" borderId="41" xfId="0" applyFont="1" applyFill="1" applyBorder="1" applyAlignment="1"/>
    <xf numFmtId="165" fontId="0" fillId="7" borderId="28" xfId="15" applyNumberFormat="1" applyFont="1" applyFill="1" applyBorder="1" applyAlignment="1">
      <alignment horizontal="right"/>
    </xf>
    <xf numFmtId="164" fontId="0" fillId="7" borderId="45" xfId="2" applyNumberFormat="1" applyFont="1" applyFill="1" applyBorder="1"/>
    <xf numFmtId="0" fontId="36" fillId="7" borderId="60" xfId="38" applyFont="1" applyFill="1" applyBorder="1" applyAlignment="1">
      <alignment vertical="center"/>
    </xf>
    <xf numFmtId="0" fontId="37" fillId="10" borderId="60" xfId="39" applyFont="1" applyFill="1" applyBorder="1" applyAlignment="1">
      <alignment horizontal="left" vertical="top" wrapText="1"/>
    </xf>
    <xf numFmtId="0" fontId="36" fillId="0" borderId="60" xfId="38" applyFont="1" applyBorder="1" applyAlignment="1">
      <alignment horizontal="left" wrapText="1"/>
    </xf>
    <xf numFmtId="0" fontId="36" fillId="0" borderId="60" xfId="38" applyFont="1" applyBorder="1" applyAlignment="1">
      <alignment horizontal="center"/>
    </xf>
    <xf numFmtId="0" fontId="36" fillId="0" borderId="60" xfId="38" applyFont="1" applyFill="1" applyBorder="1" applyAlignment="1"/>
    <xf numFmtId="0" fontId="37" fillId="0" borderId="60" xfId="39" applyFont="1" applyBorder="1"/>
    <xf numFmtId="0" fontId="15" fillId="0" borderId="40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10" fontId="0" fillId="7" borderId="28" xfId="2" applyNumberFormat="1" applyFont="1" applyFill="1" applyBorder="1"/>
    <xf numFmtId="0" fontId="0" fillId="7" borderId="28" xfId="0" applyFont="1" applyFill="1" applyBorder="1" applyAlignment="1">
      <alignment vertical="center"/>
    </xf>
    <xf numFmtId="9" fontId="15" fillId="7" borderId="28" xfId="0" applyNumberFormat="1" applyFont="1" applyFill="1" applyBorder="1"/>
    <xf numFmtId="3" fontId="0" fillId="7" borderId="28" xfId="0" applyNumberFormat="1" applyFont="1" applyFill="1" applyBorder="1" applyAlignment="1">
      <alignment horizontal="center" vertical="center"/>
    </xf>
    <xf numFmtId="9" fontId="15" fillId="7" borderId="33" xfId="0" applyNumberFormat="1" applyFont="1" applyFill="1" applyBorder="1"/>
    <xf numFmtId="10" fontId="15" fillId="7" borderId="28" xfId="2" applyNumberFormat="1" applyFont="1" applyFill="1" applyBorder="1" applyAlignment="1">
      <alignment vertical="center"/>
    </xf>
    <xf numFmtId="0" fontId="15" fillId="7" borderId="28" xfId="0" applyFont="1" applyFill="1" applyBorder="1" applyAlignment="1">
      <alignment vertical="center"/>
    </xf>
    <xf numFmtId="0" fontId="18" fillId="15" borderId="0" xfId="0" applyFont="1" applyFill="1" applyAlignment="1">
      <alignment wrapText="1"/>
    </xf>
    <xf numFmtId="0" fontId="36" fillId="0" borderId="60" xfId="38" applyFont="1" applyBorder="1"/>
    <xf numFmtId="0" fontId="1" fillId="3" borderId="12" xfId="0" applyFont="1" applyFill="1" applyBorder="1" applyAlignment="1">
      <alignment vertical="center" wrapText="1"/>
    </xf>
    <xf numFmtId="165" fontId="0" fillId="0" borderId="8" xfId="15" applyNumberFormat="1" applyFont="1" applyBorder="1"/>
    <xf numFmtId="165" fontId="0" fillId="0" borderId="1" xfId="15" applyNumberFormat="1" applyFont="1" applyBorder="1"/>
    <xf numFmtId="165" fontId="0" fillId="7" borderId="8" xfId="15" applyNumberFormat="1" applyFont="1" applyFill="1" applyBorder="1"/>
    <xf numFmtId="165" fontId="0" fillId="7" borderId="1" xfId="15" applyNumberFormat="1" applyFont="1" applyFill="1" applyBorder="1"/>
    <xf numFmtId="165" fontId="0" fillId="7" borderId="1" xfId="15" applyNumberFormat="1" applyFont="1" applyFill="1" applyBorder="1" applyAlignment="1">
      <alignment vertical="center" wrapText="1"/>
    </xf>
    <xf numFmtId="0" fontId="40" fillId="0" borderId="0" xfId="38" applyFont="1" applyBorder="1"/>
    <xf numFmtId="0" fontId="21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Border="1" applyAlignment="1">
      <alignment vertical="center" wrapText="1"/>
    </xf>
    <xf numFmtId="0" fontId="3" fillId="0" borderId="2" xfId="1" applyBorder="1" applyAlignment="1">
      <alignment vertical="center" wrapText="1"/>
    </xf>
    <xf numFmtId="0" fontId="3" fillId="0" borderId="2" xfId="1" applyBorder="1" applyAlignment="1"/>
    <xf numFmtId="0" fontId="41" fillId="15" borderId="60" xfId="0" applyFont="1" applyFill="1" applyBorder="1" applyAlignment="1">
      <alignment wrapText="1"/>
    </xf>
    <xf numFmtId="0" fontId="21" fillId="7" borderId="28" xfId="0" applyFont="1" applyFill="1" applyBorder="1"/>
    <xf numFmtId="0" fontId="42" fillId="0" borderId="12" xfId="0" applyFont="1" applyBorder="1" applyAlignment="1">
      <alignment vertical="center" wrapText="1"/>
    </xf>
    <xf numFmtId="0" fontId="21" fillId="7" borderId="0" xfId="0" applyFont="1" applyFill="1" applyBorder="1"/>
    <xf numFmtId="0" fontId="21" fillId="7" borderId="67" xfId="0" applyFont="1" applyFill="1" applyBorder="1" applyAlignment="1"/>
    <xf numFmtId="0" fontId="0" fillId="7" borderId="28" xfId="0" applyFont="1" applyFill="1" applyBorder="1"/>
    <xf numFmtId="0" fontId="0" fillId="0" borderId="0" xfId="0" applyFont="1" applyAlignment="1"/>
    <xf numFmtId="0" fontId="0" fillId="7" borderId="29" xfId="0" applyFont="1" applyFill="1" applyBorder="1"/>
    <xf numFmtId="0" fontId="0" fillId="7" borderId="30" xfId="0" applyFont="1" applyFill="1" applyBorder="1" applyAlignment="1">
      <alignment horizontal="right"/>
    </xf>
    <xf numFmtId="0" fontId="0" fillId="7" borderId="30" xfId="0" applyFont="1" applyFill="1" applyBorder="1"/>
    <xf numFmtId="0" fontId="0" fillId="7" borderId="32" xfId="0" applyFont="1" applyFill="1" applyBorder="1"/>
    <xf numFmtId="0" fontId="0" fillId="7" borderId="28" xfId="0" applyFont="1" applyFill="1" applyBorder="1" applyAlignment="1">
      <alignment horizontal="right"/>
    </xf>
    <xf numFmtId="0" fontId="0" fillId="0" borderId="32" xfId="0" applyFont="1" applyBorder="1"/>
    <xf numFmtId="0" fontId="0" fillId="0" borderId="28" xfId="0" applyFont="1" applyBorder="1" applyAlignment="1">
      <alignment horizontal="right"/>
    </xf>
    <xf numFmtId="0" fontId="0" fillId="0" borderId="28" xfId="0" applyFont="1" applyBorder="1"/>
    <xf numFmtId="0" fontId="3" fillId="0" borderId="12" xfId="1" applyFont="1" applyBorder="1" applyAlignment="1">
      <alignment horizontal="center"/>
    </xf>
    <xf numFmtId="0" fontId="34" fillId="0" borderId="1" xfId="1" applyFont="1" applyBorder="1" applyAlignment="1">
      <alignment vertical="center" wrapText="1"/>
    </xf>
    <xf numFmtId="0" fontId="41" fillId="15" borderId="87" xfId="0" applyFont="1" applyFill="1" applyBorder="1" applyAlignment="1">
      <alignment wrapText="1"/>
    </xf>
    <xf numFmtId="0" fontId="21" fillId="0" borderId="0" xfId="0" applyFont="1" applyAlignment="1">
      <alignment horizontal="left" wrapText="1"/>
    </xf>
    <xf numFmtId="0" fontId="45" fillId="3" borderId="0" xfId="0" applyFont="1" applyFill="1" applyBorder="1" applyAlignment="1">
      <alignment vertical="center" wrapText="1"/>
    </xf>
    <xf numFmtId="3" fontId="0" fillId="21" borderId="30" xfId="0" applyNumberFormat="1" applyFont="1" applyFill="1" applyBorder="1"/>
    <xf numFmtId="3" fontId="0" fillId="21" borderId="34" xfId="0" applyNumberFormat="1" applyFont="1" applyFill="1" applyBorder="1"/>
    <xf numFmtId="3" fontId="0" fillId="21" borderId="68" xfId="0" applyNumberFormat="1" applyFont="1" applyFill="1" applyBorder="1"/>
    <xf numFmtId="0" fontId="0" fillId="0" borderId="50" xfId="0" applyFont="1" applyBorder="1"/>
    <xf numFmtId="3" fontId="0" fillId="7" borderId="28" xfId="0" applyNumberFormat="1" applyFont="1" applyFill="1" applyBorder="1" applyAlignment="1">
      <alignment horizontal="right"/>
    </xf>
    <xf numFmtId="165" fontId="0" fillId="0" borderId="28" xfId="0" applyNumberFormat="1" applyFont="1" applyBorder="1" applyAlignment="1">
      <alignment horizontal="right"/>
    </xf>
    <xf numFmtId="165" fontId="0" fillId="7" borderId="28" xfId="0" applyNumberFormat="1" applyFont="1" applyFill="1" applyBorder="1" applyAlignment="1">
      <alignment horizontal="right"/>
    </xf>
    <xf numFmtId="0" fontId="46" fillId="2" borderId="12" xfId="0" applyFont="1" applyFill="1" applyBorder="1" applyAlignment="1">
      <alignment horizontal="center"/>
    </xf>
    <xf numFmtId="0" fontId="47" fillId="2" borderId="8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8" fillId="2" borderId="14" xfId="0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horizontal="center" vertical="center"/>
    </xf>
    <xf numFmtId="0" fontId="50" fillId="0" borderId="0" xfId="10" applyFont="1"/>
    <xf numFmtId="0" fontId="49" fillId="0" borderId="0" xfId="13" applyFont="1" applyFill="1" applyAlignment="1">
      <alignment horizontal="left"/>
    </xf>
    <xf numFmtId="0" fontId="23" fillId="7" borderId="28" xfId="12" applyFont="1" applyFill="1" applyBorder="1" applyAlignment="1"/>
    <xf numFmtId="3" fontId="23" fillId="7" borderId="28" xfId="12" applyNumberFormat="1" applyFont="1" applyFill="1" applyBorder="1" applyAlignment="1"/>
    <xf numFmtId="164" fontId="23" fillId="7" borderId="28" xfId="2" applyNumberFormat="1" applyFont="1" applyFill="1" applyBorder="1" applyAlignment="1"/>
    <xf numFmtId="0" fontId="51" fillId="0" borderId="0" xfId="13" applyFont="1" applyFill="1" applyAlignment="1">
      <alignment horizontal="left"/>
    </xf>
    <xf numFmtId="0" fontId="23" fillId="7" borderId="18" xfId="12" applyFont="1" applyFill="1" applyBorder="1" applyAlignment="1"/>
    <xf numFmtId="3" fontId="23" fillId="7" borderId="18" xfId="12" applyNumberFormat="1" applyFont="1" applyFill="1" applyBorder="1" applyAlignment="1"/>
    <xf numFmtId="164" fontId="23" fillId="7" borderId="18" xfId="2" applyNumberFormat="1" applyFont="1" applyFill="1" applyBorder="1" applyAlignment="1"/>
    <xf numFmtId="0" fontId="0" fillId="0" borderId="0" xfId="0" applyFont="1" applyFill="1"/>
    <xf numFmtId="0" fontId="52" fillId="0" borderId="0" xfId="10" applyFont="1" applyAlignment="1">
      <alignment vertical="top"/>
    </xf>
    <xf numFmtId="0" fontId="53" fillId="0" borderId="0" xfId="13" applyFont="1" applyFill="1" applyAlignment="1">
      <alignment horizontal="left" vertical="top"/>
    </xf>
    <xf numFmtId="0" fontId="55" fillId="7" borderId="28" xfId="6" applyFont="1" applyFill="1" applyBorder="1"/>
    <xf numFmtId="3" fontId="55" fillId="7" borderId="28" xfId="6" applyNumberFormat="1" applyFont="1" applyFill="1" applyBorder="1" applyAlignment="1">
      <alignment horizontal="center" wrapText="1"/>
    </xf>
    <xf numFmtId="0" fontId="23" fillId="7" borderId="28" xfId="6" quotePrefix="1" applyNumberFormat="1" applyFont="1" applyFill="1" applyBorder="1" applyAlignment="1">
      <alignment horizontal="left" indent="1"/>
    </xf>
    <xf numFmtId="14" fontId="56" fillId="7" borderId="28" xfId="17" applyNumberFormat="1" applyFont="1" applyFill="1" applyBorder="1" applyAlignment="1">
      <alignment horizontal="right" wrapText="1"/>
    </xf>
    <xf numFmtId="3" fontId="56" fillId="7" borderId="28" xfId="17" applyNumberFormat="1" applyFont="1" applyFill="1" applyBorder="1" applyAlignment="1">
      <alignment horizontal="right" wrapText="1"/>
    </xf>
    <xf numFmtId="166" fontId="56" fillId="7" borderId="28" xfId="17" applyNumberFormat="1" applyFont="1" applyFill="1" applyBorder="1" applyAlignment="1">
      <alignment horizontal="right" wrapText="1"/>
    </xf>
    <xf numFmtId="0" fontId="23" fillId="7" borderId="28" xfId="6" quotePrefix="1" applyNumberFormat="1" applyFont="1" applyFill="1" applyBorder="1"/>
    <xf numFmtId="0" fontId="23" fillId="7" borderId="18" xfId="6" quotePrefix="1" applyNumberFormat="1" applyFont="1" applyFill="1" applyBorder="1"/>
    <xf numFmtId="14" fontId="56" fillId="7" borderId="18" xfId="17" applyNumberFormat="1" applyFont="1" applyFill="1" applyBorder="1" applyAlignment="1">
      <alignment horizontal="right" wrapText="1"/>
    </xf>
    <xf numFmtId="3" fontId="56" fillId="7" borderId="18" xfId="17" applyNumberFormat="1" applyFont="1" applyFill="1" applyBorder="1" applyAlignment="1">
      <alignment horizontal="right" wrapText="1"/>
    </xf>
    <xf numFmtId="10" fontId="0" fillId="7" borderId="18" xfId="10" applyNumberFormat="1" applyFont="1" applyFill="1" applyBorder="1"/>
    <xf numFmtId="166" fontId="56" fillId="7" borderId="18" xfId="17" applyNumberFormat="1" applyFont="1" applyFill="1" applyBorder="1" applyAlignment="1">
      <alignment horizontal="right" wrapText="1"/>
    </xf>
    <xf numFmtId="0" fontId="18" fillId="15" borderId="0" xfId="6" applyFont="1" applyFill="1" applyAlignment="1">
      <alignment horizontal="center"/>
    </xf>
    <xf numFmtId="0" fontId="58" fillId="15" borderId="0" xfId="6" applyFont="1" applyFill="1" applyAlignment="1"/>
    <xf numFmtId="0" fontId="54" fillId="15" borderId="28" xfId="6" applyFont="1" applyFill="1" applyBorder="1"/>
    <xf numFmtId="3" fontId="59" fillId="13" borderId="28" xfId="6" applyNumberFormat="1" applyFont="1" applyFill="1" applyBorder="1" applyAlignment="1">
      <alignment horizontal="center" wrapText="1"/>
    </xf>
    <xf numFmtId="10" fontId="60" fillId="0" borderId="28" xfId="0" applyNumberFormat="1" applyFont="1" applyBorder="1"/>
    <xf numFmtId="166" fontId="51" fillId="0" borderId="28" xfId="17" applyNumberFormat="1" applyFont="1" applyFill="1" applyBorder="1" applyAlignment="1">
      <alignment horizontal="right" wrapText="1"/>
    </xf>
    <xf numFmtId="166" fontId="51" fillId="0" borderId="28" xfId="17" applyNumberFormat="1" applyFont="1" applyBorder="1"/>
    <xf numFmtId="10" fontId="60" fillId="0" borderId="0" xfId="0" applyNumberFormat="1" applyFont="1" applyBorder="1"/>
    <xf numFmtId="166" fontId="51" fillId="0" borderId="0" xfId="17" applyNumberFormat="1" applyFont="1" applyBorder="1"/>
    <xf numFmtId="0" fontId="46" fillId="2" borderId="12" xfId="0" applyFont="1" applyFill="1" applyBorder="1" applyAlignment="1">
      <alignment horizontal="center" vertical="center"/>
    </xf>
    <xf numFmtId="0" fontId="61" fillId="2" borderId="11" xfId="0" applyFont="1" applyFill="1" applyBorder="1" applyAlignment="1">
      <alignment horizontal="center" vertical="center"/>
    </xf>
    <xf numFmtId="0" fontId="46" fillId="2" borderId="11" xfId="0" applyFont="1" applyFill="1" applyBorder="1" applyAlignment="1">
      <alignment horizontal="center" vertical="center"/>
    </xf>
    <xf numFmtId="0" fontId="56" fillId="10" borderId="19" xfId="0" applyFont="1" applyFill="1" applyBorder="1" applyAlignment="1">
      <alignment horizontal="left" vertical="top" wrapText="1"/>
    </xf>
    <xf numFmtId="0" fontId="56" fillId="10" borderId="23" xfId="0" applyFont="1" applyFill="1" applyBorder="1" applyAlignment="1">
      <alignment horizontal="right" vertical="top" wrapText="1"/>
    </xf>
    <xf numFmtId="0" fontId="56" fillId="10" borderId="23" xfId="0" applyFont="1" applyFill="1" applyBorder="1" applyAlignment="1">
      <alignment horizontal="left" vertical="top" wrapText="1"/>
    </xf>
    <xf numFmtId="3" fontId="56" fillId="10" borderId="23" xfId="0" applyNumberFormat="1" applyFont="1" applyFill="1" applyBorder="1" applyAlignment="1">
      <alignment horizontal="right" vertical="top" wrapText="1"/>
    </xf>
    <xf numFmtId="0" fontId="56" fillId="9" borderId="20" xfId="0" applyFont="1" applyFill="1" applyBorder="1" applyAlignment="1">
      <alignment horizontal="right" vertical="top" wrapText="1"/>
    </xf>
    <xf numFmtId="164" fontId="56" fillId="9" borderId="21" xfId="0" applyNumberFormat="1" applyFont="1" applyFill="1" applyBorder="1" applyAlignment="1">
      <alignment horizontal="right" vertical="top" wrapText="1"/>
    </xf>
    <xf numFmtId="0" fontId="3" fillId="0" borderId="0" xfId="1" applyFont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30" xfId="0" applyFont="1" applyBorder="1"/>
    <xf numFmtId="0" fontId="0" fillId="0" borderId="31" xfId="0" applyFont="1" applyBorder="1"/>
    <xf numFmtId="0" fontId="0" fillId="0" borderId="33" xfId="0" applyFont="1" applyBorder="1"/>
    <xf numFmtId="0" fontId="46" fillId="3" borderId="12" xfId="0" applyFont="1" applyFill="1" applyBorder="1" applyAlignment="1">
      <alignment horizontal="left" vertical="top"/>
    </xf>
    <xf numFmtId="0" fontId="61" fillId="3" borderId="0" xfId="0" applyFont="1" applyFill="1" applyBorder="1" applyAlignment="1">
      <alignment horizontal="left" vertical="top"/>
    </xf>
    <xf numFmtId="0" fontId="18" fillId="7" borderId="24" xfId="0" applyFont="1" applyFill="1" applyBorder="1" applyAlignment="1">
      <alignment horizontal="center" vertical="center" wrapText="1"/>
    </xf>
    <xf numFmtId="0" fontId="63" fillId="7" borderId="23" xfId="0" applyFont="1" applyFill="1" applyBorder="1" applyAlignment="1">
      <alignment horizontal="center" vertical="top" wrapText="1"/>
    </xf>
    <xf numFmtId="0" fontId="63" fillId="7" borderId="23" xfId="0" applyFont="1" applyFill="1" applyBorder="1" applyAlignment="1">
      <alignment horizontal="left" vertical="top" wrapText="1"/>
    </xf>
    <xf numFmtId="0" fontId="56" fillId="7" borderId="19" xfId="0" applyFont="1" applyFill="1" applyBorder="1" applyAlignment="1">
      <alignment horizontal="left" vertical="top" wrapText="1"/>
    </xf>
    <xf numFmtId="0" fontId="56" fillId="7" borderId="23" xfId="0" applyFont="1" applyFill="1" applyBorder="1" applyAlignment="1">
      <alignment horizontal="left" vertical="top" wrapText="1"/>
    </xf>
    <xf numFmtId="0" fontId="56" fillId="7" borderId="24" xfId="0" applyFont="1" applyFill="1" applyBorder="1" applyAlignment="1">
      <alignment horizontal="left" vertical="top" wrapText="1"/>
    </xf>
    <xf numFmtId="0" fontId="56" fillId="7" borderId="23" xfId="25" applyNumberFormat="1" applyFont="1" applyFill="1" applyBorder="1" applyAlignment="1">
      <alignment horizontal="right" vertical="top" wrapText="1"/>
    </xf>
    <xf numFmtId="0" fontId="56" fillId="7" borderId="23" xfId="25" applyNumberFormat="1" applyFont="1" applyFill="1" applyBorder="1" applyAlignment="1">
      <alignment horizontal="left" vertical="top" wrapText="1"/>
    </xf>
    <xf numFmtId="0" fontId="0" fillId="7" borderId="70" xfId="0" applyFont="1" applyFill="1" applyBorder="1" applyAlignment="1">
      <alignment horizontal="right"/>
    </xf>
    <xf numFmtId="3" fontId="0" fillId="21" borderId="0" xfId="0" applyNumberFormat="1" applyFont="1" applyFill="1" applyBorder="1"/>
    <xf numFmtId="0" fontId="0" fillId="7" borderId="38" xfId="0" applyFont="1" applyFill="1" applyBorder="1" applyAlignment="1">
      <alignment horizontal="right"/>
    </xf>
    <xf numFmtId="0" fontId="0" fillId="7" borderId="76" xfId="0" applyFont="1" applyFill="1" applyBorder="1"/>
    <xf numFmtId="0" fontId="0" fillId="7" borderId="71" xfId="0" applyFont="1" applyFill="1" applyBorder="1" applyAlignment="1">
      <alignment horizontal="right"/>
    </xf>
    <xf numFmtId="3" fontId="0" fillId="21" borderId="18" xfId="0" applyNumberFormat="1" applyFont="1" applyFill="1" applyBorder="1"/>
    <xf numFmtId="3" fontId="0" fillId="21" borderId="52" xfId="0" applyNumberFormat="1" applyFont="1" applyFill="1" applyBorder="1"/>
    <xf numFmtId="0" fontId="0" fillId="7" borderId="77" xfId="0" applyFont="1" applyFill="1" applyBorder="1" applyAlignment="1">
      <alignment horizontal="right"/>
    </xf>
    <xf numFmtId="0" fontId="0" fillId="8" borderId="65" xfId="0" applyFont="1" applyFill="1" applyBorder="1"/>
    <xf numFmtId="0" fontId="0" fillId="8" borderId="0" xfId="0" applyFont="1" applyFill="1" applyBorder="1" applyAlignment="1">
      <alignment horizontal="right"/>
    </xf>
    <xf numFmtId="0" fontId="0" fillId="8" borderId="60" xfId="0" applyFont="1" applyFill="1" applyBorder="1" applyAlignment="1">
      <alignment horizontal="right"/>
    </xf>
    <xf numFmtId="3" fontId="0" fillId="21" borderId="40" xfId="0" applyNumberFormat="1" applyFont="1" applyFill="1" applyBorder="1"/>
    <xf numFmtId="0" fontId="0" fillId="7" borderId="0" xfId="0" applyFont="1" applyFill="1" applyBorder="1"/>
    <xf numFmtId="0" fontId="0" fillId="7" borderId="0" xfId="0" applyFont="1" applyFill="1" applyBorder="1" applyAlignment="1">
      <alignment horizontal="right"/>
    </xf>
    <xf numFmtId="0" fontId="0" fillId="0" borderId="4" xfId="0" applyFont="1" applyBorder="1"/>
    <xf numFmtId="3" fontId="0" fillId="21" borderId="66" xfId="0" applyNumberFormat="1" applyFont="1" applyFill="1" applyBorder="1"/>
    <xf numFmtId="0" fontId="0" fillId="20" borderId="76" xfId="0" applyFont="1" applyFill="1" applyBorder="1"/>
    <xf numFmtId="3" fontId="0" fillId="21" borderId="56" xfId="0" applyNumberFormat="1" applyFont="1" applyFill="1" applyBorder="1"/>
    <xf numFmtId="0" fontId="0" fillId="20" borderId="0" xfId="0" applyFont="1" applyFill="1" applyBorder="1" applyAlignment="1">
      <alignment horizontal="right"/>
    </xf>
    <xf numFmtId="0" fontId="0" fillId="20" borderId="65" xfId="0" applyFont="1" applyFill="1" applyBorder="1" applyAlignment="1">
      <alignment horizontal="right"/>
    </xf>
    <xf numFmtId="0" fontId="0" fillId="7" borderId="4" xfId="0" applyFont="1" applyFill="1" applyBorder="1"/>
    <xf numFmtId="0" fontId="0" fillId="7" borderId="42" xfId="0" applyFont="1" applyFill="1" applyBorder="1"/>
    <xf numFmtId="3" fontId="0" fillId="21" borderId="67" xfId="0" applyNumberFormat="1" applyFont="1" applyFill="1" applyBorder="1"/>
    <xf numFmtId="0" fontId="0" fillId="7" borderId="70" xfId="0" applyFont="1" applyFill="1" applyBorder="1"/>
    <xf numFmtId="3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right"/>
    </xf>
    <xf numFmtId="0" fontId="64" fillId="7" borderId="0" xfId="0" applyFont="1" applyFill="1" applyBorder="1" applyAlignment="1">
      <alignment vertical="center"/>
    </xf>
    <xf numFmtId="0" fontId="46" fillId="3" borderId="12" xfId="0" applyFont="1" applyFill="1" applyBorder="1" applyAlignment="1">
      <alignment horizontal="left" vertical="center"/>
    </xf>
    <xf numFmtId="0" fontId="61" fillId="3" borderId="2" xfId="0" applyFont="1" applyFill="1" applyBorder="1" applyAlignment="1">
      <alignment horizontal="left" vertical="center"/>
    </xf>
    <xf numFmtId="0" fontId="21" fillId="10" borderId="42" xfId="0" applyFont="1" applyFill="1" applyBorder="1" applyAlignment="1">
      <alignment horizontal="center" vertical="center" wrapText="1"/>
    </xf>
    <xf numFmtId="0" fontId="0" fillId="0" borderId="41" xfId="0" applyFont="1" applyBorder="1"/>
    <xf numFmtId="0" fontId="15" fillId="5" borderId="39" xfId="0" applyFont="1" applyFill="1" applyBorder="1" applyAlignment="1">
      <alignment horizontal="left" vertical="center" wrapText="1"/>
    </xf>
    <xf numFmtId="0" fontId="56" fillId="12" borderId="23" xfId="0" applyFont="1" applyFill="1" applyBorder="1" applyAlignment="1">
      <alignment horizontal="right" vertical="top" wrapText="1"/>
    </xf>
    <xf numFmtId="0" fontId="0" fillId="12" borderId="50" xfId="0" applyFont="1" applyFill="1" applyBorder="1"/>
    <xf numFmtId="0" fontId="0" fillId="12" borderId="41" xfId="0" applyFont="1" applyFill="1" applyBorder="1"/>
    <xf numFmtId="0" fontId="63" fillId="12" borderId="47" xfId="0" applyFont="1" applyFill="1" applyBorder="1" applyAlignment="1">
      <alignment horizontal="left" vertical="top" wrapText="1"/>
    </xf>
    <xf numFmtId="0" fontId="56" fillId="10" borderId="47" xfId="0" applyFont="1" applyFill="1" applyBorder="1" applyAlignment="1">
      <alignment horizontal="left" vertical="top" wrapText="1"/>
    </xf>
    <xf numFmtId="0" fontId="56" fillId="10" borderId="48" xfId="0" applyFont="1" applyFill="1" applyBorder="1" applyAlignment="1">
      <alignment horizontal="left" vertical="top" wrapText="1"/>
    </xf>
    <xf numFmtId="0" fontId="56" fillId="10" borderId="24" xfId="0" applyFont="1" applyFill="1" applyBorder="1" applyAlignment="1">
      <alignment horizontal="right" vertical="top" wrapText="1"/>
    </xf>
    <xf numFmtId="0" fontId="0" fillId="0" borderId="80" xfId="0" applyFont="1" applyBorder="1"/>
    <xf numFmtId="0" fontId="0" fillId="0" borderId="67" xfId="0" applyFont="1" applyBorder="1"/>
    <xf numFmtId="0" fontId="56" fillId="10" borderId="24" xfId="1" applyFont="1" applyFill="1" applyBorder="1" applyAlignment="1">
      <alignment horizontal="right" vertical="top" wrapText="1"/>
    </xf>
    <xf numFmtId="0" fontId="65" fillId="0" borderId="0" xfId="0" applyFont="1" applyBorder="1" applyAlignment="1">
      <alignment vertical="center" wrapText="1"/>
    </xf>
    <xf numFmtId="0" fontId="66" fillId="10" borderId="19" xfId="0" applyFont="1" applyFill="1" applyBorder="1" applyAlignment="1">
      <alignment horizontal="left" vertical="top" wrapText="1"/>
    </xf>
    <xf numFmtId="0" fontId="66" fillId="10" borderId="23" xfId="0" applyFont="1" applyFill="1" applyBorder="1" applyAlignment="1">
      <alignment horizontal="left" vertical="top" wrapText="1"/>
    </xf>
    <xf numFmtId="0" fontId="66" fillId="10" borderId="47" xfId="0" applyFont="1" applyFill="1" applyBorder="1" applyAlignment="1">
      <alignment horizontal="left" vertical="top" wrapText="1"/>
    </xf>
    <xf numFmtId="0" fontId="66" fillId="10" borderId="0" xfId="0" applyFont="1" applyFill="1" applyBorder="1" applyAlignment="1">
      <alignment horizontal="left" vertical="top" wrapText="1"/>
    </xf>
    <xf numFmtId="0" fontId="46" fillId="3" borderId="4" xfId="0" applyFont="1" applyFill="1" applyBorder="1" applyAlignment="1">
      <alignment horizontal="center" vertical="center" wrapText="1"/>
    </xf>
    <xf numFmtId="0" fontId="61" fillId="3" borderId="4" xfId="0" applyFont="1" applyFill="1" applyBorder="1" applyAlignment="1">
      <alignment horizontal="left" vertical="center"/>
    </xf>
    <xf numFmtId="0" fontId="0" fillId="7" borderId="42" xfId="0" applyFont="1" applyFill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70" xfId="0" applyFont="1" applyBorder="1" applyAlignment="1">
      <alignment horizontal="right"/>
    </xf>
    <xf numFmtId="165" fontId="0" fillId="0" borderId="18" xfId="0" applyNumberFormat="1" applyFont="1" applyBorder="1" applyAlignment="1">
      <alignment horizontal="right"/>
    </xf>
    <xf numFmtId="0" fontId="46" fillId="3" borderId="0" xfId="0" applyFont="1" applyFill="1" applyBorder="1" applyAlignment="1">
      <alignment horizontal="center" vertical="center" wrapText="1"/>
    </xf>
    <xf numFmtId="0" fontId="61" fillId="3" borderId="0" xfId="0" applyFont="1" applyFill="1" applyBorder="1" applyAlignment="1">
      <alignment horizontal="center" vertical="center" wrapText="1"/>
    </xf>
    <xf numFmtId="0" fontId="21" fillId="15" borderId="13" xfId="0" applyFont="1" applyFill="1" applyBorder="1" applyAlignment="1">
      <alignment horizontal="center" vertical="center" wrapText="1"/>
    </xf>
    <xf numFmtId="3" fontId="51" fillId="0" borderId="0" xfId="17" applyNumberFormat="1" applyFont="1" applyFill="1" applyBorder="1" applyAlignment="1">
      <alignment horizontal="right" wrapText="1"/>
    </xf>
    <xf numFmtId="10" fontId="60" fillId="0" borderId="0" xfId="10" applyNumberFormat="1" applyFont="1" applyBorder="1"/>
    <xf numFmtId="166" fontId="51" fillId="0" borderId="0" xfId="17" applyNumberFormat="1" applyFont="1" applyFill="1" applyBorder="1" applyAlignment="1">
      <alignment horizontal="right" wrapText="1"/>
    </xf>
    <xf numFmtId="3" fontId="51" fillId="0" borderId="0" xfId="17" applyNumberFormat="1" applyFont="1" applyBorder="1"/>
    <xf numFmtId="0" fontId="3" fillId="0" borderId="0" xfId="1" applyFont="1" applyFill="1" applyBorder="1" applyAlignment="1">
      <alignment horizontal="center"/>
    </xf>
    <xf numFmtId="1" fontId="55" fillId="7" borderId="12" xfId="0" applyNumberFormat="1" applyFont="1" applyFill="1" applyBorder="1" applyAlignment="1">
      <alignment horizontal="center"/>
    </xf>
    <xf numFmtId="1" fontId="55" fillId="7" borderId="7" xfId="0" applyNumberFormat="1" applyFont="1" applyFill="1" applyBorder="1" applyAlignment="1">
      <alignment horizontal="center"/>
    </xf>
    <xf numFmtId="1" fontId="55" fillId="7" borderId="62" xfId="0" applyNumberFormat="1" applyFont="1" applyFill="1" applyBorder="1" applyAlignment="1">
      <alignment horizontal="center"/>
    </xf>
    <xf numFmtId="1" fontId="55" fillId="7" borderId="15" xfId="0" applyNumberFormat="1" applyFont="1" applyFill="1" applyBorder="1" applyAlignment="1">
      <alignment horizontal="center"/>
    </xf>
    <xf numFmtId="1" fontId="55" fillId="7" borderId="1" xfId="0" applyNumberFormat="1" applyFont="1" applyFill="1" applyBorder="1" applyAlignment="1">
      <alignment horizontal="center"/>
    </xf>
    <xf numFmtId="1" fontId="72" fillId="0" borderId="0" xfId="0" applyNumberFormat="1" applyFont="1" applyAlignment="1">
      <alignment horizontal="center"/>
    </xf>
    <xf numFmtId="0" fontId="23" fillId="7" borderId="33" xfId="0" applyFont="1" applyFill="1" applyBorder="1" applyAlignment="1">
      <alignment horizontal="left" indent="4"/>
    </xf>
    <xf numFmtId="3" fontId="23" fillId="7" borderId="28" xfId="0" applyNumberFormat="1" applyFont="1" applyFill="1" applyBorder="1" applyAlignment="1"/>
    <xf numFmtId="10" fontId="23" fillId="7" borderId="28" xfId="0" applyNumberFormat="1" applyFont="1" applyFill="1" applyBorder="1" applyAlignment="1"/>
    <xf numFmtId="164" fontId="23" fillId="7" borderId="45" xfId="2" applyNumberFormat="1" applyFont="1" applyFill="1" applyBorder="1" applyAlignment="1">
      <alignment horizontal="right"/>
    </xf>
    <xf numFmtId="166" fontId="73" fillId="0" borderId="0" xfId="0" applyNumberFormat="1" applyFont="1"/>
    <xf numFmtId="3" fontId="0" fillId="7" borderId="28" xfId="0" applyNumberFormat="1" applyFont="1" applyFill="1" applyBorder="1"/>
    <xf numFmtId="10" fontId="0" fillId="7" borderId="28" xfId="0" applyNumberFormat="1" applyFont="1" applyFill="1" applyBorder="1"/>
    <xf numFmtId="0" fontId="23" fillId="7" borderId="63" xfId="0" applyFont="1" applyFill="1" applyBorder="1" applyAlignment="1">
      <alignment horizontal="left" indent="4"/>
    </xf>
    <xf numFmtId="3" fontId="23" fillId="7" borderId="34" xfId="0" applyNumberFormat="1" applyFont="1" applyFill="1" applyBorder="1" applyAlignment="1">
      <alignment horizontal="right"/>
    </xf>
    <xf numFmtId="164" fontId="23" fillId="7" borderId="69" xfId="2" applyNumberFormat="1" applyFont="1" applyFill="1" applyBorder="1" applyAlignment="1">
      <alignment horizontal="right"/>
    </xf>
    <xf numFmtId="0" fontId="23" fillId="7" borderId="7" xfId="0" applyFont="1" applyFill="1" applyBorder="1" applyAlignment="1">
      <alignment horizontal="left" indent="4"/>
    </xf>
    <xf numFmtId="3" fontId="0" fillId="7" borderId="7" xfId="0" applyNumberFormat="1" applyFont="1" applyFill="1" applyBorder="1"/>
    <xf numFmtId="3" fontId="56" fillId="7" borderId="7" xfId="0" applyNumberFormat="1" applyFont="1" applyFill="1" applyBorder="1" applyAlignment="1">
      <alignment horizontal="right"/>
    </xf>
    <xf numFmtId="164" fontId="23" fillId="7" borderId="7" xfId="2" applyNumberFormat="1" applyFont="1" applyFill="1" applyBorder="1" applyAlignment="1">
      <alignment horizontal="right"/>
    </xf>
    <xf numFmtId="3" fontId="56" fillId="7" borderId="55" xfId="0" applyNumberFormat="1" applyFont="1" applyFill="1" applyBorder="1" applyAlignment="1">
      <alignment horizontal="right"/>
    </xf>
    <xf numFmtId="164" fontId="23" fillId="7" borderId="83" xfId="2" applyNumberFormat="1" applyFont="1" applyFill="1" applyBorder="1" applyAlignment="1">
      <alignment horizontal="right"/>
    </xf>
    <xf numFmtId="0" fontId="74" fillId="7" borderId="63" xfId="1" applyFont="1" applyFill="1" applyBorder="1" applyAlignment="1">
      <alignment horizontal="left" indent="4"/>
    </xf>
    <xf numFmtId="0" fontId="3" fillId="7" borderId="2" xfId="1" applyFont="1" applyFill="1" applyBorder="1" applyAlignment="1">
      <alignment horizontal="center"/>
    </xf>
    <xf numFmtId="10" fontId="23" fillId="7" borderId="18" xfId="1" applyNumberFormat="1" applyFont="1" applyFill="1" applyBorder="1" applyAlignment="1"/>
    <xf numFmtId="0" fontId="75" fillId="0" borderId="51" xfId="12" applyFont="1" applyBorder="1" applyAlignment="1"/>
    <xf numFmtId="0" fontId="0" fillId="0" borderId="0" xfId="8" applyFont="1"/>
    <xf numFmtId="0" fontId="0" fillId="0" borderId="0" xfId="8" applyFont="1" applyFill="1"/>
    <xf numFmtId="0" fontId="16" fillId="0" borderId="0" xfId="0" applyFont="1" applyFill="1"/>
    <xf numFmtId="0" fontId="76" fillId="15" borderId="3" xfId="0" applyFont="1" applyFill="1" applyBorder="1" applyAlignment="1">
      <alignment horizontal="left" indent="4"/>
    </xf>
    <xf numFmtId="0" fontId="55" fillId="0" borderId="12" xfId="0" applyFont="1" applyBorder="1"/>
    <xf numFmtId="3" fontId="23" fillId="0" borderId="14" xfId="0" applyNumberFormat="1" applyFont="1" applyBorder="1"/>
    <xf numFmtId="3" fontId="23" fillId="0" borderId="0" xfId="0" applyNumberFormat="1" applyFont="1" applyBorder="1"/>
    <xf numFmtId="3" fontId="23" fillId="0" borderId="12" xfId="0" applyNumberFormat="1" applyFont="1" applyBorder="1"/>
    <xf numFmtId="3" fontId="23" fillId="0" borderId="13" xfId="0" applyNumberFormat="1" applyFont="1" applyBorder="1"/>
    <xf numFmtId="164" fontId="23" fillId="0" borderId="0" xfId="36" applyNumberFormat="1" applyFont="1" applyBorder="1"/>
    <xf numFmtId="164" fontId="23" fillId="0" borderId="13" xfId="36" applyNumberFormat="1" applyFont="1" applyBorder="1"/>
    <xf numFmtId="0" fontId="23" fillId="0" borderId="12" xfId="0" applyFont="1" applyBorder="1"/>
    <xf numFmtId="0" fontId="55" fillId="9" borderId="18" xfId="8" applyFont="1" applyFill="1" applyBorder="1"/>
    <xf numFmtId="3" fontId="15" fillId="9" borderId="18" xfId="0" applyNumberFormat="1" applyFont="1" applyFill="1" applyBorder="1"/>
    <xf numFmtId="164" fontId="15" fillId="9" borderId="18" xfId="2" applyNumberFormat="1" applyFont="1" applyFill="1" applyBorder="1"/>
    <xf numFmtId="0" fontId="15" fillId="0" borderId="0" xfId="0" applyFont="1" applyAlignment="1">
      <alignment horizontal="left" vertical="center" indent="1"/>
    </xf>
    <xf numFmtId="0" fontId="3" fillId="0" borderId="0" xfId="1" applyFont="1" applyAlignment="1">
      <alignment horizontal="left" vertical="center" indent="2"/>
    </xf>
    <xf numFmtId="0" fontId="0" fillId="0" borderId="0" xfId="0" applyFont="1" applyFill="1" applyBorder="1"/>
    <xf numFmtId="0" fontId="46" fillId="3" borderId="12" xfId="0" applyFont="1" applyFill="1" applyBorder="1" applyAlignment="1">
      <alignment vertical="center" wrapText="1"/>
    </xf>
    <xf numFmtId="0" fontId="61" fillId="3" borderId="0" xfId="0" applyFont="1" applyFill="1" applyBorder="1" applyAlignment="1">
      <alignment vertical="center"/>
    </xf>
    <xf numFmtId="0" fontId="79" fillId="3" borderId="12" xfId="0" applyFont="1" applyFill="1" applyBorder="1" applyAlignment="1">
      <alignment vertical="center" wrapText="1"/>
    </xf>
    <xf numFmtId="0" fontId="54" fillId="10" borderId="27" xfId="0" applyFont="1" applyFill="1" applyBorder="1" applyAlignment="1">
      <alignment horizontal="center" wrapText="1"/>
    </xf>
    <xf numFmtId="0" fontId="67" fillId="10" borderId="25" xfId="0" applyFont="1" applyFill="1" applyBorder="1" applyAlignment="1">
      <alignment horizontal="center" wrapText="1"/>
    </xf>
    <xf numFmtId="0" fontId="67" fillId="10" borderId="40" xfId="0" applyFont="1" applyFill="1" applyBorder="1" applyAlignment="1">
      <alignment horizontal="center" wrapText="1"/>
    </xf>
    <xf numFmtId="0" fontId="67" fillId="7" borderId="47" xfId="0" applyFont="1" applyFill="1" applyBorder="1" applyAlignment="1">
      <alignment horizontal="left" vertical="top" wrapText="1"/>
    </xf>
    <xf numFmtId="0" fontId="67" fillId="7" borderId="23" xfId="0" applyFont="1" applyFill="1" applyBorder="1" applyAlignment="1">
      <alignment horizontal="left" vertical="top" wrapText="1"/>
    </xf>
    <xf numFmtId="3" fontId="66" fillId="7" borderId="19" xfId="0" applyNumberFormat="1" applyFont="1" applyFill="1" applyBorder="1" applyAlignment="1">
      <alignment horizontal="center" vertical="center" wrapText="1"/>
    </xf>
    <xf numFmtId="3" fontId="66" fillId="7" borderId="28" xfId="0" applyNumberFormat="1" applyFont="1" applyFill="1" applyBorder="1" applyAlignment="1">
      <alignment horizontal="center" vertical="center" wrapText="1"/>
    </xf>
    <xf numFmtId="0" fontId="67" fillId="7" borderId="47" xfId="0" applyFont="1" applyFill="1" applyBorder="1" applyAlignment="1">
      <alignment horizontal="left" vertical="center" wrapText="1"/>
    </xf>
    <xf numFmtId="0" fontId="67" fillId="7" borderId="23" xfId="0" applyFont="1" applyFill="1" applyBorder="1" applyAlignment="1">
      <alignment horizontal="left" vertical="center" wrapText="1"/>
    </xf>
    <xf numFmtId="0" fontId="67" fillId="7" borderId="19" xfId="0" applyFont="1" applyFill="1" applyBorder="1" applyAlignment="1">
      <alignment horizontal="left" vertical="center" wrapText="1"/>
    </xf>
    <xf numFmtId="0" fontId="67" fillId="7" borderId="28" xfId="0" applyFont="1" applyFill="1" applyBorder="1" applyAlignment="1">
      <alignment horizontal="left" vertical="center" wrapText="1"/>
    </xf>
    <xf numFmtId="0" fontId="66" fillId="7" borderId="47" xfId="0" applyFont="1" applyFill="1" applyBorder="1" applyAlignment="1">
      <alignment horizontal="left" vertical="top" wrapText="1"/>
    </xf>
    <xf numFmtId="0" fontId="66" fillId="7" borderId="23" xfId="0" applyFont="1" applyFill="1" applyBorder="1" applyAlignment="1">
      <alignment horizontal="left" vertical="top" wrapText="1"/>
    </xf>
    <xf numFmtId="0" fontId="66" fillId="7" borderId="19" xfId="0" applyFont="1" applyFill="1" applyBorder="1" applyAlignment="1">
      <alignment horizontal="left" vertical="top" wrapText="1"/>
    </xf>
    <xf numFmtId="0" fontId="66" fillId="7" borderId="28" xfId="0" applyFont="1" applyFill="1" applyBorder="1" applyAlignment="1">
      <alignment horizontal="left" vertical="top" wrapText="1"/>
    </xf>
    <xf numFmtId="0" fontId="67" fillId="13" borderId="47" xfId="0" applyFont="1" applyFill="1" applyBorder="1" applyAlignment="1">
      <alignment horizontal="left" vertical="center" wrapText="1"/>
    </xf>
    <xf numFmtId="0" fontId="67" fillId="13" borderId="23" xfId="0" applyFont="1" applyFill="1" applyBorder="1" applyAlignment="1">
      <alignment horizontal="left" vertical="center" wrapText="1"/>
    </xf>
    <xf numFmtId="0" fontId="67" fillId="13" borderId="19" xfId="0" applyFont="1" applyFill="1" applyBorder="1" applyAlignment="1">
      <alignment horizontal="left" vertical="center" wrapText="1"/>
    </xf>
    <xf numFmtId="0" fontId="67" fillId="13" borderId="28" xfId="0" applyFont="1" applyFill="1" applyBorder="1" applyAlignment="1">
      <alignment horizontal="left" vertical="center" wrapText="1"/>
    </xf>
    <xf numFmtId="0" fontId="66" fillId="10" borderId="79" xfId="0" applyFont="1" applyFill="1" applyBorder="1" applyAlignment="1">
      <alignment horizontal="left" vertical="top" wrapText="1"/>
    </xf>
    <xf numFmtId="0" fontId="66" fillId="10" borderId="53" xfId="0" applyFont="1" applyFill="1" applyBorder="1" applyAlignment="1">
      <alignment horizontal="left" vertical="top" wrapText="1"/>
    </xf>
    <xf numFmtId="0" fontId="66" fillId="10" borderId="57" xfId="0" applyFont="1" applyFill="1" applyBorder="1" applyAlignment="1">
      <alignment horizontal="left" vertical="top" wrapText="1"/>
    </xf>
    <xf numFmtId="0" fontId="66" fillId="10" borderId="34" xfId="0" applyFont="1" applyFill="1" applyBorder="1" applyAlignment="1">
      <alignment horizontal="left" vertical="top" wrapText="1"/>
    </xf>
    <xf numFmtId="0" fontId="3" fillId="0" borderId="0" xfId="1" applyFont="1"/>
    <xf numFmtId="0" fontId="0" fillId="7" borderId="45" xfId="0" applyFont="1" applyFill="1" applyBorder="1"/>
    <xf numFmtId="0" fontId="0" fillId="0" borderId="45" xfId="0" applyFont="1" applyBorder="1"/>
    <xf numFmtId="0" fontId="0" fillId="0" borderId="18" xfId="0" applyFont="1" applyBorder="1"/>
    <xf numFmtId="0" fontId="0" fillId="0" borderId="69" xfId="0" applyFont="1" applyBorder="1"/>
    <xf numFmtId="0" fontId="0" fillId="7" borderId="69" xfId="0" applyFont="1" applyFill="1" applyBorder="1" applyAlignment="1"/>
    <xf numFmtId="0" fontId="0" fillId="7" borderId="51" xfId="0" applyFont="1" applyFill="1" applyBorder="1" applyAlignment="1"/>
    <xf numFmtId="0" fontId="0" fillId="7" borderId="18" xfId="0" applyFont="1" applyFill="1" applyBorder="1"/>
    <xf numFmtId="0" fontId="20" fillId="0" borderId="0" xfId="0" applyFont="1"/>
    <xf numFmtId="0" fontId="61" fillId="3" borderId="2" xfId="0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/>
    </xf>
    <xf numFmtId="0" fontId="55" fillId="7" borderId="6" xfId="0" applyFont="1" applyFill="1" applyBorder="1" applyAlignment="1">
      <alignment horizontal="center" vertical="center" wrapText="1"/>
    </xf>
    <xf numFmtId="0" fontId="55" fillId="7" borderId="4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3" fontId="55" fillId="0" borderId="0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65" fillId="0" borderId="9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1" fillId="3" borderId="2" xfId="0" applyFont="1" applyFill="1" applyBorder="1" applyAlignment="1">
      <alignment vertical="center"/>
    </xf>
    <xf numFmtId="0" fontId="46" fillId="3" borderId="4" xfId="0" applyFont="1" applyFill="1" applyBorder="1" applyAlignment="1">
      <alignment vertical="center" wrapText="1"/>
    </xf>
    <xf numFmtId="0" fontId="61" fillId="3" borderId="4" xfId="0" applyFont="1" applyFill="1" applyBorder="1" applyAlignment="1">
      <alignment vertical="center" wrapText="1"/>
    </xf>
    <xf numFmtId="0" fontId="80" fillId="7" borderId="6" xfId="0" applyFont="1" applyFill="1" applyBorder="1" applyAlignment="1">
      <alignment vertical="center" wrapText="1"/>
    </xf>
    <xf numFmtId="0" fontId="71" fillId="7" borderId="8" xfId="0" applyFont="1" applyFill="1" applyBorder="1" applyAlignment="1">
      <alignment vertical="center" wrapText="1"/>
    </xf>
    <xf numFmtId="0" fontId="71" fillId="7" borderId="10" xfId="0" applyFont="1" applyFill="1" applyBorder="1" applyAlignment="1">
      <alignment vertical="center" wrapText="1"/>
    </xf>
    <xf numFmtId="0" fontId="70" fillId="7" borderId="8" xfId="0" applyFont="1" applyFill="1" applyBorder="1" applyAlignment="1">
      <alignment vertical="center" wrapText="1"/>
    </xf>
    <xf numFmtId="0" fontId="69" fillId="7" borderId="8" xfId="0" applyFont="1" applyFill="1" applyBorder="1" applyAlignment="1">
      <alignment vertical="center" wrapText="1"/>
    </xf>
    <xf numFmtId="0" fontId="69" fillId="7" borderId="6" xfId="0" applyFont="1" applyFill="1" applyBorder="1" applyAlignment="1">
      <alignment vertical="center" wrapText="1"/>
    </xf>
    <xf numFmtId="0" fontId="69" fillId="7" borderId="13" xfId="0" applyFont="1" applyFill="1" applyBorder="1" applyAlignment="1">
      <alignment vertical="center" wrapText="1"/>
    </xf>
    <xf numFmtId="0" fontId="80" fillId="15" borderId="13" xfId="0" applyFont="1" applyFill="1" applyBorder="1" applyAlignment="1">
      <alignment vertical="center" wrapText="1"/>
    </xf>
    <xf numFmtId="0" fontId="81" fillId="0" borderId="6" xfId="0" applyFont="1" applyBorder="1" applyAlignment="1">
      <alignment vertical="center" wrapText="1"/>
    </xf>
    <xf numFmtId="0" fontId="80" fillId="0" borderId="8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71" fillId="0" borderId="1" xfId="0" applyFont="1" applyBorder="1" applyAlignment="1">
      <alignment vertical="center" wrapText="1"/>
    </xf>
    <xf numFmtId="0" fontId="83" fillId="0" borderId="15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7" borderId="2" xfId="1" applyFont="1" applyFill="1" applyBorder="1" applyAlignment="1">
      <alignment vertical="center"/>
    </xf>
    <xf numFmtId="0" fontId="46" fillId="3" borderId="3" xfId="0" applyFont="1" applyFill="1" applyBorder="1" applyAlignment="1">
      <alignment horizontal="left" vertical="top"/>
    </xf>
    <xf numFmtId="0" fontId="46" fillId="3" borderId="4" xfId="0" applyFont="1" applyFill="1" applyBorder="1" applyAlignment="1">
      <alignment horizontal="left" vertical="top"/>
    </xf>
    <xf numFmtId="0" fontId="46" fillId="3" borderId="0" xfId="0" applyFont="1" applyFill="1" applyBorder="1" applyAlignment="1">
      <alignment vertical="center"/>
    </xf>
    <xf numFmtId="0" fontId="84" fillId="7" borderId="6" xfId="0" applyFont="1" applyFill="1" applyBorder="1" applyAlignment="1">
      <alignment vertical="center" wrapText="1"/>
    </xf>
    <xf numFmtId="0" fontId="84" fillId="7" borderId="4" xfId="0" applyFont="1" applyFill="1" applyBorder="1" applyAlignment="1">
      <alignment vertical="center" wrapText="1"/>
    </xf>
    <xf numFmtId="0" fontId="84" fillId="7" borderId="6" xfId="0" applyFont="1" applyFill="1" applyBorder="1" applyAlignment="1">
      <alignment horizontal="right" vertical="center" wrapText="1"/>
    </xf>
    <xf numFmtId="49" fontId="84" fillId="7" borderId="4" xfId="0" applyNumberFormat="1" applyFont="1" applyFill="1" applyBorder="1" applyAlignment="1">
      <alignment horizontal="right" vertical="center" wrapText="1"/>
    </xf>
    <xf numFmtId="0" fontId="84" fillId="7" borderId="13" xfId="0" applyFont="1" applyFill="1" applyBorder="1" applyAlignment="1">
      <alignment vertical="center" wrapText="1"/>
    </xf>
    <xf numFmtId="0" fontId="84" fillId="7" borderId="0" xfId="0" applyFont="1" applyFill="1" applyBorder="1" applyAlignment="1">
      <alignment vertical="center" wrapText="1"/>
    </xf>
    <xf numFmtId="0" fontId="84" fillId="7" borderId="13" xfId="1" applyFont="1" applyFill="1" applyBorder="1" applyAlignment="1">
      <alignment vertical="center" wrapText="1"/>
    </xf>
    <xf numFmtId="0" fontId="85" fillId="7" borderId="13" xfId="0" applyFont="1" applyFill="1" applyBorder="1" applyAlignment="1">
      <alignment vertical="center" wrapText="1"/>
    </xf>
    <xf numFmtId="0" fontId="84" fillId="7" borderId="13" xfId="39" applyFont="1" applyFill="1" applyBorder="1" applyAlignment="1">
      <alignment vertical="center" wrapText="1"/>
    </xf>
    <xf numFmtId="0" fontId="46" fillId="3" borderId="1" xfId="0" applyFont="1" applyFill="1" applyBorder="1" applyAlignment="1">
      <alignment vertical="center" wrapText="1"/>
    </xf>
    <xf numFmtId="0" fontId="77" fillId="3" borderId="3" xfId="0" applyFont="1" applyFill="1" applyBorder="1" applyAlignment="1">
      <alignment horizontal="left" vertical="top" wrapText="1"/>
    </xf>
    <xf numFmtId="0" fontId="76" fillId="2" borderId="5" xfId="0" applyFont="1" applyFill="1" applyBorder="1" applyAlignment="1">
      <alignment horizontal="center" vertical="center"/>
    </xf>
    <xf numFmtId="0" fontId="77" fillId="2" borderId="3" xfId="0" applyFont="1" applyFill="1" applyBorder="1" applyAlignment="1">
      <alignment horizontal="center" vertical="center" wrapText="1"/>
    </xf>
    <xf numFmtId="0" fontId="77" fillId="2" borderId="6" xfId="0" applyFont="1" applyFill="1" applyBorder="1" applyAlignment="1">
      <alignment horizontal="center" vertical="center" wrapText="1"/>
    </xf>
    <xf numFmtId="0" fontId="63" fillId="8" borderId="18" xfId="3" applyFont="1" applyFill="1" applyBorder="1" applyAlignment="1"/>
    <xf numFmtId="14" fontId="63" fillId="8" borderId="18" xfId="3" applyNumberFormat="1" applyFont="1" applyFill="1" applyBorder="1" applyAlignment="1">
      <alignment horizontal="right"/>
    </xf>
    <xf numFmtId="0" fontId="55" fillId="7" borderId="28" xfId="12" applyFont="1" applyFill="1" applyBorder="1" applyAlignment="1"/>
    <xf numFmtId="3" fontId="21" fillId="7" borderId="28" xfId="12" applyNumberFormat="1" applyFont="1" applyFill="1" applyBorder="1" applyAlignment="1"/>
    <xf numFmtId="0" fontId="79" fillId="15" borderId="60" xfId="0" applyNumberFormat="1" applyFont="1" applyFill="1" applyBorder="1" applyAlignment="1" applyProtection="1">
      <alignment horizontal="center"/>
    </xf>
    <xf numFmtId="0" fontId="79" fillId="15" borderId="45" xfId="6" applyFont="1" applyFill="1" applyBorder="1" applyAlignment="1">
      <alignment horizontal="center"/>
    </xf>
    <xf numFmtId="10" fontId="7" fillId="0" borderId="28" xfId="10" applyNumberFormat="1" applyFont="1" applyFill="1" applyBorder="1"/>
    <xf numFmtId="10" fontId="7" fillId="7" borderId="28" xfId="10" applyNumberFormat="1" applyFont="1" applyFill="1" applyBorder="1"/>
    <xf numFmtId="10" fontId="7" fillId="7" borderId="18" xfId="10" applyNumberFormat="1" applyFont="1" applyFill="1" applyBorder="1"/>
    <xf numFmtId="0" fontId="3" fillId="0" borderId="0" xfId="1" applyFont="1" applyFill="1" applyAlignment="1"/>
    <xf numFmtId="0" fontId="88" fillId="10" borderId="23" xfId="0" applyFont="1" applyFill="1" applyBorder="1" applyAlignment="1">
      <alignment horizontal="left" vertical="top" wrapText="1"/>
    </xf>
    <xf numFmtId="0" fontId="78" fillId="2" borderId="11" xfId="0" applyFont="1" applyFill="1" applyBorder="1" applyAlignment="1">
      <alignment horizontal="center" vertical="center"/>
    </xf>
    <xf numFmtId="0" fontId="79" fillId="7" borderId="24" xfId="0" applyFont="1" applyFill="1" applyBorder="1" applyAlignment="1">
      <alignment horizontal="center" vertical="center" wrapText="1"/>
    </xf>
    <xf numFmtId="0" fontId="86" fillId="7" borderId="23" xfId="0" applyFont="1" applyFill="1" applyBorder="1" applyAlignment="1">
      <alignment horizontal="center" vertical="top" wrapText="1"/>
    </xf>
    <xf numFmtId="0" fontId="68" fillId="7" borderId="28" xfId="0" applyFont="1" applyFill="1" applyBorder="1" applyAlignment="1">
      <alignment horizontal="center" vertical="center"/>
    </xf>
    <xf numFmtId="0" fontId="82" fillId="9" borderId="65" xfId="0" applyFont="1" applyFill="1" applyBorder="1" applyAlignment="1">
      <alignment horizontal="center"/>
    </xf>
    <xf numFmtId="0" fontId="82" fillId="9" borderId="40" xfId="0" applyFont="1" applyFill="1" applyBorder="1" applyAlignment="1">
      <alignment horizontal="center"/>
    </xf>
    <xf numFmtId="0" fontId="82" fillId="9" borderId="72" xfId="0" applyFont="1" applyFill="1" applyBorder="1" applyAlignment="1">
      <alignment horizontal="center"/>
    </xf>
    <xf numFmtId="164" fontId="82" fillId="9" borderId="40" xfId="0" applyNumberFormat="1" applyFont="1" applyFill="1" applyBorder="1" applyAlignment="1">
      <alignment horizontal="center"/>
    </xf>
    <xf numFmtId="0" fontId="90" fillId="9" borderId="65" xfId="0" applyFont="1" applyFill="1" applyBorder="1" applyAlignment="1">
      <alignment horizontal="center"/>
    </xf>
    <xf numFmtId="0" fontId="90" fillId="9" borderId="40" xfId="0" applyFont="1" applyFill="1" applyBorder="1" applyAlignment="1">
      <alignment horizontal="center"/>
    </xf>
    <xf numFmtId="0" fontId="90" fillId="9" borderId="72" xfId="0" applyFont="1" applyFill="1" applyBorder="1" applyAlignment="1">
      <alignment horizontal="center"/>
    </xf>
    <xf numFmtId="164" fontId="90" fillId="9" borderId="40" xfId="0" applyNumberFormat="1" applyFont="1" applyFill="1" applyBorder="1" applyAlignment="1">
      <alignment horizontal="center"/>
    </xf>
    <xf numFmtId="0" fontId="80" fillId="10" borderId="42" xfId="0" applyFont="1" applyFill="1" applyBorder="1" applyAlignment="1">
      <alignment horizontal="center" vertical="center" wrapText="1"/>
    </xf>
    <xf numFmtId="0" fontId="88" fillId="10" borderId="49" xfId="0" applyFont="1" applyFill="1" applyBorder="1" applyAlignment="1">
      <alignment horizontal="center" vertical="top" wrapText="1"/>
    </xf>
    <xf numFmtId="0" fontId="68" fillId="0" borderId="45" xfId="0" applyFont="1" applyBorder="1" applyAlignment="1"/>
    <xf numFmtId="0" fontId="88" fillId="10" borderId="81" xfId="0" applyFont="1" applyFill="1" applyBorder="1" applyAlignment="1">
      <alignment horizontal="center" vertical="center" wrapText="1"/>
    </xf>
    <xf numFmtId="0" fontId="80" fillId="10" borderId="48" xfId="0" applyFont="1" applyFill="1" applyBorder="1" applyAlignment="1">
      <alignment horizontal="center" vertical="center" wrapText="1"/>
    </xf>
    <xf numFmtId="0" fontId="88" fillId="10" borderId="19" xfId="0" applyFont="1" applyFill="1" applyBorder="1" applyAlignment="1">
      <alignment horizontal="center" vertical="top" wrapText="1"/>
    </xf>
    <xf numFmtId="0" fontId="88" fillId="10" borderId="19" xfId="0" applyFont="1" applyFill="1" applyBorder="1" applyAlignment="1">
      <alignment horizontal="left" vertical="top" wrapText="1"/>
    </xf>
    <xf numFmtId="0" fontId="69" fillId="0" borderId="50" xfId="0" applyFont="1" applyBorder="1" applyAlignment="1"/>
    <xf numFmtId="0" fontId="91" fillId="10" borderId="26" xfId="0" applyFont="1" applyFill="1" applyBorder="1" applyAlignment="1">
      <alignment horizontal="left" vertical="top" wrapText="1"/>
    </xf>
    <xf numFmtId="0" fontId="56" fillId="10" borderId="26" xfId="0" applyFont="1" applyFill="1" applyBorder="1" applyAlignment="1">
      <alignment horizontal="left" vertical="top" wrapText="1"/>
    </xf>
    <xf numFmtId="0" fontId="56" fillId="10" borderId="82" xfId="0" applyFont="1" applyFill="1" applyBorder="1" applyAlignment="1">
      <alignment horizontal="left" vertical="top" wrapText="1"/>
    </xf>
    <xf numFmtId="0" fontId="56" fillId="10" borderId="81" xfId="0" applyFont="1" applyFill="1" applyBorder="1" applyAlignment="1">
      <alignment horizontal="left" vertical="top" wrapText="1"/>
    </xf>
    <xf numFmtId="0" fontId="92" fillId="11" borderId="76" xfId="0" applyFont="1" applyFill="1" applyBorder="1" applyAlignment="1">
      <alignment horizontal="center" vertical="center" wrapText="1"/>
    </xf>
    <xf numFmtId="0" fontId="93" fillId="11" borderId="76" xfId="0" applyFont="1" applyFill="1" applyBorder="1" applyAlignment="1">
      <alignment horizontal="center" vertical="center" wrapText="1"/>
    </xf>
    <xf numFmtId="0" fontId="86" fillId="11" borderId="68" xfId="0" applyFont="1" applyFill="1" applyBorder="1" applyAlignment="1">
      <alignment horizontal="center" vertical="top" wrapText="1"/>
    </xf>
    <xf numFmtId="0" fontId="86" fillId="11" borderId="30" xfId="0" applyFont="1" applyFill="1" applyBorder="1" applyAlignment="1">
      <alignment horizontal="center" vertical="top" wrapText="1"/>
    </xf>
    <xf numFmtId="0" fontId="68" fillId="11" borderId="30" xfId="0" applyFont="1" applyFill="1" applyBorder="1" applyAlignment="1">
      <alignment horizontal="center"/>
    </xf>
    <xf numFmtId="0" fontId="63" fillId="11" borderId="34" xfId="0" applyFont="1" applyFill="1" applyBorder="1" applyAlignment="1">
      <alignment horizontal="center" vertical="top" wrapText="1"/>
    </xf>
    <xf numFmtId="0" fontId="63" fillId="11" borderId="78" xfId="0" applyFont="1" applyFill="1" applyBorder="1" applyAlignment="1">
      <alignment horizontal="center" vertical="top" wrapText="1"/>
    </xf>
    <xf numFmtId="0" fontId="41" fillId="3" borderId="0" xfId="0" applyFont="1" applyFill="1" applyBorder="1" applyAlignment="1">
      <alignment horizontal="center" vertical="center" wrapText="1"/>
    </xf>
    <xf numFmtId="0" fontId="18" fillId="15" borderId="28" xfId="0" applyFont="1" applyFill="1" applyBorder="1" applyAlignment="1">
      <alignment horizontal="left" vertical="center" wrapText="1"/>
    </xf>
    <xf numFmtId="0" fontId="18" fillId="15" borderId="28" xfId="0" applyFont="1" applyFill="1" applyBorder="1" applyAlignment="1">
      <alignment horizontal="center" vertical="center" wrapText="1"/>
    </xf>
    <xf numFmtId="0" fontId="21" fillId="15" borderId="58" xfId="0" applyFont="1" applyFill="1" applyBorder="1" applyAlignment="1">
      <alignment horizontal="left" vertical="top" wrapText="1"/>
    </xf>
    <xf numFmtId="0" fontId="21" fillId="15" borderId="59" xfId="0" applyFont="1" applyFill="1" applyBorder="1" applyAlignment="1">
      <alignment horizontal="left" vertical="top" wrapText="1"/>
    </xf>
    <xf numFmtId="0" fontId="15" fillId="0" borderId="76" xfId="0" applyFont="1" applyBorder="1" applyAlignment="1">
      <alignment vertical="center" wrapText="1"/>
    </xf>
    <xf numFmtId="0" fontId="0" fillId="0" borderId="30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right" vertical="center" wrapText="1"/>
    </xf>
    <xf numFmtId="0" fontId="15" fillId="4" borderId="42" xfId="0" applyFont="1" applyFill="1" applyBorder="1" applyAlignment="1">
      <alignment vertical="center" wrapText="1"/>
    </xf>
    <xf numFmtId="0" fontId="0" fillId="19" borderId="28" xfId="0" applyFont="1" applyFill="1" applyBorder="1" applyAlignment="1">
      <alignment horizontal="right" vertical="center" wrapText="1"/>
    </xf>
    <xf numFmtId="0" fontId="62" fillId="0" borderId="42" xfId="0" applyFont="1" applyBorder="1" applyAlignment="1">
      <alignment vertical="center" wrapText="1"/>
    </xf>
    <xf numFmtId="0" fontId="62" fillId="0" borderId="70" xfId="0" applyFont="1" applyBorder="1" applyAlignment="1">
      <alignment vertical="center" wrapText="1"/>
    </xf>
    <xf numFmtId="0" fontId="0" fillId="0" borderId="18" xfId="0" applyFont="1" applyFill="1" applyBorder="1" applyAlignment="1">
      <alignment horizontal="right" vertical="center" wrapText="1"/>
    </xf>
    <xf numFmtId="164" fontId="16" fillId="0" borderId="18" xfId="23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 wrapText="1"/>
    </xf>
    <xf numFmtId="164" fontId="16" fillId="0" borderId="36" xfId="23" applyNumberFormat="1" applyFont="1" applyBorder="1" applyAlignment="1">
      <alignment horizontal="center" vertical="center" wrapText="1"/>
    </xf>
    <xf numFmtId="0" fontId="61" fillId="15" borderId="12" xfId="0" applyFont="1" applyFill="1" applyBorder="1"/>
    <xf numFmtId="0" fontId="79" fillId="15" borderId="8" xfId="0" applyFont="1" applyFill="1" applyBorder="1" applyAlignment="1">
      <alignment horizontal="center" vertical="top" wrapText="1"/>
    </xf>
    <xf numFmtId="0" fontId="79" fillId="15" borderId="46" xfId="0" applyFont="1" applyFill="1" applyBorder="1"/>
    <xf numFmtId="3" fontId="79" fillId="15" borderId="43" xfId="0" applyNumberFormat="1" applyFont="1" applyFill="1" applyBorder="1" applyAlignment="1">
      <alignment horizontal="center" wrapText="1"/>
    </xf>
    <xf numFmtId="3" fontId="79" fillId="15" borderId="1" xfId="0" applyNumberFormat="1" applyFont="1" applyFill="1" applyBorder="1" applyAlignment="1">
      <alignment horizontal="center" wrapText="1"/>
    </xf>
    <xf numFmtId="3" fontId="69" fillId="7" borderId="7" xfId="0" applyNumberFormat="1" applyFont="1" applyFill="1" applyBorder="1"/>
    <xf numFmtId="0" fontId="79" fillId="15" borderId="9" xfId="0" applyFont="1" applyFill="1" applyBorder="1" applyAlignment="1">
      <alignment horizontal="center" vertical="top" wrapText="1"/>
    </xf>
    <xf numFmtId="0" fontId="79" fillId="15" borderId="12" xfId="8" applyFont="1" applyFill="1" applyBorder="1" applyAlignment="1">
      <alignment horizontal="center"/>
    </xf>
    <xf numFmtId="0" fontId="79" fillId="15" borderId="14" xfId="8" applyFont="1" applyFill="1" applyBorder="1" applyAlignment="1">
      <alignment horizontal="center" wrapText="1"/>
    </xf>
    <xf numFmtId="0" fontId="79" fillId="15" borderId="0" xfId="8" applyFont="1" applyFill="1" applyBorder="1" applyAlignment="1">
      <alignment horizontal="center" wrapText="1"/>
    </xf>
    <xf numFmtId="0" fontId="79" fillId="15" borderId="12" xfId="8" applyFont="1" applyFill="1" applyBorder="1" applyAlignment="1">
      <alignment horizontal="center" wrapText="1"/>
    </xf>
    <xf numFmtId="0" fontId="79" fillId="15" borderId="13" xfId="8" applyFont="1" applyFill="1" applyBorder="1" applyAlignment="1">
      <alignment horizontal="center" wrapText="1"/>
    </xf>
    <xf numFmtId="0" fontId="47" fillId="3" borderId="6" xfId="0" applyFont="1" applyFill="1" applyBorder="1" applyAlignment="1">
      <alignment horizontal="center" vertical="center" wrapText="1"/>
    </xf>
    <xf numFmtId="0" fontId="48" fillId="3" borderId="6" xfId="0" applyFont="1" applyFill="1" applyBorder="1" applyAlignment="1">
      <alignment horizontal="center" vertical="center" wrapText="1"/>
    </xf>
    <xf numFmtId="0" fontId="48" fillId="3" borderId="5" xfId="0" applyFont="1" applyFill="1" applyBorder="1" applyAlignment="1">
      <alignment horizontal="center" vertical="center" wrapText="1"/>
    </xf>
    <xf numFmtId="0" fontId="48" fillId="3" borderId="3" xfId="0" applyFont="1" applyFill="1" applyBorder="1" applyAlignment="1">
      <alignment horizontal="center" vertical="center" wrapText="1"/>
    </xf>
    <xf numFmtId="0" fontId="62" fillId="7" borderId="6" xfId="0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center" vertical="center" wrapText="1"/>
    </xf>
    <xf numFmtId="9" fontId="0" fillId="7" borderId="6" xfId="2" applyFont="1" applyFill="1" applyBorder="1" applyAlignment="1">
      <alignment horizontal="center" vertical="center" wrapText="1"/>
    </xf>
    <xf numFmtId="9" fontId="0" fillId="7" borderId="4" xfId="2" applyFont="1" applyFill="1" applyBorder="1" applyAlignment="1">
      <alignment horizontal="center" vertical="center" wrapText="1"/>
    </xf>
    <xf numFmtId="0" fontId="62" fillId="7" borderId="16" xfId="0" applyFont="1" applyFill="1" applyBorder="1" applyAlignment="1">
      <alignment horizontal="left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94" fillId="16" borderId="13" xfId="0" applyFont="1" applyFill="1" applyBorder="1" applyAlignment="1">
      <alignment horizontal="left" vertical="center" wrapText="1"/>
    </xf>
    <xf numFmtId="9" fontId="0" fillId="16" borderId="13" xfId="2" applyFont="1" applyFill="1" applyBorder="1" applyAlignment="1">
      <alignment horizontal="center" vertical="center" wrapText="1"/>
    </xf>
    <xf numFmtId="0" fontId="0" fillId="16" borderId="13" xfId="0" applyFont="1" applyFill="1" applyBorder="1" applyAlignment="1">
      <alignment horizontal="center" vertical="center" wrapText="1"/>
    </xf>
    <xf numFmtId="0" fontId="0" fillId="16" borderId="0" xfId="0" applyFont="1" applyFill="1" applyBorder="1" applyAlignment="1">
      <alignment horizontal="center" vertical="center" wrapText="1"/>
    </xf>
    <xf numFmtId="0" fontId="79" fillId="15" borderId="40" xfId="0" applyFont="1" applyFill="1" applyBorder="1" applyAlignment="1">
      <alignment horizontal="center"/>
    </xf>
    <xf numFmtId="0" fontId="79" fillId="15" borderId="51" xfId="0" applyFont="1" applyFill="1" applyBorder="1" applyAlignment="1">
      <alignment horizontal="center" vertical="top" wrapText="1"/>
    </xf>
    <xf numFmtId="0" fontId="79" fillId="15" borderId="84" xfId="0" applyFont="1" applyFill="1" applyBorder="1" applyAlignment="1">
      <alignment wrapText="1"/>
    </xf>
    <xf numFmtId="0" fontId="79" fillId="15" borderId="54" xfId="0" applyFont="1" applyFill="1" applyBorder="1" applyAlignment="1">
      <alignment wrapText="1"/>
    </xf>
    <xf numFmtId="0" fontId="79" fillId="15" borderId="46" xfId="0" applyFont="1" applyFill="1" applyBorder="1" applyAlignment="1"/>
    <xf numFmtId="0" fontId="61" fillId="15" borderId="60" xfId="0" applyFont="1" applyFill="1" applyBorder="1" applyAlignment="1">
      <alignment wrapText="1"/>
    </xf>
    <xf numFmtId="0" fontId="79" fillId="15" borderId="65" xfId="0" applyFont="1" applyFill="1" applyBorder="1" applyAlignment="1">
      <alignment wrapText="1"/>
    </xf>
    <xf numFmtId="0" fontId="79" fillId="15" borderId="40" xfId="0" applyFont="1" applyFill="1" applyBorder="1" applyAlignment="1">
      <alignment wrapText="1"/>
    </xf>
    <xf numFmtId="0" fontId="79" fillId="15" borderId="72" xfId="0" applyFont="1" applyFill="1" applyBorder="1" applyAlignment="1">
      <alignment wrapText="1"/>
    </xf>
    <xf numFmtId="0" fontId="48" fillId="3" borderId="4" xfId="0" applyFont="1" applyFill="1" applyBorder="1" applyAlignment="1">
      <alignment horizontal="center" vertical="center" wrapText="1"/>
    </xf>
    <xf numFmtId="0" fontId="48" fillId="3" borderId="14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 wrapText="1"/>
    </xf>
    <xf numFmtId="3" fontId="69" fillId="7" borderId="17" xfId="0" applyNumberFormat="1" applyFont="1" applyFill="1" applyBorder="1"/>
    <xf numFmtId="0" fontId="80" fillId="7" borderId="1" xfId="0" applyFont="1" applyFill="1" applyBorder="1" applyAlignment="1">
      <alignment vertical="center" wrapText="1"/>
    </xf>
    <xf numFmtId="0" fontId="69" fillId="7" borderId="9" xfId="0" applyFont="1" applyFill="1" applyBorder="1" applyAlignment="1">
      <alignment horizontal="right" vertical="center"/>
    </xf>
    <xf numFmtId="3" fontId="69" fillId="7" borderId="8" xfId="0" applyNumberFormat="1" applyFont="1" applyFill="1" applyBorder="1"/>
    <xf numFmtId="0" fontId="69" fillId="7" borderId="2" xfId="0" applyFont="1" applyFill="1" applyBorder="1" applyAlignment="1">
      <alignment horizontal="right" vertical="center"/>
    </xf>
    <xf numFmtId="3" fontId="69" fillId="7" borderId="1" xfId="0" applyNumberFormat="1" applyFont="1" applyFill="1" applyBorder="1"/>
    <xf numFmtId="0" fontId="69" fillId="0" borderId="2" xfId="1" applyFont="1" applyBorder="1" applyAlignment="1">
      <alignment horizontal="right" vertical="center" wrapText="1"/>
    </xf>
    <xf numFmtId="3" fontId="89" fillId="0" borderId="7" xfId="1" applyNumberFormat="1" applyFont="1" applyBorder="1" applyAlignment="1">
      <alignment vertical="center"/>
    </xf>
    <xf numFmtId="3" fontId="89" fillId="0" borderId="1" xfId="1" applyNumberFormat="1" applyFont="1" applyBorder="1" applyAlignment="1">
      <alignment vertical="center"/>
    </xf>
    <xf numFmtId="0" fontId="69" fillId="0" borderId="2" xfId="0" applyFont="1" applyBorder="1" applyAlignment="1">
      <alignment horizontal="right" vertical="center" wrapText="1"/>
    </xf>
    <xf numFmtId="0" fontId="69" fillId="0" borderId="15" xfId="0" applyFont="1" applyBorder="1" applyAlignment="1">
      <alignment horizontal="right" vertical="center" wrapText="1"/>
    </xf>
    <xf numFmtId="3" fontId="69" fillId="0" borderId="7" xfId="0" applyNumberFormat="1" applyFont="1" applyBorder="1"/>
    <xf numFmtId="3" fontId="69" fillId="0" borderId="1" xfId="0" applyNumberFormat="1" applyFont="1" applyBorder="1"/>
    <xf numFmtId="0" fontId="57" fillId="7" borderId="18" xfId="6" applyNumberFormat="1" applyFont="1" applyFill="1" applyBorder="1" applyAlignment="1"/>
    <xf numFmtId="0" fontId="51" fillId="7" borderId="0" xfId="13" applyFont="1" applyFill="1" applyAlignment="1">
      <alignment horizontal="left"/>
    </xf>
    <xf numFmtId="0" fontId="0" fillId="7" borderId="0" xfId="0" applyFont="1" applyFill="1"/>
    <xf numFmtId="0" fontId="56" fillId="10" borderId="19" xfId="0" applyNumberFormat="1" applyFont="1" applyFill="1" applyBorder="1" applyAlignment="1">
      <alignment vertical="top" wrapText="1"/>
    </xf>
    <xf numFmtId="3" fontId="56" fillId="10" borderId="19" xfId="0" applyNumberFormat="1" applyFont="1" applyFill="1" applyBorder="1" applyAlignment="1">
      <alignment vertical="top" wrapText="1"/>
    </xf>
    <xf numFmtId="3" fontId="56" fillId="10" borderId="23" xfId="0" applyNumberFormat="1" applyFont="1" applyFill="1" applyBorder="1" applyAlignment="1">
      <alignment horizontal="right" vertical="top"/>
    </xf>
    <xf numFmtId="0" fontId="56" fillId="10" borderId="23" xfId="0" applyNumberFormat="1" applyFont="1" applyFill="1" applyBorder="1" applyAlignment="1">
      <alignment horizontal="right" vertical="top" wrapText="1"/>
    </xf>
    <xf numFmtId="0" fontId="56" fillId="10" borderId="23" xfId="0" applyNumberFormat="1" applyFont="1" applyFill="1" applyBorder="1" applyAlignment="1">
      <alignment horizontal="left" vertical="top" wrapText="1"/>
    </xf>
    <xf numFmtId="10" fontId="56" fillId="10" borderId="23" xfId="0" applyNumberFormat="1" applyFont="1" applyFill="1" applyBorder="1" applyAlignment="1">
      <alignment horizontal="right" vertical="top"/>
    </xf>
    <xf numFmtId="10" fontId="56" fillId="10" borderId="23" xfId="0" applyNumberFormat="1" applyFont="1" applyFill="1" applyBorder="1" applyAlignment="1">
      <alignment horizontal="right" vertical="top" wrapText="1"/>
    </xf>
    <xf numFmtId="10" fontId="56" fillId="10" borderId="23" xfId="0" applyNumberFormat="1" applyFont="1" applyFill="1" applyBorder="1" applyAlignment="1">
      <alignment horizontal="left" vertical="top" wrapText="1"/>
    </xf>
    <xf numFmtId="10" fontId="56" fillId="10" borderId="22" xfId="0" applyNumberFormat="1" applyFont="1" applyFill="1" applyBorder="1" applyAlignment="1">
      <alignment horizontal="right" vertical="top"/>
    </xf>
    <xf numFmtId="10" fontId="56" fillId="0" borderId="22" xfId="0" applyNumberFormat="1" applyFont="1" applyFill="1" applyBorder="1" applyAlignment="1">
      <alignment horizontal="right" vertical="top" wrapText="1"/>
    </xf>
    <xf numFmtId="3" fontId="56" fillId="7" borderId="19" xfId="0" applyNumberFormat="1" applyFont="1" applyFill="1" applyBorder="1" applyAlignment="1">
      <alignment horizontal="right" vertical="top" wrapText="1"/>
    </xf>
    <xf numFmtId="3" fontId="56" fillId="7" borderId="23" xfId="25" applyNumberFormat="1" applyFont="1" applyFill="1" applyBorder="1" applyAlignment="1">
      <alignment horizontal="right" vertical="top" wrapText="1"/>
    </xf>
    <xf numFmtId="3" fontId="56" fillId="7" borderId="23" xfId="25" applyNumberFormat="1" applyFont="1" applyFill="1" applyBorder="1" applyAlignment="1">
      <alignment horizontal="left" vertical="top" wrapText="1"/>
    </xf>
    <xf numFmtId="0" fontId="15" fillId="7" borderId="28" xfId="0" applyFont="1" applyFill="1" applyBorder="1" applyAlignment="1">
      <alignment horizontal="center" vertical="top"/>
    </xf>
    <xf numFmtId="0" fontId="3" fillId="7" borderId="0" xfId="1" applyFill="1"/>
    <xf numFmtId="0" fontId="3" fillId="7" borderId="0" xfId="1" applyFill="1" applyBorder="1"/>
    <xf numFmtId="0" fontId="56" fillId="12" borderId="23" xfId="0" applyNumberFormat="1" applyFont="1" applyFill="1" applyBorder="1" applyAlignment="1">
      <alignment horizontal="right" vertical="top" wrapText="1"/>
    </xf>
    <xf numFmtId="3" fontId="56" fillId="12" borderId="23" xfId="0" applyNumberFormat="1" applyFont="1" applyFill="1" applyBorder="1" applyAlignment="1">
      <alignment horizontal="right" vertical="top" wrapText="1"/>
    </xf>
    <xf numFmtId="0" fontId="56" fillId="10" borderId="24" xfId="0" applyNumberFormat="1" applyFont="1" applyFill="1" applyBorder="1" applyAlignment="1">
      <alignment horizontal="right" vertical="top" wrapText="1"/>
    </xf>
    <xf numFmtId="3" fontId="0" fillId="19" borderId="28" xfId="0" applyNumberFormat="1" applyFont="1" applyFill="1" applyBorder="1" applyAlignment="1">
      <alignment horizontal="right" vertical="center" wrapText="1"/>
    </xf>
    <xf numFmtId="0" fontId="0" fillId="0" borderId="28" xfId="0" applyNumberFormat="1" applyFont="1" applyBorder="1" applyAlignment="1">
      <alignment horizontal="right" vertical="center" wrapText="1"/>
    </xf>
    <xf numFmtId="0" fontId="0" fillId="0" borderId="18" xfId="0" applyNumberFormat="1" applyFont="1" applyFill="1" applyBorder="1" applyAlignment="1">
      <alignment horizontal="right" vertical="center" wrapText="1"/>
    </xf>
    <xf numFmtId="0" fontId="0" fillId="19" borderId="28" xfId="0" applyNumberFormat="1" applyFont="1" applyFill="1" applyBorder="1" applyAlignment="1">
      <alignment horizontal="right" vertical="center" wrapText="1"/>
    </xf>
    <xf numFmtId="0" fontId="95" fillId="12" borderId="42" xfId="0" applyFont="1" applyFill="1" applyBorder="1" applyAlignment="1">
      <alignment horizontal="center" vertical="center" wrapText="1"/>
    </xf>
    <xf numFmtId="0" fontId="95" fillId="12" borderId="88" xfId="0" applyFont="1" applyFill="1" applyBorder="1" applyAlignment="1">
      <alignment horizontal="center" vertical="center" wrapText="1"/>
    </xf>
    <xf numFmtId="0" fontId="18" fillId="7" borderId="76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right"/>
    </xf>
    <xf numFmtId="0" fontId="96" fillId="9" borderId="76" xfId="0" applyFont="1" applyFill="1" applyBorder="1" applyAlignment="1">
      <alignment horizontal="center" vertical="center" wrapText="1"/>
    </xf>
    <xf numFmtId="0" fontId="21" fillId="15" borderId="35" xfId="0" applyFont="1" applyFill="1" applyBorder="1" applyAlignment="1">
      <alignment horizontal="center" vertical="center" wrapText="1"/>
    </xf>
    <xf numFmtId="0" fontId="97" fillId="7" borderId="12" xfId="1" applyFont="1" applyFill="1" applyBorder="1" applyAlignment="1">
      <alignment horizontal="justify" vertical="center"/>
    </xf>
    <xf numFmtId="0" fontId="98" fillId="7" borderId="18" xfId="1" applyFont="1" applyFill="1" applyBorder="1" applyAlignment="1">
      <alignment horizontal="right" vertical="center"/>
    </xf>
    <xf numFmtId="164" fontId="99" fillId="7" borderId="18" xfId="23" applyNumberFormat="1" applyFont="1" applyFill="1" applyBorder="1" applyAlignment="1">
      <alignment horizontal="center" vertical="center"/>
    </xf>
    <xf numFmtId="0" fontId="98" fillId="7" borderId="18" xfId="0" applyFont="1" applyFill="1" applyBorder="1" applyAlignment="1">
      <alignment horizontal="right" vertical="center"/>
    </xf>
    <xf numFmtId="164" fontId="99" fillId="7" borderId="36" xfId="23" applyNumberFormat="1" applyFont="1" applyFill="1" applyBorder="1" applyAlignment="1">
      <alignment horizontal="center" vertical="center"/>
    </xf>
    <xf numFmtId="0" fontId="98" fillId="7" borderId="0" xfId="0" applyFont="1" applyFill="1" applyAlignment="1"/>
    <xf numFmtId="0" fontId="56" fillId="10" borderId="48" xfId="1" applyFont="1" applyFill="1" applyBorder="1" applyAlignment="1">
      <alignment horizontal="left" vertical="top"/>
    </xf>
    <xf numFmtId="0" fontId="3" fillId="7" borderId="70" xfId="1" applyFont="1" applyFill="1" applyBorder="1" applyAlignment="1">
      <alignment horizontal="left"/>
    </xf>
    <xf numFmtId="0" fontId="0" fillId="7" borderId="18" xfId="0" applyFont="1" applyFill="1" applyBorder="1" applyAlignment="1">
      <alignment horizontal="left"/>
    </xf>
    <xf numFmtId="165" fontId="0" fillId="7" borderId="18" xfId="0" applyNumberFormat="1" applyFont="1" applyFill="1" applyBorder="1" applyAlignment="1">
      <alignment horizontal="left"/>
    </xf>
    <xf numFmtId="164" fontId="0" fillId="7" borderId="18" xfId="2" applyNumberFormat="1" applyFont="1" applyFill="1" applyBorder="1" applyAlignment="1">
      <alignment horizontal="left"/>
    </xf>
    <xf numFmtId="165" fontId="0" fillId="7" borderId="18" xfId="2" applyNumberFormat="1" applyFont="1" applyFill="1" applyBorder="1" applyAlignment="1">
      <alignment horizontal="left"/>
    </xf>
    <xf numFmtId="164" fontId="0" fillId="7" borderId="69" xfId="2" applyNumberFormat="1" applyFont="1" applyFill="1" applyBorder="1" applyAlignment="1">
      <alignment horizontal="left"/>
    </xf>
    <xf numFmtId="0" fontId="0" fillId="7" borderId="0" xfId="0" applyFont="1" applyFill="1" applyAlignment="1">
      <alignment horizontal="left"/>
    </xf>
    <xf numFmtId="9" fontId="69" fillId="0" borderId="13" xfId="2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9" fontId="69" fillId="0" borderId="0" xfId="2" applyFont="1" applyBorder="1" applyAlignment="1">
      <alignment horizontal="center" vertical="center"/>
    </xf>
    <xf numFmtId="9" fontId="3" fillId="0" borderId="13" xfId="1" applyNumberFormat="1" applyBorder="1" applyAlignment="1">
      <alignment horizontal="left" vertical="center"/>
    </xf>
    <xf numFmtId="0" fontId="16" fillId="0" borderId="8" xfId="0" applyFont="1" applyBorder="1" applyAlignment="1">
      <alignment vertical="center"/>
    </xf>
    <xf numFmtId="0" fontId="80" fillId="7" borderId="9" xfId="0" applyFont="1" applyFill="1" applyBorder="1" applyAlignment="1">
      <alignment horizontal="right" vertical="center" wrapText="1"/>
    </xf>
    <xf numFmtId="0" fontId="3" fillId="7" borderId="13" xfId="1" applyFill="1" applyBorder="1" applyAlignment="1">
      <alignment vertical="center" wrapText="1"/>
    </xf>
    <xf numFmtId="0" fontId="79" fillId="15" borderId="65" xfId="0" applyNumberFormat="1" applyFont="1" applyFill="1" applyBorder="1" applyAlignment="1">
      <alignment horizontal="center" vertical="top" wrapText="1"/>
    </xf>
    <xf numFmtId="0" fontId="79" fillId="15" borderId="40" xfId="0" applyNumberFormat="1" applyFont="1" applyFill="1" applyBorder="1" applyAlignment="1">
      <alignment horizontal="center" vertical="top" wrapText="1"/>
    </xf>
    <xf numFmtId="0" fontId="79" fillId="15" borderId="54" xfId="0" applyNumberFormat="1" applyFont="1" applyFill="1" applyBorder="1" applyAlignment="1">
      <alignment horizontal="center" vertical="top" wrapText="1"/>
    </xf>
    <xf numFmtId="0" fontId="79" fillId="15" borderId="89" xfId="0" applyNumberFormat="1" applyFont="1" applyFill="1" applyBorder="1" applyAlignment="1">
      <alignment horizontal="center" vertical="top" wrapText="1"/>
    </xf>
    <xf numFmtId="0" fontId="79" fillId="15" borderId="72" xfId="0" applyNumberFormat="1" applyFont="1" applyFill="1" applyBorder="1" applyAlignment="1">
      <alignment horizontal="center" vertical="top" wrapText="1"/>
    </xf>
    <xf numFmtId="0" fontId="79" fillId="15" borderId="71" xfId="0" applyNumberFormat="1" applyFont="1" applyFill="1" applyBorder="1" applyAlignment="1">
      <alignment horizontal="center" vertical="top" wrapText="1"/>
    </xf>
    <xf numFmtId="0" fontId="79" fillId="15" borderId="91" xfId="0" applyNumberFormat="1" applyFont="1" applyFill="1" applyBorder="1" applyAlignment="1">
      <alignment horizontal="center" vertical="top" wrapText="1"/>
    </xf>
    <xf numFmtId="0" fontId="79" fillId="15" borderId="92" xfId="0" applyNumberFormat="1" applyFont="1" applyFill="1" applyBorder="1" applyAlignment="1">
      <alignment horizontal="center" vertical="top" wrapText="1"/>
    </xf>
    <xf numFmtId="0" fontId="79" fillId="15" borderId="52" xfId="0" applyNumberFormat="1" applyFont="1" applyFill="1" applyBorder="1" applyAlignment="1">
      <alignment horizontal="center" vertical="top" wrapText="1"/>
    </xf>
    <xf numFmtId="0" fontId="79" fillId="15" borderId="51" xfId="0" applyNumberFormat="1" applyFont="1" applyFill="1" applyBorder="1" applyAlignment="1">
      <alignment horizontal="center" vertical="top" wrapText="1"/>
    </xf>
    <xf numFmtId="49" fontId="0" fillId="7" borderId="42" xfId="0" applyNumberFormat="1" applyFont="1" applyFill="1" applyBorder="1" applyAlignment="1">
      <alignment vertical="top"/>
    </xf>
    <xf numFmtId="167" fontId="0" fillId="7" borderId="32" xfId="0" applyNumberFormat="1" applyFont="1" applyFill="1" applyBorder="1" applyAlignment="1">
      <alignment vertical="top"/>
    </xf>
    <xf numFmtId="1" fontId="0" fillId="7" borderId="28" xfId="0" applyNumberFormat="1" applyFont="1" applyFill="1" applyBorder="1" applyAlignment="1">
      <alignment vertical="top"/>
    </xf>
    <xf numFmtId="49" fontId="0" fillId="7" borderId="28" xfId="0" applyNumberFormat="1" applyFont="1" applyFill="1" applyBorder="1" applyAlignment="1">
      <alignment vertical="top"/>
    </xf>
    <xf numFmtId="0" fontId="0" fillId="7" borderId="33" xfId="0" applyNumberFormat="1" applyFont="1" applyFill="1" applyBorder="1" applyAlignment="1">
      <alignment vertical="top"/>
    </xf>
    <xf numFmtId="49" fontId="0" fillId="7" borderId="32" xfId="0" applyNumberFormat="1" applyFont="1" applyFill="1" applyBorder="1" applyAlignment="1">
      <alignment vertical="top"/>
    </xf>
    <xf numFmtId="14" fontId="0" fillId="7" borderId="28" xfId="0" applyNumberFormat="1" applyFont="1" applyFill="1" applyBorder="1" applyAlignment="1">
      <alignment vertical="top"/>
    </xf>
    <xf numFmtId="0" fontId="21" fillId="7" borderId="45" xfId="0" applyNumberFormat="1" applyFont="1" applyFill="1" applyBorder="1" applyAlignment="1">
      <alignment vertical="top"/>
    </xf>
    <xf numFmtId="167" fontId="0" fillId="7" borderId="28" xfId="0" applyNumberFormat="1" applyFont="1" applyFill="1" applyBorder="1" applyAlignment="1">
      <alignment vertical="top"/>
    </xf>
    <xf numFmtId="0" fontId="0" fillId="7" borderId="28" xfId="0" applyNumberFormat="1" applyFont="1" applyFill="1" applyBorder="1" applyAlignment="1">
      <alignment vertical="top"/>
    </xf>
    <xf numFmtId="49" fontId="0" fillId="7" borderId="70" xfId="0" applyNumberFormat="1" applyFont="1" applyFill="1" applyBorder="1" applyAlignment="1">
      <alignment vertical="top"/>
    </xf>
    <xf numFmtId="49" fontId="0" fillId="7" borderId="18" xfId="0" applyNumberFormat="1" applyFont="1" applyFill="1" applyBorder="1" applyAlignment="1">
      <alignment vertical="top"/>
    </xf>
    <xf numFmtId="49" fontId="0" fillId="7" borderId="90" xfId="0" applyNumberFormat="1" applyFont="1" applyFill="1" applyBorder="1" applyAlignment="1">
      <alignment vertical="top"/>
    </xf>
    <xf numFmtId="0" fontId="21" fillId="7" borderId="18" xfId="0" applyNumberFormat="1" applyFont="1" applyFill="1" applyBorder="1" applyAlignment="1">
      <alignment vertical="top"/>
    </xf>
    <xf numFmtId="0" fontId="0" fillId="7" borderId="36" xfId="0" applyNumberFormat="1" applyFont="1" applyFill="1" applyBorder="1" applyAlignment="1">
      <alignment vertical="top"/>
    </xf>
    <xf numFmtId="0" fontId="0" fillId="7" borderId="90" xfId="0" applyNumberFormat="1" applyFont="1" applyFill="1" applyBorder="1" applyAlignment="1">
      <alignment vertical="top"/>
    </xf>
    <xf numFmtId="167" fontId="0" fillId="7" borderId="18" xfId="0" applyNumberFormat="1" applyFont="1" applyFill="1" applyBorder="1" applyAlignment="1">
      <alignment vertical="top"/>
    </xf>
    <xf numFmtId="14" fontId="0" fillId="7" borderId="36" xfId="0" applyNumberFormat="1" applyFont="1" applyFill="1" applyBorder="1"/>
    <xf numFmtId="14" fontId="0" fillId="7" borderId="0" xfId="0" applyNumberFormat="1" applyFont="1" applyFill="1"/>
    <xf numFmtId="49" fontId="21" fillId="7" borderId="42" xfId="0" applyNumberFormat="1" applyFont="1" applyFill="1" applyBorder="1" applyAlignment="1">
      <alignment vertical="top"/>
    </xf>
    <xf numFmtId="49" fontId="0" fillId="7" borderId="90" xfId="0" applyNumberFormat="1" applyFont="1" applyFill="1" applyBorder="1" applyAlignment="1">
      <alignment vertical="top" wrapText="1"/>
    </xf>
    <xf numFmtId="49" fontId="21" fillId="7" borderId="70" xfId="0" applyNumberFormat="1" applyFont="1" applyFill="1" applyBorder="1" applyAlignment="1">
      <alignment vertical="top"/>
    </xf>
    <xf numFmtId="167" fontId="0" fillId="7" borderId="90" xfId="0" applyNumberFormat="1" applyFont="1" applyFill="1" applyBorder="1" applyAlignment="1">
      <alignment vertical="top"/>
    </xf>
    <xf numFmtId="0" fontId="0" fillId="7" borderId="18" xfId="0" applyNumberFormat="1" applyFont="1" applyFill="1" applyBorder="1" applyAlignment="1">
      <alignment vertical="top"/>
    </xf>
    <xf numFmtId="0" fontId="21" fillId="7" borderId="69" xfId="0" applyNumberFormat="1" applyFont="1" applyFill="1" applyBorder="1" applyAlignment="1">
      <alignment vertical="top"/>
    </xf>
    <xf numFmtId="49" fontId="21" fillId="7" borderId="69" xfId="0" applyNumberFormat="1" applyFont="1" applyFill="1" applyBorder="1" applyAlignment="1">
      <alignment vertical="top"/>
    </xf>
    <xf numFmtId="0" fontId="21" fillId="7" borderId="90" xfId="0" applyFont="1" applyFill="1" applyBorder="1"/>
    <xf numFmtId="0" fontId="56" fillId="10" borderId="0" xfId="0" applyFont="1" applyFill="1" applyBorder="1" applyAlignment="1">
      <alignment horizontal="left" vertical="top"/>
    </xf>
    <xf numFmtId="0" fontId="3" fillId="0" borderId="0" xfId="1" applyFont="1" applyAlignment="1"/>
    <xf numFmtId="0" fontId="62" fillId="7" borderId="17" xfId="0" applyFont="1" applyFill="1" applyBorder="1" applyAlignment="1">
      <alignment vertical="center"/>
    </xf>
    <xf numFmtId="0" fontId="0" fillId="7" borderId="0" xfId="0" applyFont="1" applyFill="1" applyAlignment="1"/>
    <xf numFmtId="164" fontId="7" fillId="0" borderId="30" xfId="23" applyNumberFormat="1" applyFont="1" applyBorder="1" applyAlignment="1">
      <alignment horizontal="center" vertical="center" wrapText="1"/>
    </xf>
    <xf numFmtId="164" fontId="7" fillId="0" borderId="31" xfId="23" applyNumberFormat="1" applyFont="1" applyBorder="1" applyAlignment="1">
      <alignment horizontal="center" vertical="center" wrapText="1"/>
    </xf>
    <xf numFmtId="164" fontId="7" fillId="0" borderId="28" xfId="23" applyNumberFormat="1" applyFont="1" applyBorder="1" applyAlignment="1">
      <alignment horizontal="center" vertical="center" wrapText="1"/>
    </xf>
    <xf numFmtId="164" fontId="7" fillId="0" borderId="33" xfId="23" applyNumberFormat="1" applyFont="1" applyBorder="1" applyAlignment="1">
      <alignment horizontal="center" vertical="center" wrapText="1"/>
    </xf>
    <xf numFmtId="164" fontId="7" fillId="19" borderId="28" xfId="23" applyNumberFormat="1" applyFont="1" applyFill="1" applyBorder="1" applyAlignment="1">
      <alignment horizontal="center" vertical="center" wrapText="1"/>
    </xf>
    <xf numFmtId="164" fontId="7" fillId="19" borderId="33" xfId="23" applyNumberFormat="1" applyFont="1" applyFill="1" applyBorder="1" applyAlignment="1">
      <alignment horizontal="center" vertical="center" wrapText="1"/>
    </xf>
    <xf numFmtId="164" fontId="7" fillId="0" borderId="18" xfId="23" applyNumberFormat="1" applyFont="1" applyBorder="1" applyAlignment="1">
      <alignment horizontal="center" vertical="center" wrapText="1"/>
    </xf>
    <xf numFmtId="164" fontId="7" fillId="0" borderId="36" xfId="23" applyNumberFormat="1" applyFont="1" applyBorder="1" applyAlignment="1">
      <alignment horizontal="center" vertical="center" wrapText="1"/>
    </xf>
    <xf numFmtId="0" fontId="87" fillId="0" borderId="41" xfId="0" applyFont="1" applyBorder="1" applyAlignment="1">
      <alignment wrapText="1"/>
    </xf>
    <xf numFmtId="0" fontId="23" fillId="0" borderId="0" xfId="6" applyFont="1" applyAlignment="1">
      <alignment horizontal="left"/>
    </xf>
    <xf numFmtId="0" fontId="3" fillId="7" borderId="48" xfId="1" applyFill="1" applyBorder="1" applyAlignment="1">
      <alignment horizontal="left" vertical="top"/>
    </xf>
    <xf numFmtId="0" fontId="66" fillId="7" borderId="24" xfId="0" applyFont="1" applyFill="1" applyBorder="1" applyAlignment="1">
      <alignment horizontal="left" vertical="top"/>
    </xf>
    <xf numFmtId="0" fontId="66" fillId="7" borderId="85" xfId="0" applyFont="1" applyFill="1" applyBorder="1" applyAlignment="1">
      <alignment horizontal="left" vertical="top"/>
    </xf>
    <xf numFmtId="10" fontId="0" fillId="7" borderId="18" xfId="2" applyNumberFormat="1" applyFont="1" applyFill="1" applyBorder="1" applyAlignment="1"/>
    <xf numFmtId="0" fontId="66" fillId="7" borderId="18" xfId="0" applyFont="1" applyFill="1" applyBorder="1" applyAlignment="1">
      <alignment horizontal="left" vertical="top"/>
    </xf>
    <xf numFmtId="0" fontId="0" fillId="7" borderId="18" xfId="0" applyFont="1" applyFill="1" applyBorder="1" applyAlignment="1">
      <alignment vertical="center"/>
    </xf>
    <xf numFmtId="0" fontId="3" fillId="7" borderId="2" xfId="1" applyFill="1" applyBorder="1" applyAlignment="1">
      <alignment horizontal="right" vertical="center"/>
    </xf>
    <xf numFmtId="0" fontId="69" fillId="7" borderId="15" xfId="0" applyFont="1" applyFill="1" applyBorder="1" applyAlignment="1">
      <alignment horizontal="right" vertical="center"/>
    </xf>
    <xf numFmtId="3" fontId="69" fillId="7" borderId="7" xfId="0" applyNumberFormat="1" applyFont="1" applyFill="1" applyBorder="1" applyAlignment="1"/>
    <xf numFmtId="3" fontId="69" fillId="7" borderId="1" xfId="0" applyNumberFormat="1" applyFont="1" applyFill="1" applyBorder="1" applyAlignment="1"/>
    <xf numFmtId="0" fontId="55" fillId="7" borderId="0" xfId="0" applyFont="1" applyFill="1"/>
    <xf numFmtId="49" fontId="0" fillId="7" borderId="0" xfId="0" applyNumberFormat="1" applyFont="1" applyFill="1" applyAlignment="1">
      <alignment vertical="top"/>
    </xf>
    <xf numFmtId="0" fontId="55" fillId="7" borderId="51" xfId="0" applyFont="1" applyFill="1" applyBorder="1"/>
    <xf numFmtId="0" fontId="0" fillId="7" borderId="51" xfId="0" applyFont="1" applyFill="1" applyBorder="1" applyAlignment="1">
      <alignment wrapText="1"/>
    </xf>
    <xf numFmtId="14" fontId="51" fillId="0" borderId="18" xfId="17" applyNumberFormat="1" applyFont="1" applyFill="1" applyBorder="1" applyAlignment="1">
      <alignment horizontal="right" wrapText="1"/>
    </xf>
    <xf numFmtId="3" fontId="51" fillId="0" borderId="18" xfId="17" applyNumberFormat="1" applyFont="1" applyFill="1" applyBorder="1" applyAlignment="1">
      <alignment horizontal="right" wrapText="1"/>
    </xf>
    <xf numFmtId="10" fontId="60" fillId="0" borderId="18" xfId="10" applyNumberFormat="1" applyFont="1" applyFill="1" applyBorder="1"/>
    <xf numFmtId="166" fontId="51" fillId="0" borderId="18" xfId="17" applyNumberFormat="1" applyFont="1" applyFill="1" applyBorder="1" applyAlignment="1">
      <alignment horizontal="right" wrapText="1"/>
    </xf>
    <xf numFmtId="0" fontId="23" fillId="0" borderId="18" xfId="6" applyNumberFormat="1" applyFont="1" applyFill="1" applyBorder="1"/>
    <xf numFmtId="164" fontId="23" fillId="0" borderId="69" xfId="2" applyNumberFormat="1" applyFont="1" applyBorder="1" applyAlignment="1">
      <alignment horizontal="right"/>
    </xf>
    <xf numFmtId="10" fontId="23" fillId="0" borderId="18" xfId="1" applyNumberFormat="1" applyFont="1" applyFill="1" applyBorder="1" applyAlignment="1"/>
    <xf numFmtId="0" fontId="21" fillId="7" borderId="0" xfId="0" applyFont="1" applyFill="1" applyBorder="1" applyAlignment="1"/>
    <xf numFmtId="0" fontId="69" fillId="0" borderId="2" xfId="0" applyFont="1" applyBorder="1" applyAlignment="1">
      <alignment horizontal="left" vertical="center" wrapText="1"/>
    </xf>
    <xf numFmtId="0" fontId="0" fillId="7" borderId="51" xfId="0" applyFont="1" applyFill="1" applyBorder="1"/>
    <xf numFmtId="49" fontId="0" fillId="7" borderId="90" xfId="1" applyNumberFormat="1" applyFont="1" applyFill="1" applyBorder="1" applyAlignment="1">
      <alignment vertical="top"/>
    </xf>
    <xf numFmtId="49" fontId="0" fillId="7" borderId="70" xfId="1" applyNumberFormat="1" applyFont="1" applyFill="1" applyBorder="1" applyAlignment="1">
      <alignment vertical="top"/>
    </xf>
    <xf numFmtId="49" fontId="0" fillId="7" borderId="18" xfId="1" applyNumberFormat="1" applyFont="1" applyFill="1" applyBorder="1" applyAlignment="1">
      <alignment vertical="top"/>
    </xf>
    <xf numFmtId="49" fontId="0" fillId="7" borderId="36" xfId="1" applyNumberFormat="1" applyFont="1" applyFill="1" applyBorder="1" applyAlignment="1">
      <alignment vertical="top"/>
    </xf>
    <xf numFmtId="167" fontId="0" fillId="7" borderId="90" xfId="1" applyNumberFormat="1" applyFont="1" applyFill="1" applyBorder="1" applyAlignment="1">
      <alignment vertical="top"/>
    </xf>
    <xf numFmtId="167" fontId="0" fillId="7" borderId="18" xfId="1" applyNumberFormat="1" applyFont="1" applyFill="1" applyBorder="1" applyAlignment="1">
      <alignment vertical="top"/>
    </xf>
    <xf numFmtId="0" fontId="0" fillId="7" borderId="36" xfId="1" applyNumberFormat="1" applyFont="1" applyFill="1" applyBorder="1" applyAlignment="1">
      <alignment vertical="top"/>
    </xf>
    <xf numFmtId="168" fontId="0" fillId="7" borderId="18" xfId="0" applyNumberFormat="1" applyFont="1" applyFill="1" applyBorder="1" applyAlignment="1">
      <alignment vertical="top"/>
    </xf>
    <xf numFmtId="0" fontId="0" fillId="7" borderId="42" xfId="0" applyNumberFormat="1" applyFont="1" applyFill="1" applyBorder="1"/>
    <xf numFmtId="0" fontId="0" fillId="7" borderId="70" xfId="0" applyNumberFormat="1" applyFont="1" applyFill="1" applyBorder="1"/>
    <xf numFmtId="0" fontId="0" fillId="7" borderId="28" xfId="0" applyNumberFormat="1" applyFont="1" applyFill="1" applyBorder="1"/>
    <xf numFmtId="0" fontId="0" fillId="7" borderId="18" xfId="0" applyNumberFormat="1" applyFont="1" applyFill="1" applyBorder="1"/>
    <xf numFmtId="0" fontId="100" fillId="0" borderId="0" xfId="0" applyFont="1"/>
  </cellXfs>
  <cellStyles count="40">
    <cellStyle name="Bad 2" xfId="26" xr:uid="{00000000-0005-0000-0000-000000000000}"/>
    <cellStyle name="Comma" xfId="15" builtinId="3"/>
    <cellStyle name="Comma 2" xfId="4" xr:uid="{00000000-0005-0000-0000-000002000000}"/>
    <cellStyle name="Comma 3" xfId="18" xr:uid="{00000000-0005-0000-0000-000003000000}"/>
    <cellStyle name="Comma 4" xfId="22" xr:uid="{00000000-0005-0000-0000-000004000000}"/>
    <cellStyle name="Currency 2" xfId="24" xr:uid="{00000000-0005-0000-0000-000005000000}"/>
    <cellStyle name="Good 2" xfId="27" xr:uid="{00000000-0005-0000-0000-000006000000}"/>
    <cellStyle name="Heading 1" xfId="38" builtinId="16"/>
    <cellStyle name="Heading 2" xfId="39" builtinId="17"/>
    <cellStyle name="Hyperlink" xfId="1" builtinId="8"/>
    <cellStyle name="Hyperlink 2" xfId="5" xr:uid="{00000000-0005-0000-0000-00000A000000}"/>
    <cellStyle name="Hyperlink 2 2" xfId="28" xr:uid="{00000000-0005-0000-0000-00000B000000}"/>
    <cellStyle name="Hyperlink 3" xfId="16" xr:uid="{00000000-0005-0000-0000-00000C000000}"/>
    <cellStyle name="Neutral 2" xfId="19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29" xr:uid="{00000000-0005-0000-0000-000011000000}"/>
    <cellStyle name="Normal 2 3" xfId="30" xr:uid="{00000000-0005-0000-0000-000012000000}"/>
    <cellStyle name="Normal 2 4" xfId="31" xr:uid="{00000000-0005-0000-0000-000013000000}"/>
    <cellStyle name="Normal 2 5" xfId="32" xr:uid="{00000000-0005-0000-0000-000014000000}"/>
    <cellStyle name="Normal 2 6" xfId="33" xr:uid="{00000000-0005-0000-0000-000015000000}"/>
    <cellStyle name="Normal 3" xfId="8" xr:uid="{00000000-0005-0000-0000-000016000000}"/>
    <cellStyle name="Normal 3 2" xfId="9" xr:uid="{00000000-0005-0000-0000-000017000000}"/>
    <cellStyle name="Normal 4" xfId="10" xr:uid="{00000000-0005-0000-0000-000018000000}"/>
    <cellStyle name="Normal 4 2" xfId="34" xr:uid="{00000000-0005-0000-0000-000019000000}"/>
    <cellStyle name="Normal 5" xfId="11" xr:uid="{00000000-0005-0000-0000-00001A000000}"/>
    <cellStyle name="Normal 5 2" xfId="35" xr:uid="{00000000-0005-0000-0000-00001B000000}"/>
    <cellStyle name="Normal 6" xfId="12" xr:uid="{00000000-0005-0000-0000-00001C000000}"/>
    <cellStyle name="Normal 7" xfId="3" xr:uid="{00000000-0005-0000-0000-00001D000000}"/>
    <cellStyle name="Normal 8" xfId="21" xr:uid="{00000000-0005-0000-0000-00001E000000}"/>
    <cellStyle name="Normal 9" xfId="25" xr:uid="{00000000-0005-0000-0000-00001F000000}"/>
    <cellStyle name="Normal_rptE4Cityunround_calc" xfId="13" xr:uid="{00000000-0005-0000-0000-000020000000}"/>
    <cellStyle name="Normal_Sheet1_1" xfId="17" xr:uid="{00000000-0005-0000-0000-000021000000}"/>
    <cellStyle name="Percent" xfId="2" builtinId="5"/>
    <cellStyle name="Percent 2" xfId="14" xr:uid="{00000000-0005-0000-0000-000023000000}"/>
    <cellStyle name="Percent 2 2" xfId="36" xr:uid="{00000000-0005-0000-0000-000024000000}"/>
    <cellStyle name="Percent 2 3" xfId="37" xr:uid="{00000000-0005-0000-0000-000025000000}"/>
    <cellStyle name="Percent 3" xfId="20" xr:uid="{00000000-0005-0000-0000-000026000000}"/>
    <cellStyle name="Percent 4" xfId="23" xr:uid="{00000000-0005-0000-0000-000027000000}"/>
  </cellStyles>
  <dxfs count="3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mm/dd/yyyy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mm/dd/yyyy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mm/dd/yyyy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2"/>
        <name val="Calibri"/>
        <scheme val="minor"/>
      </font>
      <numFmt numFmtId="3" formatCode="#,##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indexed="64"/>
          <bgColor rgb="FF94363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1499984740745262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  <fill>
        <patternFill patternType="solid">
          <fgColor indexed="64"/>
          <bgColor theme="0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indexed="64"/>
          <bgColor rgb="FF94363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indexed="64"/>
          <bgColor rgb="FF943634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 outline="0">
        <left style="medium">
          <color indexed="64"/>
        </lef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ck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indexed="64"/>
          <bgColor rgb="FF943634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medium">
          <color indexed="64"/>
        </left>
        <right/>
        <top/>
        <bottom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4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border outline="0"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top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indexed="64"/>
          <bgColor rgb="FF94363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indexed="64"/>
          <bgColor rgb="FF943634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8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</dxf>
    <dxf>
      <border outline="0">
        <left style="thin">
          <color indexed="8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8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3" formatCode="#,##0"/>
      <fill>
        <patternFill patternType="solid">
          <fgColor indexed="64"/>
          <bgColor theme="5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numFmt numFmtId="3" formatCode="#,##0"/>
      <fill>
        <patternFill patternType="solid">
          <fgColor indexed="64"/>
          <bgColor theme="5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3" formatCode="#,##0"/>
      <fill>
        <patternFill patternType="solid">
          <fgColor indexed="64"/>
          <bgColor theme="5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numFmt numFmtId="3" formatCode="#,##0"/>
      <fill>
        <patternFill patternType="solid">
          <fgColor indexed="64"/>
          <bgColor theme="5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3" formatCode="#,##0"/>
      <fill>
        <patternFill patternType="solid">
          <fgColor indexed="64"/>
          <bgColor theme="5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solid">
          <fgColor indexed="64"/>
          <bgColor theme="5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0.0%"/>
      <fill>
        <patternFill patternType="solid">
          <fgColor indexed="64"/>
          <bgColor theme="0" tint="-0.1499984740745262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8"/>
        </left>
        <right style="medium">
          <color indexed="64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right" vertical="top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166" formatCode="0.0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%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scheme val="minor"/>
      </font>
      <fill>
        <patternFill patternType="solid">
          <fgColor indexed="64"/>
          <bgColor rgb="FF963634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1" defaultTableStyle="TableStyleMedium2" defaultPivotStyle="PivotStyleMedium9">
    <tableStyle name="Table Style 1" pivot="0" count="0" xr9:uid="{61436A6D-EFAF-4FD0-A530-45466C2F96EE}"/>
  </tableStyles>
  <colors>
    <mruColors>
      <color rgb="FF080808"/>
      <color rgb="FFA5002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_Population_Growth_Trends_2010_2013" displayName="Table1_Population_Growth_Trends_2010_2013" ref="A4:H12" totalsRowShown="0" headerRowDxfId="335" dataDxfId="334" tableBorderDxfId="333" dataCellStyle="Normal 6">
  <tableColumns count="8">
    <tableColumn id="1" xr3:uid="{00000000-0010-0000-0000-000001000000}" name="COUNTRY/CITY" dataDxfId="332" dataCellStyle="Normal 6"/>
    <tableColumn id="2" xr3:uid="{00000000-0010-0000-0000-000002000000}" name="Population1" dataDxfId="331" dataCellStyle="Normal 6"/>
    <tableColumn id="3" xr3:uid="{00000000-0010-0000-0000-000003000000}" name="Population2" dataDxfId="330" dataCellStyle="Normal 6"/>
    <tableColumn id="4" xr3:uid="{00000000-0010-0000-0000-000004000000}" name="Population3" dataDxfId="329" dataCellStyle="Normal 6"/>
    <tableColumn id="5" xr3:uid="{00000000-0010-0000-0000-000005000000}" name="Population4" dataDxfId="328" dataCellStyle="Normal 6"/>
    <tableColumn id="6" xr3:uid="{00000000-0010-0000-0000-000006000000}" name="Population5" dataDxfId="327" dataCellStyle="Normal 6"/>
    <tableColumn id="7" xr3:uid="{00000000-0010-0000-0000-000007000000}" name="Average Annual Change" dataDxfId="326" dataCellStyle="Normal 6">
      <calculatedColumnFormula>(F5-B5)/5</calculatedColumnFormula>
    </tableColumn>
    <tableColumn id="8" xr3:uid="{00000000-0010-0000-0000-000008000000}" name="Average Annual Change2" dataDxfId="325" dataCellStyle="Percent">
      <calculatedColumnFormula>G5/B5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 POPULATION" altTextSummary="Population Growth Trends  2010-2013. This table contains 8 columns and 8 rows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9000000}" name="Table5_Hollister_Owner_Households" displayName="Table5_Hollister_Owner_Households" ref="A114:C128" totalsRowShown="0" headerRowDxfId="251" dataDxfId="249" headerRowBorderDxfId="250" tableBorderDxfId="248">
  <tableColumns count="3">
    <tableColumn id="1" xr3:uid="{00000000-0010-0000-0900-000001000000}" name="Owner Households Characteristics" dataDxfId="247"/>
    <tableColumn id="2" xr3:uid="{00000000-0010-0000-0900-000002000000}" name="Number" dataDxfId="246"/>
    <tableColumn id="3" xr3:uid="{00000000-0010-0000-0900-000003000000}" name="Percent of Total Households" dataDxfId="245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5 HOLLISTER CONTINUE" altTextSummary="Lower income owner households paying in excess of 50% for housing. This table contain 3 columns and 15 row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A000000}" name="Table6_San_Juan_Bautista" displayName="Table6_San_Juan_Bautista" ref="A134:C159" totalsRowShown="0" headerRowDxfId="244" dataDxfId="242" headerRowBorderDxfId="243" tableBorderDxfId="241">
  <tableColumns count="3">
    <tableColumn id="1" xr3:uid="{00000000-0010-0000-0A00-000001000000}" name="Total Households Characteristics" dataDxfId="240"/>
    <tableColumn id="2" xr3:uid="{00000000-0010-0000-0A00-000002000000}" name="Number" dataDxfId="239"/>
    <tableColumn id="3" xr3:uid="{00000000-0010-0000-0A00-000003000000}" name="Percent of Total Households" dataDxfId="23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6 - San Juan Bautista" altTextSummary="Total Households Characteristics. This table contain 3 columns and 26 row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B000000}" name="Table6_San_Juan_Bautista_Renter_Households" displayName="Table6_San_Juan_Bautista_Renter_Households" ref="A162:C176" totalsRowShown="0" headerRowDxfId="237" dataDxfId="235" headerRowBorderDxfId="236" tableBorderDxfId="234">
  <tableColumns count="3">
    <tableColumn id="1" xr3:uid="{00000000-0010-0000-0B00-000001000000}" name="Renter Households Characteristics" dataDxfId="233"/>
    <tableColumn id="2" xr3:uid="{00000000-0010-0000-0B00-000002000000}" name="Number" dataDxfId="232"/>
    <tableColumn id="3" xr3:uid="{00000000-0010-0000-0B00-000003000000}" name="Percent of Total Households" dataDxfId="231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6 - San Juan Bautista CONTINUE" altTextSummary="Lower income renter households paying in excess of 50% for housing (rent and utilities). This table contain 3 columns and 15 row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C000000}" name="Table6_San_Juan_Bautista_Owner_Households" displayName="Table6_San_Juan_Bautista_Owner_Households" ref="A179:C193" totalsRowShown="0" headerRowDxfId="230" dataDxfId="228" headerRowBorderDxfId="229" tableBorderDxfId="227">
  <tableColumns count="3">
    <tableColumn id="1" xr3:uid="{00000000-0010-0000-0C00-000001000000}" name="Owner Households Characteristics" dataDxfId="226"/>
    <tableColumn id="2" xr3:uid="{00000000-0010-0000-0C00-000002000000}" name="Number" dataDxfId="225"/>
    <tableColumn id="3" xr3:uid="{00000000-0010-0000-0C00-000003000000}" name="Percent of Total Households" dataDxfId="224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6 - San Juan Bautista CONTINUE" altTextSummary="Lower income owner households paying in excess of 50% for housing. This table contain 3 columns and 15 row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D000000}" name="Table7_Total_Households_by_Tenure_and_Age_2007_2011" displayName="Table7_Total_Households_by_Tenure_and_Age_2007_2011" ref="A4:J27" totalsRowShown="0" headerRowDxfId="223" dataDxfId="222" tableBorderDxfId="221">
  <tableColumns count="10">
    <tableColumn id="1" xr3:uid="{00000000-0010-0000-0D00-000001000000}" name="Empty Column Header" dataDxfId="220"/>
    <tableColumn id="2" xr3:uid="{00000000-0010-0000-0D00-000002000000}" name="Empty Column Header2" dataDxfId="219"/>
    <tableColumn id="3" xr3:uid="{00000000-0010-0000-0D00-000003000000}" name="San Benito County, Total" dataDxfId="218"/>
    <tableColumn id="4" xr3:uid="{00000000-0010-0000-0D00-000004000000}" name="San Benito County, Total2" dataDxfId="217"/>
    <tableColumn id="5" xr3:uid="{00000000-0010-0000-0D00-000005000000}" name="Hollister, California" dataDxfId="216"/>
    <tableColumn id="6" xr3:uid="{00000000-0010-0000-0D00-000006000000}" name="Hollister, California2" dataDxfId="215"/>
    <tableColumn id="7" xr3:uid="{00000000-0010-0000-0D00-000007000000}" name="San Juan Bautista, California" dataDxfId="214"/>
    <tableColumn id="8" xr3:uid="{00000000-0010-0000-0D00-000008000000}" name="San Juan Bautista, California2" dataDxfId="213"/>
    <tableColumn id="9" xr3:uid="{00000000-0010-0000-0D00-000009000000}" name="Unincorporated Area" dataDxfId="212">
      <calculatedColumnFormula>C5-E5-G5</calculatedColumnFormula>
    </tableColumn>
    <tableColumn id="10" xr3:uid="{00000000-0010-0000-0D00-00000A000000}" name="Empty Column Header3" dataDxfId="21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7 " altTextSummary="Total Household by tenure and age(2007-2011). This table contain 9 columns and 24 row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E000000}" name="Total_Households_by_Tenure_and_Age_2007_2011" displayName="Total_Households_by_Tenure_and_Age_2007_2011" ref="A31:J49" totalsRowShown="0" headerRowDxfId="210" dataDxfId="209" tableBorderDxfId="208">
  <tableColumns count="10">
    <tableColumn id="1" xr3:uid="{00000000-0010-0000-0E00-000001000000}" name="For Calculation Purposes" dataDxfId="207"/>
    <tableColumn id="2" xr3:uid="{00000000-0010-0000-0E00-000002000000}" name="No data" dataDxfId="206"/>
    <tableColumn id="3" xr3:uid="{00000000-0010-0000-0E00-000003000000}" name="San Benito County, California" dataDxfId="205"/>
    <tableColumn id="4" xr3:uid="{00000000-0010-0000-0E00-000004000000}" name="San Benito County, California2" dataDxfId="204"/>
    <tableColumn id="5" xr3:uid="{00000000-0010-0000-0E00-000005000000}" name="Hollister, California" dataDxfId="203"/>
    <tableColumn id="6" xr3:uid="{00000000-0010-0000-0E00-000006000000}" name="Hollister, California2" dataDxfId="202"/>
    <tableColumn id="7" xr3:uid="{00000000-0010-0000-0E00-000007000000}" name="San Juan Bautista, California" dataDxfId="201"/>
    <tableColumn id="8" xr3:uid="{00000000-0010-0000-0E00-000008000000}" name="San Juan Bautista, California2" dataDxfId="200"/>
    <tableColumn id="9" xr3:uid="{00000000-0010-0000-0E00-000009000000}" name="Unincorporated Area" dataDxfId="199">
      <calculatedColumnFormula>C32-E32-G32</calculatedColumnFormula>
    </tableColumn>
    <tableColumn id="10" xr3:uid="{00000000-0010-0000-0E00-00000A000000}" name="No data3" dataDxfId="19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7 continue" altTextSummary="for calculation purpose. This table contain 10 columns and 19 row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F000000}" name="Table8_Household_Size_by_Tenure_Including_Large_Households_2007_2011" displayName="Table8_Household_Size_by_Tenure_Including_Large_Households_2007_2011" ref="A52:J67" totalsRowShown="0" headerRowDxfId="197" dataDxfId="195" headerRowBorderDxfId="196" tableBorderDxfId="194">
  <tableColumns count="10">
    <tableColumn id="1" xr3:uid="{00000000-0010-0000-0F00-000001000000}" name="Household Size by Tenure (Including Large Households) (2007-2011)" dataDxfId="193"/>
    <tableColumn id="2" xr3:uid="{00000000-0010-0000-0F00-000002000000}" name="No data" dataDxfId="192"/>
    <tableColumn id="3" xr3:uid="{00000000-0010-0000-0F00-000003000000}" name="No data2" dataDxfId="191"/>
    <tableColumn id="4" xr3:uid="{00000000-0010-0000-0F00-000004000000}" name="No data3" dataDxfId="190" dataCellStyle="Percent"/>
    <tableColumn id="5" xr3:uid="{00000000-0010-0000-0F00-000005000000}" name="No data4" dataDxfId="189"/>
    <tableColumn id="6" xr3:uid="{00000000-0010-0000-0F00-000006000000}" name="No data5" dataDxfId="188" dataCellStyle="Percent"/>
    <tableColumn id="7" xr3:uid="{00000000-0010-0000-0F00-000007000000}" name="No data6" dataDxfId="187"/>
    <tableColumn id="8" xr3:uid="{00000000-0010-0000-0F00-000008000000}" name="No data7" dataDxfId="186" dataCellStyle="Percent"/>
    <tableColumn id="9" xr3:uid="{00000000-0010-0000-0F00-000009000000}" name="No data8" dataDxfId="185"/>
    <tableColumn id="10" xr3:uid="{00000000-0010-0000-0F00-00000A000000}" name="No data9" dataDxfId="184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8" altTextSummary="Household Size by Tenure (Including Large Households) (2007-2011). This table contain 10 columns and 15 row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9_Female_Headed_Household_2011" displayName="Table9_Female_Headed_Household_2011" ref="A70:I80" totalsRowShown="0" headerRowDxfId="183" dataDxfId="182" tableBorderDxfId="181">
  <tableColumns count="9">
    <tableColumn id="1" xr3:uid="{00000000-0010-0000-1000-000001000000}" name="Female Headed Households (2011)" dataDxfId="180"/>
    <tableColumn id="2" xr3:uid="{00000000-0010-0000-1000-000002000000}" name="No data22" dataDxfId="179"/>
    <tableColumn id="3" xr3:uid="{00000000-0010-0000-1000-000003000000}" name="No data222" dataDxfId="178" dataCellStyle="Percent 4"/>
    <tableColumn id="4" xr3:uid="{00000000-0010-0000-1000-000004000000}" name="No data223" dataDxfId="177"/>
    <tableColumn id="5" xr3:uid="{00000000-0010-0000-1000-000005000000}" name="No data224" dataDxfId="176" dataCellStyle="Percent 4"/>
    <tableColumn id="6" xr3:uid="{00000000-0010-0000-1000-000006000000}" name="No data225" dataDxfId="175"/>
    <tableColumn id="7" xr3:uid="{00000000-0010-0000-1000-000007000000}" name="No data226" dataDxfId="174" dataCellStyle="Percent 4"/>
    <tableColumn id="8" xr3:uid="{00000000-0010-0000-1000-000008000000}" name="No data227" dataDxfId="173"/>
    <tableColumn id="9" xr3:uid="{00000000-0010-0000-1000-000009000000}" name="No data228" dataDxfId="172" dataCellStyle="Percent 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9" altTextSummary="Female Headed Households (2011). This table contain 9 columns and 8 row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10_Housing_Units_by_Type" displayName="Table10_Housing_Units_by_Type" ref="A3:S11" totalsRowShown="0" headerRowDxfId="171" dataDxfId="170" tableBorderDxfId="169">
  <tableColumns count="19">
    <tableColumn id="1" xr3:uid="{00000000-0010-0000-1100-000001000000}" name="Nodata" dataDxfId="168"/>
    <tableColumn id="2" xr3:uid="{00000000-0010-0000-1100-000002000000}" name=" HOUSING  UNITS by TYPE" dataDxfId="167"/>
    <tableColumn id="3" xr3:uid="{00000000-0010-0000-1100-000003000000}" name="Nodata2" dataDxfId="166"/>
    <tableColumn id="4" xr3:uid="{00000000-0010-0000-1100-000004000000}" name="Nodata3" dataDxfId="165">
      <calculatedColumnFormula>(C4-B4)/B4</calculatedColumnFormula>
    </tableColumn>
    <tableColumn id="5" xr3:uid="{00000000-0010-0000-1100-000005000000}" name="Nodata4" dataDxfId="164"/>
    <tableColumn id="6" xr3:uid="{00000000-0010-0000-1100-000006000000}" name="Nodata5" dataDxfId="163"/>
    <tableColumn id="7" xr3:uid="{00000000-0010-0000-1100-000007000000}" name="Nodata6" dataDxfId="162">
      <calculatedColumnFormula>(F4-E4)/E4</calculatedColumnFormula>
    </tableColumn>
    <tableColumn id="8" xr3:uid="{00000000-0010-0000-1100-000008000000}" name="Nodata7" dataDxfId="161"/>
    <tableColumn id="9" xr3:uid="{00000000-0010-0000-1100-000009000000}" name="Nodata8" dataDxfId="160"/>
    <tableColumn id="10" xr3:uid="{00000000-0010-0000-1100-00000A000000}" name="Nodata9" dataDxfId="159">
      <calculatedColumnFormula>(I4-H4)/H4</calculatedColumnFormula>
    </tableColumn>
    <tableColumn id="11" xr3:uid="{00000000-0010-0000-1100-00000B000000}" name="Nodata10" dataDxfId="158"/>
    <tableColumn id="12" xr3:uid="{00000000-0010-0000-1100-00000C000000}" name="Nodata11" dataDxfId="157"/>
    <tableColumn id="13" xr3:uid="{00000000-0010-0000-1100-00000D000000}" name="Nodata12" dataDxfId="156">
      <calculatedColumnFormula>(L4-K4)/K4</calculatedColumnFormula>
    </tableColumn>
    <tableColumn id="14" xr3:uid="{00000000-0010-0000-1100-00000E000000}" name="Nodata13" dataDxfId="155"/>
    <tableColumn id="15" xr3:uid="{00000000-0010-0000-1100-00000F000000}" name="Nodata14" dataDxfId="154"/>
    <tableColumn id="16" xr3:uid="{00000000-0010-0000-1100-000010000000}" name="Nodata15" dataDxfId="153">
      <calculatedColumnFormula>(O4-N4)/N4</calculatedColumnFormula>
    </tableColumn>
    <tableColumn id="17" xr3:uid="{00000000-0010-0000-1100-000011000000}" name="Nodata16" dataDxfId="152"/>
    <tableColumn id="18" xr3:uid="{00000000-0010-0000-1100-000012000000}" name="Nodata17" dataDxfId="151"/>
    <tableColumn id="19" xr3:uid="{00000000-0010-0000-1100-000013000000}" name="Nodata18" dataDxfId="150" dataCellStyle="Percent">
      <calculatedColumnFormula>(R4-Q4)/Q4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0" altTextSummary=" HOUSING  UNITS by TYPE. This table contain 19 columns and 6 row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2000000}" name="Table11_Housing_Stock_by_Type_of_Vacancy" displayName="Table11_Housing_Stock_by_Type_of_Vacancy" ref="A4:M11" totalsRowShown="0" headerRowDxfId="149" dataDxfId="148" tableBorderDxfId="147" headerRowCellStyle="Normal 3">
  <tableColumns count="13">
    <tableColumn id="1" xr3:uid="{00000000-0010-0000-1200-000001000000}" name="Geography" dataDxfId="146"/>
    <tableColumn id="2" xr3:uid="{00000000-0010-0000-1200-000002000000}" name="Total housing units" dataDxfId="145"/>
    <tableColumn id="3" xr3:uid="{00000000-0010-0000-1200-000003000000}" name=" Occupied housing units" dataDxfId="144"/>
    <tableColumn id="4" xr3:uid="{00000000-0010-0000-1200-000004000000}" name=" Vacant housing units" dataDxfId="143"/>
    <tableColumn id="5" xr3:uid="{00000000-0010-0000-1200-000005000000}" name="  For rent" dataDxfId="142"/>
    <tableColumn id="6" xr3:uid="{00000000-0010-0000-1200-000006000000}" name="  Rented, not occupied" dataDxfId="141"/>
    <tableColumn id="7" xr3:uid="{00000000-0010-0000-1200-000007000000}" name="  For sale only" dataDxfId="140"/>
    <tableColumn id="8" xr3:uid="{00000000-0010-0000-1200-000008000000}" name="  Sold, not occupied" dataDxfId="139"/>
    <tableColumn id="9" xr3:uid="{00000000-0010-0000-1200-000009000000}" name="  For seasonal, recreational, or occasional use" dataDxfId="138"/>
    <tableColumn id="10" xr3:uid="{00000000-0010-0000-1200-00000A000000}" name="  All other vacants" dataDxfId="137"/>
    <tableColumn id="11" xr3:uid="{00000000-0010-0000-1200-00000B000000}" name="Vacancy rate" dataDxfId="136" dataCellStyle="Percent 2 2"/>
    <tableColumn id="12" xr3:uid="{00000000-0010-0000-1200-00000C000000}" name="Homeowner vacancy rate (1)" dataDxfId="135" dataCellStyle="Percent 2 2"/>
    <tableColumn id="13" xr3:uid="{00000000-0010-0000-1200-00000D000000}" name="Rental vacancy rate (1)" dataDxfId="134" dataCellStyle="Percent 2 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1" altTextSummary="HOUSING STOCK BY TYPE OF VACANCY. This table contain 13 columns and 8 row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_a_E_5_City_County_State_Population_and_Housimg_Estimates_2000_and_2010" displayName="Table1_a_E_5_City_County_State_Population_and_Housimg_Estimates_2000_and_2010" ref="A15:J25" totalsRowShown="0" headerRowDxfId="324" dataDxfId="322" headerRowBorderDxfId="323" tableBorderDxfId="321" totalsRowBorderDxfId="320" headerRowCellStyle="Normal 2" dataCellStyle="Normal_Sheet1_1">
  <tableColumns count="10">
    <tableColumn id="1" xr3:uid="{00000000-0010-0000-0100-000001000000}" name="E-8 City/County/State Population and Housing Estimates, 2000  and 2010" dataDxfId="319" dataCellStyle="Normal 2"/>
    <tableColumn id="2" xr3:uid="{00000000-0010-0000-0100-000002000000}" name="No data" dataDxfId="318" dataCellStyle="Normal_Sheet1_1"/>
    <tableColumn id="3" xr3:uid="{00000000-0010-0000-0100-000003000000}" name="No data2" dataDxfId="317" dataCellStyle="Normal_Sheet1_1"/>
    <tableColumn id="4" xr3:uid="{00000000-0010-0000-0100-000004000000}" name="No data3" dataDxfId="316" dataCellStyle="Normal_Sheet1_1"/>
    <tableColumn id="5" xr3:uid="{00000000-0010-0000-0100-000005000000}" name="No data4" dataDxfId="315" dataCellStyle="Normal_Sheet1_1"/>
    <tableColumn id="6" xr3:uid="{00000000-0010-0000-0100-000006000000}" name="No data5" dataDxfId="314" dataCellStyle="Normal_Sheet1_1"/>
    <tableColumn id="7" xr3:uid="{00000000-0010-0000-0100-000007000000}" name="No data6" dataDxfId="313" dataCellStyle="Normal_Sheet1_1"/>
    <tableColumn id="8" xr3:uid="{00000000-0010-0000-0100-000008000000}" name="No data7" dataDxfId="312" dataCellStyle="Normal_Sheet1_1"/>
    <tableColumn id="9" xr3:uid="{00000000-0010-0000-0100-000009000000}" name="No data8" dataDxfId="311" dataCellStyle="Normal 4"/>
    <tableColumn id="10" xr3:uid="{00000000-0010-0000-0100-00000A000000}" name="No data9" dataDxfId="310" dataCellStyle="Normal_Sheet1_1"/>
  </tableColumns>
  <tableStyleInfo name="TableStyleMedium1" showFirstColumn="1" showLastColumn="0" showRowStripes="1" showColumnStripes="0"/>
  <extLst>
    <ext xmlns:x14="http://schemas.microsoft.com/office/spreadsheetml/2009/9/main" uri="{504A1905-F514-4f6f-8877-14C23A59335A}">
      <x14:table altText="TABLE 1.a POPULAION" altTextSummary="E-5 City/County/State Population and Housing Estimates, 2000 and 2010. This table contain 10 columns and 7 row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3000000}" name="Table12_Persons_with_Disability_by_Employment_Status_ACS_2011" displayName="Table12_Persons_with_Disability_by_Employment_Status_ACS_2011" ref="A4:I10" totalsRowShown="0" headerRowDxfId="133" dataDxfId="131" headerRowBorderDxfId="132" tableBorderDxfId="130">
  <tableColumns count="9">
    <tableColumn id="1" xr3:uid="{00000000-0010-0000-1300-000001000000}" name="No Data" dataDxfId="129"/>
    <tableColumn id="2" xr3:uid="{00000000-0010-0000-1300-000002000000}" name="San Benito County" dataDxfId="128"/>
    <tableColumn id="3" xr3:uid="{00000000-0010-0000-1300-000003000000}" name="Percent" dataDxfId="127" dataCellStyle="Percent"/>
    <tableColumn id="4" xr3:uid="{00000000-0010-0000-1300-000004000000}" name="Hollister" dataDxfId="126"/>
    <tableColumn id="5" xr3:uid="{00000000-0010-0000-1300-000005000000}" name="Percent2" dataDxfId="125" dataCellStyle="Percent"/>
    <tableColumn id="6" xr3:uid="{00000000-0010-0000-1300-000006000000}" name="San Juan Bautista" dataDxfId="124"/>
    <tableColumn id="7" xr3:uid="{00000000-0010-0000-1300-000007000000}" name="Percent3" dataDxfId="123" dataCellStyle="Percent"/>
    <tableColumn id="8" xr3:uid="{00000000-0010-0000-1300-000008000000}" name="Unicorporated" dataDxfId="122"/>
    <tableColumn id="9" xr3:uid="{00000000-0010-0000-1300-000009000000}" name="Percent4" dataDxfId="121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2" altTextSummary="Persons with Disability by Employment Status (ACS 2011). This table contain 9 columns and 6 row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Table13_Persons_with_Disabilities_by_Disability_Type_and_age_ACS_3yr_Estimate_2009­­_2011" displayName="Table13_Persons_with_Disabilities_by_Disability_Type_and_age_ACS_3yr_Estimate_2009­­_2011" ref="A14:J29" totalsRowShown="0" headerRowDxfId="120" dataDxfId="119" tableBorderDxfId="118" dataCellStyle="Percent">
  <tableColumns count="10">
    <tableColumn id="1" xr3:uid="{00000000-0010-0000-1400-000001000000}" name="No data" dataDxfId="117"/>
    <tableColumn id="2" xr3:uid="{00000000-0010-0000-1400-000002000000}" name="No data2" dataDxfId="116"/>
    <tableColumn id="3" xr3:uid="{00000000-0010-0000-1400-000003000000}" name="San Benito County Countywide" dataDxfId="115"/>
    <tableColumn id="4" xr3:uid="{00000000-0010-0000-1400-000004000000}" name="Percent" dataDxfId="114" dataCellStyle="Percent"/>
    <tableColumn id="5" xr3:uid="{00000000-0010-0000-1400-000005000000}" name="Hollister" dataDxfId="113"/>
    <tableColumn id="6" xr3:uid="{00000000-0010-0000-1400-000006000000}" name="Percent3" dataDxfId="112" dataCellStyle="Percent"/>
    <tableColumn id="7" xr3:uid="{00000000-0010-0000-1400-000007000000}" name="San Juan Bautista" dataDxfId="111"/>
    <tableColumn id="8" xr3:uid="{00000000-0010-0000-1400-000008000000}" name="Percent4" dataDxfId="110" dataCellStyle="Percent"/>
    <tableColumn id="9" xr3:uid="{00000000-0010-0000-1400-000009000000}" name="Unicorporated County" dataDxfId="109"/>
    <tableColumn id="10" xr3:uid="{00000000-0010-0000-1400-00000A000000}" name="Percent5" dataDxfId="108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3" altTextSummary="Persons with Disabilities by Disability Type* and age (ACS 3 Yr Estimate 2009-2011). This table contain 10 Columns and 15 row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Table14_Active_Consumers_by_Zip_Code" displayName="Table14_Active_Consumers_by_Zip_Code" ref="A8:H12" totalsRowShown="0" headerRowDxfId="107" dataDxfId="105" headerRowBorderDxfId="106" tableBorderDxfId="104" totalsRowBorderDxfId="103">
  <tableColumns count="8">
    <tableColumn id="1" xr3:uid="{00000000-0010-0000-1500-000001000000}" name="Zip Code" dataDxfId="102"/>
    <tableColumn id="2" xr3:uid="{00000000-0010-0000-1500-000002000000}" name="Community Care" dataDxfId="101"/>
    <tableColumn id="3" xr3:uid="{00000000-0010-0000-1500-000003000000}" name="Home Prnt/Grdn" dataDxfId="100"/>
    <tableColumn id="4" xr3:uid="{00000000-0010-0000-1500-000004000000}" name="ICF" dataDxfId="99"/>
    <tableColumn id="5" xr3:uid="{00000000-0010-0000-1500-000005000000}" name="Indep Living" dataDxfId="98"/>
    <tableColumn id="6" xr3:uid="{00000000-0010-0000-1500-000006000000}" name="Own Hm" dataDxfId="97"/>
    <tableColumn id="7" xr3:uid="{00000000-0010-0000-1500-000007000000}" name="Other" dataDxfId="96"/>
    <tableColumn id="8" xr3:uid="{00000000-0010-0000-1500-000008000000}" name="Grand Total" dataDxfId="9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4" altTextSummary="Active Consumers by Zip Code.  This table contain 8 columns and 5 row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Table15_Disability_SB812" displayName="Table15_Disability_SB812" ref="A16:E20" totalsRowShown="0" headerRowDxfId="94" dataDxfId="92" headerRowBorderDxfId="93" tableBorderDxfId="91">
  <tableColumns count="5">
    <tableColumn id="1" xr3:uid="{00000000-0010-0000-1600-000001000000}" name="City" dataDxfId="90"/>
    <tableColumn id="2" xr3:uid="{00000000-0010-0000-1600-000002000000}" name="Zip Code" dataDxfId="89"/>
    <tableColumn id="3" xr3:uid="{00000000-0010-0000-1600-000003000000}" name="Consumer Count" dataDxfId="88"/>
    <tableColumn id="4" xr3:uid="{00000000-0010-0000-1600-000004000000}" name="No data" dataDxfId="87"/>
    <tableColumn id="5" xr3:uid="{00000000-0010-0000-1600-000005000000}" name="No data2" dataDxfId="8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5" altTextSummary="Active Consumers by Zip Code and City (based upon CMF and CDER created 1/2/14). This table contain 3 columns and 4 row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Table16_Farmworkers_San_benito_County" displayName="Table16_Farmworkers_San_benito_County" ref="A4:C6" totalsRowShown="0" headerRowDxfId="85" dataDxfId="83" headerRowBorderDxfId="84" tableBorderDxfId="82">
  <tableColumns count="3">
    <tableColumn id="1" xr3:uid="{00000000-0010-0000-1700-000001000000}" name="Hired Farm Labor" dataDxfId="81"/>
    <tableColumn id="2" xr3:uid="{00000000-0010-0000-1700-000002000000}" name="No data" dataDxfId="80"/>
    <tableColumn id="3" xr3:uid="{00000000-0010-0000-1700-000003000000}" name="No data2" dataDxfId="7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6" altTextSummary="Farmworkers – San Benito County. This table contain 3 columns and 2 row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8000000}" name="Table17_Farmworkers_by_Days_Worked_San_Benito_County" displayName="Table17_Farmworkers_by_Days_Worked_San_Benito_County" ref="A11:D17" totalsRowShown="0" headerRowDxfId="78" dataDxfId="76" headerRowBorderDxfId="77" tableBorderDxfId="75">
  <tableColumns count="4">
    <tableColumn id="1" xr3:uid="{00000000-0010-0000-1800-000001000000}" name="150 Days or More" dataDxfId="74"/>
    <tableColumn id="2" xr3:uid="{00000000-0010-0000-1800-000002000000}" name="no data" dataDxfId="73"/>
    <tableColumn id="3" xr3:uid="{00000000-0010-0000-1800-000003000000}" name="no data2" dataDxfId="72"/>
    <tableColumn id="4" xr3:uid="{00000000-0010-0000-1800-000004000000}" name="no data3" dataDxfId="71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7" altTextSummary="Farmworkers by Days Worked - San Benito County. This table contain 4 columns and 9 rows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9000000}" name="Table28" displayName="Table28" ref="A18:D19" totalsRowShown="0" headerRowDxfId="70" dataDxfId="68" headerRowBorderDxfId="69" tableBorderDxfId="67">
  <tableColumns count="4">
    <tableColumn id="1" xr3:uid="{00000000-0010-0000-1900-000001000000}" name="No data" dataDxfId="66"/>
    <tableColumn id="2" xr3:uid="{00000000-0010-0000-1900-000002000000}" name="Farms" dataDxfId="65"/>
    <tableColumn id="3" xr3:uid="{00000000-0010-0000-1900-000003000000}" name="No data2" dataDxfId="64"/>
    <tableColumn id="4" xr3:uid="{00000000-0010-0000-1900-000004000000}" name=" 150 " dataDxfId="63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7" altTextSummary="Fewer than 150 Days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A000000}" name="Table18_Homeless_Facilities" displayName="Table18_Homeless_Facilities" ref="A5:F13" totalsRowShown="0" headerRowDxfId="62" dataDxfId="60" headerRowBorderDxfId="61" tableBorderDxfId="59">
  <tableColumns count="6">
    <tableColumn id="1" xr3:uid="{00000000-0010-0000-1A00-000001000000}" name="Facility Type" dataDxfId="58"/>
    <tableColumn id="2" xr3:uid="{00000000-0010-0000-1A00-000002000000}" name="Family Beds" dataDxfId="57"/>
    <tableColumn id="3" xr3:uid="{00000000-0010-0000-1A00-000003000000}" name="Adults Only Beds" dataDxfId="56"/>
    <tableColumn id="4" xr3:uid="{00000000-0010-0000-1A00-000004000000}" name="Child Only Beds" dataDxfId="55"/>
    <tableColumn id="5" xr3:uid="{00000000-0010-0000-1A00-000005000000}" name="Total Year Round Beds" dataDxfId="54"/>
    <tableColumn id="6" xr3:uid="{00000000-0010-0000-1A00-000006000000}" name="Seasonal" dataDxfId="5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8 HOMELESS FACILITIES" altTextSummary="Note:  Numbers are provided for the Salinas/Monterey and San Benito County Continuum of Care for which San Benito County is a participating member.  Numbers represent homeless needs for the total Continuum of Care area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B000000}" name="Table1_Homeless_Needs" displayName="Table1_Homeless_Needs" ref="A16:G26" totalsRowShown="0" headerRowDxfId="52" dataDxfId="51" tableBorderDxfId="50">
  <tableColumns count="7">
    <tableColumn id="1" xr3:uid="{00000000-0010-0000-1B00-000001000000}" name="Empty column header" dataDxfId="49"/>
    <tableColumn id="2" xr3:uid="{00000000-0010-0000-1B00-000002000000}" name="Individual " dataDxfId="48"/>
    <tableColumn id="3" xr3:uid="{00000000-0010-0000-1B00-000003000000}" name="Individual 2" dataDxfId="47"/>
    <tableColumn id="4" xr3:uid="{00000000-0010-0000-1B00-000004000000}" name="Persons in Families" dataDxfId="46"/>
    <tableColumn id="5" xr3:uid="{00000000-0010-0000-1B00-000005000000}" name="Persons in Families2" dataDxfId="45"/>
    <tableColumn id="6" xr3:uid="{00000000-0010-0000-1B00-000006000000}" name="2011" dataDxfId="44"/>
    <tableColumn id="7" xr3:uid="{00000000-0010-0000-1B00-000007000000}" name="2012" dataDxfId="4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19 HOMELESS NEED" altTextSummary="Note:  Numbers are provided for the Salinas/Monterey and San Benito County Continuum of Care for which San Benito County is a participating member.  Numbers represent homeless needs for the total Continuum of Care area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1C000000}" name="Table20_HUD_Assisted_Housing_Uints" displayName="Table20_HUD_Assisted_Housing_Uints" ref="A3:R4" totalsRowShown="0" headerRowDxfId="42" dataDxfId="40" headerRowBorderDxfId="41" tableBorderDxfId="39" totalsRowBorderDxfId="38">
  <tableColumns count="18">
    <tableColumn id="1" xr3:uid="{00000000-0010-0000-1C00-000001000000}" name="property_name_" dataDxfId="37"/>
    <tableColumn id="2" xr3:uid="{00000000-0010-0000-1C00-000002000000}" name="address_city_" dataDxfId="36"/>
    <tableColumn id="3" xr3:uid="{00000000-0010-0000-1C00-000003000000}" name="address_county" dataDxfId="35"/>
    <tableColumn id="4" xr3:uid="{00000000-0010-0000-1C00-000004000000}" name="address_street_" dataDxfId="34"/>
    <tableColumn id="5" xr3:uid="{00000000-0010-0000-1C00-000005000000}" name="address_zip_" dataDxfId="33"/>
    <tableColumn id="6" xr3:uid="{00000000-0010-0000-1C00-000006000000}" name="risk_level" dataDxfId="32"/>
    <tableColumn id="7" xr3:uid="{00000000-0010-0000-1C00-000007000000}" name="congressional district_code" dataDxfId="31"/>
    <tableColumn id="8" xr3:uid="{00000000-0010-0000-1C00-000008000000}" name="property_id" dataDxfId="30"/>
    <tableColumn id="9" xr3:uid="{00000000-0010-0000-1C00-000009000000}" name="total_assisted unit_count" dataDxfId="29"/>
    <tableColumn id="10" xr3:uid="{00000000-0010-0000-1C00-00000A000000}" name="total_unit count" dataDxfId="28"/>
    <tableColumn id="11" xr3:uid="{00000000-0010-0000-1C00-00000B000000}" name="expiration_overall_date_" dataDxfId="27"/>
    <tableColumn id="12" xr3:uid="{00000000-0010-0000-1C00-00000C000000}" name="program_type_name_" dataDxfId="26"/>
    <tableColumn id="13" xr3:uid="{00000000-0010-0000-1C00-00000D000000}" name="loan_maturity_date_" dataDxfId="25"/>
    <tableColumn id="14" xr3:uid="{00000000-0010-0000-1C00-00000E000000}" name="Loan_numeric_name" dataDxfId="24"/>
    <tableColumn id="15" xr3:uid="{00000000-0010-0000-1C00-00000F000000}" name="company_type" dataDxfId="23"/>
    <tableColumn id="16" xr3:uid="{00000000-0010-0000-1C00-000010000000}" name="Title Two Or Six" dataDxfId="22"/>
    <tableColumn id="17" xr3:uid="{00000000-0010-0000-1C00-000011000000}" name="_tcac_property_name  (Indicates LIHTC)" dataDxfId="21"/>
    <tableColumn id="18" xr3:uid="{00000000-0010-0000-1C00-000012000000}" name="occupancy_date" dataDxfId="2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20 HUD-Assisted Housing Units" altTextSummary="LITHC Assisted. This table contain 18 columns and 2 row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2_Employment" displayName="Table2_Employment" ref="A3:I19" totalsRowShown="0" headerRowDxfId="309" dataDxfId="308" tableBorderDxfId="307">
  <tableColumns count="9">
    <tableColumn id="1" xr3:uid="{00000000-0010-0000-0200-000001000000}" name="Employment by Industry" dataDxfId="306"/>
    <tableColumn id="2" xr3:uid="{00000000-0010-0000-0200-000002000000}" name="San Benito County, California" dataDxfId="305"/>
    <tableColumn id="3" xr3:uid="{00000000-0010-0000-0200-000003000000}" name="San Benito County, California2" dataDxfId="304"/>
    <tableColumn id="4" xr3:uid="{00000000-0010-0000-0200-000004000000}" name="Hollister, California" dataDxfId="303"/>
    <tableColumn id="5" xr3:uid="{00000000-0010-0000-0200-000005000000}" name="Hollister, California2" dataDxfId="302"/>
    <tableColumn id="6" xr3:uid="{00000000-0010-0000-0200-000006000000}" name="San Juan Bautista, California" dataDxfId="301"/>
    <tableColumn id="7" xr3:uid="{00000000-0010-0000-0200-000007000000}" name="San Juan Bautista, California2" dataDxfId="300"/>
    <tableColumn id="8" xr3:uid="{00000000-0010-0000-0200-000008000000}" name="Unicorporated area" dataDxfId="299"/>
    <tableColumn id="9" xr3:uid="{00000000-0010-0000-0200-000009000000}" name="Unicorporated area2" dataDxfId="29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2 EMPLOYMENT" altTextSummary="Employment BY Industry Details. This table contain 9 columns and 16 rows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D000000}" name="Table21_LITHC_Assisted_Housing_Units" displayName="Table21_LITHC_Assisted_Housing_Units" ref="A7:M16" totalsRowShown="0" headerRowDxfId="19" dataDxfId="18" tableBorderDxfId="17">
  <tableColumns count="13">
    <tableColumn id="1" xr3:uid="{00000000-0010-0000-1D00-000001000000}" name="Project Name" dataDxfId="16"/>
    <tableColumn id="2" xr3:uid="{00000000-0010-0000-1D00-000002000000}" name="PIS Date" dataDxfId="15"/>
    <tableColumn id="3" xr3:uid="{00000000-0010-0000-1D00-000003000000}" name="Project Address" dataDxfId="14"/>
    <tableColumn id="4" xr3:uid="{00000000-0010-0000-1D00-000004000000}" name="Project City" dataDxfId="13"/>
    <tableColumn id="5" xr3:uid="{00000000-0010-0000-1D00-000005000000}" name="Project County" dataDxfId="12"/>
    <tableColumn id="6" xr3:uid="{00000000-0010-0000-1D00-000006000000}" name="Project Zip" dataDxfId="11"/>
    <tableColumn id="7" xr3:uid="{00000000-0010-0000-1D00-000007000000}" name="Housing Type" dataDxfId="10"/>
    <tableColumn id="8" xr3:uid="{00000000-0010-0000-1D00-000008000000}" name="Construction Type" dataDxfId="9"/>
    <tableColumn id="9" xr3:uid="{00000000-0010-0000-1D00-000009000000}" name="Low Income Units" dataDxfId="8"/>
    <tableColumn id="10" xr3:uid="{00000000-0010-0000-1D00-00000A000000}" name="Total Units" dataDxfId="7"/>
    <tableColumn id="11" xr3:uid="{00000000-0010-0000-1D00-00000B000000}" name="Application Status" dataDxfId="6"/>
    <tableColumn id="12" xr3:uid="{00000000-0010-0000-1D00-00000C000000}" name="Year 15 Date" dataDxfId="5"/>
    <tableColumn id="13" xr3:uid="{00000000-0010-0000-1D00-00000D000000}" name="Risk Level" dataDxfId="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21 LIHTC-Assisted Housing Units" altTextSummary="LITHC Assisted. This table contain 13 columns and 9 row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E000000}" name="Table14" displayName="Table14" ref="A18:B24" totalsRowShown="0" headerRowDxfId="3" dataDxfId="2">
  <tableColumns count="2">
    <tableColumn id="1" xr3:uid="{00000000-0010-0000-1E00-000001000000}" name="Risk Level" dataDxfId="1"/>
    <tableColumn id="3" xr3:uid="{00000000-0010-0000-1E00-000003000000}" name="Definition" data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RISKLEVEL DEFINITION" altTextSummary="RISKLEVEL DEFINITION TABLE WITH 2 COLUMN 5 ROW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3_Overcrowded_Households_2012" displayName="Table3_Overcrowded_Households_2012" ref="A3:H26" totalsRowShown="0" headerRowDxfId="297" dataDxfId="296" tableBorderDxfId="295">
  <tableColumns count="8">
    <tableColumn id="1" xr3:uid="{00000000-0010-0000-0300-000001000000}" name="Overcrowded Households (2012)" dataDxfId="294"/>
    <tableColumn id="2" xr3:uid="{00000000-0010-0000-0300-000002000000}" name="No data" dataDxfId="293"/>
    <tableColumn id="3" xr3:uid="{00000000-0010-0000-0300-000003000000}" name="No data4" dataDxfId="292"/>
    <tableColumn id="4" xr3:uid="{00000000-0010-0000-0300-000004000000}" name="no data3" dataDxfId="291"/>
    <tableColumn id="5" xr3:uid="{00000000-0010-0000-0300-000005000000}" name="Column4" dataDxfId="290"/>
    <tableColumn id="6" xr3:uid="{00000000-0010-0000-0300-000006000000}" name="no data32" dataDxfId="289"/>
    <tableColumn id="7" xr3:uid="{00000000-0010-0000-0300-000007000000}" name="no data33" dataDxfId="288"/>
    <tableColumn id="8" xr3:uid="{00000000-0010-0000-0300-000008000000}" name="no data34" dataDxfId="28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3 OVERCROWDED HOUSEHOLD(2012)" altTextSummary="Overcrowded Households (2012). This table contain 8 columns and 21 row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e4_San_Bentio_County" displayName="Table4_San_Bentio_County" ref="A3:C28" totalsRowShown="0" headerRowDxfId="286" dataDxfId="284" headerRowBorderDxfId="285" tableBorderDxfId="283">
  <tableColumns count="3">
    <tableColumn id="1" xr3:uid="{00000000-0010-0000-0400-000001000000}" name="Total Households Characteristics" dataDxfId="282"/>
    <tableColumn id="2" xr3:uid="{00000000-0010-0000-0400-000002000000}" name="Number" dataDxfId="281"/>
    <tableColumn id="3" xr3:uid="{00000000-0010-0000-0400-000003000000}" name="Percent of Total Households" dataDxfId="28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4-SAN BENITO COUNTRY" altTextSummary="Total Households Characteristics. This table contain 3 columns and 26 row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e4_San_Bentio_County_Renter_Households" displayName="Table4_San_Bentio_County_Renter_Households" ref="A31:C45" totalsRowShown="0" headerRowDxfId="279" dataDxfId="277" headerRowBorderDxfId="278" tableBorderDxfId="276">
  <tableColumns count="3">
    <tableColumn id="1" xr3:uid="{00000000-0010-0000-0500-000001000000}" name="Renter Households Characteristics" dataDxfId="275"/>
    <tableColumn id="2" xr3:uid="{00000000-0010-0000-0500-000002000000}" name="Number" dataDxfId="274"/>
    <tableColumn id="3" xr3:uid="{00000000-0010-0000-0500-000003000000}" name="Percent of Total Households" dataDxfId="273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4 CONTINUE San Benito County " altTextSummary=" LOWER INCOMERENTER HOUSEHOLD PAYING IN EXCESS OF 50% FOR HOUSING (RENT AND UTILITIES).This table contain 3 columns and 15 row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le4_San_Bentio_County_Owner_Households" displayName="Table4_San_Bentio_County_Owner_Households" ref="A48:C62" totalsRowShown="0" headerRowDxfId="272" dataDxfId="270" headerRowBorderDxfId="271" tableBorderDxfId="269">
  <tableColumns count="3">
    <tableColumn id="1" xr3:uid="{00000000-0010-0000-0600-000001000000}" name="Owner Households Characteristics" dataDxfId="268"/>
    <tableColumn id="2" xr3:uid="{00000000-0010-0000-0600-000002000000}" name="Number" dataDxfId="267"/>
    <tableColumn id="3" xr3:uid="{00000000-0010-0000-0600-000003000000}" name="Percent of Total Households" dataDxfId="266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4 CONTINUE San Benito County" altTextSummary="Lower income owner households paying in excess of 50% for housing.This table contain 3 columns and 15 rows. 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7000000}" name="Table5_Hollister" displayName="Table5_Hollister" ref="A68:C93" totalsRowShown="0" headerRowDxfId="265" dataDxfId="263" headerRowBorderDxfId="264" tableBorderDxfId="262">
  <tableColumns count="3">
    <tableColumn id="1" xr3:uid="{00000000-0010-0000-0700-000001000000}" name="Total Households Characteristics" dataDxfId="261"/>
    <tableColumn id="2" xr3:uid="{00000000-0010-0000-0700-000002000000}" name="Number" dataDxfId="260"/>
    <tableColumn id="3" xr3:uid="{00000000-0010-0000-0700-000003000000}" name="Percent of Total Households" dataDxfId="25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5-HOLLISTER" altTextSummary="Total Households Characteristics. This table contain 3 columns and 26 row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8000000}" name="Table5_Hollister_Renter_Households" displayName="Table5_Hollister_Renter_Households" ref="A97:C111" totalsRowShown="0" headerRowDxfId="258" dataDxfId="256" headerRowBorderDxfId="257" tableBorderDxfId="255">
  <tableColumns count="3">
    <tableColumn id="1" xr3:uid="{00000000-0010-0000-0800-000001000000}" name="Renter Households Characteristics" dataDxfId="254"/>
    <tableColumn id="2" xr3:uid="{00000000-0010-0000-0800-000002000000}" name="Number" dataDxfId="253"/>
    <tableColumn id="3" xr3:uid="{00000000-0010-0000-0800-000003000000}" name="Percent of Total Households" dataDxfId="252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TABLE 5 HOLLISTER CONTINUE" altTextSummary="Lower income renter households paying in excess of 50% for housing (rent and utilities). This table contain 3 columns and 15 row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f.ca.gov/research/demographic/reports/estimates/e-8/2000-10/documents/E8_2000-2010_Report_ByGeog_Final_EOC.xls" TargetMode="External"/><Relationship Id="rId1" Type="http://schemas.openxmlformats.org/officeDocument/2006/relationships/hyperlink" Target="http://www.dof.ca.gov/research/demographic/reports/estimates/e-4/2011-20/view.php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gcensus.usda.gov/index.php" TargetMode="External"/><Relationship Id="rId6" Type="http://schemas.openxmlformats.org/officeDocument/2006/relationships/table" Target="../tables/table26.xml"/><Relationship Id="rId5" Type="http://schemas.openxmlformats.org/officeDocument/2006/relationships/table" Target="../tables/table25.xml"/><Relationship Id="rId4" Type="http://schemas.openxmlformats.org/officeDocument/2006/relationships/table" Target="../tables/table24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8.xml"/><Relationship Id="rId3" Type="http://schemas.openxmlformats.org/officeDocument/2006/relationships/hyperlink" Target="https://www.onecpd.info/reports/CoC_HIC_State_CA_2012.pdf" TargetMode="External"/><Relationship Id="rId7" Type="http://schemas.openxmlformats.org/officeDocument/2006/relationships/table" Target="../tables/table27.xml"/><Relationship Id="rId2" Type="http://schemas.openxmlformats.org/officeDocument/2006/relationships/hyperlink" Target="http://www.hudhre.info/" TargetMode="External"/><Relationship Id="rId1" Type="http://schemas.openxmlformats.org/officeDocument/2006/relationships/hyperlink" Target="http://www.hudhre.info/" TargetMode="External"/><Relationship Id="rId6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s://www.onecpd.info/resources/documents/2007-2012PITCountsbyCoC.xlsx" TargetMode="External"/><Relationship Id="rId9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chpc.net/preservation/MappingWidget.html" TargetMode="External"/><Relationship Id="rId5" Type="http://schemas.openxmlformats.org/officeDocument/2006/relationships/table" Target="../tables/table31.xml"/><Relationship Id="rId4" Type="http://schemas.openxmlformats.org/officeDocument/2006/relationships/table" Target="../tables/table3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hcd.ca.gov/hpd/hrc/plan/he/" TargetMode="External"/><Relationship Id="rId1" Type="http://schemas.openxmlformats.org/officeDocument/2006/relationships/hyperlink" Target="http://www.hcd.ca.gov/hpd/hrc/plan/he/other_5rhna.htm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printerSettings" Target="../printerSettings/printerSettings4.bin"/><Relationship Id="rId7" Type="http://schemas.openxmlformats.org/officeDocument/2006/relationships/table" Target="../tables/table8.xml"/><Relationship Id="rId12" Type="http://schemas.openxmlformats.org/officeDocument/2006/relationships/table" Target="../tables/table13.xml"/><Relationship Id="rId2" Type="http://schemas.openxmlformats.org/officeDocument/2006/relationships/hyperlink" Target="http://www.huduser.org/portal/datasets/cp.html" TargetMode="External"/><Relationship Id="rId1" Type="http://schemas.openxmlformats.org/officeDocument/2006/relationships/hyperlink" Target="http://www.huduser.org/portal/datasets/cp.html" TargetMode="External"/><Relationship Id="rId6" Type="http://schemas.openxmlformats.org/officeDocument/2006/relationships/table" Target="../tables/table7.xml"/><Relationship Id="rId11" Type="http://schemas.openxmlformats.org/officeDocument/2006/relationships/table" Target="../tables/table12.xml"/><Relationship Id="rId5" Type="http://schemas.openxmlformats.org/officeDocument/2006/relationships/table" Target="../tables/table6.xml"/><Relationship Id="rId10" Type="http://schemas.openxmlformats.org/officeDocument/2006/relationships/table" Target="../tables/table11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7" Type="http://schemas.openxmlformats.org/officeDocument/2006/relationships/table" Target="../tables/table17.xml"/><Relationship Id="rId2" Type="http://schemas.openxmlformats.org/officeDocument/2006/relationships/hyperlink" Target="http://factfinder2.census.gov/faces/nav/jsf/pages/searchresults.xhtml?refresh=t" TargetMode="External"/><Relationship Id="rId1" Type="http://schemas.openxmlformats.org/officeDocument/2006/relationships/hyperlink" Target="http://factfinder2.census.gov/faces/nav/jsf/pages/searchresults.xhtml?refresh=t" TargetMode="External"/><Relationship Id="rId6" Type="http://schemas.openxmlformats.org/officeDocument/2006/relationships/table" Target="../tables/table16.xml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dof.ca.gov/research/demographic/reports/estimates/e-5/2011-20/view.php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dof.ca.gov/research/demographic/state_census_data_center/census_2010/documents/2010Census_DemoProfile5.xls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factfinder2.census.gov/faces/nav/jsf/pages/searchresults.xhtml?refresh=t" TargetMode="External"/><Relationship Id="rId7" Type="http://schemas.openxmlformats.org/officeDocument/2006/relationships/table" Target="../tables/table21.xml"/><Relationship Id="rId2" Type="http://schemas.openxmlformats.org/officeDocument/2006/relationships/hyperlink" Target="http://factfinder2.census.gov/faces/nav/jsf/pages/searchresults.xhtml?refresh=t" TargetMode="External"/><Relationship Id="rId1" Type="http://schemas.openxmlformats.org/officeDocument/2006/relationships/hyperlink" Target="http://factfinder2.census.gov/faces/nav/jsf/pages/searchresults.xhtml?refresh=t" TargetMode="External"/><Relationship Id="rId6" Type="http://schemas.openxmlformats.org/officeDocument/2006/relationships/table" Target="../tables/table20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ds.ca.gov/FactsStats/QuarterlyCounty.cfm" TargetMode="External"/><Relationship Id="rId2" Type="http://schemas.openxmlformats.org/officeDocument/2006/relationships/hyperlink" Target="http://www.dds.ca.gov/FactsStats/docs/CDER_QtrlyReport_Consideration_Limitations.pdf" TargetMode="External"/><Relationship Id="rId1" Type="http://schemas.openxmlformats.org/officeDocument/2006/relationships/hyperlink" Target="http://www.dds.ca.gov/FactsStats/QuarterlyCounty.cfm" TargetMode="External"/><Relationship Id="rId6" Type="http://schemas.openxmlformats.org/officeDocument/2006/relationships/table" Target="../tables/table23.xml"/><Relationship Id="rId5" Type="http://schemas.openxmlformats.org/officeDocument/2006/relationships/table" Target="../tables/table22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9"/>
  <sheetViews>
    <sheetView tabSelected="1" topLeftCell="A2" zoomScaleNormal="100" workbookViewId="0">
      <selection activeCell="A18" sqref="A18"/>
    </sheetView>
  </sheetViews>
  <sheetFormatPr defaultRowHeight="15" x14ac:dyDescent="0.25"/>
  <cols>
    <col min="1" max="1" width="79.85546875" style="34" customWidth="1"/>
    <col min="2" max="2" width="23.7109375" style="34" customWidth="1"/>
    <col min="3" max="3" width="18.42578125" style="34" customWidth="1"/>
    <col min="4" max="4" width="19.42578125" style="34" customWidth="1"/>
    <col min="5" max="5" width="17.140625" style="34" customWidth="1"/>
    <col min="6" max="6" width="21" style="34" customWidth="1"/>
    <col min="7" max="7" width="30.85546875" style="34" customWidth="1"/>
    <col min="8" max="8" width="23.7109375" style="34" customWidth="1"/>
    <col min="9" max="9" width="17.85546875" style="34" customWidth="1"/>
    <col min="10" max="10" width="17.28515625" style="34" customWidth="1"/>
    <col min="11" max="11" width="12.85546875" style="34" customWidth="1"/>
    <col min="12" max="16384" width="9.140625" style="34"/>
  </cols>
  <sheetData>
    <row r="1" spans="1:11" ht="30" x14ac:dyDescent="0.25">
      <c r="A1" s="146" t="s">
        <v>554</v>
      </c>
    </row>
    <row r="2" spans="1:11" ht="19.5" x14ac:dyDescent="0.3">
      <c r="A2" s="145" t="s">
        <v>464</v>
      </c>
      <c r="B2" s="3"/>
      <c r="C2" s="20"/>
    </row>
    <row r="3" spans="1:11" s="181" customFormat="1" ht="15" customHeight="1" thickBot="1" x14ac:dyDescent="0.3">
      <c r="A3" s="178" t="s">
        <v>29</v>
      </c>
      <c r="B3" s="179" t="s">
        <v>469</v>
      </c>
      <c r="C3" s="179" t="s">
        <v>469</v>
      </c>
      <c r="D3" s="179" t="s">
        <v>469</v>
      </c>
      <c r="E3" s="179" t="s">
        <v>469</v>
      </c>
      <c r="F3" s="179" t="s">
        <v>469</v>
      </c>
      <c r="G3" s="179" t="s">
        <v>469</v>
      </c>
      <c r="H3" s="179" t="s">
        <v>469</v>
      </c>
      <c r="I3" s="180"/>
    </row>
    <row r="4" spans="1:11" ht="16.5" thickBot="1" x14ac:dyDescent="0.3">
      <c r="A4" s="182" t="s">
        <v>501</v>
      </c>
      <c r="B4" s="182" t="s">
        <v>502</v>
      </c>
      <c r="C4" s="182" t="s">
        <v>448</v>
      </c>
      <c r="D4" s="182" t="s">
        <v>449</v>
      </c>
      <c r="E4" s="182" t="s">
        <v>450</v>
      </c>
      <c r="F4" s="182" t="s">
        <v>451</v>
      </c>
      <c r="G4" s="183" t="s">
        <v>0</v>
      </c>
      <c r="H4" s="183" t="s">
        <v>516</v>
      </c>
    </row>
    <row r="5" spans="1:11" ht="15.75" thickBot="1" x14ac:dyDescent="0.3">
      <c r="A5" s="429" t="s">
        <v>469</v>
      </c>
      <c r="B5" s="429" t="s">
        <v>469</v>
      </c>
      <c r="C5" s="429" t="s">
        <v>469</v>
      </c>
      <c r="D5" s="429" t="s">
        <v>469</v>
      </c>
      <c r="E5" s="429" t="s">
        <v>469</v>
      </c>
      <c r="F5" s="429" t="s">
        <v>469</v>
      </c>
      <c r="G5" s="430" t="s">
        <v>3</v>
      </c>
      <c r="H5" s="431" t="s">
        <v>1</v>
      </c>
    </row>
    <row r="6" spans="1:11" x14ac:dyDescent="0.25">
      <c r="A6" s="432"/>
      <c r="B6" s="433">
        <v>40269</v>
      </c>
      <c r="C6" s="433">
        <v>40544</v>
      </c>
      <c r="D6" s="433">
        <v>40909</v>
      </c>
      <c r="E6" s="433">
        <v>41275</v>
      </c>
      <c r="F6" s="433">
        <v>41640</v>
      </c>
      <c r="G6" s="433" t="s">
        <v>30</v>
      </c>
      <c r="H6" s="433" t="s">
        <v>31</v>
      </c>
    </row>
    <row r="7" spans="1:11" x14ac:dyDescent="0.25">
      <c r="A7" s="434" t="s">
        <v>249</v>
      </c>
      <c r="B7" s="435" t="s">
        <v>469</v>
      </c>
      <c r="C7" s="435" t="s">
        <v>469</v>
      </c>
      <c r="D7" s="435" t="s">
        <v>469</v>
      </c>
      <c r="E7" s="435" t="s">
        <v>469</v>
      </c>
      <c r="F7" s="435" t="s">
        <v>469</v>
      </c>
      <c r="G7" s="435" t="s">
        <v>469</v>
      </c>
      <c r="H7" s="435" t="s">
        <v>469</v>
      </c>
      <c r="I7" s="185"/>
      <c r="J7" s="186"/>
    </row>
    <row r="8" spans="1:11" x14ac:dyDescent="0.25">
      <c r="A8" s="187" t="s">
        <v>250</v>
      </c>
      <c r="B8" s="188">
        <v>34928</v>
      </c>
      <c r="C8" s="188">
        <v>35123</v>
      </c>
      <c r="D8" s="188">
        <v>35738</v>
      </c>
      <c r="E8" s="188">
        <v>36370</v>
      </c>
      <c r="F8" s="188">
        <v>36676</v>
      </c>
      <c r="G8" s="188">
        <f>(F8-B8)/5</f>
        <v>349.6</v>
      </c>
      <c r="H8" s="189">
        <f>G8/B8</f>
        <v>1.0009161704076959E-2</v>
      </c>
      <c r="I8" s="185"/>
      <c r="J8" s="186"/>
    </row>
    <row r="9" spans="1:11" x14ac:dyDescent="0.25">
      <c r="A9" s="187" t="s">
        <v>251</v>
      </c>
      <c r="B9" s="188">
        <v>1862</v>
      </c>
      <c r="C9" s="188">
        <v>1862</v>
      </c>
      <c r="D9" s="188">
        <v>1866</v>
      </c>
      <c r="E9" s="188">
        <v>1894</v>
      </c>
      <c r="F9" s="188">
        <v>1905</v>
      </c>
      <c r="G9" s="188">
        <v>9</v>
      </c>
      <c r="H9" s="189">
        <f>G9/B9</f>
        <v>4.8335123523093448E-3</v>
      </c>
      <c r="I9" s="185"/>
      <c r="J9" s="190"/>
    </row>
    <row r="10" spans="1:11" x14ac:dyDescent="0.25">
      <c r="A10" s="187" t="s">
        <v>160</v>
      </c>
      <c r="B10" s="188">
        <v>18479</v>
      </c>
      <c r="C10" s="188">
        <v>18489</v>
      </c>
      <c r="D10" s="188">
        <v>18533</v>
      </c>
      <c r="E10" s="188">
        <v>18815</v>
      </c>
      <c r="F10" s="188">
        <v>18936</v>
      </c>
      <c r="G10" s="188">
        <f t="shared" ref="G10:G11" si="0">(F10-B10)/5</f>
        <v>91.4</v>
      </c>
      <c r="H10" s="189">
        <f>G10/B10</f>
        <v>4.9461550949726719E-3</v>
      </c>
      <c r="I10" s="185"/>
      <c r="J10" s="186"/>
    </row>
    <row r="11" spans="1:11" ht="13.5" customHeight="1" x14ac:dyDescent="0.25">
      <c r="A11" s="191" t="s">
        <v>28</v>
      </c>
      <c r="B11" s="192">
        <v>55269</v>
      </c>
      <c r="C11" s="192">
        <v>55474</v>
      </c>
      <c r="D11" s="192">
        <v>56137</v>
      </c>
      <c r="E11" s="192">
        <v>57079</v>
      </c>
      <c r="F11" s="192">
        <v>57517</v>
      </c>
      <c r="G11" s="192">
        <f t="shared" si="0"/>
        <v>449.6</v>
      </c>
      <c r="H11" s="193">
        <f>G11/B11</f>
        <v>8.1347590873726682E-3</v>
      </c>
      <c r="I11" s="185"/>
      <c r="J11" s="190"/>
    </row>
    <row r="12" spans="1:11" s="60" customFormat="1" ht="21.75" customHeight="1" x14ac:dyDescent="0.25">
      <c r="A12" s="441" t="s">
        <v>252</v>
      </c>
      <c r="B12" s="194"/>
      <c r="C12" s="194"/>
      <c r="D12" s="194"/>
      <c r="E12" s="194"/>
      <c r="F12" s="194"/>
      <c r="G12" s="194"/>
      <c r="H12" s="194"/>
      <c r="I12" s="194"/>
      <c r="J12" s="195"/>
      <c r="K12" s="196"/>
    </row>
    <row r="13" spans="1:11" x14ac:dyDescent="0.25">
      <c r="J13" s="185"/>
      <c r="K13" s="190"/>
    </row>
    <row r="14" spans="1:11" ht="17.25" x14ac:dyDescent="0.3">
      <c r="A14" s="62" t="s">
        <v>463</v>
      </c>
    </row>
    <row r="15" spans="1:11" ht="16.5" thickBot="1" x14ac:dyDescent="0.3">
      <c r="A15" s="436" t="s">
        <v>142</v>
      </c>
      <c r="B15" s="184" t="s">
        <v>469</v>
      </c>
      <c r="C15" s="184" t="s">
        <v>474</v>
      </c>
      <c r="D15" s="184" t="s">
        <v>475</v>
      </c>
      <c r="E15" s="184" t="s">
        <v>476</v>
      </c>
      <c r="F15" s="184" t="s">
        <v>477</v>
      </c>
      <c r="G15" s="184" t="s">
        <v>478</v>
      </c>
      <c r="H15" s="184" t="s">
        <v>479</v>
      </c>
      <c r="I15" s="184" t="s">
        <v>480</v>
      </c>
      <c r="J15" s="184" t="s">
        <v>481</v>
      </c>
    </row>
    <row r="16" spans="1:11" ht="16.5" thickBot="1" x14ac:dyDescent="0.3">
      <c r="A16" s="437" t="s">
        <v>103</v>
      </c>
      <c r="B16" s="184" t="s">
        <v>469</v>
      </c>
      <c r="C16" s="184" t="s">
        <v>469</v>
      </c>
      <c r="D16" s="184" t="s">
        <v>469</v>
      </c>
      <c r="E16" s="184" t="s">
        <v>469</v>
      </c>
      <c r="F16" s="184" t="s">
        <v>470</v>
      </c>
      <c r="G16" s="184" t="s">
        <v>469</v>
      </c>
      <c r="H16" s="184" t="s">
        <v>469</v>
      </c>
      <c r="I16" s="184" t="s">
        <v>469</v>
      </c>
      <c r="J16" s="184" t="s">
        <v>469</v>
      </c>
    </row>
    <row r="17" spans="1:11" ht="30" x14ac:dyDescent="0.25">
      <c r="A17" s="197" t="s">
        <v>104</v>
      </c>
      <c r="B17" s="197" t="s">
        <v>110</v>
      </c>
      <c r="C17" s="198" t="s">
        <v>222</v>
      </c>
      <c r="D17" s="198" t="s">
        <v>111</v>
      </c>
      <c r="E17" s="198" t="s">
        <v>112</v>
      </c>
      <c r="F17" s="198" t="s">
        <v>108</v>
      </c>
      <c r="G17" s="198" t="s">
        <v>115</v>
      </c>
      <c r="H17" s="198" t="s">
        <v>113</v>
      </c>
      <c r="I17" s="198" t="s">
        <v>109</v>
      </c>
      <c r="J17" s="198" t="s">
        <v>114</v>
      </c>
    </row>
    <row r="18" spans="1:11" x14ac:dyDescent="0.25">
      <c r="A18" s="199" t="s">
        <v>250</v>
      </c>
      <c r="B18" s="200">
        <v>36617</v>
      </c>
      <c r="C18" s="201">
        <v>9928</v>
      </c>
      <c r="D18" s="201">
        <v>7902</v>
      </c>
      <c r="E18" s="201">
        <v>1720</v>
      </c>
      <c r="F18" s="201">
        <v>306</v>
      </c>
      <c r="G18" s="201">
        <v>9720</v>
      </c>
      <c r="H18" s="201">
        <v>208</v>
      </c>
      <c r="I18" s="438">
        <v>2.0950846091861403E-2</v>
      </c>
      <c r="J18" s="202">
        <v>3.5239711934156377</v>
      </c>
    </row>
    <row r="19" spans="1:11" x14ac:dyDescent="0.25">
      <c r="A19" s="203"/>
      <c r="B19" s="200">
        <v>40269</v>
      </c>
      <c r="C19" s="201">
        <v>10401</v>
      </c>
      <c r="D19" s="201">
        <v>7911</v>
      </c>
      <c r="E19" s="201">
        <v>2129</v>
      </c>
      <c r="F19" s="201">
        <v>361</v>
      </c>
      <c r="G19" s="201">
        <v>9860</v>
      </c>
      <c r="H19" s="201">
        <v>541</v>
      </c>
      <c r="I19" s="439">
        <v>5.201422940101913E-2</v>
      </c>
      <c r="J19" s="202">
        <v>3.5307302231237321</v>
      </c>
    </row>
    <row r="20" spans="1:11" x14ac:dyDescent="0.25">
      <c r="A20" s="199" t="s">
        <v>251</v>
      </c>
      <c r="B20" s="200">
        <v>36617</v>
      </c>
      <c r="C20" s="201">
        <v>615</v>
      </c>
      <c r="D20" s="201">
        <v>480</v>
      </c>
      <c r="E20" s="201">
        <v>119</v>
      </c>
      <c r="F20" s="201">
        <v>16</v>
      </c>
      <c r="G20" s="201">
        <v>567</v>
      </c>
      <c r="H20" s="201">
        <v>48</v>
      </c>
      <c r="I20" s="439">
        <v>7.8048780487804878E-2</v>
      </c>
      <c r="J20" s="202">
        <v>2.7319223985890653</v>
      </c>
    </row>
    <row r="21" spans="1:11" x14ac:dyDescent="0.25">
      <c r="A21" s="203"/>
      <c r="B21" s="200">
        <v>40269</v>
      </c>
      <c r="C21" s="201">
        <v>745</v>
      </c>
      <c r="D21" s="201">
        <v>520</v>
      </c>
      <c r="E21" s="201">
        <v>200</v>
      </c>
      <c r="F21" s="201">
        <v>25</v>
      </c>
      <c r="G21" s="201">
        <v>681</v>
      </c>
      <c r="H21" s="201">
        <v>64</v>
      </c>
      <c r="I21" s="439">
        <v>8.5906040268456371E-2</v>
      </c>
      <c r="J21" s="202">
        <v>2.7268722466960353</v>
      </c>
    </row>
    <row r="22" spans="1:11" x14ac:dyDescent="0.25">
      <c r="A22" s="199" t="s">
        <v>221</v>
      </c>
      <c r="B22" s="200">
        <v>36617</v>
      </c>
      <c r="C22" s="201">
        <v>5956</v>
      </c>
      <c r="D22" s="201">
        <v>5292</v>
      </c>
      <c r="E22" s="201">
        <v>112</v>
      </c>
      <c r="F22" s="201">
        <v>552</v>
      </c>
      <c r="G22" s="201">
        <v>5598</v>
      </c>
      <c r="H22" s="201">
        <v>358</v>
      </c>
      <c r="I22" s="439">
        <v>6.0107454667562121E-2</v>
      </c>
      <c r="J22" s="202">
        <v>3.0234012147195428</v>
      </c>
    </row>
    <row r="23" spans="1:11" x14ac:dyDescent="0.25">
      <c r="A23" s="204"/>
      <c r="B23" s="205">
        <v>40269</v>
      </c>
      <c r="C23" s="206">
        <v>6724</v>
      </c>
      <c r="D23" s="206">
        <v>6144</v>
      </c>
      <c r="E23" s="206">
        <v>121</v>
      </c>
      <c r="F23" s="206">
        <v>459</v>
      </c>
      <c r="G23" s="206">
        <v>6264</v>
      </c>
      <c r="H23" s="206">
        <v>460</v>
      </c>
      <c r="I23" s="440">
        <v>6.8411659726353366E-2</v>
      </c>
      <c r="J23" s="208">
        <v>2.9230523627075353</v>
      </c>
    </row>
    <row r="24" spans="1:11" s="543" customFormat="1" x14ac:dyDescent="0.25">
      <c r="A24" s="541" t="s">
        <v>248</v>
      </c>
      <c r="B24" s="205"/>
      <c r="C24" s="206"/>
      <c r="D24" s="206"/>
      <c r="E24" s="206"/>
      <c r="F24" s="206"/>
      <c r="G24" s="206"/>
      <c r="H24" s="206"/>
      <c r="I24" s="207"/>
      <c r="J24" s="208"/>
      <c r="K24" s="542"/>
    </row>
    <row r="25" spans="1:11" x14ac:dyDescent="0.25">
      <c r="A25" s="663" t="s">
        <v>565</v>
      </c>
      <c r="B25" s="659"/>
      <c r="C25" s="660"/>
      <c r="D25" s="660"/>
      <c r="E25" s="660"/>
      <c r="F25" s="660"/>
      <c r="G25" s="660"/>
      <c r="H25" s="660"/>
      <c r="I25" s="661"/>
      <c r="J25" s="662"/>
      <c r="K25" s="186"/>
    </row>
    <row r="26" spans="1:11" x14ac:dyDescent="0.25">
      <c r="J26" s="185"/>
      <c r="K26" s="190"/>
    </row>
    <row r="27" spans="1:11" x14ac:dyDescent="0.25">
      <c r="J27" s="185"/>
      <c r="K27" s="190"/>
    </row>
    <row r="28" spans="1:11" x14ac:dyDescent="0.25">
      <c r="J28" s="185"/>
      <c r="K28" s="190"/>
    </row>
    <row r="29" spans="1:11" x14ac:dyDescent="0.25">
      <c r="J29" s="185"/>
      <c r="K29" s="190"/>
    </row>
    <row r="30" spans="1:11" x14ac:dyDescent="0.25">
      <c r="J30" s="185"/>
      <c r="K30" s="190"/>
    </row>
    <row r="31" spans="1:11" x14ac:dyDescent="0.25">
      <c r="J31" s="185"/>
      <c r="K31" s="190"/>
    </row>
    <row r="32" spans="1:11" x14ac:dyDescent="0.25">
      <c r="J32" s="185"/>
      <c r="K32" s="186"/>
    </row>
    <row r="33" spans="10:11" x14ac:dyDescent="0.25">
      <c r="J33" s="185"/>
      <c r="K33" s="190"/>
    </row>
    <row r="34" spans="10:11" x14ac:dyDescent="0.25">
      <c r="J34" s="185"/>
      <c r="K34" s="190"/>
    </row>
    <row r="35" spans="10:11" x14ac:dyDescent="0.25">
      <c r="J35" s="185"/>
      <c r="K35" s="190"/>
    </row>
    <row r="36" spans="10:11" x14ac:dyDescent="0.25">
      <c r="J36" s="185"/>
      <c r="K36" s="190"/>
    </row>
    <row r="37" spans="10:11" x14ac:dyDescent="0.25">
      <c r="J37" s="185"/>
      <c r="K37" s="190"/>
    </row>
    <row r="38" spans="10:11" x14ac:dyDescent="0.25">
      <c r="J38" s="185"/>
      <c r="K38" s="186"/>
    </row>
    <row r="39" spans="10:11" x14ac:dyDescent="0.25">
      <c r="J39" s="185"/>
      <c r="K39" s="190"/>
    </row>
    <row r="40" spans="10:11" x14ac:dyDescent="0.25">
      <c r="J40" s="185"/>
      <c r="K40" s="190"/>
    </row>
    <row r="41" spans="10:11" x14ac:dyDescent="0.25">
      <c r="J41" s="185"/>
      <c r="K41" s="190"/>
    </row>
    <row r="42" spans="10:11" x14ac:dyDescent="0.25">
      <c r="J42" s="185"/>
      <c r="K42" s="190"/>
    </row>
    <row r="43" spans="10:11" x14ac:dyDescent="0.25">
      <c r="J43" s="185"/>
      <c r="K43" s="190"/>
    </row>
    <row r="44" spans="10:11" x14ac:dyDescent="0.25">
      <c r="J44" s="185"/>
      <c r="K44" s="190"/>
    </row>
    <row r="45" spans="10:11" x14ac:dyDescent="0.25">
      <c r="J45" s="185"/>
      <c r="K45" s="186"/>
    </row>
    <row r="46" spans="10:11" x14ac:dyDescent="0.25">
      <c r="J46" s="185"/>
      <c r="K46" s="190"/>
    </row>
    <row r="47" spans="10:11" x14ac:dyDescent="0.25">
      <c r="J47" s="185"/>
      <c r="K47" s="190"/>
    </row>
    <row r="48" spans="10:11" x14ac:dyDescent="0.25">
      <c r="J48" s="185"/>
      <c r="K48" s="190"/>
    </row>
    <row r="49" spans="10:11" x14ac:dyDescent="0.25">
      <c r="J49" s="185"/>
      <c r="K49" s="190"/>
    </row>
    <row r="50" spans="10:11" x14ac:dyDescent="0.25">
      <c r="J50" s="185"/>
      <c r="K50" s="190"/>
    </row>
    <row r="51" spans="10:11" x14ac:dyDescent="0.25">
      <c r="J51" s="185"/>
      <c r="K51" s="190"/>
    </row>
    <row r="52" spans="10:11" x14ac:dyDescent="0.25">
      <c r="J52" s="185"/>
      <c r="K52" s="190"/>
    </row>
    <row r="53" spans="10:11" x14ac:dyDescent="0.25">
      <c r="J53" s="185"/>
      <c r="K53" s="190"/>
    </row>
    <row r="54" spans="10:11" x14ac:dyDescent="0.25">
      <c r="J54" s="185"/>
      <c r="K54" s="190"/>
    </row>
    <row r="55" spans="10:11" x14ac:dyDescent="0.25">
      <c r="J55" s="185"/>
      <c r="K55" s="190"/>
    </row>
    <row r="56" spans="10:11" x14ac:dyDescent="0.25">
      <c r="J56" s="185"/>
      <c r="K56" s="190"/>
    </row>
    <row r="57" spans="10:11" x14ac:dyDescent="0.25">
      <c r="J57" s="185"/>
      <c r="K57" s="186"/>
    </row>
    <row r="58" spans="10:11" x14ac:dyDescent="0.25">
      <c r="J58" s="185"/>
      <c r="K58" s="190"/>
    </row>
    <row r="59" spans="10:11" x14ac:dyDescent="0.25">
      <c r="J59" s="185"/>
      <c r="K59" s="190"/>
    </row>
    <row r="60" spans="10:11" x14ac:dyDescent="0.25">
      <c r="J60" s="185"/>
      <c r="K60" s="190"/>
    </row>
    <row r="61" spans="10:11" x14ac:dyDescent="0.25">
      <c r="J61" s="185"/>
      <c r="K61" s="190"/>
    </row>
    <row r="62" spans="10:11" x14ac:dyDescent="0.25">
      <c r="J62" s="185"/>
      <c r="K62" s="190"/>
    </row>
    <row r="63" spans="10:11" x14ac:dyDescent="0.25">
      <c r="J63" s="185"/>
      <c r="K63" s="186"/>
    </row>
    <row r="64" spans="10:11" x14ac:dyDescent="0.25">
      <c r="J64" s="185"/>
      <c r="K64" s="190"/>
    </row>
    <row r="65" spans="10:11" x14ac:dyDescent="0.25">
      <c r="J65" s="185"/>
      <c r="K65" s="190"/>
    </row>
    <row r="66" spans="10:11" x14ac:dyDescent="0.25">
      <c r="J66" s="185"/>
      <c r="K66" s="190"/>
    </row>
    <row r="67" spans="10:11" x14ac:dyDescent="0.25">
      <c r="J67" s="185"/>
      <c r="K67" s="190"/>
    </row>
    <row r="68" spans="10:11" x14ac:dyDescent="0.25">
      <c r="J68" s="185"/>
      <c r="K68" s="190"/>
    </row>
    <row r="69" spans="10:11" x14ac:dyDescent="0.25">
      <c r="J69" s="185"/>
      <c r="K69" s="190"/>
    </row>
    <row r="70" spans="10:11" x14ac:dyDescent="0.25">
      <c r="J70" s="185"/>
      <c r="K70" s="186"/>
    </row>
    <row r="71" spans="10:11" x14ac:dyDescent="0.25">
      <c r="J71" s="185"/>
      <c r="K71" s="190"/>
    </row>
    <row r="72" spans="10:11" x14ac:dyDescent="0.25">
      <c r="J72" s="185"/>
      <c r="K72" s="190"/>
    </row>
    <row r="73" spans="10:11" x14ac:dyDescent="0.25">
      <c r="J73" s="185"/>
      <c r="K73" s="190"/>
    </row>
    <row r="74" spans="10:11" x14ac:dyDescent="0.25">
      <c r="J74" s="185"/>
      <c r="K74" s="190"/>
    </row>
    <row r="75" spans="10:11" x14ac:dyDescent="0.25">
      <c r="J75" s="185"/>
      <c r="K75" s="190"/>
    </row>
    <row r="76" spans="10:11" x14ac:dyDescent="0.25">
      <c r="J76" s="185"/>
      <c r="K76" s="190"/>
    </row>
    <row r="77" spans="10:11" x14ac:dyDescent="0.25">
      <c r="J77" s="185"/>
      <c r="K77" s="186"/>
    </row>
    <row r="78" spans="10:11" x14ac:dyDescent="0.25">
      <c r="J78" s="185"/>
      <c r="K78" s="190"/>
    </row>
    <row r="79" spans="10:11" x14ac:dyDescent="0.25">
      <c r="J79" s="185"/>
      <c r="K79" s="190"/>
    </row>
    <row r="80" spans="10:11" x14ac:dyDescent="0.25">
      <c r="J80" s="185"/>
      <c r="K80" s="190"/>
    </row>
    <row r="81" spans="10:11" x14ac:dyDescent="0.25">
      <c r="J81" s="185"/>
      <c r="K81" s="190"/>
    </row>
    <row r="82" spans="10:11" x14ac:dyDescent="0.25">
      <c r="J82" s="185"/>
      <c r="K82" s="190"/>
    </row>
    <row r="83" spans="10:11" x14ac:dyDescent="0.25">
      <c r="J83" s="185"/>
      <c r="K83" s="190"/>
    </row>
    <row r="84" spans="10:11" x14ac:dyDescent="0.25">
      <c r="J84" s="185"/>
      <c r="K84" s="190"/>
    </row>
    <row r="85" spans="10:11" x14ac:dyDescent="0.25">
      <c r="J85" s="185"/>
      <c r="K85" s="190"/>
    </row>
    <row r="86" spans="10:11" x14ac:dyDescent="0.25">
      <c r="J86" s="185"/>
      <c r="K86" s="186"/>
    </row>
    <row r="87" spans="10:11" x14ac:dyDescent="0.25">
      <c r="J87" s="185"/>
      <c r="K87" s="190"/>
    </row>
    <row r="88" spans="10:11" x14ac:dyDescent="0.25">
      <c r="J88" s="185"/>
      <c r="K88" s="190"/>
    </row>
    <row r="89" spans="10:11" x14ac:dyDescent="0.25">
      <c r="J89" s="185"/>
      <c r="K89" s="190"/>
    </row>
    <row r="90" spans="10:11" x14ac:dyDescent="0.25">
      <c r="J90" s="185"/>
      <c r="K90" s="190"/>
    </row>
    <row r="91" spans="10:11" x14ac:dyDescent="0.25">
      <c r="J91" s="185"/>
      <c r="K91" s="186"/>
    </row>
    <row r="92" spans="10:11" x14ac:dyDescent="0.25">
      <c r="J92" s="185"/>
      <c r="K92" s="190"/>
    </row>
    <row r="93" spans="10:11" x14ac:dyDescent="0.25">
      <c r="J93" s="185"/>
      <c r="K93" s="190"/>
    </row>
    <row r="94" spans="10:11" x14ac:dyDescent="0.25">
      <c r="J94" s="185"/>
      <c r="K94" s="190"/>
    </row>
    <row r="95" spans="10:11" x14ac:dyDescent="0.25">
      <c r="J95" s="185"/>
      <c r="K95" s="190"/>
    </row>
    <row r="96" spans="10:11" x14ac:dyDescent="0.25">
      <c r="J96" s="185"/>
      <c r="K96" s="190"/>
    </row>
    <row r="97" spans="10:11" x14ac:dyDescent="0.25">
      <c r="J97" s="185"/>
      <c r="K97" s="186"/>
    </row>
    <row r="98" spans="10:11" x14ac:dyDescent="0.25">
      <c r="J98" s="185"/>
      <c r="K98" s="190"/>
    </row>
    <row r="99" spans="10:11" x14ac:dyDescent="0.25">
      <c r="J99" s="185"/>
      <c r="K99" s="190"/>
    </row>
    <row r="100" spans="10:11" x14ac:dyDescent="0.25">
      <c r="J100" s="185"/>
      <c r="K100" s="190"/>
    </row>
    <row r="101" spans="10:11" x14ac:dyDescent="0.25">
      <c r="J101" s="185"/>
      <c r="K101" s="190"/>
    </row>
    <row r="102" spans="10:11" x14ac:dyDescent="0.25">
      <c r="J102" s="185"/>
      <c r="K102" s="190"/>
    </row>
    <row r="103" spans="10:11" x14ac:dyDescent="0.25">
      <c r="J103" s="185"/>
      <c r="K103" s="190"/>
    </row>
    <row r="104" spans="10:11" x14ac:dyDescent="0.25">
      <c r="J104" s="185"/>
      <c r="K104" s="190"/>
    </row>
    <row r="105" spans="10:11" x14ac:dyDescent="0.25">
      <c r="J105" s="185"/>
      <c r="K105" s="186"/>
    </row>
    <row r="106" spans="10:11" x14ac:dyDescent="0.25">
      <c r="J106" s="185"/>
      <c r="K106" s="190"/>
    </row>
    <row r="107" spans="10:11" x14ac:dyDescent="0.25">
      <c r="J107" s="185"/>
      <c r="K107" s="190"/>
    </row>
    <row r="108" spans="10:11" x14ac:dyDescent="0.25">
      <c r="J108" s="185"/>
      <c r="K108" s="190"/>
    </row>
    <row r="109" spans="10:11" x14ac:dyDescent="0.25">
      <c r="J109" s="185"/>
      <c r="K109" s="190"/>
    </row>
    <row r="110" spans="10:11" x14ac:dyDescent="0.25">
      <c r="J110" s="185"/>
      <c r="K110" s="190"/>
    </row>
    <row r="111" spans="10:11" x14ac:dyDescent="0.25">
      <c r="J111" s="185"/>
      <c r="K111" s="186"/>
    </row>
    <row r="112" spans="10:11" x14ac:dyDescent="0.25">
      <c r="J112" s="185"/>
      <c r="K112" s="190"/>
    </row>
    <row r="113" spans="10:11" x14ac:dyDescent="0.25">
      <c r="J113" s="185"/>
      <c r="K113" s="190"/>
    </row>
    <row r="114" spans="10:11" x14ac:dyDescent="0.25">
      <c r="J114" s="185"/>
      <c r="K114" s="190"/>
    </row>
    <row r="115" spans="10:11" x14ac:dyDescent="0.25">
      <c r="J115" s="185"/>
      <c r="K115" s="190"/>
    </row>
    <row r="116" spans="10:11" x14ac:dyDescent="0.25">
      <c r="J116" s="185"/>
      <c r="K116" s="190"/>
    </row>
    <row r="117" spans="10:11" x14ac:dyDescent="0.25">
      <c r="J117" s="185"/>
      <c r="K117" s="190"/>
    </row>
    <row r="118" spans="10:11" x14ac:dyDescent="0.25">
      <c r="J118" s="185"/>
      <c r="K118" s="190"/>
    </row>
    <row r="119" spans="10:11" x14ac:dyDescent="0.25">
      <c r="J119" s="185"/>
      <c r="K119" s="190"/>
    </row>
    <row r="120" spans="10:11" x14ac:dyDescent="0.25">
      <c r="J120" s="185"/>
      <c r="K120" s="190"/>
    </row>
    <row r="121" spans="10:11" x14ac:dyDescent="0.25">
      <c r="J121" s="185"/>
      <c r="K121" s="186"/>
    </row>
    <row r="122" spans="10:11" x14ac:dyDescent="0.25">
      <c r="J122" s="185"/>
      <c r="K122" s="190"/>
    </row>
    <row r="123" spans="10:11" x14ac:dyDescent="0.25">
      <c r="J123" s="185"/>
      <c r="K123" s="190"/>
    </row>
    <row r="124" spans="10:11" x14ac:dyDescent="0.25">
      <c r="J124" s="185"/>
      <c r="K124" s="190"/>
    </row>
    <row r="125" spans="10:11" x14ac:dyDescent="0.25">
      <c r="J125" s="185"/>
      <c r="K125" s="190"/>
    </row>
    <row r="126" spans="10:11" x14ac:dyDescent="0.25">
      <c r="J126" s="185"/>
      <c r="K126" s="190"/>
    </row>
    <row r="127" spans="10:11" x14ac:dyDescent="0.25">
      <c r="J127" s="185"/>
      <c r="K127" s="190"/>
    </row>
    <row r="128" spans="10:11" x14ac:dyDescent="0.25">
      <c r="J128" s="185"/>
      <c r="K128" s="190"/>
    </row>
    <row r="129" spans="10:11" x14ac:dyDescent="0.25">
      <c r="J129" s="185"/>
      <c r="K129" s="190"/>
    </row>
    <row r="130" spans="10:11" x14ac:dyDescent="0.25">
      <c r="J130" s="185"/>
      <c r="K130" s="190"/>
    </row>
    <row r="131" spans="10:11" x14ac:dyDescent="0.25">
      <c r="J131" s="185"/>
      <c r="K131" s="190"/>
    </row>
    <row r="132" spans="10:11" x14ac:dyDescent="0.25">
      <c r="J132" s="185"/>
      <c r="K132" s="190"/>
    </row>
    <row r="133" spans="10:11" x14ac:dyDescent="0.25">
      <c r="J133" s="185"/>
      <c r="K133" s="190"/>
    </row>
    <row r="134" spans="10:11" x14ac:dyDescent="0.25">
      <c r="J134" s="185"/>
      <c r="K134" s="186"/>
    </row>
    <row r="135" spans="10:11" x14ac:dyDescent="0.25">
      <c r="J135" s="185"/>
      <c r="K135" s="190"/>
    </row>
    <row r="136" spans="10:11" x14ac:dyDescent="0.25">
      <c r="J136" s="185"/>
      <c r="K136" s="190"/>
    </row>
    <row r="137" spans="10:11" x14ac:dyDescent="0.25">
      <c r="J137" s="185"/>
      <c r="K137" s="190"/>
    </row>
    <row r="138" spans="10:11" x14ac:dyDescent="0.25">
      <c r="J138" s="185"/>
      <c r="K138" s="190"/>
    </row>
    <row r="139" spans="10:11" x14ac:dyDescent="0.25">
      <c r="J139" s="185"/>
      <c r="K139" s="190"/>
    </row>
    <row r="140" spans="10:11" x14ac:dyDescent="0.25">
      <c r="J140" s="185"/>
      <c r="K140" s="190"/>
    </row>
    <row r="141" spans="10:11" x14ac:dyDescent="0.25">
      <c r="J141" s="185"/>
      <c r="K141" s="190"/>
    </row>
    <row r="142" spans="10:11" x14ac:dyDescent="0.25">
      <c r="J142" s="185"/>
      <c r="K142" s="186"/>
    </row>
    <row r="143" spans="10:11" x14ac:dyDescent="0.25">
      <c r="J143" s="185"/>
      <c r="K143" s="190"/>
    </row>
    <row r="144" spans="10:11" x14ac:dyDescent="0.25">
      <c r="J144" s="185"/>
      <c r="K144" s="190"/>
    </row>
    <row r="145" spans="10:11" x14ac:dyDescent="0.25">
      <c r="J145" s="185"/>
      <c r="K145" s="190"/>
    </row>
    <row r="146" spans="10:11" x14ac:dyDescent="0.25">
      <c r="J146" s="185"/>
      <c r="K146" s="190"/>
    </row>
    <row r="147" spans="10:11" x14ac:dyDescent="0.25">
      <c r="J147" s="185"/>
      <c r="K147" s="190"/>
    </row>
    <row r="148" spans="10:11" x14ac:dyDescent="0.25">
      <c r="J148" s="185"/>
      <c r="K148" s="186"/>
    </row>
    <row r="149" spans="10:11" x14ac:dyDescent="0.25">
      <c r="J149" s="185"/>
      <c r="K149" s="190"/>
    </row>
    <row r="150" spans="10:11" x14ac:dyDescent="0.25">
      <c r="J150" s="185"/>
      <c r="K150" s="190"/>
    </row>
    <row r="151" spans="10:11" x14ac:dyDescent="0.25">
      <c r="J151" s="185"/>
      <c r="K151" s="190"/>
    </row>
    <row r="152" spans="10:11" x14ac:dyDescent="0.25">
      <c r="J152" s="185"/>
      <c r="K152" s="190"/>
    </row>
    <row r="153" spans="10:11" x14ac:dyDescent="0.25">
      <c r="J153" s="185"/>
      <c r="K153" s="190"/>
    </row>
    <row r="154" spans="10:11" x14ac:dyDescent="0.25">
      <c r="J154" s="185"/>
      <c r="K154" s="190"/>
    </row>
    <row r="155" spans="10:11" x14ac:dyDescent="0.25">
      <c r="J155" s="185"/>
      <c r="K155" s="190"/>
    </row>
    <row r="156" spans="10:11" x14ac:dyDescent="0.25">
      <c r="J156" s="185"/>
      <c r="K156" s="190"/>
    </row>
    <row r="157" spans="10:11" x14ac:dyDescent="0.25">
      <c r="J157" s="185"/>
      <c r="K157" s="190"/>
    </row>
    <row r="158" spans="10:11" x14ac:dyDescent="0.25">
      <c r="J158" s="185"/>
      <c r="K158" s="190"/>
    </row>
    <row r="159" spans="10:11" x14ac:dyDescent="0.25">
      <c r="J159" s="185"/>
      <c r="K159" s="190"/>
    </row>
    <row r="160" spans="10:11" x14ac:dyDescent="0.25">
      <c r="J160" s="185"/>
      <c r="K160" s="190"/>
    </row>
    <row r="161" spans="10:11" x14ac:dyDescent="0.25">
      <c r="J161" s="185"/>
      <c r="K161" s="190"/>
    </row>
    <row r="162" spans="10:11" x14ac:dyDescent="0.25">
      <c r="J162" s="185"/>
      <c r="K162" s="186"/>
    </row>
    <row r="163" spans="10:11" x14ac:dyDescent="0.25">
      <c r="J163" s="185"/>
      <c r="K163" s="190"/>
    </row>
    <row r="164" spans="10:11" x14ac:dyDescent="0.25">
      <c r="J164" s="185"/>
      <c r="K164" s="190"/>
    </row>
    <row r="165" spans="10:11" x14ac:dyDescent="0.25">
      <c r="J165" s="185"/>
      <c r="K165" s="190"/>
    </row>
    <row r="166" spans="10:11" x14ac:dyDescent="0.25">
      <c r="J166" s="185"/>
      <c r="K166" s="190"/>
    </row>
    <row r="167" spans="10:11" x14ac:dyDescent="0.25">
      <c r="J167" s="185"/>
      <c r="K167" s="190"/>
    </row>
    <row r="168" spans="10:11" x14ac:dyDescent="0.25">
      <c r="J168" s="185"/>
      <c r="K168" s="190"/>
    </row>
    <row r="169" spans="10:11" x14ac:dyDescent="0.25">
      <c r="J169" s="185"/>
      <c r="K169" s="190"/>
    </row>
    <row r="170" spans="10:11" x14ac:dyDescent="0.25">
      <c r="J170" s="185"/>
      <c r="K170" s="186"/>
    </row>
    <row r="171" spans="10:11" x14ac:dyDescent="0.25">
      <c r="J171" s="185"/>
      <c r="K171" s="190"/>
    </row>
    <row r="172" spans="10:11" x14ac:dyDescent="0.25">
      <c r="J172" s="185"/>
      <c r="K172" s="186"/>
    </row>
    <row r="173" spans="10:11" x14ac:dyDescent="0.25">
      <c r="J173" s="185"/>
      <c r="K173" s="190"/>
    </row>
    <row r="174" spans="10:11" x14ac:dyDescent="0.25">
      <c r="J174" s="185"/>
      <c r="K174" s="190"/>
    </row>
    <row r="175" spans="10:11" x14ac:dyDescent="0.25">
      <c r="J175" s="185"/>
      <c r="K175" s="190"/>
    </row>
    <row r="176" spans="10:11" x14ac:dyDescent="0.25">
      <c r="J176" s="185"/>
      <c r="K176" s="190"/>
    </row>
    <row r="177" spans="10:11" x14ac:dyDescent="0.25">
      <c r="J177" s="185"/>
      <c r="K177" s="190"/>
    </row>
    <row r="178" spans="10:11" x14ac:dyDescent="0.25">
      <c r="J178" s="185"/>
      <c r="K178" s="186"/>
    </row>
    <row r="179" spans="10:11" x14ac:dyDescent="0.25">
      <c r="J179" s="185"/>
      <c r="K179" s="190"/>
    </row>
    <row r="180" spans="10:11" x14ac:dyDescent="0.25">
      <c r="J180" s="185"/>
      <c r="K180" s="190"/>
    </row>
    <row r="181" spans="10:11" x14ac:dyDescent="0.25">
      <c r="J181" s="185"/>
      <c r="K181" s="190"/>
    </row>
    <row r="182" spans="10:11" x14ac:dyDescent="0.25">
      <c r="J182" s="185"/>
      <c r="K182" s="190"/>
    </row>
    <row r="183" spans="10:11" ht="39.75" customHeight="1" x14ac:dyDescent="0.25"/>
    <row r="187" spans="10:11" x14ac:dyDescent="0.25">
      <c r="J187" s="209"/>
      <c r="K187" s="210"/>
    </row>
    <row r="188" spans="10:11" x14ac:dyDescent="0.25">
      <c r="J188" s="21"/>
      <c r="K188" s="211"/>
    </row>
    <row r="189" spans="10:11" ht="26.25" x14ac:dyDescent="0.25">
      <c r="J189" s="212" t="s">
        <v>109</v>
      </c>
      <c r="K189" s="212" t="s">
        <v>114</v>
      </c>
    </row>
    <row r="190" spans="10:11" x14ac:dyDescent="0.25">
      <c r="J190" s="165"/>
      <c r="K190" s="165"/>
    </row>
    <row r="191" spans="10:11" x14ac:dyDescent="0.25">
      <c r="J191" s="213">
        <v>6.5934065934065936E-2</v>
      </c>
      <c r="K191" s="214">
        <v>2.3058823529411763</v>
      </c>
    </row>
    <row r="192" spans="10:11" x14ac:dyDescent="0.25">
      <c r="J192" s="213">
        <v>0.21296296296296297</v>
      </c>
      <c r="K192" s="214">
        <v>2.1764705882352939</v>
      </c>
    </row>
    <row r="193" spans="10:11" x14ac:dyDescent="0.25">
      <c r="J193" s="213"/>
      <c r="K193" s="215"/>
    </row>
    <row r="194" spans="10:11" x14ac:dyDescent="0.25">
      <c r="J194" s="213">
        <v>6.4069264069264067E-2</v>
      </c>
      <c r="K194" s="214">
        <v>2.6808510638297873</v>
      </c>
    </row>
    <row r="195" spans="10:11" x14ac:dyDescent="0.25">
      <c r="J195" s="213">
        <v>0.10336391437308869</v>
      </c>
      <c r="K195" s="214">
        <v>2.5552523874488404</v>
      </c>
    </row>
    <row r="196" spans="10:11" x14ac:dyDescent="0.25">
      <c r="J196" s="213"/>
      <c r="K196" s="215"/>
    </row>
    <row r="197" spans="10:11" x14ac:dyDescent="0.25">
      <c r="J197" s="213">
        <v>6.0785368477676169E-2</v>
      </c>
      <c r="K197" s="214">
        <v>2.1311569301260023</v>
      </c>
    </row>
    <row r="198" spans="10:11" x14ac:dyDescent="0.25">
      <c r="J198" s="213">
        <v>0.10567345171069727</v>
      </c>
      <c r="K198" s="214">
        <v>2.1418886198547216</v>
      </c>
    </row>
    <row r="199" spans="10:11" x14ac:dyDescent="0.25">
      <c r="J199" s="213"/>
      <c r="K199" s="215"/>
    </row>
    <row r="200" spans="10:11" x14ac:dyDescent="0.25">
      <c r="J200" s="213">
        <v>0.14223194748358861</v>
      </c>
      <c r="K200" s="214">
        <v>2.5</v>
      </c>
    </row>
    <row r="201" spans="10:11" x14ac:dyDescent="0.25">
      <c r="J201" s="213">
        <v>0.18255578093306288</v>
      </c>
      <c r="K201" s="214">
        <v>2.4714640198511164</v>
      </c>
    </row>
    <row r="202" spans="10:11" x14ac:dyDescent="0.25">
      <c r="J202" s="213"/>
      <c r="K202" s="215"/>
    </row>
    <row r="203" spans="10:11" x14ac:dyDescent="0.25">
      <c r="J203" s="213">
        <v>7.3236889692585891E-2</v>
      </c>
      <c r="K203" s="214">
        <v>2.2458536585365856</v>
      </c>
    </row>
    <row r="204" spans="10:11" x14ac:dyDescent="0.25">
      <c r="J204" s="213">
        <v>0.14557425018288223</v>
      </c>
      <c r="K204" s="214">
        <v>2.1404109589041096</v>
      </c>
    </row>
    <row r="205" spans="10:11" x14ac:dyDescent="0.25">
      <c r="J205" s="213"/>
      <c r="K205" s="215"/>
    </row>
    <row r="206" spans="10:11" x14ac:dyDescent="0.25">
      <c r="J206" s="213"/>
      <c r="K206" s="215"/>
    </row>
    <row r="207" spans="10:11" x14ac:dyDescent="0.25">
      <c r="J207" s="213">
        <v>0.18684286678884923</v>
      </c>
      <c r="K207" s="214">
        <v>2.4225385527876631</v>
      </c>
    </row>
    <row r="208" spans="10:11" x14ac:dyDescent="0.25">
      <c r="J208" s="213">
        <v>0.2259075907590759</v>
      </c>
      <c r="K208" s="214">
        <v>2.3118738008953317</v>
      </c>
    </row>
    <row r="209" spans="10:11" x14ac:dyDescent="0.25">
      <c r="J209" s="216"/>
      <c r="K209" s="217"/>
    </row>
  </sheetData>
  <conditionalFormatting sqref="I17:I24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26">
    <dataValidation allowBlank="1" showInputMessage="1" showErrorMessage="1" prompt="Population Growth Trends  2010 -2013" sqref="A3" xr:uid="{00000000-0002-0000-0000-000000000000}"/>
    <dataValidation allowBlank="1" showInputMessage="1" showErrorMessage="1" prompt="E-8 City/County/State Population and Housing Estimates, 2000  and 2010" sqref="A15" xr:uid="{00000000-0002-0000-0000-000001000000}"/>
    <dataValidation allowBlank="1" showInputMessage="1" showErrorMessage="1" prompt=" HOUSING UNITS" sqref="A16" xr:uid="{00000000-0002-0000-0000-000002000000}"/>
    <dataValidation allowBlank="1" showInputMessage="1" showErrorMessage="1" prompt="Population Growth Trends 2010-2013 Data Table heading Average Annual Change" sqref="G4" xr:uid="{00000000-0002-0000-0000-000003000000}"/>
    <dataValidation allowBlank="1" showInputMessage="1" showErrorMessage="1" prompt="Average Annual change 2 Sub heading Percent" sqref="H5" xr:uid="{00000000-0002-0000-0000-000004000000}"/>
    <dataValidation allowBlank="1" showInputMessage="1" showErrorMessage="1" prompt="Average Annual change Sub heading Number" sqref="G5" xr:uid="{00000000-0002-0000-0000-000005000000}"/>
    <dataValidation allowBlank="1" showInputMessage="1" showErrorMessage="1" prompt="Population Growth Trends 2010-2013 Data Table heading Average Annual Change 2" sqref="H4" xr:uid="{00000000-0002-0000-0000-000006000000}"/>
    <dataValidation allowBlank="1" showInputMessage="1" showErrorMessage="1" prompt="Population Growth Trends 2010-2013 Data Table heading Population 5" sqref="F4" xr:uid="{00000000-0002-0000-0000-000007000000}"/>
    <dataValidation allowBlank="1" showInputMessage="1" showErrorMessage="1" prompt="Population Growth Trends 2010-2013 Data Table heading Population 4" sqref="E4" xr:uid="{00000000-0002-0000-0000-000008000000}"/>
    <dataValidation allowBlank="1" showInputMessage="1" showErrorMessage="1" prompt="Population Growth Trends 2010-2013 Data Table heading Population 3" sqref="D4" xr:uid="{00000000-0002-0000-0000-000009000000}"/>
    <dataValidation allowBlank="1" showInputMessage="1" showErrorMessage="1" prompt="Population Growth Trends 2010-2013 Data Table heading Population 2" sqref="C4" xr:uid="{00000000-0002-0000-0000-00000A000000}"/>
    <dataValidation allowBlank="1" showInputMessage="1" showErrorMessage="1" prompt="Population Growth Trends 2010-2013 Data Table heading Population" sqref="B4" xr:uid="{00000000-0002-0000-0000-00000B000000}"/>
    <dataValidation allowBlank="1" showInputMessage="1" showErrorMessage="1" prompt="Population Growth Trends  2010-2013 Data Table heading County/City" sqref="A4" xr:uid="{00000000-0002-0000-0000-00000C000000}"/>
    <dataValidation allowBlank="1" showInputMessage="1" showErrorMessage="1" prompt="E-5 City/County/State Population and Housing Estimates, 2000 and 2010 Data Table heading Persons per Household" sqref="J17" xr:uid="{00000000-0002-0000-0000-00000D000000}"/>
    <dataValidation allowBlank="1" showInputMessage="1" showErrorMessage="1" prompt="E-5 City/County/State Population and Housing Estimates, 2000 and 2010 Data Table heading  Vacancy Rate" sqref="I17" xr:uid="{00000000-0002-0000-0000-00000E000000}"/>
    <dataValidation allowBlank="1" showInputMessage="1" showErrorMessage="1" prompt="E-5 City/County/State Population and Housing Estimates, 2000 and 2010 Data Table heading Vacant Units" sqref="H17" xr:uid="{00000000-0002-0000-0000-00000F000000}"/>
    <dataValidation allowBlank="1" showInputMessage="1" showErrorMessage="1" prompt="E-5 City/County/State Population and Housing Estimates, 2000 and 2010 Data Table heading Households" sqref="G17" xr:uid="{00000000-0002-0000-0000-000010000000}"/>
    <dataValidation allowBlank="1" showInputMessage="1" showErrorMessage="1" prompt="E-5 City/County/State Population and Housing Estimates, 2000 and 2010 Data Table heading Mobile Homes" sqref="F17" xr:uid="{00000000-0002-0000-0000-000011000000}"/>
    <dataValidation allowBlank="1" showInputMessage="1" showErrorMessage="1" prompt="E-5 City/County/State Population and Housing Estimates, 2000 and 2010 Data table heading multiple" sqref="E17" xr:uid="{00000000-0002-0000-0000-000012000000}"/>
    <dataValidation allowBlank="1" showInputMessage="1" showErrorMessage="1" prompt="E-5 City/County/State Population and Housing Estimates, 2000 and 2010 Data Table Heading Single" sqref="D17" xr:uid="{00000000-0002-0000-0000-000013000000}"/>
    <dataValidation allowBlank="1" showInputMessage="1" showErrorMessage="1" prompt="E-5 City/County/State Population and Housing Estimates, 2000 and 2010 Data Table heading Total Housing Units" sqref="C17" xr:uid="{00000000-0002-0000-0000-000014000000}"/>
    <dataValidation allowBlank="1" showInputMessage="1" showErrorMessage="1" prompt="E-5 City/County/State Population and Housing Estimates, 2000 and 2010 Data Table heading Date" sqref="B17" xr:uid="{00000000-0002-0000-0000-000015000000}"/>
    <dataValidation allowBlank="1" showInputMessage="1" showErrorMessage="1" prompt="E-5 City/County/State Population and Housing Estimates, 2000 and 2010 Data Table heading County / City" sqref="A17" xr:uid="{00000000-0002-0000-0000-000016000000}"/>
    <dataValidation allowBlank="1" showInputMessage="1" showErrorMessage="1" prompt="Population Table 1" sqref="A2" xr:uid="{00000000-0002-0000-0000-000017000000}"/>
    <dataValidation allowBlank="1" showInputMessage="1" showErrorMessage="1" prompt="Population Table 1.a" sqref="A14" xr:uid="{00000000-0002-0000-0000-000018000000}"/>
    <dataValidation allowBlank="1" showInputMessage="1" showErrorMessage="1" prompt="this sheet contain two tables : table 1 which is start in cell  A3 to H11,table 1.a which starts in cell A15 to  J23" sqref="A1" xr:uid="{00000000-0002-0000-0000-000019000000}"/>
  </dataValidations>
  <hyperlinks>
    <hyperlink ref="A12" r:id="rId1" display="State of California, Department of Finance, E-4 Population Estimates for Cities, Counties, and the State, 2011-2013, with 2010 Census Benchmark. Sacramento, California, May 2013." xr:uid="{00000000-0004-0000-0000-000000000000}"/>
    <hyperlink ref="A24" r:id="rId2" display="http://www.dof.ca.gov/research/demographic/reports/estimates/e-8/2000-10/documents/E8_2000-2010_Report_ByGeog_Final_EOC.xls" xr:uid="{00000000-0004-0000-0000-000001000000}"/>
  </hyperlinks>
  <pageMargins left="0.7" right="0.7" top="0.75" bottom="0.75" header="0.3" footer="0.3"/>
  <pageSetup scale="59" orientation="portrait" r:id="rId3"/>
  <headerFooter>
    <oddHeader xml:space="preserve">&amp;L5th Cycle Housing Element Data Package&amp;CSan Benito County and Cities Within&amp;R12/12/14
</oddHeader>
    <oddFooter>&amp;L&amp;A&amp;C&amp;"-,Bold"HCD-Housing Policy Division
&amp;RPage &amp;P</oddFooter>
  </headerFooter>
  <ignoredErrors>
    <ignoredError sqref="G9 G5:H7" calculatedColumn="1"/>
  </ignoredErrors>
  <tableParts count="2"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2"/>
  <sheetViews>
    <sheetView topLeftCell="A15" zoomScaleNormal="100" workbookViewId="0">
      <selection activeCell="D24" sqref="D24"/>
    </sheetView>
  </sheetViews>
  <sheetFormatPr defaultRowHeight="15" x14ac:dyDescent="0.25"/>
  <cols>
    <col min="1" max="1" width="36.5703125" style="34" customWidth="1"/>
    <col min="2" max="2" width="29.85546875" style="34" customWidth="1"/>
    <col min="3" max="3" width="25.7109375" style="34" customWidth="1"/>
    <col min="4" max="4" width="11.7109375" style="34" customWidth="1"/>
    <col min="5" max="16384" width="9.140625" style="34"/>
  </cols>
  <sheetData>
    <row r="1" spans="1:4" ht="35.450000000000003" customHeight="1" x14ac:dyDescent="0.25">
      <c r="A1" s="146" t="s">
        <v>561</v>
      </c>
    </row>
    <row r="2" spans="1:4" ht="35.450000000000003" customHeight="1" thickBot="1" x14ac:dyDescent="0.35">
      <c r="A2" s="138" t="s">
        <v>140</v>
      </c>
    </row>
    <row r="3" spans="1:4" ht="35.450000000000003" customHeight="1" thickBot="1" x14ac:dyDescent="0.3">
      <c r="A3" s="350" t="s">
        <v>339</v>
      </c>
      <c r="B3" s="385" t="s">
        <v>469</v>
      </c>
      <c r="C3" s="385" t="s">
        <v>469</v>
      </c>
    </row>
    <row r="4" spans="1:4" ht="35.450000000000003" customHeight="1" thickBot="1" x14ac:dyDescent="0.3">
      <c r="A4" s="386" t="s">
        <v>7</v>
      </c>
      <c r="B4" s="385" t="s">
        <v>469</v>
      </c>
      <c r="C4" s="385" t="s">
        <v>474</v>
      </c>
    </row>
    <row r="5" spans="1:4" s="19" customFormat="1" ht="35.450000000000003" customHeight="1" thickBot="1" x14ac:dyDescent="0.3">
      <c r="A5" s="387" t="s">
        <v>8</v>
      </c>
      <c r="B5" s="387" t="s">
        <v>9</v>
      </c>
      <c r="C5" s="388" t="s">
        <v>138</v>
      </c>
    </row>
    <row r="6" spans="1:4" s="19" customFormat="1" ht="35.450000000000003" customHeight="1" thickBot="1" x14ac:dyDescent="0.3">
      <c r="A6" s="389">
        <v>242</v>
      </c>
      <c r="B6" s="389">
        <v>2169</v>
      </c>
      <c r="C6" s="390">
        <v>29249</v>
      </c>
    </row>
    <row r="7" spans="1:4" ht="35.450000000000003" customHeight="1" thickBot="1" x14ac:dyDescent="0.3">
      <c r="A7" s="391" t="s">
        <v>341</v>
      </c>
      <c r="B7" s="392"/>
      <c r="C7" s="392"/>
      <c r="D7" s="393"/>
    </row>
    <row r="8" spans="1:4" ht="63" customHeight="1" x14ac:dyDescent="0.25">
      <c r="A8" s="169" t="s">
        <v>468</v>
      </c>
    </row>
    <row r="9" spans="1:4" ht="35.450000000000003" customHeight="1" thickBot="1" x14ac:dyDescent="0.35">
      <c r="A9" s="127" t="s">
        <v>141</v>
      </c>
    </row>
    <row r="10" spans="1:4" ht="35.450000000000003" customHeight="1" x14ac:dyDescent="0.25">
      <c r="A10" s="350" t="s">
        <v>340</v>
      </c>
      <c r="B10" s="394" t="s">
        <v>470</v>
      </c>
      <c r="C10" s="394" t="s">
        <v>470</v>
      </c>
      <c r="D10" s="394" t="s">
        <v>470</v>
      </c>
    </row>
    <row r="11" spans="1:4" ht="35.450000000000003" customHeight="1" thickBot="1" x14ac:dyDescent="0.3">
      <c r="A11" s="395" t="s">
        <v>158</v>
      </c>
      <c r="B11" s="396" t="s">
        <v>462</v>
      </c>
      <c r="C11" s="396" t="s">
        <v>472</v>
      </c>
      <c r="D11" s="396" t="s">
        <v>473</v>
      </c>
    </row>
    <row r="12" spans="1:4" ht="35.450000000000003" customHeight="1" thickBot="1" x14ac:dyDescent="0.3">
      <c r="A12" s="397" t="s">
        <v>469</v>
      </c>
      <c r="B12" s="398" t="s">
        <v>8</v>
      </c>
      <c r="C12" s="399"/>
      <c r="D12" s="142">
        <v>157</v>
      </c>
    </row>
    <row r="13" spans="1:4" ht="35.450000000000003" customHeight="1" thickBot="1" x14ac:dyDescent="0.3">
      <c r="A13" s="397" t="s">
        <v>469</v>
      </c>
      <c r="B13" s="398" t="s">
        <v>9</v>
      </c>
      <c r="C13" s="397" t="s">
        <v>469</v>
      </c>
      <c r="D13" s="142">
        <v>1118</v>
      </c>
    </row>
    <row r="14" spans="1:4" ht="35.450000000000003" customHeight="1" thickBot="1" x14ac:dyDescent="0.3">
      <c r="A14" s="397" t="s">
        <v>469</v>
      </c>
      <c r="B14" s="400" t="s">
        <v>10</v>
      </c>
      <c r="C14" s="397" t="s">
        <v>469</v>
      </c>
      <c r="D14" s="401"/>
    </row>
    <row r="15" spans="1:4" ht="35.450000000000003" customHeight="1" thickBot="1" x14ac:dyDescent="0.3">
      <c r="A15" s="397" t="s">
        <v>469</v>
      </c>
      <c r="B15" s="397" t="s">
        <v>469</v>
      </c>
      <c r="C15" s="402" t="s">
        <v>8</v>
      </c>
      <c r="D15" s="142">
        <v>29</v>
      </c>
    </row>
    <row r="16" spans="1:4" ht="35.450000000000003" customHeight="1" thickBot="1" x14ac:dyDescent="0.3">
      <c r="A16" s="397" t="s">
        <v>469</v>
      </c>
      <c r="B16" s="397" t="s">
        <v>469</v>
      </c>
      <c r="C16" s="403" t="s">
        <v>9</v>
      </c>
      <c r="D16" s="143">
        <v>763</v>
      </c>
    </row>
    <row r="17" spans="1:4" ht="35.450000000000003" customHeight="1" thickBot="1" x14ac:dyDescent="0.3">
      <c r="A17" s="404" t="s">
        <v>159</v>
      </c>
      <c r="B17" s="397" t="s">
        <v>469</v>
      </c>
      <c r="C17" s="397" t="s">
        <v>469</v>
      </c>
      <c r="D17" s="144"/>
    </row>
    <row r="18" spans="1:4" ht="35.450000000000003" customHeight="1" thickBot="1" x14ac:dyDescent="0.3">
      <c r="A18" s="405" t="s">
        <v>469</v>
      </c>
      <c r="B18" s="406" t="s">
        <v>8</v>
      </c>
      <c r="C18" s="405" t="s">
        <v>474</v>
      </c>
      <c r="D18" s="140" t="s">
        <v>459</v>
      </c>
    </row>
    <row r="19" spans="1:4" ht="35.450000000000003" customHeight="1" thickBot="1" x14ac:dyDescent="0.3">
      <c r="A19" s="407"/>
      <c r="B19" s="408" t="s">
        <v>9</v>
      </c>
      <c r="C19" s="409" t="s">
        <v>470</v>
      </c>
      <c r="D19" s="141">
        <v>1051</v>
      </c>
    </row>
    <row r="20" spans="1:4" s="157" customFormat="1" ht="35.450000000000003" customHeight="1" thickBot="1" x14ac:dyDescent="0.3">
      <c r="A20" s="591" t="s">
        <v>341</v>
      </c>
      <c r="B20" s="392"/>
      <c r="C20" s="392"/>
      <c r="D20" s="393"/>
    </row>
    <row r="21" spans="1:4" ht="35.450000000000003" customHeight="1" x14ac:dyDescent="0.25">
      <c r="A21" s="34" t="s">
        <v>147</v>
      </c>
      <c r="B21" s="227" t="s">
        <v>146</v>
      </c>
    </row>
    <row r="22" spans="1:4" x14ac:dyDescent="0.25">
      <c r="A22" s="34" t="s">
        <v>565</v>
      </c>
    </row>
  </sheetData>
  <dataValidations count="11">
    <dataValidation allowBlank="1" showInputMessage="1" showErrorMessage="1" prompt="Farmworkers – San Benito County" sqref="A3" xr:uid="{00000000-0002-0000-0900-000000000000}"/>
    <dataValidation allowBlank="1" showInputMessage="1" showErrorMessage="1" prompt="Hired Farm Labor" sqref="A4" xr:uid="{00000000-0002-0000-0900-000001000000}"/>
    <dataValidation allowBlank="1" showInputMessage="1" showErrorMessage="1" prompt="Farmworkers – San Benito County Data table heading Farms" sqref="A5" xr:uid="{00000000-0002-0000-0900-000002000000}"/>
    <dataValidation allowBlank="1" showInputMessage="1" showErrorMessage="1" prompt="Farmworkers – San Benito County Data table heading Workers" sqref="B5" xr:uid="{00000000-0002-0000-0900-000003000000}"/>
    <dataValidation allowBlank="1" showInputMessage="1" showErrorMessage="1" prompt="Farmworkers – San Benito County Data table heading $1,000 payroll" sqref="C5" xr:uid="{00000000-0002-0000-0900-000004000000}"/>
    <dataValidation allowBlank="1" showInputMessage="1" showErrorMessage="1" prompt="Farmworkers by Days Worked - San Benito County" sqref="A10" xr:uid="{00000000-0002-0000-0900-000005000000}"/>
    <dataValidation allowBlank="1" showInputMessage="1" showErrorMessage="1" prompt="Farmworkers by Days Worked - San Benito County Data Table Heading 15 Days or More" sqref="A11" xr:uid="{00000000-0002-0000-0900-000006000000}"/>
    <dataValidation allowBlank="1" showInputMessage="1" showErrorMessage="1" prompt="Farmworkers by Days Worked - San Benito County data table heaading Fewer than 15 Days" sqref="A17" xr:uid="{00000000-0002-0000-0900-000007000000}"/>
    <dataValidation allowBlank="1" showInputMessage="1" showErrorMessage="1" prompt="Farm Workers Table 17" sqref="A9" xr:uid="{00000000-0002-0000-0900-000008000000}"/>
    <dataValidation allowBlank="1" showInputMessage="1" showErrorMessage="1" prompt="Farm Workers Table 16" sqref="A2" xr:uid="{00000000-0002-0000-0900-000009000000}"/>
    <dataValidation allowBlank="1" showInputMessage="1" showErrorMessage="1" prompt="this sheet contain two tables : table 16 Farmworkers – San Benito County which is begins in cell  A5 to C6. table 17 Farmworkers by Days Worked - San Benito County   which is begins in cell  A11 to D19." sqref="A1" xr:uid="{00000000-0002-0000-0900-00000A000000}"/>
  </dataValidations>
  <hyperlinks>
    <hyperlink ref="B21" r:id="rId1" xr:uid="{00000000-0004-0000-0900-000000000000}"/>
  </hyperlinks>
  <pageMargins left="0.7" right="0.7" top="0.75" bottom="0.75" header="0.3" footer="0.3"/>
  <pageSetup fitToHeight="0" orientation="landscape" r:id="rId2"/>
  <headerFooter>
    <oddHeader xml:space="preserve">&amp;L5th Cycle Housing Element Data Package&amp;CGlenn County and Cities Within&amp;R9/8/2013
</oddHeader>
    <oddFooter>&amp;L&amp;A&amp;C&amp;"-,Bold"HCD-Housing Policy Division
&amp;RPage &amp;P</oddFooter>
  </headerFooter>
  <legacyDrawing r:id="rId3"/>
  <tableParts count="3">
    <tablePart r:id="rId4"/>
    <tablePart r:id="rId5"/>
    <tablePart r:id="rId6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9"/>
  <sheetViews>
    <sheetView topLeftCell="A20" zoomScaleNormal="100" workbookViewId="0">
      <selection activeCell="A30" sqref="A30"/>
    </sheetView>
  </sheetViews>
  <sheetFormatPr defaultRowHeight="15" x14ac:dyDescent="0.25"/>
  <cols>
    <col min="1" max="1" width="71.7109375" style="34" customWidth="1"/>
    <col min="2" max="2" width="28.5703125" style="34" customWidth="1"/>
    <col min="3" max="3" width="24.28515625" style="34" customWidth="1"/>
    <col min="4" max="4" width="21.140625" style="34" customWidth="1"/>
    <col min="5" max="5" width="22.7109375" style="34" customWidth="1"/>
    <col min="6" max="6" width="11" style="34" customWidth="1"/>
    <col min="7" max="16384" width="9.140625" style="34"/>
  </cols>
  <sheetData>
    <row r="1" spans="1:7" ht="35.450000000000003" customHeight="1" x14ac:dyDescent="0.25">
      <c r="A1" s="146" t="s">
        <v>562</v>
      </c>
    </row>
    <row r="2" spans="1:7" ht="35.450000000000003" customHeight="1" x14ac:dyDescent="0.3">
      <c r="A2" s="138" t="s">
        <v>398</v>
      </c>
    </row>
    <row r="3" spans="1:7" ht="35.450000000000003" customHeight="1" thickBot="1" x14ac:dyDescent="0.3">
      <c r="A3" s="415" t="s">
        <v>17</v>
      </c>
      <c r="B3" s="416"/>
      <c r="C3" s="416"/>
      <c r="D3" s="416"/>
      <c r="E3" s="410"/>
      <c r="F3" s="411"/>
    </row>
    <row r="4" spans="1:7" ht="74.25" customHeight="1" x14ac:dyDescent="0.25">
      <c r="A4" s="350" t="s">
        <v>361</v>
      </c>
      <c r="B4" s="417"/>
      <c r="C4" s="417"/>
      <c r="D4" s="417"/>
      <c r="E4" s="412"/>
      <c r="F4" s="413"/>
    </row>
    <row r="5" spans="1:7" ht="35.450000000000003" customHeight="1" thickBot="1" x14ac:dyDescent="0.3">
      <c r="A5" s="503" t="s">
        <v>18</v>
      </c>
      <c r="B5" s="503" t="s">
        <v>342</v>
      </c>
      <c r="C5" s="503" t="s">
        <v>343</v>
      </c>
      <c r="D5" s="503" t="s">
        <v>344</v>
      </c>
      <c r="E5" s="503" t="s">
        <v>345</v>
      </c>
      <c r="F5" s="525" t="s">
        <v>346</v>
      </c>
    </row>
    <row r="6" spans="1:7" ht="35.450000000000003" customHeight="1" thickBot="1" x14ac:dyDescent="0.3">
      <c r="A6" s="418" t="s">
        <v>347</v>
      </c>
      <c r="B6" s="418">
        <v>94</v>
      </c>
      <c r="C6" s="418">
        <v>122</v>
      </c>
      <c r="D6" s="418">
        <v>0</v>
      </c>
      <c r="E6" s="418">
        <v>216</v>
      </c>
      <c r="F6" s="419">
        <v>84</v>
      </c>
    </row>
    <row r="7" spans="1:7" ht="35.450000000000003" customHeight="1" thickBot="1" x14ac:dyDescent="0.3">
      <c r="A7" s="418" t="s">
        <v>348</v>
      </c>
      <c r="B7" s="418">
        <v>406</v>
      </c>
      <c r="C7" s="420">
        <v>300</v>
      </c>
      <c r="D7" s="418">
        <v>0</v>
      </c>
      <c r="E7" s="418">
        <v>706</v>
      </c>
      <c r="F7" s="421" t="s">
        <v>349</v>
      </c>
    </row>
    <row r="8" spans="1:7" ht="35.450000000000003" customHeight="1" thickBot="1" x14ac:dyDescent="0.3">
      <c r="A8" s="418" t="s">
        <v>350</v>
      </c>
      <c r="B8" s="418">
        <v>79</v>
      </c>
      <c r="C8" s="420">
        <v>157</v>
      </c>
      <c r="D8" s="418">
        <v>0</v>
      </c>
      <c r="E8" s="418">
        <v>236</v>
      </c>
      <c r="F8" s="421" t="s">
        <v>349</v>
      </c>
    </row>
    <row r="9" spans="1:7" ht="35.450000000000003" customHeight="1" thickBot="1" x14ac:dyDescent="0.3">
      <c r="A9" s="422" t="s">
        <v>5</v>
      </c>
      <c r="B9" s="422">
        <v>579</v>
      </c>
      <c r="C9" s="422">
        <v>579</v>
      </c>
      <c r="D9" s="422">
        <v>0</v>
      </c>
      <c r="E9" s="422">
        <v>1158</v>
      </c>
      <c r="F9" s="423">
        <v>84</v>
      </c>
    </row>
    <row r="10" spans="1:7" ht="35.450000000000003" customHeight="1" x14ac:dyDescent="0.25">
      <c r="A10" s="424" t="s">
        <v>19</v>
      </c>
      <c r="B10" s="424"/>
      <c r="C10" s="414"/>
      <c r="D10" s="424"/>
      <c r="E10" s="422"/>
      <c r="F10" s="254"/>
    </row>
    <row r="11" spans="1:7" ht="35.450000000000003" customHeight="1" x14ac:dyDescent="0.25">
      <c r="A11" s="593" t="s">
        <v>351</v>
      </c>
      <c r="B11" s="422"/>
      <c r="C11" s="254"/>
      <c r="D11" s="422"/>
      <c r="E11" s="422"/>
      <c r="F11" s="254"/>
    </row>
    <row r="12" spans="1:7" ht="35.450000000000003" customHeight="1" x14ac:dyDescent="0.25">
      <c r="A12" s="425"/>
      <c r="B12" s="422"/>
      <c r="C12" s="254"/>
      <c r="D12" s="422"/>
      <c r="E12" s="422"/>
      <c r="F12" s="254"/>
    </row>
    <row r="13" spans="1:7" ht="35.450000000000003" customHeight="1" thickBot="1" x14ac:dyDescent="0.3">
      <c r="A13" s="426" t="s">
        <v>399</v>
      </c>
      <c r="B13" s="422"/>
      <c r="C13" s="254"/>
      <c r="D13" s="422"/>
      <c r="E13" s="422"/>
      <c r="F13" s="254"/>
    </row>
    <row r="14" spans="1:7" ht="35.450000000000003" customHeight="1" thickBot="1" x14ac:dyDescent="0.3">
      <c r="A14" s="427" t="s">
        <v>352</v>
      </c>
      <c r="B14" s="385" t="s">
        <v>469</v>
      </c>
      <c r="C14" s="385" t="s">
        <v>469</v>
      </c>
      <c r="D14" s="385" t="s">
        <v>469</v>
      </c>
      <c r="E14" s="385" t="s">
        <v>469</v>
      </c>
      <c r="F14" s="385" t="s">
        <v>469</v>
      </c>
      <c r="G14" s="385" t="s">
        <v>469</v>
      </c>
    </row>
    <row r="15" spans="1:7" ht="35.25" customHeight="1" thickBot="1" x14ac:dyDescent="0.3">
      <c r="A15" s="428" t="s">
        <v>361</v>
      </c>
      <c r="B15" s="385" t="s">
        <v>469</v>
      </c>
      <c r="C15" s="385" t="s">
        <v>469</v>
      </c>
      <c r="D15" s="385" t="s">
        <v>469</v>
      </c>
      <c r="E15" s="385" t="s">
        <v>469</v>
      </c>
      <c r="F15" s="385" t="s">
        <v>469</v>
      </c>
      <c r="G15" s="385" t="s">
        <v>469</v>
      </c>
    </row>
    <row r="16" spans="1:7" ht="35.450000000000003" customHeight="1" thickBot="1" x14ac:dyDescent="0.3">
      <c r="A16" s="502" t="s">
        <v>534</v>
      </c>
      <c r="B16" s="505" t="s">
        <v>353</v>
      </c>
      <c r="C16" s="505" t="s">
        <v>551</v>
      </c>
      <c r="D16" s="505" t="s">
        <v>354</v>
      </c>
      <c r="E16" s="505" t="s">
        <v>552</v>
      </c>
      <c r="F16" s="526" t="s">
        <v>460</v>
      </c>
      <c r="G16" s="527" t="s">
        <v>461</v>
      </c>
    </row>
    <row r="17" spans="1:7" ht="35.450000000000003" customHeight="1" thickBot="1" x14ac:dyDescent="0.3">
      <c r="A17" s="502" t="s">
        <v>471</v>
      </c>
      <c r="B17" s="503">
        <v>2011</v>
      </c>
      <c r="C17" s="503">
        <v>2012</v>
      </c>
      <c r="D17" s="503">
        <v>2011</v>
      </c>
      <c r="E17" s="503">
        <v>2012</v>
      </c>
      <c r="F17" s="502" t="s">
        <v>469</v>
      </c>
      <c r="G17" s="502" t="s">
        <v>469</v>
      </c>
    </row>
    <row r="18" spans="1:7" ht="35.450000000000003" customHeight="1" thickBot="1" x14ac:dyDescent="0.3">
      <c r="A18" s="402" t="s">
        <v>20</v>
      </c>
      <c r="B18" s="528">
        <v>2115</v>
      </c>
      <c r="C18" s="528">
        <v>1761</v>
      </c>
      <c r="D18" s="528">
        <v>584</v>
      </c>
      <c r="E18" s="528">
        <v>912</v>
      </c>
      <c r="F18" s="529" t="s">
        <v>469</v>
      </c>
      <c r="G18" s="529" t="s">
        <v>469</v>
      </c>
    </row>
    <row r="19" spans="1:7" ht="35.450000000000003" customHeight="1" thickBot="1" x14ac:dyDescent="0.3">
      <c r="A19" s="402" t="s">
        <v>355</v>
      </c>
      <c r="B19" s="528">
        <v>358</v>
      </c>
      <c r="C19" s="528">
        <v>4</v>
      </c>
      <c r="D19" s="528">
        <v>430</v>
      </c>
      <c r="E19" s="528">
        <v>758</v>
      </c>
      <c r="F19" s="529" t="s">
        <v>469</v>
      </c>
      <c r="G19" s="529" t="s">
        <v>469</v>
      </c>
    </row>
    <row r="20" spans="1:7" ht="35.450000000000003" customHeight="1" thickBot="1" x14ac:dyDescent="0.3">
      <c r="A20" s="402" t="s">
        <v>356</v>
      </c>
      <c r="B20" s="528">
        <v>1757</v>
      </c>
      <c r="C20" s="528">
        <v>1757</v>
      </c>
      <c r="D20" s="528">
        <v>154</v>
      </c>
      <c r="E20" s="528">
        <v>154</v>
      </c>
      <c r="F20" s="529" t="s">
        <v>469</v>
      </c>
      <c r="G20" s="529" t="s">
        <v>469</v>
      </c>
    </row>
    <row r="21" spans="1:7" ht="35.450000000000003" customHeight="1" thickBot="1" x14ac:dyDescent="0.3">
      <c r="A21" s="530" t="s">
        <v>357</v>
      </c>
      <c r="B21" s="592" t="s">
        <v>462</v>
      </c>
      <c r="C21" s="592" t="s">
        <v>462</v>
      </c>
      <c r="D21" s="592" t="s">
        <v>462</v>
      </c>
      <c r="E21" s="592" t="s">
        <v>462</v>
      </c>
      <c r="F21" s="528">
        <v>792</v>
      </c>
      <c r="G21" s="531">
        <v>794</v>
      </c>
    </row>
    <row r="22" spans="1:7" ht="35.450000000000003" customHeight="1" thickBot="1" x14ac:dyDescent="0.3">
      <c r="A22" s="530" t="s">
        <v>358</v>
      </c>
      <c r="B22" s="592" t="s">
        <v>462</v>
      </c>
      <c r="C22" s="592" t="s">
        <v>462</v>
      </c>
      <c r="D22" s="592" t="s">
        <v>462</v>
      </c>
      <c r="E22" s="592" t="s">
        <v>462</v>
      </c>
      <c r="F22" s="528">
        <v>41</v>
      </c>
      <c r="G22" s="531">
        <v>43</v>
      </c>
    </row>
    <row r="23" spans="1:7" ht="35.450000000000003" customHeight="1" thickBot="1" x14ac:dyDescent="0.3">
      <c r="A23" s="532" t="s">
        <v>359</v>
      </c>
      <c r="B23" s="592" t="s">
        <v>462</v>
      </c>
      <c r="C23" s="592" t="s">
        <v>462</v>
      </c>
      <c r="D23" s="592" t="s">
        <v>462</v>
      </c>
      <c r="E23" s="592" t="s">
        <v>462</v>
      </c>
      <c r="F23" s="495">
        <v>751</v>
      </c>
      <c r="G23" s="533">
        <v>751</v>
      </c>
    </row>
    <row r="24" spans="1:7" ht="35.450000000000003" customHeight="1" thickBot="1" x14ac:dyDescent="0.3">
      <c r="A24" s="534" t="s">
        <v>19</v>
      </c>
      <c r="B24" s="592" t="s">
        <v>462</v>
      </c>
      <c r="C24" s="592" t="s">
        <v>462</v>
      </c>
      <c r="D24" s="592" t="s">
        <v>462</v>
      </c>
      <c r="E24" s="592" t="s">
        <v>462</v>
      </c>
      <c r="F24" s="535"/>
      <c r="G24" s="536"/>
    </row>
    <row r="25" spans="1:7" s="634" customFormat="1" ht="35.450000000000003" customHeight="1" thickBot="1" x14ac:dyDescent="0.3">
      <c r="A25" s="651" t="s">
        <v>360</v>
      </c>
      <c r="B25" s="532"/>
      <c r="C25" s="532"/>
      <c r="D25" s="532"/>
      <c r="E25" s="652"/>
      <c r="F25" s="653"/>
      <c r="G25" s="654"/>
    </row>
    <row r="26" spans="1:7" ht="15.75" x14ac:dyDescent="0.25">
      <c r="A26" s="667" t="s">
        <v>565</v>
      </c>
      <c r="B26" s="537"/>
      <c r="C26" s="537"/>
      <c r="D26" s="537"/>
      <c r="E26" s="538"/>
      <c r="F26" s="539"/>
      <c r="G26" s="540"/>
    </row>
    <row r="27" spans="1:7" x14ac:dyDescent="0.25">
      <c r="B27" s="269"/>
      <c r="C27" s="157"/>
    </row>
    <row r="28" spans="1:7" x14ac:dyDescent="0.25">
      <c r="A28" s="269"/>
      <c r="B28" s="269"/>
      <c r="C28" s="157"/>
    </row>
    <row r="29" spans="1:7" x14ac:dyDescent="0.25">
      <c r="A29" s="157"/>
      <c r="B29" s="157"/>
      <c r="C29" s="157"/>
    </row>
  </sheetData>
  <dataConsolidate/>
  <dataValidations count="21">
    <dataValidation allowBlank="1" showInputMessage="1" showErrorMessage="1" prompt="Homeless Facilities Data Table Heading Total Year Round Beds" sqref="E5" xr:uid="{00000000-0002-0000-0A00-000000000000}"/>
    <dataValidation allowBlank="1" showInputMessage="1" showErrorMessage="1" prompt="Homeless Facilities Data Table Heading Child Only Beds" sqref="D5" xr:uid="{00000000-0002-0000-0A00-000001000000}"/>
    <dataValidation allowBlank="1" showInputMessage="1" showErrorMessage="1" prompt="Homeless Facilities Data Table Heading Adult Only Beds" sqref="C5" xr:uid="{00000000-0002-0000-0A00-000002000000}"/>
    <dataValidation allowBlank="1" showInputMessage="1" showErrorMessage="1" prompt="Homeless Facilities Data Table Heading Family Beds" sqref="B5" xr:uid="{00000000-0002-0000-0A00-000003000000}"/>
    <dataValidation allowBlank="1" showInputMessage="1" showErrorMessage="1" prompt="Homeless Facilities Data Table Heading Facility Type" sqref="A5" xr:uid="{00000000-0002-0000-0A00-000004000000}"/>
    <dataValidation allowBlank="1" showInputMessage="1" showErrorMessage="1" prompt="Homeless Facilities" sqref="A3" xr:uid="{00000000-0002-0000-0A00-000005000000}"/>
    <dataValidation allowBlank="1" showInputMessage="1" showErrorMessage="1" prompt="Homeless Facilities Data Table Heading Seasonal" sqref="F5" xr:uid="{00000000-0002-0000-0A00-000006000000}"/>
    <dataValidation allowBlank="1" showInputMessage="1" showErrorMessage="1" prompt="Homeless Needs Data Table Heading Individual 2" sqref="C16" xr:uid="{00000000-0002-0000-0A00-000007000000}"/>
    <dataValidation allowBlank="1" showInputMessage="1" showErrorMessage="1" prompt="Homeless Needs Data Table Heading Individual" sqref="B16" xr:uid="{00000000-0002-0000-0A00-000008000000}"/>
    <dataValidation allowBlank="1" showInputMessage="1" showErrorMessage="1" prompt="Homeless Needs Data Table Heading Persons in Families 2" sqref="E16" xr:uid="{00000000-0002-0000-0A00-000009000000}"/>
    <dataValidation allowBlank="1" showInputMessage="1" showErrorMessage="1" prompt="Homeless Needs Data Table Heading Persons in Families" sqref="D16" xr:uid="{00000000-0002-0000-0A00-00000A000000}"/>
    <dataValidation allowBlank="1" showInputMessage="1" showErrorMessage="1" prompt="Homeless Needs" sqref="A14" xr:uid="{00000000-0002-0000-0A00-00000B000000}"/>
    <dataValidation allowBlank="1" showInputMessage="1" showErrorMessage="1" prompt="Homeless Needs Data Table Heding 2011" sqref="F16" xr:uid="{00000000-0002-0000-0A00-00000C000000}"/>
    <dataValidation allowBlank="1" showInputMessage="1" showErrorMessage="1" prompt="Homeless Needs Data Table Heding 2012" sqref="G16" xr:uid="{00000000-0002-0000-0A00-00000D000000}"/>
    <dataValidation allowBlank="1" showInputMessage="1" showErrorMessage="1" prompt="Individual 2 sub heading 2012" sqref="C17" xr:uid="{00000000-0002-0000-0A00-00000E000000}"/>
    <dataValidation allowBlank="1" showInputMessage="1" showErrorMessage="1" prompt="Individual sub heading 2011" sqref="B17" xr:uid="{00000000-0002-0000-0A00-00000F000000}"/>
    <dataValidation allowBlank="1" showInputMessage="1" showErrorMessage="1" prompt="Persons in Families 2 sub heading 2012" sqref="E17" xr:uid="{00000000-0002-0000-0A00-000010000000}"/>
    <dataValidation allowBlank="1" showInputMessage="1" showErrorMessage="1" prompt="Persons in Families sub heading 2011" sqref="D17" xr:uid="{00000000-0002-0000-0A00-000011000000}"/>
    <dataValidation allowBlank="1" showInputMessage="1" showErrorMessage="1" prompt="Homeless Table 18" sqref="A2" xr:uid="{00000000-0002-0000-0A00-000012000000}"/>
    <dataValidation allowBlank="1" showInputMessage="1" showErrorMessage="1" prompt="Homeless Table 19" sqref="A13" xr:uid="{00000000-0002-0000-0A00-000013000000}"/>
    <dataValidation allowBlank="1" showInputMessage="1" showErrorMessage="1" prompt="this sheet contain two tables : table 18 Homeless Facilities which is begins in cell  A5 to F9. table 19 Homeless Needs  which is begins in cell  A16 to G23." sqref="A1" xr:uid="{00000000-0002-0000-0A00-000014000000}"/>
  </dataValidations>
  <hyperlinks>
    <hyperlink ref="A10" r:id="rId1" display="http://www.hudhre.info/" xr:uid="{00000000-0004-0000-0A00-000000000000}"/>
    <hyperlink ref="A24" r:id="rId2" display="http://www.hudhre.info/" xr:uid="{00000000-0004-0000-0A00-000001000000}"/>
    <hyperlink ref="A11" r:id="rId3" xr:uid="{00000000-0004-0000-0A00-000002000000}"/>
    <hyperlink ref="A25" r:id="rId4" xr:uid="{00000000-0004-0000-0A00-000003000000}"/>
  </hyperlinks>
  <pageMargins left="0.7" right="0.7" top="0.75" bottom="0.75" header="0.3" footer="0.3"/>
  <pageSetup scale="83" orientation="portrait" r:id="rId5"/>
  <headerFooter>
    <oddHeader xml:space="preserve">&amp;L5th Cycle Housing Element Data Package&amp;CGlenn County and Cities Within&amp;R9/8/2013
</oddHeader>
    <oddFooter>&amp;L&amp;A&amp;C&amp;"-,Bold"HCD-Housing Policy Division
&amp;RPage &amp;P</oddFooter>
  </headerFooter>
  <legacyDrawing r:id="rId6"/>
  <tableParts count="2">
    <tablePart r:id="rId7"/>
    <tablePart r:id="rId8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4"/>
  <sheetViews>
    <sheetView topLeftCell="A19" zoomScaleNormal="100" workbookViewId="0">
      <selection activeCell="A26" sqref="A26"/>
    </sheetView>
  </sheetViews>
  <sheetFormatPr defaultRowHeight="15" x14ac:dyDescent="0.25"/>
  <cols>
    <col min="1" max="1" width="28.28515625" style="34" customWidth="1"/>
    <col min="2" max="2" width="39.42578125" style="34" customWidth="1"/>
    <col min="3" max="3" width="22.5703125" style="34" customWidth="1"/>
    <col min="4" max="4" width="18.5703125" style="34" customWidth="1"/>
    <col min="5" max="5" width="22.5703125" style="34" customWidth="1"/>
    <col min="6" max="6" width="16.7109375" style="34" customWidth="1"/>
    <col min="7" max="7" width="29.7109375" style="34" customWidth="1"/>
    <col min="8" max="8" width="28.5703125" style="34" customWidth="1"/>
    <col min="9" max="9" width="28" style="34" customWidth="1"/>
    <col min="10" max="10" width="19.7109375" style="34" customWidth="1"/>
    <col min="11" max="11" width="27.7109375" style="34" customWidth="1"/>
    <col min="12" max="12" width="24.85546875" style="34" customWidth="1"/>
    <col min="13" max="13" width="23.85546875" style="34" customWidth="1"/>
    <col min="14" max="14" width="23.5703125" style="34" customWidth="1"/>
    <col min="15" max="15" width="19.5703125" style="34" customWidth="1"/>
    <col min="16" max="16" width="18.42578125" style="34" customWidth="1"/>
    <col min="17" max="17" width="41.85546875" style="34" customWidth="1"/>
    <col min="18" max="18" width="19.140625" style="34" customWidth="1"/>
    <col min="19" max="19" width="15.5703125" style="34" customWidth="1"/>
    <col min="20" max="20" width="29.85546875" style="34" customWidth="1"/>
    <col min="21" max="21" width="20.5703125" style="34" customWidth="1"/>
    <col min="22" max="22" width="24.42578125" style="34" customWidth="1"/>
    <col min="23" max="23" width="29.85546875" style="34" customWidth="1"/>
    <col min="24" max="24" width="18.85546875" style="34" customWidth="1"/>
    <col min="25" max="25" width="17.7109375" style="34" customWidth="1"/>
    <col min="26" max="26" width="44.28515625" style="34" customWidth="1"/>
    <col min="27" max="27" width="21.85546875" style="34" customWidth="1"/>
    <col min="28" max="16384" width="9.140625" style="34"/>
  </cols>
  <sheetData>
    <row r="1" spans="1:19" ht="35.450000000000003" customHeight="1" x14ac:dyDescent="0.25">
      <c r="A1" s="146" t="s">
        <v>563</v>
      </c>
    </row>
    <row r="2" spans="1:19" ht="35.450000000000003" customHeight="1" x14ac:dyDescent="0.25">
      <c r="A2" s="13" t="s">
        <v>170</v>
      </c>
      <c r="B2" s="13"/>
      <c r="C2" s="23" t="s">
        <v>207</v>
      </c>
    </row>
    <row r="3" spans="1:19" s="269" customFormat="1" ht="35.450000000000003" customHeight="1" x14ac:dyDescent="0.25">
      <c r="A3" s="594" t="s">
        <v>172</v>
      </c>
      <c r="B3" s="595" t="s">
        <v>173</v>
      </c>
      <c r="C3" s="595" t="s">
        <v>174</v>
      </c>
      <c r="D3" s="595" t="s">
        <v>175</v>
      </c>
      <c r="E3" s="596" t="s">
        <v>176</v>
      </c>
      <c r="F3" s="597" t="s">
        <v>177</v>
      </c>
      <c r="G3" s="595" t="s">
        <v>178</v>
      </c>
      <c r="H3" s="595" t="s">
        <v>179</v>
      </c>
      <c r="I3" s="596" t="s">
        <v>180</v>
      </c>
      <c r="J3" s="597" t="s">
        <v>181</v>
      </c>
      <c r="K3" s="595" t="s">
        <v>182</v>
      </c>
      <c r="L3" s="595" t="s">
        <v>183</v>
      </c>
      <c r="M3" s="596" t="s">
        <v>184</v>
      </c>
      <c r="N3" s="597" t="s">
        <v>185</v>
      </c>
      <c r="O3" s="595" t="s">
        <v>186</v>
      </c>
      <c r="P3" s="595" t="s">
        <v>553</v>
      </c>
      <c r="Q3" s="595" t="s">
        <v>187</v>
      </c>
      <c r="R3" s="598" t="s">
        <v>188</v>
      </c>
    </row>
    <row r="4" spans="1:19" s="543" customFormat="1" ht="35.450000000000003" customHeight="1" x14ac:dyDescent="0.25">
      <c r="A4" s="614" t="s">
        <v>362</v>
      </c>
      <c r="B4" s="615" t="s">
        <v>250</v>
      </c>
      <c r="C4" s="615" t="s">
        <v>363</v>
      </c>
      <c r="D4" s="615" t="s">
        <v>364</v>
      </c>
      <c r="E4" s="618">
        <v>95023</v>
      </c>
      <c r="F4" s="616" t="s">
        <v>213</v>
      </c>
      <c r="G4" s="627">
        <v>20</v>
      </c>
      <c r="H4" s="617" t="s">
        <v>462</v>
      </c>
      <c r="I4" s="618">
        <v>48</v>
      </c>
      <c r="J4" s="619">
        <v>116</v>
      </c>
      <c r="K4" s="620">
        <v>41851</v>
      </c>
      <c r="L4" s="615" t="s">
        <v>365</v>
      </c>
      <c r="M4" s="621">
        <v>41913</v>
      </c>
      <c r="N4" s="630" t="s">
        <v>462</v>
      </c>
      <c r="O4" s="615" t="s">
        <v>191</v>
      </c>
      <c r="P4" s="629" t="s">
        <v>462</v>
      </c>
      <c r="Q4" s="629" t="s">
        <v>462</v>
      </c>
      <c r="R4" s="629" t="s">
        <v>462</v>
      </c>
    </row>
    <row r="5" spans="1:19" ht="35.450000000000003" customHeight="1" x14ac:dyDescent="0.25"/>
    <row r="6" spans="1:19" ht="35.450000000000003" customHeight="1" x14ac:dyDescent="0.25">
      <c r="A6" s="13" t="s">
        <v>171</v>
      </c>
      <c r="B6" s="13"/>
      <c r="C6" s="23" t="s">
        <v>208</v>
      </c>
    </row>
    <row r="7" spans="1:19" s="269" customFormat="1" ht="35.450000000000003" customHeight="1" x14ac:dyDescent="0.25">
      <c r="A7" s="601" t="s">
        <v>21</v>
      </c>
      <c r="B7" s="599" t="s">
        <v>196</v>
      </c>
      <c r="C7" s="602" t="s">
        <v>192</v>
      </c>
      <c r="D7" s="602" t="s">
        <v>193</v>
      </c>
      <c r="E7" s="602" t="s">
        <v>194</v>
      </c>
      <c r="F7" s="600" t="s">
        <v>195</v>
      </c>
      <c r="G7" s="601" t="s">
        <v>198</v>
      </c>
      <c r="H7" s="602" t="s">
        <v>199</v>
      </c>
      <c r="I7" s="602" t="s">
        <v>368</v>
      </c>
      <c r="J7" s="600" t="s">
        <v>197</v>
      </c>
      <c r="K7" s="601" t="s">
        <v>369</v>
      </c>
      <c r="L7" s="602" t="s">
        <v>370</v>
      </c>
      <c r="M7" s="603" t="s">
        <v>211</v>
      </c>
      <c r="N7" s="34"/>
      <c r="O7" s="34"/>
      <c r="P7" s="34"/>
      <c r="Q7" s="34"/>
      <c r="R7" s="34"/>
      <c r="S7" s="34"/>
    </row>
    <row r="8" spans="1:19" ht="35.450000000000003" customHeight="1" x14ac:dyDescent="0.25">
      <c r="A8" s="609" t="s">
        <v>366</v>
      </c>
      <c r="B8" s="604" t="s">
        <v>374</v>
      </c>
      <c r="C8" s="607" t="s">
        <v>367</v>
      </c>
      <c r="D8" s="607" t="s">
        <v>250</v>
      </c>
      <c r="E8" s="607" t="s">
        <v>363</v>
      </c>
      <c r="F8" s="608">
        <v>95023</v>
      </c>
      <c r="G8" s="605" t="s">
        <v>201</v>
      </c>
      <c r="H8" s="606"/>
      <c r="I8" s="613">
        <v>14</v>
      </c>
      <c r="J8" s="608">
        <v>14</v>
      </c>
      <c r="K8" s="609" t="s">
        <v>200</v>
      </c>
      <c r="L8" s="610">
        <v>38717</v>
      </c>
      <c r="M8" s="611" t="s">
        <v>469</v>
      </c>
    </row>
    <row r="9" spans="1:19" ht="35.450000000000003" customHeight="1" x14ac:dyDescent="0.25">
      <c r="A9" s="543" t="s">
        <v>371</v>
      </c>
      <c r="B9" s="622">
        <v>33879</v>
      </c>
      <c r="C9" s="607" t="s">
        <v>372</v>
      </c>
      <c r="D9" s="607" t="s">
        <v>250</v>
      </c>
      <c r="E9" s="607" t="s">
        <v>363</v>
      </c>
      <c r="F9" s="608">
        <v>95023</v>
      </c>
      <c r="G9" s="605" t="s">
        <v>201</v>
      </c>
      <c r="H9" s="612" t="s">
        <v>202</v>
      </c>
      <c r="I9" s="613">
        <v>42</v>
      </c>
      <c r="J9" s="608">
        <v>42</v>
      </c>
      <c r="K9" s="609" t="s">
        <v>200</v>
      </c>
      <c r="L9" s="610">
        <v>39357</v>
      </c>
      <c r="M9" s="611" t="s">
        <v>469</v>
      </c>
    </row>
    <row r="10" spans="1:19" ht="35.450000000000003" customHeight="1" x14ac:dyDescent="0.25">
      <c r="A10" s="609" t="s">
        <v>373</v>
      </c>
      <c r="B10" s="604" t="s">
        <v>375</v>
      </c>
      <c r="C10" s="607" t="s">
        <v>204</v>
      </c>
      <c r="D10" s="607" t="s">
        <v>250</v>
      </c>
      <c r="E10" s="607" t="s">
        <v>363</v>
      </c>
      <c r="F10" s="608">
        <v>95023</v>
      </c>
      <c r="G10" s="605" t="s">
        <v>205</v>
      </c>
      <c r="H10" s="612" t="s">
        <v>202</v>
      </c>
      <c r="I10" s="613">
        <v>54</v>
      </c>
      <c r="J10" s="608">
        <v>54</v>
      </c>
      <c r="K10" s="609" t="s">
        <v>200</v>
      </c>
      <c r="L10" s="610">
        <v>39799</v>
      </c>
      <c r="M10" s="611" t="s">
        <v>469</v>
      </c>
    </row>
    <row r="11" spans="1:19" ht="35.450000000000003" customHeight="1" x14ac:dyDescent="0.25">
      <c r="A11" s="609" t="s">
        <v>376</v>
      </c>
      <c r="B11" s="604" t="s">
        <v>377</v>
      </c>
      <c r="C11" s="607" t="s">
        <v>378</v>
      </c>
      <c r="D11" s="607" t="s">
        <v>250</v>
      </c>
      <c r="E11" s="607" t="s">
        <v>363</v>
      </c>
      <c r="F11" s="608">
        <v>95023</v>
      </c>
      <c r="G11" s="605" t="s">
        <v>205</v>
      </c>
      <c r="H11" s="612" t="s">
        <v>202</v>
      </c>
      <c r="I11" s="613">
        <v>18</v>
      </c>
      <c r="J11" s="608">
        <v>19</v>
      </c>
      <c r="K11" s="609" t="s">
        <v>200</v>
      </c>
      <c r="L11" s="610">
        <v>39854</v>
      </c>
      <c r="M11" s="611" t="s">
        <v>469</v>
      </c>
    </row>
    <row r="12" spans="1:19" ht="35.450000000000003" customHeight="1" x14ac:dyDescent="0.25">
      <c r="A12" s="609" t="s">
        <v>379</v>
      </c>
      <c r="B12" s="604" t="s">
        <v>380</v>
      </c>
      <c r="C12" s="607" t="s">
        <v>381</v>
      </c>
      <c r="D12" s="607" t="s">
        <v>250</v>
      </c>
      <c r="E12" s="607" t="s">
        <v>363</v>
      </c>
      <c r="F12" s="608">
        <v>95023</v>
      </c>
      <c r="G12" s="605" t="s">
        <v>201</v>
      </c>
      <c r="H12" s="612" t="s">
        <v>202</v>
      </c>
      <c r="I12" s="613">
        <v>29</v>
      </c>
      <c r="J12" s="608">
        <v>30</v>
      </c>
      <c r="K12" s="609" t="s">
        <v>382</v>
      </c>
      <c r="L12" s="610">
        <v>40293</v>
      </c>
      <c r="M12" s="611" t="s">
        <v>469</v>
      </c>
    </row>
    <row r="13" spans="1:19" ht="35.450000000000003" customHeight="1" x14ac:dyDescent="0.25">
      <c r="A13" s="609" t="s">
        <v>383</v>
      </c>
      <c r="B13" s="604" t="s">
        <v>384</v>
      </c>
      <c r="C13" s="607" t="s">
        <v>385</v>
      </c>
      <c r="D13" s="607" t="s">
        <v>250</v>
      </c>
      <c r="E13" s="607" t="s">
        <v>363</v>
      </c>
      <c r="F13" s="608">
        <v>95023</v>
      </c>
      <c r="G13" s="605" t="s">
        <v>205</v>
      </c>
      <c r="H13" s="612" t="s">
        <v>203</v>
      </c>
      <c r="I13" s="613">
        <v>41</v>
      </c>
      <c r="J13" s="608">
        <v>42</v>
      </c>
      <c r="K13" s="609" t="s">
        <v>382</v>
      </c>
      <c r="L13" s="610">
        <v>44132</v>
      </c>
      <c r="M13" s="611" t="s">
        <v>469</v>
      </c>
    </row>
    <row r="14" spans="1:19" ht="35.450000000000003" customHeight="1" x14ac:dyDescent="0.25">
      <c r="A14" s="609" t="s">
        <v>386</v>
      </c>
      <c r="B14" s="623" t="s">
        <v>469</v>
      </c>
      <c r="C14" s="607" t="s">
        <v>387</v>
      </c>
      <c r="D14" s="607" t="s">
        <v>250</v>
      </c>
      <c r="E14" s="607" t="s">
        <v>363</v>
      </c>
      <c r="F14" s="608">
        <v>95023</v>
      </c>
      <c r="G14" s="605" t="s">
        <v>201</v>
      </c>
      <c r="H14" s="612" t="s">
        <v>202</v>
      </c>
      <c r="I14" s="613">
        <v>71</v>
      </c>
      <c r="J14" s="608">
        <v>72</v>
      </c>
      <c r="K14" s="609" t="s">
        <v>206</v>
      </c>
      <c r="L14" s="613"/>
      <c r="M14" s="611" t="s">
        <v>469</v>
      </c>
    </row>
    <row r="15" spans="1:19" ht="35.450000000000003" customHeight="1" x14ac:dyDescent="0.25">
      <c r="A15" s="624" t="s">
        <v>388</v>
      </c>
      <c r="B15" s="625" t="s">
        <v>469</v>
      </c>
      <c r="C15" s="615" t="s">
        <v>389</v>
      </c>
      <c r="D15" s="615" t="s">
        <v>250</v>
      </c>
      <c r="E15" s="615" t="s">
        <v>363</v>
      </c>
      <c r="F15" s="618">
        <v>95023</v>
      </c>
      <c r="G15" s="626" t="s">
        <v>205</v>
      </c>
      <c r="H15" s="620" t="s">
        <v>202</v>
      </c>
      <c r="I15" s="627">
        <v>30</v>
      </c>
      <c r="J15" s="618">
        <v>31</v>
      </c>
      <c r="K15" s="616" t="s">
        <v>206</v>
      </c>
      <c r="L15" s="627"/>
      <c r="M15" s="628" t="s">
        <v>469</v>
      </c>
    </row>
    <row r="16" spans="1:19" ht="54" customHeight="1" x14ac:dyDescent="0.25">
      <c r="A16" s="669" t="s">
        <v>22</v>
      </c>
      <c r="B16" s="670"/>
      <c r="C16" s="671"/>
      <c r="D16" s="671"/>
      <c r="E16" s="671"/>
      <c r="F16" s="672"/>
      <c r="G16" s="673"/>
      <c r="H16" s="674"/>
      <c r="I16" s="671"/>
      <c r="J16" s="675"/>
      <c r="K16" s="669"/>
      <c r="L16" s="676"/>
      <c r="M16" s="628"/>
    </row>
    <row r="17" spans="1:2" ht="35.450000000000003" customHeight="1" x14ac:dyDescent="0.25"/>
    <row r="18" spans="1:2" ht="35.450000000000003" customHeight="1" x14ac:dyDescent="0.25">
      <c r="A18" s="655" t="s">
        <v>211</v>
      </c>
      <c r="B18" s="657" t="s">
        <v>212</v>
      </c>
    </row>
    <row r="19" spans="1:2" ht="35.450000000000003" customHeight="1" x14ac:dyDescent="0.25">
      <c r="A19" s="656" t="s">
        <v>213</v>
      </c>
      <c r="B19" s="658" t="s">
        <v>214</v>
      </c>
    </row>
    <row r="20" spans="1:2" ht="35.450000000000003" customHeight="1" x14ac:dyDescent="0.25">
      <c r="A20" s="656" t="s">
        <v>215</v>
      </c>
      <c r="B20" s="658" t="s">
        <v>216</v>
      </c>
    </row>
    <row r="21" spans="1:2" ht="35.450000000000003" customHeight="1" x14ac:dyDescent="0.25">
      <c r="A21" s="656" t="s">
        <v>189</v>
      </c>
      <c r="B21" s="658" t="s">
        <v>217</v>
      </c>
    </row>
    <row r="22" spans="1:2" ht="35.450000000000003" customHeight="1" x14ac:dyDescent="0.25">
      <c r="A22" s="656" t="s">
        <v>190</v>
      </c>
      <c r="B22" s="658" t="s">
        <v>218</v>
      </c>
    </row>
    <row r="23" spans="1:2" ht="35.450000000000003" customHeight="1" x14ac:dyDescent="0.25">
      <c r="A23" s="656" t="s">
        <v>219</v>
      </c>
      <c r="B23" s="658" t="s">
        <v>220</v>
      </c>
    </row>
    <row r="24" spans="1:2" x14ac:dyDescent="0.25">
      <c r="A24" s="656" t="s">
        <v>565</v>
      </c>
      <c r="B24" s="668"/>
    </row>
  </sheetData>
  <dataConsolidate/>
  <dataValidations count="37">
    <dataValidation allowBlank="1" showInputMessage="1" showErrorMessage="1" prompt="HUD-Assisted Housing Units" sqref="C2" xr:uid="{00000000-0002-0000-0B00-000000000000}"/>
    <dataValidation allowBlank="1" showInputMessage="1" showErrorMessage="1" prompt="HUD-Assisted Housing Units Data Table heading property_name_" sqref="A3" xr:uid="{00000000-0002-0000-0B00-000001000000}"/>
    <dataValidation allowBlank="1" showInputMessage="1" showErrorMessage="1" prompt="HUD-Assisted Housing Units Data Table heading occupancy_date" sqref="R3" xr:uid="{00000000-0002-0000-0B00-000002000000}"/>
    <dataValidation allowBlank="1" showInputMessage="1" showErrorMessage="1" prompt="HUD-Assisted Housing Units Data Table heading _tcac_property_name  (Indicates LIHTC)" sqref="Q3" xr:uid="{00000000-0002-0000-0B00-000003000000}"/>
    <dataValidation allowBlank="1" showInputMessage="1" showErrorMessage="1" prompt="HUD-Assisted Housing Units Data Table heading Title Two Or Six" sqref="P3" xr:uid="{00000000-0002-0000-0B00-000004000000}"/>
    <dataValidation allowBlank="1" showInputMessage="1" showErrorMessage="1" prompt="HUD-Assisted Housing Units Data Table heading company_type" sqref="O3" xr:uid="{00000000-0002-0000-0B00-000005000000}"/>
    <dataValidation allowBlank="1" showInputMessage="1" showErrorMessage="1" prompt="HUD-Assisted Housing Units Data Table heading Loan_numeric_name" sqref="N3" xr:uid="{00000000-0002-0000-0B00-000006000000}"/>
    <dataValidation allowBlank="1" showInputMessage="1" showErrorMessage="1" prompt="HUD-Assisted Housing Units Data Table heading loan_maturity_date_" sqref="M3" xr:uid="{00000000-0002-0000-0B00-000007000000}"/>
    <dataValidation allowBlank="1" showInputMessage="1" showErrorMessage="1" prompt="HUD-Assisted Housing Units Data Table heading program_type_name_" sqref="L3" xr:uid="{00000000-0002-0000-0B00-000008000000}"/>
    <dataValidation allowBlank="1" showInputMessage="1" showErrorMessage="1" prompt="HUD-Assisted Housing Units Data Table heading expiration_overall_date_" sqref="K3" xr:uid="{00000000-0002-0000-0B00-000009000000}"/>
    <dataValidation allowBlank="1" showInputMessage="1" showErrorMessage="1" prompt="HUD-Assisted Housing Units Data Table heading total_unit count" sqref="J3" xr:uid="{00000000-0002-0000-0B00-00000A000000}"/>
    <dataValidation allowBlank="1" showInputMessage="1" showErrorMessage="1" prompt="HUD-Assisted Housing Units Data Table heading total_assisted unit_count" sqref="I3" xr:uid="{00000000-0002-0000-0B00-00000B000000}"/>
    <dataValidation allowBlank="1" showInputMessage="1" showErrorMessage="1" prompt="HUD-Assisted Housing Units Data Table heading property_id" sqref="H3" xr:uid="{00000000-0002-0000-0B00-00000C000000}"/>
    <dataValidation allowBlank="1" showInputMessage="1" showErrorMessage="1" prompt="HUD-Assisted Housing Units Data Table heading congressional district_code" sqref="G3" xr:uid="{00000000-0002-0000-0B00-00000D000000}"/>
    <dataValidation allowBlank="1" showInputMessage="1" showErrorMessage="1" prompt="HUD-Assisted Housing Units Data Table heading risk_level" sqref="F3" xr:uid="{00000000-0002-0000-0B00-00000E000000}"/>
    <dataValidation allowBlank="1" showInputMessage="1" showErrorMessage="1" prompt="HUD-Assisted Housing Units Data Table heading address_zip_" sqref="E3" xr:uid="{00000000-0002-0000-0B00-00000F000000}"/>
    <dataValidation allowBlank="1" showInputMessage="1" showErrorMessage="1" prompt="HUD-Assisted Housing Units Data Table heading address_street_" sqref="D3" xr:uid="{00000000-0002-0000-0B00-000010000000}"/>
    <dataValidation allowBlank="1" showInputMessage="1" showErrorMessage="1" prompt="HUD-Assisted Housing Units Data Table heading address_county" sqref="C3" xr:uid="{00000000-0002-0000-0B00-000011000000}"/>
    <dataValidation allowBlank="1" showInputMessage="1" showErrorMessage="1" prompt="HUD-Assisted Housing Units Data Table heading address_city_" sqref="B3" xr:uid="{00000000-0002-0000-0B00-000012000000}"/>
    <dataValidation allowBlank="1" showInputMessage="1" showErrorMessage="1" prompt="LITHC Assisted Housing Units Data Table Heading Risk Level" sqref="M7" xr:uid="{00000000-0002-0000-0B00-000013000000}"/>
    <dataValidation allowBlank="1" showInputMessage="1" showErrorMessage="1" prompt="LITHC Assisted Housing Units Data Table Heading Year 15 Date" sqref="L7" xr:uid="{00000000-0002-0000-0B00-000014000000}"/>
    <dataValidation allowBlank="1" showInputMessage="1" showErrorMessage="1" prompt="LITHC Assisted Housing Units Data Table Heading Application Status" sqref="K7" xr:uid="{00000000-0002-0000-0B00-000015000000}"/>
    <dataValidation allowBlank="1" showInputMessage="1" showErrorMessage="1" prompt="LITHC Assisted Housing Units Data Table Heading Total Units" sqref="J7" xr:uid="{00000000-0002-0000-0B00-000016000000}"/>
    <dataValidation allowBlank="1" showInputMessage="1" showErrorMessage="1" prompt="LITHC Assisted Housing Units Data Table Heading Low Income Units" sqref="I7" xr:uid="{00000000-0002-0000-0B00-000017000000}"/>
    <dataValidation allowBlank="1" showInputMessage="1" showErrorMessage="1" prompt="LITHC Assisted Housing Units Data Table Heading Construction Type" sqref="H7" xr:uid="{00000000-0002-0000-0B00-000018000000}"/>
    <dataValidation allowBlank="1" showInputMessage="1" showErrorMessage="1" prompt="LITHC Assisted Housing Units Data Table Heading Housing Type" sqref="G7" xr:uid="{00000000-0002-0000-0B00-000019000000}"/>
    <dataValidation allowBlank="1" showInputMessage="1" showErrorMessage="1" prompt="LITHC Assisted Housing Units Data Table Heading Project Zip" sqref="F7" xr:uid="{00000000-0002-0000-0B00-00001A000000}"/>
    <dataValidation allowBlank="1" showInputMessage="1" showErrorMessage="1" prompt="LITHC Assisted Housing Units Data Table Heading Project County" sqref="E7 C7" xr:uid="{00000000-0002-0000-0B00-00001B000000}"/>
    <dataValidation allowBlank="1" showInputMessage="1" showErrorMessage="1" prompt="LITHC Assisted Housing Units Data Table Heading Project City" sqref="D7" xr:uid="{00000000-0002-0000-0B00-00001C000000}"/>
    <dataValidation allowBlank="1" showInputMessage="1" showErrorMessage="1" prompt="LITHC Assisted Housing Units Data Table Heading PIS Date" sqref="B7" xr:uid="{00000000-0002-0000-0B00-00001D000000}"/>
    <dataValidation allowBlank="1" showInputMessage="1" showErrorMessage="1" prompt="LITHC Assisted Housing Units Data Table Heading Project Name" sqref="A7" xr:uid="{00000000-0002-0000-0B00-00001E000000}"/>
    <dataValidation allowBlank="1" showInputMessage="1" showErrorMessage="1" prompt="Assisted Housing Table 20" sqref="A2" xr:uid="{00000000-0002-0000-0B00-00001F000000}"/>
    <dataValidation allowBlank="1" showInputMessage="1" showErrorMessage="1" prompt="Assisted Housing Table 21" sqref="A6" xr:uid="{00000000-0002-0000-0B00-000020000000}"/>
    <dataValidation allowBlank="1" showInputMessage="1" showErrorMessage="1" prompt="this sheet contain two tables : table 20 HUD-Assisted Housing Units which is begins in cell  A3 to R4.  table21LIHTC-Assisted Housing Units  which is begins in cell  A7 to M15." sqref="A1" xr:uid="{00000000-0002-0000-0B00-000021000000}"/>
    <dataValidation allowBlank="1" showInputMessage="1" showErrorMessage="1" prompt="LIHTC-Assisted Housing Units TABLE HEADER" sqref="C6" xr:uid="{75A30EFA-8A3D-4DFA-A49E-E9875273F5BD}"/>
    <dataValidation allowBlank="1" showInputMessage="1" showErrorMessage="1" prompt="Risk Level" sqref="A18" xr:uid="{43FE23EA-204E-40F2-9E5E-8CB9AC696077}"/>
    <dataValidation allowBlank="1" showInputMessage="1" showErrorMessage="1" prompt="Definition" sqref="B18" xr:uid="{6C3596C4-97CD-4616-8709-FC06C33D7C8A}"/>
  </dataValidations>
  <hyperlinks>
    <hyperlink ref="A16" r:id="rId1" display="http://www.chpc.net/preservation/MappingWidget.html" xr:uid="{00000000-0004-0000-0B00-000000000000}"/>
  </hyperlinks>
  <pageMargins left="0.7" right="0.7" top="0.75" bottom="0.75" header="0.3" footer="0.3"/>
  <pageSetup scale="74" pageOrder="overThenDown" orientation="landscape" r:id="rId2"/>
  <headerFooter>
    <oddHeader xml:space="preserve">&amp;L5th Cycle Housing Element Data Package&amp;CGlenn County and Cities Within&amp;R9/8/2013
</oddHeader>
    <oddFooter>&amp;L&amp;A&amp;C&amp;"-,Bold"HCD-Housing Policy Division
&amp;RPage &amp;P</oddFooter>
  </headerFooter>
  <colBreaks count="3" manualBreakCount="3">
    <brk id="14" max="23" man="1"/>
    <brk id="19" max="1048575" man="1"/>
    <brk id="25" min="1" max="15" man="1"/>
  </colBreaks>
  <tableParts count="3"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1"/>
  <sheetViews>
    <sheetView zoomScaleNormal="100" workbookViewId="0"/>
  </sheetViews>
  <sheetFormatPr defaultRowHeight="15" x14ac:dyDescent="0.25"/>
  <cols>
    <col min="1" max="1" width="63.85546875" customWidth="1"/>
    <col min="2" max="2" width="19.5703125" customWidth="1"/>
    <col min="3" max="3" width="16.85546875" style="22" customWidth="1"/>
    <col min="4" max="4" width="21.85546875" style="22" customWidth="1"/>
    <col min="5" max="5" width="24.5703125" style="22" customWidth="1"/>
  </cols>
  <sheetData>
    <row r="1" spans="1:5" s="36" customFormat="1" ht="35.450000000000003" customHeight="1" x14ac:dyDescent="0.25">
      <c r="A1" s="146" t="s">
        <v>467</v>
      </c>
    </row>
    <row r="2" spans="1:5" s="16" customFormat="1" ht="35.450000000000003" customHeight="1" x14ac:dyDescent="0.25">
      <c r="A2" s="13" t="s">
        <v>443</v>
      </c>
      <c r="C2" s="22"/>
      <c r="D2" s="22"/>
      <c r="E2" s="22"/>
    </row>
    <row r="3" spans="1:5" ht="35.450000000000003" customHeight="1" x14ac:dyDescent="0.25">
      <c r="A3" s="139" t="s">
        <v>210</v>
      </c>
      <c r="B3" s="170" t="s">
        <v>469</v>
      </c>
      <c r="C3" s="147"/>
      <c r="D3" s="147"/>
      <c r="E3" s="147"/>
    </row>
    <row r="4" spans="1:5" ht="35.450000000000003" customHeight="1" thickBot="1" x14ac:dyDescent="0.3">
      <c r="A4" s="26" t="s">
        <v>23</v>
      </c>
      <c r="B4" s="27" t="s">
        <v>250</v>
      </c>
      <c r="C4" s="26" t="s">
        <v>251</v>
      </c>
      <c r="D4" s="26" t="s">
        <v>390</v>
      </c>
      <c r="E4" s="26" t="s">
        <v>209</v>
      </c>
    </row>
    <row r="5" spans="1:5" ht="35.450000000000003" customHeight="1" thickBot="1" x14ac:dyDescent="0.3">
      <c r="A5" s="1" t="s">
        <v>24</v>
      </c>
      <c r="B5" s="2">
        <v>312</v>
      </c>
      <c r="C5" s="2">
        <v>10</v>
      </c>
      <c r="D5" s="2">
        <v>198</v>
      </c>
      <c r="E5" s="2">
        <v>520</v>
      </c>
    </row>
    <row r="6" spans="1:5" ht="35.450000000000003" customHeight="1" thickBot="1" x14ac:dyDescent="0.3">
      <c r="A6" s="1" t="s">
        <v>25</v>
      </c>
      <c r="B6" s="2">
        <v>189</v>
      </c>
      <c r="C6" s="2">
        <v>6</v>
      </c>
      <c r="D6" s="2">
        <v>120</v>
      </c>
      <c r="E6" s="2">
        <v>315</v>
      </c>
    </row>
    <row r="7" spans="1:5" ht="35.450000000000003" customHeight="1" thickBot="1" x14ac:dyDescent="0.3">
      <c r="A7" s="1" t="s">
        <v>26</v>
      </c>
      <c r="B7" s="2">
        <v>258</v>
      </c>
      <c r="C7" s="2">
        <v>8</v>
      </c>
      <c r="D7" s="2">
        <v>164</v>
      </c>
      <c r="E7" s="2">
        <v>430</v>
      </c>
    </row>
    <row r="8" spans="1:5" ht="35.450000000000003" customHeight="1" thickBot="1" x14ac:dyDescent="0.3">
      <c r="A8" s="1" t="s">
        <v>27</v>
      </c>
      <c r="B8" s="2">
        <v>557</v>
      </c>
      <c r="C8" s="2">
        <v>17</v>
      </c>
      <c r="D8" s="2">
        <v>355</v>
      </c>
      <c r="E8" s="2">
        <v>929</v>
      </c>
    </row>
    <row r="9" spans="1:5" ht="35.450000000000003" customHeight="1" thickBot="1" x14ac:dyDescent="0.3">
      <c r="A9" s="24" t="s">
        <v>5</v>
      </c>
      <c r="B9" s="25">
        <f>SUM(B5:B8)</f>
        <v>1316</v>
      </c>
      <c r="C9" s="25">
        <f t="shared" ref="C9:D9" si="0">SUM(C5:C8)</f>
        <v>41</v>
      </c>
      <c r="D9" s="25">
        <f t="shared" si="0"/>
        <v>837</v>
      </c>
      <c r="E9" s="25">
        <f>E5+E6+E7+E8</f>
        <v>2194</v>
      </c>
    </row>
    <row r="10" spans="1:5" ht="35.450000000000003" customHeight="1" x14ac:dyDescent="0.25">
      <c r="A10" s="167" t="s">
        <v>446</v>
      </c>
      <c r="B10" s="149"/>
      <c r="C10" s="150"/>
      <c r="D10" s="150"/>
      <c r="E10" s="150"/>
    </row>
    <row r="11" spans="1:5" ht="111.75" customHeight="1" x14ac:dyDescent="0.25">
      <c r="A11" s="153" t="s">
        <v>241</v>
      </c>
      <c r="B11" s="148"/>
      <c r="C11" s="147"/>
      <c r="D11" s="147"/>
      <c r="E11" s="147"/>
    </row>
  </sheetData>
  <sheetProtection sheet="1" objects="1" scenarios="1"/>
  <hyperlinks>
    <hyperlink ref="A10" r:id="rId1" display="http://www.hcd.ca.gov/hpd/hrc/plan/he/other_5rhna.htm" xr:uid="{00000000-0004-0000-0C00-000000000000}"/>
    <hyperlink ref="A10:E10" r:id="rId2" display="Source: RHNA Plan available at: http://www.hcd.ca.gov/hpd/hrc/plan/he/" xr:uid="{00000000-0004-0000-0C00-000001000000}"/>
  </hyperlinks>
  <pageMargins left="0.7" right="0.7" top="0.75" bottom="0.75" header="0.3" footer="0.3"/>
  <pageSetup scale="65" orientation="portrait" r:id="rId3"/>
  <headerFooter>
    <oddHeader xml:space="preserve">&amp;L5th Cycle Housing Element Data Package&amp;CGlenn County and Cities Within&amp;R9/8/2013
</oddHeader>
    <oddFooter>&amp;L&amp;A&amp;C&amp;"-,Bold"HCD-Housing Policy Division
&amp;RPage &amp;P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zoomScale="70" zoomScaleNormal="70" workbookViewId="0"/>
  </sheetViews>
  <sheetFormatPr defaultRowHeight="15" x14ac:dyDescent="0.25"/>
  <cols>
    <col min="1" max="1" width="50.140625" style="34" customWidth="1"/>
    <col min="2" max="2" width="30.5703125" style="34" customWidth="1"/>
    <col min="3" max="3" width="31.140625" style="34" customWidth="1"/>
    <col min="4" max="4" width="25.140625" style="34" customWidth="1"/>
    <col min="5" max="5" width="24" style="34" customWidth="1"/>
    <col min="6" max="6" width="31.140625" style="34" customWidth="1"/>
    <col min="7" max="7" width="31.5703125" style="34" customWidth="1"/>
    <col min="8" max="8" width="28.5703125" style="34" customWidth="1"/>
    <col min="9" max="9" width="28.28515625" style="34" customWidth="1"/>
    <col min="10" max="18" width="9.140625" style="34"/>
    <col min="19" max="19" width="11.5703125" style="34" bestFit="1" customWidth="1"/>
    <col min="20" max="16384" width="9.140625" style="34"/>
  </cols>
  <sheetData>
    <row r="1" spans="1:9" ht="30" x14ac:dyDescent="0.25">
      <c r="A1" s="146" t="s">
        <v>555</v>
      </c>
    </row>
    <row r="2" spans="1:9" ht="20.25" thickBot="1" x14ac:dyDescent="0.35">
      <c r="A2" s="61" t="s">
        <v>32</v>
      </c>
    </row>
    <row r="3" spans="1:9" ht="33.75" customHeight="1" thickTop="1" thickBot="1" x14ac:dyDescent="0.3">
      <c r="A3" s="218" t="s">
        <v>2</v>
      </c>
      <c r="B3" s="218" t="s">
        <v>253</v>
      </c>
      <c r="C3" s="218" t="s">
        <v>517</v>
      </c>
      <c r="D3" s="218" t="s">
        <v>254</v>
      </c>
      <c r="E3" s="218" t="s">
        <v>518</v>
      </c>
      <c r="F3" s="220" t="s">
        <v>255</v>
      </c>
      <c r="G3" s="220" t="s">
        <v>519</v>
      </c>
      <c r="H3" s="220" t="s">
        <v>48</v>
      </c>
      <c r="I3" s="220" t="s">
        <v>520</v>
      </c>
    </row>
    <row r="4" spans="1:9" ht="32.25" customHeight="1" thickBot="1" x14ac:dyDescent="0.3">
      <c r="A4" s="219" t="s">
        <v>470</v>
      </c>
      <c r="B4" s="443" t="s">
        <v>47</v>
      </c>
      <c r="C4" s="443" t="s">
        <v>1</v>
      </c>
      <c r="D4" s="443" t="s">
        <v>47</v>
      </c>
      <c r="E4" s="443" t="s">
        <v>1</v>
      </c>
      <c r="F4" s="443" t="s">
        <v>47</v>
      </c>
      <c r="G4" s="443" t="s">
        <v>1</v>
      </c>
      <c r="H4" s="443" t="s">
        <v>47</v>
      </c>
      <c r="I4" s="443" t="s">
        <v>1</v>
      </c>
    </row>
    <row r="5" spans="1:9" ht="35.450000000000003" customHeight="1" x14ac:dyDescent="0.25">
      <c r="A5" s="221" t="s">
        <v>33</v>
      </c>
      <c r="B5" s="545">
        <v>24640</v>
      </c>
      <c r="C5" s="546">
        <v>24640</v>
      </c>
      <c r="D5" s="224">
        <v>15499</v>
      </c>
      <c r="E5" s="224">
        <v>15499</v>
      </c>
      <c r="F5" s="547">
        <v>738</v>
      </c>
      <c r="G5" s="548">
        <v>738</v>
      </c>
      <c r="H5" s="224">
        <f>B5-(D5+F5)</f>
        <v>8403</v>
      </c>
      <c r="I5" s="224">
        <v>8403</v>
      </c>
    </row>
    <row r="6" spans="1:9" ht="35.450000000000003" customHeight="1" x14ac:dyDescent="0.25">
      <c r="A6" s="221" t="s">
        <v>34</v>
      </c>
      <c r="B6" s="545">
        <v>2129</v>
      </c>
      <c r="C6" s="549">
        <v>8.5999999999999993E-2</v>
      </c>
      <c r="D6" s="224">
        <v>1033</v>
      </c>
      <c r="E6" s="550">
        <v>6.7000000000000004E-2</v>
      </c>
      <c r="F6" s="547">
        <v>37</v>
      </c>
      <c r="G6" s="551">
        <v>0.05</v>
      </c>
      <c r="H6" s="225">
        <f>B6-D6-F6</f>
        <v>1059</v>
      </c>
      <c r="I6" s="226">
        <f t="shared" ref="I6:I18" si="0">C6-(E6+G6)/100</f>
        <v>8.4829999999999989E-2</v>
      </c>
    </row>
    <row r="7" spans="1:9" ht="35.450000000000003" customHeight="1" x14ac:dyDescent="0.25">
      <c r="A7" s="221" t="s">
        <v>35</v>
      </c>
      <c r="B7" s="545">
        <v>2107</v>
      </c>
      <c r="C7" s="549">
        <v>8.5999999999999993E-2</v>
      </c>
      <c r="D7" s="224">
        <v>1160</v>
      </c>
      <c r="E7" s="550">
        <v>7.4999999999999997E-2</v>
      </c>
      <c r="F7" s="547">
        <v>29</v>
      </c>
      <c r="G7" s="551">
        <v>3.9E-2</v>
      </c>
      <c r="H7" s="225">
        <f t="shared" ref="H7:H18" si="1">B7-D7-F7</f>
        <v>918</v>
      </c>
      <c r="I7" s="226">
        <f t="shared" si="0"/>
        <v>8.4859999999999991E-2</v>
      </c>
    </row>
    <row r="8" spans="1:9" ht="35.450000000000003" customHeight="1" x14ac:dyDescent="0.25">
      <c r="A8" s="221" t="s">
        <v>36</v>
      </c>
      <c r="B8" s="545">
        <v>2977</v>
      </c>
      <c r="C8" s="549">
        <v>0.121</v>
      </c>
      <c r="D8" s="224">
        <v>2088</v>
      </c>
      <c r="E8" s="550">
        <v>0.13500000000000001</v>
      </c>
      <c r="F8" s="547">
        <v>78</v>
      </c>
      <c r="G8" s="551">
        <v>0.106</v>
      </c>
      <c r="H8" s="225">
        <f t="shared" si="1"/>
        <v>811</v>
      </c>
      <c r="I8" s="226">
        <f t="shared" si="0"/>
        <v>0.11859</v>
      </c>
    </row>
    <row r="9" spans="1:9" ht="35.450000000000003" customHeight="1" x14ac:dyDescent="0.25">
      <c r="A9" s="221" t="s">
        <v>37</v>
      </c>
      <c r="B9" s="545">
        <v>1284</v>
      </c>
      <c r="C9" s="549">
        <v>5.1999999999999998E-2</v>
      </c>
      <c r="D9" s="547">
        <v>948</v>
      </c>
      <c r="E9" s="550">
        <v>6.0999999999999999E-2</v>
      </c>
      <c r="F9" s="547">
        <v>27</v>
      </c>
      <c r="G9" s="551">
        <v>3.6999999999999998E-2</v>
      </c>
      <c r="H9" s="225">
        <f t="shared" si="1"/>
        <v>309</v>
      </c>
      <c r="I9" s="226">
        <f t="shared" si="0"/>
        <v>5.1019999999999996E-2</v>
      </c>
    </row>
    <row r="10" spans="1:9" ht="35.450000000000003" customHeight="1" x14ac:dyDescent="0.25">
      <c r="A10" s="221" t="s">
        <v>38</v>
      </c>
      <c r="B10" s="545">
        <v>3197</v>
      </c>
      <c r="C10" s="549">
        <v>0.13</v>
      </c>
      <c r="D10" s="224">
        <v>2227</v>
      </c>
      <c r="E10" s="550">
        <v>0.14399999999999999</v>
      </c>
      <c r="F10" s="547">
        <v>79</v>
      </c>
      <c r="G10" s="551">
        <v>0.107</v>
      </c>
      <c r="H10" s="225">
        <f t="shared" si="1"/>
        <v>891</v>
      </c>
      <c r="I10" s="226">
        <f t="shared" si="0"/>
        <v>0.12748999999999999</v>
      </c>
    </row>
    <row r="11" spans="1:9" ht="35.450000000000003" customHeight="1" x14ac:dyDescent="0.25">
      <c r="A11" s="221" t="s">
        <v>39</v>
      </c>
      <c r="B11" s="545">
        <v>1255</v>
      </c>
      <c r="C11" s="549">
        <v>5.0999999999999997E-2</v>
      </c>
      <c r="D11" s="547">
        <v>817</v>
      </c>
      <c r="E11" s="550">
        <v>5.2999999999999999E-2</v>
      </c>
      <c r="F11" s="547">
        <v>32</v>
      </c>
      <c r="G11" s="551">
        <v>4.2999999999999997E-2</v>
      </c>
      <c r="H11" s="225">
        <f t="shared" si="1"/>
        <v>406</v>
      </c>
      <c r="I11" s="226">
        <f t="shared" si="0"/>
        <v>5.0039999999999994E-2</v>
      </c>
    </row>
    <row r="12" spans="1:9" ht="35.450000000000003" customHeight="1" x14ac:dyDescent="0.25">
      <c r="A12" s="221" t="s">
        <v>40</v>
      </c>
      <c r="B12" s="544">
        <v>167</v>
      </c>
      <c r="C12" s="549">
        <v>7.0000000000000001E-3</v>
      </c>
      <c r="D12" s="547">
        <v>90</v>
      </c>
      <c r="E12" s="550">
        <v>6.0000000000000001E-3</v>
      </c>
      <c r="F12" s="547">
        <v>0</v>
      </c>
      <c r="G12" s="551">
        <v>0</v>
      </c>
      <c r="H12" s="225">
        <f t="shared" si="1"/>
        <v>77</v>
      </c>
      <c r="I12" s="226">
        <f t="shared" si="0"/>
        <v>6.94E-3</v>
      </c>
    </row>
    <row r="13" spans="1:9" ht="35.450000000000003" customHeight="1" x14ac:dyDescent="0.25">
      <c r="A13" s="221" t="s">
        <v>41</v>
      </c>
      <c r="B13" s="545">
        <v>1322</v>
      </c>
      <c r="C13" s="549">
        <v>5.3999999999999999E-2</v>
      </c>
      <c r="D13" s="547">
        <v>743</v>
      </c>
      <c r="E13" s="550">
        <v>4.8000000000000001E-2</v>
      </c>
      <c r="F13" s="547">
        <v>45</v>
      </c>
      <c r="G13" s="551">
        <v>6.0999999999999999E-2</v>
      </c>
      <c r="H13" s="225">
        <f t="shared" si="1"/>
        <v>534</v>
      </c>
      <c r="I13" s="226">
        <f t="shared" si="0"/>
        <v>5.2909999999999999E-2</v>
      </c>
    </row>
    <row r="14" spans="1:9" ht="35.450000000000003" customHeight="1" x14ac:dyDescent="0.25">
      <c r="A14" s="221" t="s">
        <v>42</v>
      </c>
      <c r="B14" s="545">
        <v>1708</v>
      </c>
      <c r="C14" s="549">
        <v>6.9000000000000006E-2</v>
      </c>
      <c r="D14" s="547">
        <v>970</v>
      </c>
      <c r="E14" s="550">
        <v>6.3E-2</v>
      </c>
      <c r="F14" s="547">
        <v>80</v>
      </c>
      <c r="G14" s="551">
        <v>0.108</v>
      </c>
      <c r="H14" s="225">
        <f t="shared" si="1"/>
        <v>658</v>
      </c>
      <c r="I14" s="226">
        <f t="shared" si="0"/>
        <v>6.7290000000000003E-2</v>
      </c>
    </row>
    <row r="15" spans="1:9" ht="35.450000000000003" customHeight="1" x14ac:dyDescent="0.25">
      <c r="A15" s="221" t="s">
        <v>43</v>
      </c>
      <c r="B15" s="545">
        <v>4412</v>
      </c>
      <c r="C15" s="549">
        <v>0.17899999999999999</v>
      </c>
      <c r="D15" s="224">
        <v>2965</v>
      </c>
      <c r="E15" s="550">
        <v>0.191</v>
      </c>
      <c r="F15" s="547">
        <v>152</v>
      </c>
      <c r="G15" s="551">
        <v>0.20599999999999999</v>
      </c>
      <c r="H15" s="225">
        <f t="shared" si="1"/>
        <v>1295</v>
      </c>
      <c r="I15" s="226">
        <f t="shared" si="0"/>
        <v>0.17502999999999999</v>
      </c>
    </row>
    <row r="16" spans="1:9" ht="35.450000000000003" customHeight="1" x14ac:dyDescent="0.25">
      <c r="A16" s="221" t="s">
        <v>44</v>
      </c>
      <c r="B16" s="545">
        <v>1914</v>
      </c>
      <c r="C16" s="549">
        <v>7.8E-2</v>
      </c>
      <c r="D16" s="224">
        <v>1264</v>
      </c>
      <c r="E16" s="550">
        <v>8.2000000000000003E-2</v>
      </c>
      <c r="F16" s="547">
        <v>119</v>
      </c>
      <c r="G16" s="551">
        <v>0.161</v>
      </c>
      <c r="H16" s="225">
        <f t="shared" si="1"/>
        <v>531</v>
      </c>
      <c r="I16" s="226">
        <f t="shared" si="0"/>
        <v>7.5569999999999998E-2</v>
      </c>
    </row>
    <row r="17" spans="1:9" ht="35.450000000000003" customHeight="1" x14ac:dyDescent="0.25">
      <c r="A17" s="221" t="s">
        <v>45</v>
      </c>
      <c r="B17" s="544">
        <v>892</v>
      </c>
      <c r="C17" s="549">
        <v>3.5999999999999997E-2</v>
      </c>
      <c r="D17" s="547">
        <v>495</v>
      </c>
      <c r="E17" s="550">
        <v>3.2000000000000001E-2</v>
      </c>
      <c r="F17" s="547">
        <v>46</v>
      </c>
      <c r="G17" s="551">
        <v>6.2E-2</v>
      </c>
      <c r="H17" s="225">
        <f t="shared" si="1"/>
        <v>351</v>
      </c>
      <c r="I17" s="226">
        <f t="shared" si="0"/>
        <v>3.5059999999999994E-2</v>
      </c>
    </row>
    <row r="18" spans="1:9" ht="35.450000000000003" customHeight="1" thickBot="1" x14ac:dyDescent="0.3">
      <c r="A18" s="221" t="s">
        <v>46</v>
      </c>
      <c r="B18" s="545">
        <v>1276</v>
      </c>
      <c r="C18" s="552">
        <v>5.1999999999999998E-2</v>
      </c>
      <c r="D18" s="547">
        <v>699</v>
      </c>
      <c r="E18" s="553">
        <v>4.4999999999999998E-2</v>
      </c>
      <c r="F18" s="547">
        <v>14</v>
      </c>
      <c r="G18" s="551">
        <v>1.9E-2</v>
      </c>
      <c r="H18" s="225">
        <f t="shared" si="1"/>
        <v>563</v>
      </c>
      <c r="I18" s="226">
        <f t="shared" si="0"/>
        <v>5.1359999999999996E-2</v>
      </c>
    </row>
    <row r="19" spans="1:9" s="543" customFormat="1" ht="15.75" thickBot="1" x14ac:dyDescent="0.3">
      <c r="A19" s="633" t="s">
        <v>483</v>
      </c>
      <c r="C19" s="634"/>
    </row>
    <row r="20" spans="1:9" s="157" customFormat="1" x14ac:dyDescent="0.25">
      <c r="A20" s="631" t="s">
        <v>143</v>
      </c>
    </row>
    <row r="21" spans="1:9" s="157" customFormat="1" x14ac:dyDescent="0.25">
      <c r="A21" s="632" t="s">
        <v>148</v>
      </c>
    </row>
    <row r="22" spans="1:9" x14ac:dyDescent="0.25">
      <c r="A22" s="34" t="s">
        <v>565</v>
      </c>
    </row>
  </sheetData>
  <dataConsolidate/>
  <dataValidations count="19">
    <dataValidation allowBlank="1" showInputMessage="1" showErrorMessage="1" prompt="Employment Data Table heading Employment by Industry" sqref="A3" xr:uid="{00000000-0002-0000-0100-000000000000}"/>
    <dataValidation allowBlank="1" showInputMessage="1" showErrorMessage="1" prompt="Employment Data Table heading Unicorporated area 2" sqref="I3" xr:uid="{00000000-0002-0000-0100-000001000000}"/>
    <dataValidation allowBlank="1" showInputMessage="1" showErrorMessage="1" prompt="Employment Data Table heading San Benito County, California" sqref="B3" xr:uid="{00000000-0002-0000-0100-000002000000}"/>
    <dataValidation allowBlank="1" showInputMessage="1" showErrorMessage="1" prompt="Employment Data Table heading San Benito County, California 2" sqref="C3" xr:uid="{00000000-0002-0000-0100-000003000000}"/>
    <dataValidation allowBlank="1" showInputMessage="1" showErrorMessage="1" prompt="Employment Data Table heading Hollister, California" sqref="D3" xr:uid="{00000000-0002-0000-0100-000004000000}"/>
    <dataValidation allowBlank="1" showInputMessage="1" showErrorMessage="1" prompt="Employment Data Table heading Hollister, California 2" sqref="E3" xr:uid="{00000000-0002-0000-0100-000005000000}"/>
    <dataValidation allowBlank="1" showInputMessage="1" showErrorMessage="1" prompt="Employment Data Table heading San Juan Bautista, California " sqref="F3" xr:uid="{00000000-0002-0000-0100-000006000000}"/>
    <dataValidation allowBlank="1" showInputMessage="1" showErrorMessage="1" prompt="Employment Data Table heading San Juan Bautista, California 2" sqref="G3" xr:uid="{00000000-0002-0000-0100-000007000000}"/>
    <dataValidation allowBlank="1" showInputMessage="1" showErrorMessage="1" prompt="Employment Data Table heading Unicorporated area" sqref="H3" xr:uid="{00000000-0002-0000-0100-000008000000}"/>
    <dataValidation allowBlank="1" showInputMessage="1" showErrorMessage="1" prompt="San Benito County, California Subheading Estimate" sqref="B4" xr:uid="{00000000-0002-0000-0100-000009000000}"/>
    <dataValidation allowBlank="1" showInputMessage="1" showErrorMessage="1" prompt="San Benito County, California 2 Sub heading Percent" sqref="C4" xr:uid="{00000000-0002-0000-0100-00000A000000}"/>
    <dataValidation allowBlank="1" showInputMessage="1" showErrorMessage="1" prompt="Hollister, California Subheading Estimate" sqref="D4" xr:uid="{00000000-0002-0000-0100-00000B000000}"/>
    <dataValidation allowBlank="1" showInputMessage="1" showErrorMessage="1" prompt="Hollister, California 2 Sub heading Percent" sqref="E4" xr:uid="{00000000-0002-0000-0100-00000C000000}"/>
    <dataValidation allowBlank="1" showInputMessage="1" showErrorMessage="1" prompt="San Juan Bautista, California Subheading Estimate" sqref="F4" xr:uid="{00000000-0002-0000-0100-00000D000000}"/>
    <dataValidation allowBlank="1" showInputMessage="1" showErrorMessage="1" prompt="San Juan Bautista, California 2 Sub heading Percent" sqref="G4" xr:uid="{00000000-0002-0000-0100-00000E000000}"/>
    <dataValidation allowBlank="1" showInputMessage="1" showErrorMessage="1" prompt="Unicorporated area Subheading Estimate" sqref="H4" xr:uid="{00000000-0002-0000-0100-00000F000000}"/>
    <dataValidation allowBlank="1" showInputMessage="1" showErrorMessage="1" prompt="Unicorporated area 2 Sub heading Percent" sqref="I4" xr:uid="{00000000-0002-0000-0100-000010000000}"/>
    <dataValidation allowBlank="1" showInputMessage="1" showErrorMessage="1" prompt="Employment Table 2" sqref="A2" xr:uid="{00000000-0002-0000-0100-000011000000}"/>
    <dataValidation allowBlank="1" showInputMessage="1" showErrorMessage="1" prompt="this sheet contain one tables : table 2 employement by industry which is begins in cell  A3 to I18" sqref="A1" xr:uid="{00000000-0002-0000-0100-000012000000}"/>
  </dataValidations>
  <hyperlinks>
    <hyperlink ref="A21" r:id="rId1" xr:uid="{00000000-0004-0000-0100-000000000000}"/>
  </hyperlinks>
  <pageMargins left="0.7" right="0.7" top="0.75" bottom="0.75" header="0.3" footer="0.3"/>
  <pageSetup scale="42" fitToHeight="0" orientation="landscape" r:id="rId2"/>
  <headerFooter>
    <oddHeader xml:space="preserve">&amp;L5th Cycle Housing Element Data Package&amp;CGlenn County and Cities Within&amp;R9/8/2013
</oddHeader>
    <oddFooter>&amp;L&amp;A&amp;C&amp;"-,Bold"HCD-Housing Policy Division
&amp;RPage &amp;P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"/>
  <sheetViews>
    <sheetView topLeftCell="A18" zoomScale="80" zoomScaleNormal="80" workbookViewId="0">
      <selection activeCell="C31" sqref="C31"/>
    </sheetView>
  </sheetViews>
  <sheetFormatPr defaultRowHeight="15" x14ac:dyDescent="0.25"/>
  <cols>
    <col min="1" max="1" width="34.85546875" style="34" customWidth="1"/>
    <col min="2" max="2" width="39.140625" style="34" customWidth="1"/>
    <col min="3" max="3" width="19" style="34" customWidth="1"/>
    <col min="4" max="4" width="20.85546875" style="34" customWidth="1"/>
    <col min="5" max="5" width="19.7109375" style="34" hidden="1" customWidth="1"/>
    <col min="6" max="6" width="17.42578125" style="34" customWidth="1"/>
    <col min="7" max="7" width="21.42578125" style="34" customWidth="1"/>
    <col min="8" max="8" width="37.5703125" style="34" customWidth="1"/>
    <col min="9" max="9" width="1.85546875" style="34" hidden="1" customWidth="1"/>
    <col min="10" max="10" width="11.140625" style="34" hidden="1" customWidth="1"/>
    <col min="11" max="11" width="20.7109375" style="34" hidden="1" customWidth="1"/>
    <col min="12" max="16384" width="9.140625" style="34"/>
  </cols>
  <sheetData>
    <row r="1" spans="1:11" ht="45" x14ac:dyDescent="0.25">
      <c r="A1" s="146" t="s">
        <v>556</v>
      </c>
    </row>
    <row r="2" spans="1:11" ht="32.25" customHeight="1" x14ac:dyDescent="0.3">
      <c r="A2" s="3" t="s">
        <v>49</v>
      </c>
    </row>
    <row r="3" spans="1:11" ht="35.25" customHeight="1" x14ac:dyDescent="0.25">
      <c r="A3" s="232" t="s">
        <v>257</v>
      </c>
      <c r="B3" s="233" t="s">
        <v>469</v>
      </c>
      <c r="C3" s="233" t="s">
        <v>476</v>
      </c>
      <c r="D3" s="233" t="s">
        <v>473</v>
      </c>
      <c r="E3" s="228" t="s">
        <v>452</v>
      </c>
      <c r="F3" s="233" t="s">
        <v>503</v>
      </c>
      <c r="G3" s="233" t="s">
        <v>504</v>
      </c>
      <c r="H3" s="233" t="s">
        <v>505</v>
      </c>
      <c r="I3" s="228"/>
      <c r="J3" s="228"/>
      <c r="K3" s="228"/>
    </row>
    <row r="4" spans="1:11" ht="35.450000000000003" customHeight="1" x14ac:dyDescent="0.25">
      <c r="A4" s="444" t="s">
        <v>521</v>
      </c>
      <c r="B4" s="444" t="s">
        <v>521</v>
      </c>
      <c r="C4" s="444" t="s">
        <v>521</v>
      </c>
      <c r="D4" s="445" t="s">
        <v>253</v>
      </c>
      <c r="E4" s="445"/>
      <c r="F4" s="445" t="s">
        <v>250</v>
      </c>
      <c r="G4" s="445" t="s">
        <v>251</v>
      </c>
      <c r="H4" s="446" t="s">
        <v>258</v>
      </c>
    </row>
    <row r="5" spans="1:11" ht="35.450000000000003" customHeight="1" x14ac:dyDescent="0.25">
      <c r="A5" s="234" t="s">
        <v>469</v>
      </c>
      <c r="B5" s="234" t="s">
        <v>469</v>
      </c>
      <c r="C5" s="234" t="s">
        <v>469</v>
      </c>
      <c r="D5" s="235" t="s">
        <v>47</v>
      </c>
      <c r="E5" s="235"/>
      <c r="F5" s="235" t="s">
        <v>47</v>
      </c>
      <c r="G5" s="235" t="s">
        <v>47</v>
      </c>
      <c r="H5" s="557" t="s">
        <v>47</v>
      </c>
    </row>
    <row r="6" spans="1:11" ht="35.450000000000003" customHeight="1" x14ac:dyDescent="0.25">
      <c r="A6" s="236" t="s">
        <v>50</v>
      </c>
      <c r="B6" s="234" t="s">
        <v>469</v>
      </c>
      <c r="C6" s="234" t="s">
        <v>469</v>
      </c>
      <c r="D6" s="554">
        <v>16840</v>
      </c>
      <c r="E6" s="237">
        <v>9483</v>
      </c>
      <c r="F6" s="555">
        <v>10357</v>
      </c>
      <c r="G6" s="240">
        <v>586</v>
      </c>
      <c r="H6" s="156">
        <f t="shared" ref="H6" si="0">D6-F6-G6</f>
        <v>5897</v>
      </c>
    </row>
    <row r="7" spans="1:11" ht="35.450000000000003" customHeight="1" x14ac:dyDescent="0.25">
      <c r="A7" s="238" t="s">
        <v>51</v>
      </c>
      <c r="B7" s="234" t="s">
        <v>469</v>
      </c>
      <c r="C7" s="234" t="s">
        <v>469</v>
      </c>
      <c r="D7" s="555">
        <v>10828</v>
      </c>
      <c r="E7" s="556">
        <v>6281</v>
      </c>
      <c r="F7" s="555">
        <v>6257</v>
      </c>
      <c r="G7" s="240">
        <v>242</v>
      </c>
      <c r="H7" s="156">
        <v>3573</v>
      </c>
    </row>
    <row r="8" spans="1:11" ht="35.450000000000003" customHeight="1" x14ac:dyDescent="0.25">
      <c r="A8" s="238" t="s">
        <v>52</v>
      </c>
      <c r="B8" s="234" t="s">
        <v>469</v>
      </c>
      <c r="C8" s="234" t="s">
        <v>469</v>
      </c>
      <c r="D8" s="555">
        <v>7312</v>
      </c>
      <c r="E8" s="556">
        <v>4242</v>
      </c>
      <c r="F8" s="555">
        <v>3921</v>
      </c>
      <c r="G8" s="240">
        <v>172</v>
      </c>
      <c r="H8" s="156">
        <v>2378</v>
      </c>
    </row>
    <row r="9" spans="1:11" ht="35.450000000000003" customHeight="1" x14ac:dyDescent="0.25">
      <c r="A9" s="238" t="s">
        <v>53</v>
      </c>
      <c r="B9" s="234" t="s">
        <v>469</v>
      </c>
      <c r="C9" s="234" t="s">
        <v>469</v>
      </c>
      <c r="D9" s="555">
        <v>3028</v>
      </c>
      <c r="E9" s="556">
        <v>1854</v>
      </c>
      <c r="F9" s="555">
        <v>2034</v>
      </c>
      <c r="G9" s="240">
        <v>62</v>
      </c>
      <c r="H9" s="156">
        <v>1070</v>
      </c>
    </row>
    <row r="10" spans="1:11" ht="35.450000000000003" customHeight="1" x14ac:dyDescent="0.25">
      <c r="A10" s="238" t="s">
        <v>54</v>
      </c>
      <c r="B10" s="234" t="s">
        <v>469</v>
      </c>
      <c r="C10" s="234" t="s">
        <v>469</v>
      </c>
      <c r="D10" s="240">
        <v>403</v>
      </c>
      <c r="E10" s="241">
        <v>177</v>
      </c>
      <c r="F10" s="240">
        <v>262</v>
      </c>
      <c r="G10" s="240">
        <v>8</v>
      </c>
      <c r="H10" s="156">
        <v>117</v>
      </c>
    </row>
    <row r="11" spans="1:11" ht="35.450000000000003" customHeight="1" x14ac:dyDescent="0.25">
      <c r="A11" s="238" t="s">
        <v>55</v>
      </c>
      <c r="B11" s="234" t="s">
        <v>469</v>
      </c>
      <c r="C11" s="234" t="s">
        <v>469</v>
      </c>
      <c r="D11" s="240">
        <v>35</v>
      </c>
      <c r="E11" s="241">
        <v>8</v>
      </c>
      <c r="F11" s="240">
        <v>23</v>
      </c>
      <c r="G11" s="240">
        <v>0</v>
      </c>
      <c r="H11" s="156">
        <v>8</v>
      </c>
    </row>
    <row r="12" spans="1:11" ht="35.450000000000003" customHeight="1" x14ac:dyDescent="0.25">
      <c r="A12" s="238" t="s">
        <v>56</v>
      </c>
      <c r="B12" s="234" t="s">
        <v>469</v>
      </c>
      <c r="C12" s="234" t="s">
        <v>469</v>
      </c>
      <c r="D12" s="240">
        <v>50</v>
      </c>
      <c r="E12" s="241">
        <v>0</v>
      </c>
      <c r="F12" s="240">
        <v>17</v>
      </c>
      <c r="G12" s="240">
        <v>0</v>
      </c>
      <c r="H12" s="156">
        <v>0</v>
      </c>
    </row>
    <row r="13" spans="1:11" ht="35.450000000000003" customHeight="1" x14ac:dyDescent="0.25">
      <c r="A13" s="238" t="s">
        <v>57</v>
      </c>
      <c r="B13" s="234" t="s">
        <v>469</v>
      </c>
      <c r="C13" s="234" t="s">
        <v>469</v>
      </c>
      <c r="D13" s="555">
        <v>6012</v>
      </c>
      <c r="E13" s="556">
        <v>3202</v>
      </c>
      <c r="F13" s="555">
        <v>4100</v>
      </c>
      <c r="G13" s="240">
        <v>344</v>
      </c>
      <c r="H13" s="156">
        <v>1312</v>
      </c>
    </row>
    <row r="14" spans="1:11" ht="35.450000000000003" customHeight="1" x14ac:dyDescent="0.25">
      <c r="A14" s="238" t="s">
        <v>52</v>
      </c>
      <c r="B14" s="234" t="s">
        <v>469</v>
      </c>
      <c r="C14" s="234" t="s">
        <v>469</v>
      </c>
      <c r="D14" s="555">
        <v>2541</v>
      </c>
      <c r="E14" s="556">
        <v>1720</v>
      </c>
      <c r="F14" s="555">
        <v>1510</v>
      </c>
      <c r="G14" s="240">
        <v>168</v>
      </c>
      <c r="H14" s="156">
        <v>669</v>
      </c>
    </row>
    <row r="15" spans="1:11" ht="35.450000000000003" customHeight="1" x14ac:dyDescent="0.25">
      <c r="A15" s="238" t="s">
        <v>53</v>
      </c>
      <c r="B15" s="234" t="s">
        <v>469</v>
      </c>
      <c r="C15" s="234" t="s">
        <v>469</v>
      </c>
      <c r="D15" s="555">
        <v>2626</v>
      </c>
      <c r="E15" s="556">
        <v>1329</v>
      </c>
      <c r="F15" s="555">
        <v>1982</v>
      </c>
      <c r="G15" s="240">
        <v>124</v>
      </c>
      <c r="H15" s="156">
        <v>533</v>
      </c>
    </row>
    <row r="16" spans="1:11" ht="35.450000000000003" customHeight="1" x14ac:dyDescent="0.25">
      <c r="A16" s="238" t="s">
        <v>54</v>
      </c>
      <c r="B16" s="234" t="s">
        <v>469</v>
      </c>
      <c r="C16" s="234" t="s">
        <v>469</v>
      </c>
      <c r="D16" s="240">
        <v>501</v>
      </c>
      <c r="E16" s="241">
        <v>114</v>
      </c>
      <c r="F16" s="240">
        <v>365</v>
      </c>
      <c r="G16" s="240">
        <v>49</v>
      </c>
      <c r="H16" s="156">
        <v>100</v>
      </c>
    </row>
    <row r="17" spans="1:11" ht="35.450000000000003" customHeight="1" x14ac:dyDescent="0.25">
      <c r="A17" s="238" t="s">
        <v>55</v>
      </c>
      <c r="B17" s="234" t="s">
        <v>469</v>
      </c>
      <c r="C17" s="234" t="s">
        <v>469</v>
      </c>
      <c r="D17" s="240">
        <v>254</v>
      </c>
      <c r="E17" s="241">
        <v>27</v>
      </c>
      <c r="F17" s="240">
        <v>153</v>
      </c>
      <c r="G17" s="240">
        <v>3</v>
      </c>
      <c r="H17" s="156">
        <v>6</v>
      </c>
    </row>
    <row r="18" spans="1:11" ht="35.450000000000003" customHeight="1" thickBot="1" x14ac:dyDescent="0.3">
      <c r="A18" s="239" t="s">
        <v>56</v>
      </c>
      <c r="B18" s="234" t="s">
        <v>469</v>
      </c>
      <c r="C18" s="234" t="s">
        <v>469</v>
      </c>
      <c r="D18" s="240">
        <v>90</v>
      </c>
      <c r="E18" s="241">
        <v>12</v>
      </c>
      <c r="F18" s="240">
        <v>90</v>
      </c>
      <c r="G18" s="240">
        <v>0</v>
      </c>
      <c r="H18" s="156">
        <v>4</v>
      </c>
    </row>
    <row r="19" spans="1:11" ht="35.450000000000003" customHeight="1" x14ac:dyDescent="0.25">
      <c r="A19" s="158" t="s">
        <v>58</v>
      </c>
      <c r="B19" s="159" t="s">
        <v>59</v>
      </c>
      <c r="C19" s="159" t="s">
        <v>65</v>
      </c>
      <c r="D19" s="160">
        <f>D10+D11+D12</f>
        <v>488</v>
      </c>
      <c r="E19" s="160">
        <v>185</v>
      </c>
      <c r="F19" s="160">
        <f>F10+F11+F12</f>
        <v>302</v>
      </c>
      <c r="G19" s="160">
        <f>G10+G11+G12</f>
        <v>8</v>
      </c>
      <c r="H19" s="160">
        <f>H10+H11+H12</f>
        <v>125</v>
      </c>
      <c r="I19" s="229" t="e">
        <f>(#REF!+#REF!+#REF!)</f>
        <v>#REF!</v>
      </c>
      <c r="J19" s="229" t="e">
        <f>(#REF!+#REF!+#REF!)</f>
        <v>#REF!</v>
      </c>
      <c r="K19" s="230">
        <f>(H10+H11+H12)</f>
        <v>125</v>
      </c>
    </row>
    <row r="20" spans="1:11" ht="35.450000000000003" customHeight="1" x14ac:dyDescent="0.25">
      <c r="A20" s="161" t="s">
        <v>60</v>
      </c>
      <c r="B20" s="162" t="s">
        <v>59</v>
      </c>
      <c r="C20" s="162" t="s">
        <v>65</v>
      </c>
      <c r="D20" s="156">
        <f>D16+D17+D18</f>
        <v>845</v>
      </c>
      <c r="E20" s="156">
        <v>153</v>
      </c>
      <c r="F20" s="156">
        <f>F16+F17+F18</f>
        <v>608</v>
      </c>
      <c r="G20" s="156">
        <f>G16+G17+G18</f>
        <v>52</v>
      </c>
      <c r="H20" s="156">
        <f>H16+H17+H18</f>
        <v>110</v>
      </c>
      <c r="I20" s="165">
        <f>H16+H17+H18</f>
        <v>110</v>
      </c>
      <c r="J20" s="165" t="e">
        <f>(#REF!+#REF!+#REF!)</f>
        <v>#REF!</v>
      </c>
      <c r="K20" s="231">
        <f>(H16+H17+H18)</f>
        <v>110</v>
      </c>
    </row>
    <row r="21" spans="1:11" ht="35.450000000000003" customHeight="1" thickBot="1" x14ac:dyDescent="0.3">
      <c r="A21" s="54" t="s">
        <v>61</v>
      </c>
      <c r="B21" s="55"/>
      <c r="C21" s="5" t="s">
        <v>65</v>
      </c>
      <c r="D21" s="6">
        <f>D19+D20</f>
        <v>1333</v>
      </c>
      <c r="E21" s="6">
        <v>338</v>
      </c>
      <c r="F21" s="6">
        <f>F19+F20</f>
        <v>910</v>
      </c>
      <c r="G21" s="6">
        <f>G19+G20</f>
        <v>60</v>
      </c>
      <c r="H21" s="6">
        <f>H19+H20</f>
        <v>235</v>
      </c>
      <c r="I21" s="165" t="e">
        <f>(#REF!+#REF!+#REF!)</f>
        <v>#REF!</v>
      </c>
      <c r="J21" s="6" t="e">
        <f t="shared" ref="J21:K21" si="1">J19+J20</f>
        <v>#REF!</v>
      </c>
      <c r="K21" s="7">
        <f t="shared" si="1"/>
        <v>235</v>
      </c>
    </row>
    <row r="22" spans="1:11" ht="35.450000000000003" customHeight="1" x14ac:dyDescent="0.25">
      <c r="A22" s="158" t="s">
        <v>58</v>
      </c>
      <c r="B22" s="159" t="s">
        <v>63</v>
      </c>
      <c r="C22" s="159" t="s">
        <v>64</v>
      </c>
      <c r="D22" s="160">
        <f>D11+D12</f>
        <v>85</v>
      </c>
      <c r="E22" s="160">
        <f t="shared" ref="E22:H22" si="2">E11+E12</f>
        <v>8</v>
      </c>
      <c r="F22" s="160">
        <f t="shared" si="2"/>
        <v>40</v>
      </c>
      <c r="G22" s="160">
        <f t="shared" si="2"/>
        <v>0</v>
      </c>
      <c r="H22" s="160">
        <f t="shared" si="2"/>
        <v>8</v>
      </c>
      <c r="I22" s="165" t="e">
        <f>(#REF!+#REF!+#REF!)</f>
        <v>#REF!</v>
      </c>
      <c r="J22" s="229" t="e">
        <f>(#REF!+#REF!)</f>
        <v>#REF!</v>
      </c>
      <c r="K22" s="230">
        <f>(H11+H12)</f>
        <v>8</v>
      </c>
    </row>
    <row r="23" spans="1:11" ht="35.450000000000003" customHeight="1" x14ac:dyDescent="0.25">
      <c r="A23" s="163" t="s">
        <v>60</v>
      </c>
      <c r="B23" s="164" t="s">
        <v>63</v>
      </c>
      <c r="C23" s="164" t="s">
        <v>64</v>
      </c>
      <c r="D23" s="165">
        <f>D17+D18</f>
        <v>344</v>
      </c>
      <c r="E23" s="165">
        <f t="shared" ref="E23" si="3">E12+E13</f>
        <v>3202</v>
      </c>
      <c r="F23" s="165">
        <f t="shared" ref="F23:H23" si="4">F17+F18</f>
        <v>243</v>
      </c>
      <c r="G23" s="165">
        <f t="shared" si="4"/>
        <v>3</v>
      </c>
      <c r="H23" s="165">
        <f t="shared" si="4"/>
        <v>10</v>
      </c>
      <c r="I23" s="165" t="e">
        <f>(#REF!+#REF!+#REF!)</f>
        <v>#REF!</v>
      </c>
      <c r="J23" s="165" t="e">
        <f>(#REF!+#REF!)</f>
        <v>#REF!</v>
      </c>
      <c r="K23" s="231">
        <f>(H17+H18)</f>
        <v>10</v>
      </c>
    </row>
    <row r="24" spans="1:11" ht="35.450000000000003" customHeight="1" thickBot="1" x14ac:dyDescent="0.3">
      <c r="A24" s="63" t="s">
        <v>66</v>
      </c>
      <c r="B24" s="64"/>
      <c r="C24" s="6" t="s">
        <v>64</v>
      </c>
      <c r="D24" s="6">
        <f>D22+D23</f>
        <v>429</v>
      </c>
      <c r="E24" s="6">
        <v>47</v>
      </c>
      <c r="F24" s="6">
        <f t="shared" ref="F24:H24" si="5">F22+F23</f>
        <v>283</v>
      </c>
      <c r="G24" s="6">
        <f t="shared" si="5"/>
        <v>3</v>
      </c>
      <c r="H24" s="6">
        <f t="shared" si="5"/>
        <v>18</v>
      </c>
      <c r="I24" s="165" t="e">
        <f>(#REF!+#REF!+#REF!)</f>
        <v>#REF!</v>
      </c>
      <c r="J24" s="8" t="e">
        <f t="shared" ref="J24" si="6">J22+J23</f>
        <v>#REF!</v>
      </c>
      <c r="K24" s="9">
        <f t="shared" ref="K24" si="7">K22+K23</f>
        <v>18</v>
      </c>
    </row>
    <row r="25" spans="1:11" s="10" customFormat="1" ht="15.75" thickBot="1" x14ac:dyDescent="0.3">
      <c r="A25" s="166" t="s">
        <v>256</v>
      </c>
      <c r="B25" s="107"/>
      <c r="C25" s="107"/>
      <c r="D25" s="107"/>
      <c r="E25" s="107"/>
      <c r="F25" s="107"/>
      <c r="G25" s="107"/>
      <c r="H25" s="107"/>
      <c r="I25" s="11"/>
      <c r="J25" s="11"/>
      <c r="K25" s="12"/>
    </row>
    <row r="26" spans="1:11" s="543" customFormat="1" x14ac:dyDescent="0.25">
      <c r="A26" s="543" t="s">
        <v>565</v>
      </c>
    </row>
  </sheetData>
  <dataValidations count="11">
    <dataValidation allowBlank="1" showInputMessage="1" showErrorMessage="1" prompt="Overcrowded Households (2012) Data Table heading Unincorporated San Benito County" sqref="H4" xr:uid="{00000000-0002-0000-0200-000000000000}"/>
    <dataValidation allowBlank="1" showInputMessage="1" showErrorMessage="1" prompt="Overcrowded Households (2012) Data Table heading San Benito County, California" sqref="D4" xr:uid="{00000000-0002-0000-0200-000001000000}"/>
    <dataValidation allowBlank="1" showInputMessage="1" showErrorMessage="1" prompt="Overcrowded Households (2012) Data Table heading Hollister" sqref="F4" xr:uid="{00000000-0002-0000-0200-000002000000}"/>
    <dataValidation allowBlank="1" showInputMessage="1" showErrorMessage="1" prompt="Overcrowded Households (2012) Data Table heading San Juan Bautista" sqref="G4" xr:uid="{00000000-0002-0000-0200-000003000000}"/>
    <dataValidation allowBlank="1" showInputMessage="1" showErrorMessage="1" prompt="San Benito County, California Sub heading Estimate" sqref="D5" xr:uid="{00000000-0002-0000-0200-000004000000}"/>
    <dataValidation allowBlank="1" showInputMessage="1" showErrorMessage="1" prompt="Hollister Sub heading Estimate" sqref="F5" xr:uid="{00000000-0002-0000-0200-000005000000}"/>
    <dataValidation allowBlank="1" showInputMessage="1" showErrorMessage="1" prompt="San Juan Bautista Sub heading Estimate" sqref="G5" xr:uid="{00000000-0002-0000-0200-000006000000}"/>
    <dataValidation allowBlank="1" showInputMessage="1" showErrorMessage="1" prompt="Unincorporated San Benito County Sub heading Estimate" sqref="H5" xr:uid="{00000000-0002-0000-0200-000007000000}"/>
    <dataValidation allowBlank="1" showInputMessage="1" showErrorMessage="1" prompt="Overcrowded Households (2012)" sqref="A3" xr:uid="{00000000-0002-0000-0200-000008000000}"/>
    <dataValidation allowBlank="1" showInputMessage="1" showErrorMessage="1" prompt="Overcrowding Table 3" sqref="A2" xr:uid="{00000000-0002-0000-0200-000009000000}"/>
    <dataValidation allowBlank="1" showInputMessage="1" showErrorMessage="1" prompt="this sheet contain one tables : table 3 Overcrowded Households (2012) which is begins in cell  A3 to H24" sqref="A1" xr:uid="{00000000-0002-0000-0200-00000A000000}"/>
  </dataValidations>
  <hyperlinks>
    <hyperlink ref="A25" r:id="rId1" xr:uid="{00000000-0004-0000-0200-000000000000}"/>
  </hyperlinks>
  <pageMargins left="0.7" right="0.7" top="0.75" bottom="0.75" header="0.3" footer="0.3"/>
  <pageSetup scale="78" orientation="landscape" r:id="rId2"/>
  <headerFooter>
    <oddHeader xml:space="preserve">&amp;L5th Cycle Housing Element Data Package&amp;CGlenn County and Cities Within&amp;R9/8/2013
</oddHeader>
    <oddFooter>&amp;L&amp;A&amp;C&amp;"-,Bold"HCD-Housing Policy Division
&amp;RPage &amp;P</oddFooter>
  </headerFooter>
  <colBreaks count="1" manualBreakCount="1">
    <brk id="8" min="1" max="24" man="1"/>
  </colBreak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7"/>
  <sheetViews>
    <sheetView topLeftCell="A193" zoomScaleNormal="100" workbookViewId="0">
      <selection activeCell="A205" sqref="A205"/>
    </sheetView>
  </sheetViews>
  <sheetFormatPr defaultRowHeight="15" x14ac:dyDescent="0.25"/>
  <cols>
    <col min="1" max="1" width="67.28515625" style="269" customWidth="1"/>
    <col min="2" max="2" width="14" style="34" customWidth="1"/>
    <col min="3" max="3" width="32.7109375" style="34" customWidth="1"/>
    <col min="4" max="5" width="11" style="34" customWidth="1"/>
    <col min="6" max="6" width="58.42578125" style="34" customWidth="1"/>
    <col min="7" max="7" width="19.42578125" style="34" customWidth="1"/>
    <col min="8" max="8" width="39.28515625" style="34" customWidth="1"/>
    <col min="9" max="10" width="9.140625" style="34"/>
    <col min="11" max="11" width="64.5703125" style="34" customWidth="1"/>
    <col min="12" max="12" width="12.28515625" style="34" customWidth="1"/>
    <col min="13" max="13" width="41.28515625" style="34" customWidth="1"/>
    <col min="14" max="16384" width="9.140625" style="34"/>
  </cols>
  <sheetData>
    <row r="1" spans="1:3" ht="45" x14ac:dyDescent="0.25">
      <c r="A1" s="146" t="s">
        <v>465</v>
      </c>
    </row>
    <row r="2" spans="1:3" ht="19.5" x14ac:dyDescent="0.3">
      <c r="A2" s="103" t="s">
        <v>439</v>
      </c>
      <c r="B2" s="103"/>
      <c r="C2" s="103"/>
    </row>
    <row r="3" spans="1:3" ht="35.450000000000003" customHeight="1" x14ac:dyDescent="0.25">
      <c r="A3" s="447" t="s">
        <v>400</v>
      </c>
      <c r="B3" s="448" t="s">
        <v>3</v>
      </c>
      <c r="C3" s="449" t="s">
        <v>401</v>
      </c>
    </row>
    <row r="4" spans="1:3" ht="35.450000000000003" customHeight="1" x14ac:dyDescent="0.25">
      <c r="A4" s="65" t="s">
        <v>402</v>
      </c>
      <c r="B4" s="45">
        <v>16785</v>
      </c>
      <c r="C4" s="66">
        <v>1</v>
      </c>
    </row>
    <row r="5" spans="1:3" ht="35.450000000000003" customHeight="1" x14ac:dyDescent="0.25">
      <c r="A5" s="242" t="s">
        <v>403</v>
      </c>
      <c r="B5" s="243">
        <v>6085</v>
      </c>
      <c r="C5" s="76">
        <v>0.36252606493893358</v>
      </c>
    </row>
    <row r="6" spans="1:3" ht="35.450000000000003" customHeight="1" thickBot="1" x14ac:dyDescent="0.3">
      <c r="A6" s="244" t="s">
        <v>404</v>
      </c>
      <c r="B6" s="172">
        <v>10700</v>
      </c>
      <c r="C6" s="77">
        <v>0.63747393506106642</v>
      </c>
    </row>
    <row r="7" spans="1:3" ht="35.450000000000003" customHeight="1" x14ac:dyDescent="0.25">
      <c r="A7" s="245" t="s">
        <v>405</v>
      </c>
      <c r="B7" s="171">
        <v>6525</v>
      </c>
      <c r="C7" s="78">
        <v>0.38873994638069703</v>
      </c>
    </row>
    <row r="8" spans="1:3" ht="35.450000000000003" customHeight="1" x14ac:dyDescent="0.25">
      <c r="A8" s="246" t="s">
        <v>406</v>
      </c>
      <c r="B8" s="247">
        <v>3785</v>
      </c>
      <c r="C8" s="79">
        <v>0.22549895740244266</v>
      </c>
    </row>
    <row r="9" spans="1:3" ht="35.450000000000003" customHeight="1" x14ac:dyDescent="0.25">
      <c r="A9" s="246" t="s">
        <v>407</v>
      </c>
      <c r="B9" s="248">
        <v>2740</v>
      </c>
      <c r="C9" s="79">
        <v>0.1632409889782544</v>
      </c>
    </row>
    <row r="10" spans="1:3" ht="35.450000000000003" customHeight="1" x14ac:dyDescent="0.25">
      <c r="A10" s="246" t="s">
        <v>408</v>
      </c>
      <c r="B10" s="46">
        <v>1380</v>
      </c>
      <c r="C10" s="79">
        <v>8.2216264521894553E-2</v>
      </c>
    </row>
    <row r="11" spans="1:3" ht="35.450000000000003" customHeight="1" thickBot="1" x14ac:dyDescent="0.3">
      <c r="A11" s="249" t="s">
        <v>409</v>
      </c>
      <c r="B11" s="47">
        <v>735</v>
      </c>
      <c r="C11" s="80">
        <v>4.3789097408400354E-2</v>
      </c>
    </row>
    <row r="12" spans="1:3" ht="35.450000000000003" customHeight="1" x14ac:dyDescent="0.25">
      <c r="A12" s="250" t="s">
        <v>410</v>
      </c>
      <c r="B12" s="248">
        <v>2820</v>
      </c>
      <c r="C12" s="69">
        <v>0.1680071492403932</v>
      </c>
    </row>
    <row r="13" spans="1:3" ht="35.450000000000003" customHeight="1" x14ac:dyDescent="0.25">
      <c r="A13" s="251" t="s">
        <v>411</v>
      </c>
      <c r="B13" s="247">
        <v>1600</v>
      </c>
      <c r="C13" s="70">
        <v>9.5323205242776293E-2</v>
      </c>
    </row>
    <row r="14" spans="1:3" ht="35.450000000000003" customHeight="1" x14ac:dyDescent="0.25">
      <c r="A14" s="252" t="s">
        <v>412</v>
      </c>
      <c r="B14" s="253">
        <v>1220</v>
      </c>
      <c r="C14" s="71">
        <v>7.268394399761692E-2</v>
      </c>
    </row>
    <row r="15" spans="1:3" ht="35.450000000000003" customHeight="1" x14ac:dyDescent="0.25">
      <c r="A15" s="254" t="s">
        <v>413</v>
      </c>
      <c r="B15" s="248">
        <v>1450</v>
      </c>
      <c r="C15" s="81">
        <v>8.6386654751266015E-2</v>
      </c>
    </row>
    <row r="16" spans="1:3" ht="35.450000000000003" customHeight="1" x14ac:dyDescent="0.25">
      <c r="A16" s="255" t="s">
        <v>414</v>
      </c>
      <c r="B16" s="247">
        <v>945</v>
      </c>
      <c r="C16" s="79">
        <v>5.6300268096514748E-2</v>
      </c>
    </row>
    <row r="17" spans="1:3" ht="35.450000000000003" customHeight="1" x14ac:dyDescent="0.25">
      <c r="A17" s="255" t="s">
        <v>415</v>
      </c>
      <c r="B17" s="248">
        <v>505</v>
      </c>
      <c r="C17" s="79">
        <v>3.0086386654751267E-2</v>
      </c>
    </row>
    <row r="18" spans="1:3" ht="35.450000000000003" customHeight="1" x14ac:dyDescent="0.25">
      <c r="A18" s="254" t="s">
        <v>416</v>
      </c>
      <c r="B18" s="247">
        <v>745</v>
      </c>
      <c r="C18" s="81">
        <v>4.4384867441167708E-2</v>
      </c>
    </row>
    <row r="19" spans="1:3" ht="35.450000000000003" customHeight="1" thickBot="1" x14ac:dyDescent="0.3">
      <c r="A19" s="256" t="s">
        <v>417</v>
      </c>
      <c r="B19" s="257">
        <v>625</v>
      </c>
      <c r="C19" s="72">
        <v>3.7235627047959491E-2</v>
      </c>
    </row>
    <row r="20" spans="1:3" ht="35.450000000000003" customHeight="1" x14ac:dyDescent="0.25">
      <c r="A20" s="258" t="s">
        <v>418</v>
      </c>
      <c r="B20" s="259">
        <v>4400</v>
      </c>
      <c r="C20" s="73">
        <v>0.26213881441763481</v>
      </c>
    </row>
    <row r="21" spans="1:3" ht="35.450000000000003" customHeight="1" x14ac:dyDescent="0.25">
      <c r="A21" s="260" t="s">
        <v>419</v>
      </c>
      <c r="B21" s="247">
        <v>2745</v>
      </c>
      <c r="C21" s="74">
        <v>0.16353887399463807</v>
      </c>
    </row>
    <row r="22" spans="1:3" ht="35.450000000000003" customHeight="1" x14ac:dyDescent="0.25">
      <c r="A22" s="261" t="s">
        <v>420</v>
      </c>
      <c r="B22" s="253">
        <v>1655</v>
      </c>
      <c r="C22" s="75">
        <v>9.8599940422996718E-2</v>
      </c>
    </row>
    <row r="23" spans="1:3" ht="35.450000000000003" customHeight="1" x14ac:dyDescent="0.25">
      <c r="A23" s="254" t="s">
        <v>413</v>
      </c>
      <c r="B23" s="247">
        <v>1685</v>
      </c>
      <c r="C23" s="81">
        <v>0.10038725052129878</v>
      </c>
    </row>
    <row r="24" spans="1:3" ht="35.450000000000003" customHeight="1" x14ac:dyDescent="0.25">
      <c r="A24" s="254" t="s">
        <v>416</v>
      </c>
      <c r="B24" s="248">
        <v>1295</v>
      </c>
      <c r="C24" s="81">
        <v>7.7152219243372053E-2</v>
      </c>
    </row>
    <row r="25" spans="1:3" ht="35.450000000000003" customHeight="1" thickBot="1" x14ac:dyDescent="0.3">
      <c r="A25" s="262" t="s">
        <v>417</v>
      </c>
      <c r="B25" s="257">
        <v>1420</v>
      </c>
      <c r="C25" s="82">
        <v>8.4599344652963954E-2</v>
      </c>
    </row>
    <row r="26" spans="1:3" ht="35.450000000000003" customHeight="1" x14ac:dyDescent="0.25">
      <c r="A26" s="111" t="s">
        <v>421</v>
      </c>
      <c r="B26" s="259">
        <v>8385</v>
      </c>
      <c r="C26" s="108">
        <v>0.49955317247542447</v>
      </c>
    </row>
    <row r="27" spans="1:3" ht="35.450000000000003" customHeight="1" x14ac:dyDescent="0.25">
      <c r="A27" s="112" t="s">
        <v>422</v>
      </c>
      <c r="B27" s="248">
        <v>3135</v>
      </c>
      <c r="C27" s="109">
        <v>0.18677390527256479</v>
      </c>
    </row>
    <row r="28" spans="1:3" ht="35.450000000000003" customHeight="1" x14ac:dyDescent="0.25">
      <c r="A28" s="113" t="s">
        <v>423</v>
      </c>
      <c r="B28" s="248">
        <v>5250</v>
      </c>
      <c r="C28" s="110">
        <v>0.3127792672028597</v>
      </c>
    </row>
    <row r="29" spans="1:3" ht="35.450000000000003" customHeight="1" x14ac:dyDescent="0.25">
      <c r="A29" s="34"/>
      <c r="C29" s="37"/>
    </row>
    <row r="30" spans="1:3" ht="35.450000000000003" customHeight="1" x14ac:dyDescent="0.25">
      <c r="A30" s="34" t="s">
        <v>438</v>
      </c>
    </row>
    <row r="31" spans="1:3" ht="35.450000000000003" customHeight="1" x14ac:dyDescent="0.25">
      <c r="A31" s="447" t="s">
        <v>424</v>
      </c>
      <c r="B31" s="448" t="s">
        <v>3</v>
      </c>
      <c r="C31" s="448" t="s">
        <v>401</v>
      </c>
    </row>
    <row r="32" spans="1:3" ht="35.450000000000003" customHeight="1" x14ac:dyDescent="0.25">
      <c r="A32" s="263" t="s">
        <v>425</v>
      </c>
      <c r="B32" s="264">
        <v>6085</v>
      </c>
      <c r="C32" s="38">
        <v>1</v>
      </c>
    </row>
    <row r="33" spans="1:3" ht="35.450000000000003" customHeight="1" thickBot="1" x14ac:dyDescent="0.3">
      <c r="A33" s="265" t="s">
        <v>426</v>
      </c>
      <c r="B33" s="247">
        <v>3785</v>
      </c>
      <c r="C33" s="39">
        <v>0.6220213640098603</v>
      </c>
    </row>
    <row r="34" spans="1:3" ht="35.450000000000003" customHeight="1" x14ac:dyDescent="0.25">
      <c r="A34" s="245" t="s">
        <v>427</v>
      </c>
      <c r="B34" s="173">
        <v>1145</v>
      </c>
      <c r="C34" s="40">
        <v>0.18816762530813474</v>
      </c>
    </row>
    <row r="35" spans="1:3" ht="35.450000000000003" customHeight="1" x14ac:dyDescent="0.25">
      <c r="A35" s="254" t="s">
        <v>413</v>
      </c>
      <c r="B35" s="247">
        <v>160</v>
      </c>
      <c r="C35" s="41">
        <v>2.6294165981922801E-2</v>
      </c>
    </row>
    <row r="36" spans="1:3" ht="35.450000000000003" customHeight="1" x14ac:dyDescent="0.25">
      <c r="A36" s="254" t="s">
        <v>416</v>
      </c>
      <c r="B36" s="248">
        <v>475</v>
      </c>
      <c r="C36" s="41">
        <v>7.8060805258833202E-2</v>
      </c>
    </row>
    <row r="37" spans="1:3" ht="35.450000000000003" customHeight="1" thickBot="1" x14ac:dyDescent="0.3">
      <c r="A37" s="262" t="s">
        <v>417</v>
      </c>
      <c r="B37" s="257">
        <v>510</v>
      </c>
      <c r="C37" s="42">
        <v>8.3812654067378797E-2</v>
      </c>
    </row>
    <row r="38" spans="1:3" ht="35.450000000000003" customHeight="1" x14ac:dyDescent="0.25">
      <c r="A38" s="245" t="s">
        <v>428</v>
      </c>
      <c r="B38" s="173">
        <v>1600</v>
      </c>
      <c r="C38" s="40">
        <v>0.26294165981922762</v>
      </c>
    </row>
    <row r="39" spans="1:3" ht="35.450000000000003" customHeight="1" x14ac:dyDescent="0.25">
      <c r="A39" s="254" t="s">
        <v>413</v>
      </c>
      <c r="B39" s="247">
        <v>945</v>
      </c>
      <c r="C39" s="41">
        <v>0.1552999178307313</v>
      </c>
    </row>
    <row r="40" spans="1:3" ht="35.450000000000003" customHeight="1" x14ac:dyDescent="0.25">
      <c r="A40" s="254" t="s">
        <v>416</v>
      </c>
      <c r="B40" s="248">
        <v>510</v>
      </c>
      <c r="C40" s="41">
        <v>8.3812654067378797E-2</v>
      </c>
    </row>
    <row r="41" spans="1:3" ht="35.450000000000003" customHeight="1" thickBot="1" x14ac:dyDescent="0.3">
      <c r="A41" s="262" t="s">
        <v>417</v>
      </c>
      <c r="B41" s="257">
        <v>145</v>
      </c>
      <c r="C41" s="42">
        <v>2.3829087921117501E-2</v>
      </c>
    </row>
    <row r="42" spans="1:3" ht="35.450000000000003" customHeight="1" x14ac:dyDescent="0.25">
      <c r="A42" s="245" t="s">
        <v>429</v>
      </c>
      <c r="B42" s="171">
        <v>2745</v>
      </c>
      <c r="C42" s="40">
        <v>0.45110928512736237</v>
      </c>
    </row>
    <row r="43" spans="1:3" ht="35.450000000000003" customHeight="1" x14ac:dyDescent="0.25">
      <c r="A43" s="254" t="s">
        <v>413</v>
      </c>
      <c r="B43" s="248">
        <v>1105</v>
      </c>
      <c r="C43" s="41">
        <v>0.18159408381265407</v>
      </c>
    </row>
    <row r="44" spans="1:3" ht="35.450000000000003" customHeight="1" x14ac:dyDescent="0.25">
      <c r="A44" s="254" t="s">
        <v>416</v>
      </c>
      <c r="B44" s="248">
        <v>985</v>
      </c>
      <c r="C44" s="41">
        <v>0.161873459326212</v>
      </c>
    </row>
    <row r="45" spans="1:3" ht="35.450000000000003" customHeight="1" x14ac:dyDescent="0.25">
      <c r="A45" s="254" t="s">
        <v>417</v>
      </c>
      <c r="B45" s="248">
        <v>655</v>
      </c>
      <c r="C45" s="41">
        <v>0.1076417419884963</v>
      </c>
    </row>
    <row r="46" spans="1:3" ht="35.450000000000003" customHeight="1" x14ac:dyDescent="0.25">
      <c r="A46" s="34"/>
      <c r="B46" s="266"/>
      <c r="C46" s="267"/>
    </row>
    <row r="47" spans="1:3" ht="35.450000000000003" customHeight="1" x14ac:dyDescent="0.25">
      <c r="A47" s="34" t="s">
        <v>430</v>
      </c>
      <c r="C47" s="267"/>
    </row>
    <row r="48" spans="1:3" ht="35.450000000000003" customHeight="1" x14ac:dyDescent="0.25">
      <c r="A48" s="447" t="s">
        <v>431</v>
      </c>
      <c r="B48" s="448" t="s">
        <v>3</v>
      </c>
      <c r="C48" s="450" t="s">
        <v>401</v>
      </c>
    </row>
    <row r="49" spans="1:5" ht="35.450000000000003" customHeight="1" x14ac:dyDescent="0.25">
      <c r="A49" s="263" t="s">
        <v>432</v>
      </c>
      <c r="B49" s="48">
        <v>10700</v>
      </c>
      <c r="C49" s="38">
        <v>1</v>
      </c>
    </row>
    <row r="50" spans="1:5" ht="35.450000000000003" customHeight="1" thickBot="1" x14ac:dyDescent="0.3">
      <c r="A50" s="265" t="s">
        <v>433</v>
      </c>
      <c r="B50" s="49">
        <v>2740</v>
      </c>
      <c r="C50" s="39">
        <v>0.2560747663551402</v>
      </c>
    </row>
    <row r="51" spans="1:5" ht="35.450000000000003" customHeight="1" x14ac:dyDescent="0.25">
      <c r="A51" s="245" t="s">
        <v>434</v>
      </c>
      <c r="B51" s="50">
        <v>435</v>
      </c>
      <c r="C51" s="40">
        <v>4.0654205607476637E-2</v>
      </c>
    </row>
    <row r="52" spans="1:5" ht="35.450000000000003" customHeight="1" x14ac:dyDescent="0.25">
      <c r="A52" s="254" t="s">
        <v>413</v>
      </c>
      <c r="B52" s="49">
        <v>75</v>
      </c>
      <c r="C52" s="41">
        <v>7.0093457943925233E-3</v>
      </c>
    </row>
    <row r="53" spans="1:5" ht="35.450000000000003" customHeight="1" x14ac:dyDescent="0.25">
      <c r="A53" s="254" t="s">
        <v>416</v>
      </c>
      <c r="B53" s="51">
        <v>75</v>
      </c>
      <c r="C53" s="41">
        <v>7.0093457943925233E-3</v>
      </c>
    </row>
    <row r="54" spans="1:5" ht="35.450000000000003" customHeight="1" thickBot="1" x14ac:dyDescent="0.3">
      <c r="A54" s="262" t="s">
        <v>417</v>
      </c>
      <c r="B54" s="52">
        <v>285</v>
      </c>
      <c r="C54" s="42">
        <v>2.6635514018691589E-2</v>
      </c>
    </row>
    <row r="55" spans="1:5" ht="35.450000000000003" customHeight="1" x14ac:dyDescent="0.25">
      <c r="A55" s="245" t="s">
        <v>435</v>
      </c>
      <c r="B55" s="53">
        <v>1220</v>
      </c>
      <c r="C55" s="40">
        <v>0.11401869158878504</v>
      </c>
    </row>
    <row r="56" spans="1:5" ht="35.450000000000003" customHeight="1" x14ac:dyDescent="0.25">
      <c r="A56" s="254" t="s">
        <v>413</v>
      </c>
      <c r="B56" s="49">
        <v>505</v>
      </c>
      <c r="C56" s="41">
        <v>4.7196261682242988E-2</v>
      </c>
    </row>
    <row r="57" spans="1:5" ht="35.450000000000003" customHeight="1" x14ac:dyDescent="0.25">
      <c r="A57" s="254" t="s">
        <v>416</v>
      </c>
      <c r="B57" s="51">
        <v>235</v>
      </c>
      <c r="C57" s="41">
        <v>2.1962616822429906E-2</v>
      </c>
    </row>
    <row r="58" spans="1:5" ht="35.450000000000003" customHeight="1" thickBot="1" x14ac:dyDescent="0.3">
      <c r="A58" s="262" t="s">
        <v>417</v>
      </c>
      <c r="B58" s="52">
        <v>480</v>
      </c>
      <c r="C58" s="42">
        <v>4.4859813084112146E-2</v>
      </c>
    </row>
    <row r="59" spans="1:5" ht="35.450000000000003" customHeight="1" x14ac:dyDescent="0.25">
      <c r="A59" s="245" t="s">
        <v>436</v>
      </c>
      <c r="B59" s="171">
        <v>1655</v>
      </c>
      <c r="C59" s="40">
        <v>0.15467289719626168</v>
      </c>
    </row>
    <row r="60" spans="1:5" ht="35.450000000000003" customHeight="1" x14ac:dyDescent="0.25">
      <c r="A60" s="254" t="s">
        <v>413</v>
      </c>
      <c r="B60" s="247">
        <v>580</v>
      </c>
      <c r="C60" s="41">
        <v>5.4205607476635512E-2</v>
      </c>
    </row>
    <row r="61" spans="1:5" ht="35.450000000000003" customHeight="1" x14ac:dyDescent="0.25">
      <c r="A61" s="254" t="s">
        <v>416</v>
      </c>
      <c r="B61" s="248">
        <v>310</v>
      </c>
      <c r="C61" s="41">
        <v>2.897196261682243E-2</v>
      </c>
    </row>
    <row r="62" spans="1:5" ht="35.450000000000003" customHeight="1" x14ac:dyDescent="0.25">
      <c r="A62" s="254" t="s">
        <v>417</v>
      </c>
      <c r="B62" s="248">
        <v>765</v>
      </c>
      <c r="C62" s="41">
        <v>7.1495327102803735E-2</v>
      </c>
    </row>
    <row r="63" spans="1:5" ht="35.450000000000003" customHeight="1" x14ac:dyDescent="0.25">
      <c r="A63" s="34"/>
      <c r="B63" s="266"/>
    </row>
    <row r="64" spans="1:5" ht="35.450000000000003" customHeight="1" x14ac:dyDescent="0.25">
      <c r="A64" s="559" t="s">
        <v>524</v>
      </c>
      <c r="B64" s="83"/>
      <c r="C64" s="268"/>
      <c r="D64" s="268"/>
      <c r="E64" s="268"/>
    </row>
    <row r="65" spans="1:5" ht="35.450000000000003" customHeight="1" x14ac:dyDescent="0.25">
      <c r="A65" s="268" t="s">
        <v>437</v>
      </c>
      <c r="B65" s="268"/>
      <c r="C65" s="268"/>
      <c r="D65" s="268"/>
      <c r="E65" s="268"/>
    </row>
    <row r="66" spans="1:5" ht="35.450000000000003" customHeight="1" thickBot="1" x14ac:dyDescent="0.3"/>
    <row r="67" spans="1:5" ht="35.450000000000003" customHeight="1" x14ac:dyDescent="0.35">
      <c r="A67" s="56" t="s">
        <v>440</v>
      </c>
      <c r="B67" s="57"/>
      <c r="C67" s="58"/>
    </row>
    <row r="68" spans="1:5" ht="35.450000000000003" customHeight="1" x14ac:dyDescent="0.25">
      <c r="A68" s="451" t="s">
        <v>400</v>
      </c>
      <c r="B68" s="452" t="s">
        <v>3</v>
      </c>
      <c r="C68" s="453" t="s">
        <v>401</v>
      </c>
    </row>
    <row r="69" spans="1:5" ht="35.450000000000003" customHeight="1" x14ac:dyDescent="0.25">
      <c r="A69" s="85" t="s">
        <v>402</v>
      </c>
      <c r="B69" s="45">
        <v>10310</v>
      </c>
      <c r="C69" s="66">
        <v>1</v>
      </c>
    </row>
    <row r="70" spans="1:5" ht="35.450000000000003" customHeight="1" x14ac:dyDescent="0.25">
      <c r="A70" s="242" t="s">
        <v>403</v>
      </c>
      <c r="B70" s="243">
        <v>4205</v>
      </c>
      <c r="C70" s="76">
        <v>0.40785645004849663</v>
      </c>
    </row>
    <row r="71" spans="1:5" ht="35.450000000000003" customHeight="1" thickBot="1" x14ac:dyDescent="0.3">
      <c r="A71" s="244" t="s">
        <v>404</v>
      </c>
      <c r="B71" s="172">
        <v>6105</v>
      </c>
      <c r="C71" s="77">
        <v>0.59214354995150342</v>
      </c>
    </row>
    <row r="72" spans="1:5" ht="35.450000000000003" customHeight="1" x14ac:dyDescent="0.25">
      <c r="A72" s="245" t="s">
        <v>405</v>
      </c>
      <c r="B72" s="171">
        <v>4420</v>
      </c>
      <c r="C72" s="78">
        <v>0.42870999030067897</v>
      </c>
    </row>
    <row r="73" spans="1:5" ht="35.450000000000003" customHeight="1" x14ac:dyDescent="0.25">
      <c r="A73" s="246" t="s">
        <v>406</v>
      </c>
      <c r="B73" s="247">
        <v>2730</v>
      </c>
      <c r="C73" s="79">
        <v>0.26479146459747815</v>
      </c>
    </row>
    <row r="74" spans="1:5" ht="35.450000000000003" customHeight="1" x14ac:dyDescent="0.25">
      <c r="A74" s="246" t="s">
        <v>407</v>
      </c>
      <c r="B74" s="248">
        <v>1690</v>
      </c>
      <c r="C74" s="79">
        <v>0.16391852570320078</v>
      </c>
    </row>
    <row r="75" spans="1:5" ht="35.450000000000003" customHeight="1" x14ac:dyDescent="0.25">
      <c r="A75" s="246" t="s">
        <v>408</v>
      </c>
      <c r="B75" s="46">
        <v>1205</v>
      </c>
      <c r="C75" s="79">
        <v>0.11687681862269642</v>
      </c>
    </row>
    <row r="76" spans="1:5" ht="35.450000000000003" customHeight="1" thickBot="1" x14ac:dyDescent="0.3">
      <c r="A76" s="249" t="s">
        <v>409</v>
      </c>
      <c r="B76" s="47">
        <v>405</v>
      </c>
      <c r="C76" s="80">
        <v>3.9282250242483024E-2</v>
      </c>
    </row>
    <row r="77" spans="1:5" ht="35.450000000000003" customHeight="1" x14ac:dyDescent="0.25">
      <c r="A77" s="250" t="s">
        <v>410</v>
      </c>
      <c r="B77" s="248">
        <v>2045</v>
      </c>
      <c r="C77" s="69">
        <v>0.19835111542192047</v>
      </c>
    </row>
    <row r="78" spans="1:5" ht="35.450000000000003" customHeight="1" x14ac:dyDescent="0.25">
      <c r="A78" s="251" t="s">
        <v>411</v>
      </c>
      <c r="B78" s="247">
        <v>1290</v>
      </c>
      <c r="C78" s="70">
        <v>0.12512124151309409</v>
      </c>
    </row>
    <row r="79" spans="1:5" ht="35.450000000000003" customHeight="1" x14ac:dyDescent="0.25">
      <c r="A79" s="252" t="s">
        <v>412</v>
      </c>
      <c r="B79" s="253">
        <v>755</v>
      </c>
      <c r="C79" s="71">
        <v>7.3229873908826376E-2</v>
      </c>
    </row>
    <row r="80" spans="1:5" ht="35.450000000000003" customHeight="1" x14ac:dyDescent="0.25">
      <c r="A80" s="268" t="s">
        <v>413</v>
      </c>
      <c r="B80" s="248">
        <v>1135</v>
      </c>
      <c r="C80" s="37">
        <v>0.11008729388942774</v>
      </c>
    </row>
    <row r="81" spans="1:3" ht="35.450000000000003" customHeight="1" x14ac:dyDescent="0.25">
      <c r="A81" s="270" t="s">
        <v>414</v>
      </c>
      <c r="B81" s="247">
        <v>850</v>
      </c>
      <c r="C81" s="67">
        <v>8.2444228903976721E-2</v>
      </c>
    </row>
    <row r="82" spans="1:3" ht="35.450000000000003" customHeight="1" x14ac:dyDescent="0.25">
      <c r="A82" s="270" t="s">
        <v>415</v>
      </c>
      <c r="B82" s="248">
        <v>285</v>
      </c>
      <c r="C82" s="67">
        <v>2.7643064985451018E-2</v>
      </c>
    </row>
    <row r="83" spans="1:3" ht="35.450000000000003" customHeight="1" x14ac:dyDescent="0.25">
      <c r="A83" s="268" t="s">
        <v>416</v>
      </c>
      <c r="B83" s="247">
        <v>540</v>
      </c>
      <c r="C83" s="37">
        <v>5.2376333656644035E-2</v>
      </c>
    </row>
    <row r="84" spans="1:3" ht="35.450000000000003" customHeight="1" thickBot="1" x14ac:dyDescent="0.3">
      <c r="A84" s="256" t="s">
        <v>417</v>
      </c>
      <c r="B84" s="257">
        <v>370</v>
      </c>
      <c r="C84" s="72">
        <v>3.5887487875848688E-2</v>
      </c>
    </row>
    <row r="85" spans="1:3" ht="35.450000000000003" customHeight="1" x14ac:dyDescent="0.25">
      <c r="A85" s="258" t="s">
        <v>418</v>
      </c>
      <c r="B85" s="259">
        <v>3075</v>
      </c>
      <c r="C85" s="73">
        <v>0.29825412221144521</v>
      </c>
    </row>
    <row r="86" spans="1:3" ht="35.450000000000003" customHeight="1" x14ac:dyDescent="0.25">
      <c r="A86" s="260" t="s">
        <v>419</v>
      </c>
      <c r="B86" s="247">
        <v>2030</v>
      </c>
      <c r="C86" s="74">
        <v>0.19689621726479145</v>
      </c>
    </row>
    <row r="87" spans="1:3" ht="35.450000000000003" customHeight="1" x14ac:dyDescent="0.25">
      <c r="A87" s="261" t="s">
        <v>420</v>
      </c>
      <c r="B87" s="253">
        <v>1045</v>
      </c>
      <c r="C87" s="75">
        <v>0.10135790494665374</v>
      </c>
    </row>
    <row r="88" spans="1:3" ht="35.450000000000003" customHeight="1" x14ac:dyDescent="0.25">
      <c r="A88" s="268" t="s">
        <v>413</v>
      </c>
      <c r="B88" s="247">
        <v>1330</v>
      </c>
      <c r="C88" s="37">
        <v>0.12900096993210475</v>
      </c>
    </row>
    <row r="89" spans="1:3" ht="35.450000000000003" customHeight="1" x14ac:dyDescent="0.25">
      <c r="A89" s="268" t="s">
        <v>416</v>
      </c>
      <c r="B89" s="248">
        <v>875</v>
      </c>
      <c r="C89" s="37">
        <v>8.4869059165858393E-2</v>
      </c>
    </row>
    <row r="90" spans="1:3" ht="35.450000000000003" customHeight="1" thickBot="1" x14ac:dyDescent="0.3">
      <c r="A90" s="256" t="s">
        <v>417</v>
      </c>
      <c r="B90" s="257">
        <v>870</v>
      </c>
      <c r="C90" s="72">
        <v>8.438409311348205E-2</v>
      </c>
    </row>
    <row r="91" spans="1:3" ht="35.450000000000003" customHeight="1" x14ac:dyDescent="0.25">
      <c r="A91" s="111" t="s">
        <v>421</v>
      </c>
      <c r="B91" s="259">
        <v>5490</v>
      </c>
      <c r="C91" s="108">
        <v>0.53249272550921434</v>
      </c>
    </row>
    <row r="92" spans="1:3" ht="35.450000000000003" customHeight="1" x14ac:dyDescent="0.25">
      <c r="A92" s="112" t="s">
        <v>422</v>
      </c>
      <c r="B92" s="248">
        <v>2305</v>
      </c>
      <c r="C92" s="109">
        <v>0.22356935014548981</v>
      </c>
    </row>
    <row r="93" spans="1:3" ht="35.450000000000003" customHeight="1" x14ac:dyDescent="0.25">
      <c r="A93" s="113" t="s">
        <v>423</v>
      </c>
      <c r="B93" s="248">
        <v>3185</v>
      </c>
      <c r="C93" s="110">
        <v>0.30892337536372455</v>
      </c>
    </row>
    <row r="94" spans="1:3" ht="35.450000000000003" customHeight="1" x14ac:dyDescent="0.25"/>
    <row r="95" spans="1:3" ht="35.450000000000003" customHeight="1" x14ac:dyDescent="0.25"/>
    <row r="96" spans="1:3" ht="35.450000000000003" customHeight="1" x14ac:dyDescent="0.25">
      <c r="A96" s="34" t="s">
        <v>438</v>
      </c>
    </row>
    <row r="97" spans="1:3" ht="35.450000000000003" customHeight="1" x14ac:dyDescent="0.25">
      <c r="A97" s="451" t="s">
        <v>424</v>
      </c>
      <c r="B97" s="452" t="s">
        <v>3</v>
      </c>
      <c r="C97" s="452" t="s">
        <v>401</v>
      </c>
    </row>
    <row r="98" spans="1:3" ht="35.450000000000003" customHeight="1" x14ac:dyDescent="0.25">
      <c r="A98" s="263" t="s">
        <v>425</v>
      </c>
      <c r="B98" s="264">
        <v>4205</v>
      </c>
      <c r="C98" s="38">
        <v>1</v>
      </c>
    </row>
    <row r="99" spans="1:3" ht="35.450000000000003" customHeight="1" thickBot="1" x14ac:dyDescent="0.3">
      <c r="A99" s="265" t="s">
        <v>426</v>
      </c>
      <c r="B99" s="247">
        <v>2730</v>
      </c>
      <c r="C99" s="39">
        <v>0.64922711058263971</v>
      </c>
    </row>
    <row r="100" spans="1:3" ht="35.450000000000003" customHeight="1" x14ac:dyDescent="0.25">
      <c r="A100" s="245" t="s">
        <v>427</v>
      </c>
      <c r="B100" s="173">
        <v>740</v>
      </c>
      <c r="C100" s="40">
        <v>0.17598097502972651</v>
      </c>
    </row>
    <row r="101" spans="1:3" ht="35.450000000000003" customHeight="1" x14ac:dyDescent="0.25">
      <c r="A101" s="254" t="s">
        <v>413</v>
      </c>
      <c r="B101" s="247">
        <v>150</v>
      </c>
      <c r="C101" s="41">
        <v>3.56718192627824E-2</v>
      </c>
    </row>
    <row r="102" spans="1:3" ht="35.450000000000003" customHeight="1" x14ac:dyDescent="0.25">
      <c r="A102" s="254" t="s">
        <v>416</v>
      </c>
      <c r="B102" s="248">
        <v>310</v>
      </c>
      <c r="C102" s="41">
        <v>7.3721759809750292E-2</v>
      </c>
    </row>
    <row r="103" spans="1:3" ht="35.450000000000003" customHeight="1" thickBot="1" x14ac:dyDescent="0.3">
      <c r="A103" s="262" t="s">
        <v>417</v>
      </c>
      <c r="B103" s="257">
        <v>280</v>
      </c>
      <c r="C103" s="42">
        <v>6.6587395957193818E-2</v>
      </c>
    </row>
    <row r="104" spans="1:3" ht="35.450000000000003" customHeight="1" x14ac:dyDescent="0.25">
      <c r="A104" s="245" t="s">
        <v>428</v>
      </c>
      <c r="B104" s="173">
        <v>1290</v>
      </c>
      <c r="C104" s="40">
        <v>0.30677764565992865</v>
      </c>
    </row>
    <row r="105" spans="1:3" ht="35.450000000000003" customHeight="1" x14ac:dyDescent="0.25">
      <c r="A105" s="254" t="s">
        <v>413</v>
      </c>
      <c r="B105" s="247">
        <v>850</v>
      </c>
      <c r="C105" s="41">
        <v>0.20214030915576695</v>
      </c>
    </row>
    <row r="106" spans="1:3" ht="35.450000000000003" customHeight="1" x14ac:dyDescent="0.25">
      <c r="A106" s="254" t="s">
        <v>416</v>
      </c>
      <c r="B106" s="248">
        <v>395</v>
      </c>
      <c r="C106" s="41">
        <v>9.3935790725326998E-2</v>
      </c>
    </row>
    <row r="107" spans="1:3" ht="35.450000000000003" customHeight="1" thickBot="1" x14ac:dyDescent="0.3">
      <c r="A107" s="262" t="s">
        <v>417</v>
      </c>
      <c r="B107" s="257">
        <v>45</v>
      </c>
      <c r="C107" s="42">
        <v>1.070154577883472E-2</v>
      </c>
    </row>
    <row r="108" spans="1:3" ht="35.450000000000003" customHeight="1" x14ac:dyDescent="0.25">
      <c r="A108" s="245" t="s">
        <v>429</v>
      </c>
      <c r="B108" s="171">
        <v>2030</v>
      </c>
      <c r="C108" s="40">
        <v>0.48275862068965519</v>
      </c>
    </row>
    <row r="109" spans="1:3" ht="35.450000000000003" customHeight="1" x14ac:dyDescent="0.25">
      <c r="A109" s="254" t="s">
        <v>413</v>
      </c>
      <c r="B109" s="248">
        <v>1000</v>
      </c>
      <c r="C109" s="41">
        <v>0.23781212841854935</v>
      </c>
    </row>
    <row r="110" spans="1:3" ht="35.450000000000003" customHeight="1" x14ac:dyDescent="0.25">
      <c r="A110" s="254" t="s">
        <v>416</v>
      </c>
      <c r="B110" s="248">
        <v>705</v>
      </c>
      <c r="C110" s="41">
        <v>0.16765755053507728</v>
      </c>
    </row>
    <row r="111" spans="1:3" ht="35.450000000000003" customHeight="1" x14ac:dyDescent="0.25">
      <c r="A111" s="254" t="s">
        <v>417</v>
      </c>
      <c r="B111" s="248">
        <v>325</v>
      </c>
      <c r="C111" s="41">
        <v>7.7288941736028544E-2</v>
      </c>
    </row>
    <row r="112" spans="1:3" ht="35.450000000000003" customHeight="1" x14ac:dyDescent="0.25">
      <c r="A112" s="34"/>
      <c r="B112" s="266"/>
      <c r="C112" s="267"/>
    </row>
    <row r="113" spans="1:3" ht="35.450000000000003" customHeight="1" x14ac:dyDescent="0.25">
      <c r="A113" s="34" t="s">
        <v>430</v>
      </c>
      <c r="C113" s="267"/>
    </row>
    <row r="114" spans="1:3" ht="35.450000000000003" customHeight="1" x14ac:dyDescent="0.25">
      <c r="A114" s="451" t="s">
        <v>431</v>
      </c>
      <c r="B114" s="452" t="s">
        <v>3</v>
      </c>
      <c r="C114" s="454" t="s">
        <v>401</v>
      </c>
    </row>
    <row r="115" spans="1:3" ht="35.450000000000003" customHeight="1" x14ac:dyDescent="0.25">
      <c r="A115" s="93" t="s">
        <v>432</v>
      </c>
      <c r="B115" s="86">
        <v>6105</v>
      </c>
      <c r="C115" s="98">
        <v>1</v>
      </c>
    </row>
    <row r="116" spans="1:3" ht="35.450000000000003" customHeight="1" thickBot="1" x14ac:dyDescent="0.3">
      <c r="A116" s="94" t="s">
        <v>433</v>
      </c>
      <c r="B116" s="87">
        <v>1690</v>
      </c>
      <c r="C116" s="99">
        <v>0.27682227682227684</v>
      </c>
    </row>
    <row r="117" spans="1:3" ht="35.450000000000003" customHeight="1" x14ac:dyDescent="0.25">
      <c r="A117" s="95" t="s">
        <v>434</v>
      </c>
      <c r="B117" s="88">
        <v>290</v>
      </c>
      <c r="C117" s="100">
        <v>4.7502047502047499E-2</v>
      </c>
    </row>
    <row r="118" spans="1:3" ht="35.450000000000003" customHeight="1" x14ac:dyDescent="0.25">
      <c r="A118" s="96" t="s">
        <v>413</v>
      </c>
      <c r="B118" s="87">
        <v>45</v>
      </c>
      <c r="C118" s="101">
        <v>7.3710073710073713E-3</v>
      </c>
    </row>
    <row r="119" spans="1:3" ht="35.450000000000003" customHeight="1" x14ac:dyDescent="0.25">
      <c r="A119" s="96" t="s">
        <v>416</v>
      </c>
      <c r="B119" s="89">
        <v>25</v>
      </c>
      <c r="C119" s="101">
        <v>4.095004095004095E-3</v>
      </c>
    </row>
    <row r="120" spans="1:3" ht="35.450000000000003" customHeight="1" thickBot="1" x14ac:dyDescent="0.3">
      <c r="A120" s="97" t="s">
        <v>417</v>
      </c>
      <c r="B120" s="90">
        <v>220</v>
      </c>
      <c r="C120" s="102">
        <v>3.6036036036036036E-2</v>
      </c>
    </row>
    <row r="121" spans="1:3" ht="35.450000000000003" customHeight="1" x14ac:dyDescent="0.25">
      <c r="A121" s="95" t="s">
        <v>435</v>
      </c>
      <c r="B121" s="91">
        <v>755</v>
      </c>
      <c r="C121" s="100">
        <v>0.12366912366912367</v>
      </c>
    </row>
    <row r="122" spans="1:3" ht="35.450000000000003" customHeight="1" x14ac:dyDescent="0.25">
      <c r="A122" s="96" t="s">
        <v>413</v>
      </c>
      <c r="B122" s="87">
        <v>285</v>
      </c>
      <c r="C122" s="101">
        <v>4.6683046683046681E-2</v>
      </c>
    </row>
    <row r="123" spans="1:3" ht="35.450000000000003" customHeight="1" x14ac:dyDescent="0.25">
      <c r="A123" s="96" t="s">
        <v>416</v>
      </c>
      <c r="B123" s="89">
        <v>145</v>
      </c>
      <c r="C123" s="101">
        <v>2.375102375102375E-2</v>
      </c>
    </row>
    <row r="124" spans="1:3" ht="35.450000000000003" customHeight="1" thickBot="1" x14ac:dyDescent="0.3">
      <c r="A124" s="97" t="s">
        <v>417</v>
      </c>
      <c r="B124" s="90">
        <v>325</v>
      </c>
      <c r="C124" s="102">
        <v>5.3235053235053238E-2</v>
      </c>
    </row>
    <row r="125" spans="1:3" ht="35.450000000000003" customHeight="1" x14ac:dyDescent="0.25">
      <c r="A125" s="95" t="s">
        <v>436</v>
      </c>
      <c r="B125" s="92">
        <v>1045</v>
      </c>
      <c r="C125" s="100">
        <v>0.17117117117117117</v>
      </c>
    </row>
    <row r="126" spans="1:3" ht="35.450000000000003" customHeight="1" x14ac:dyDescent="0.25">
      <c r="A126" s="96" t="s">
        <v>413</v>
      </c>
      <c r="B126" s="87">
        <v>330</v>
      </c>
      <c r="C126" s="101">
        <v>5.4054054054054057E-2</v>
      </c>
    </row>
    <row r="127" spans="1:3" ht="35.450000000000003" customHeight="1" x14ac:dyDescent="0.25">
      <c r="A127" s="96" t="s">
        <v>416</v>
      </c>
      <c r="B127" s="89">
        <v>170</v>
      </c>
      <c r="C127" s="101">
        <v>2.7846027846027847E-2</v>
      </c>
    </row>
    <row r="128" spans="1:3" ht="35.450000000000003" customHeight="1" x14ac:dyDescent="0.25">
      <c r="A128" s="96" t="s">
        <v>417</v>
      </c>
      <c r="B128" s="89">
        <v>545</v>
      </c>
      <c r="C128" s="101">
        <v>8.9271089271089274E-2</v>
      </c>
    </row>
    <row r="129" spans="1:3" ht="35.450000000000003" customHeight="1" x14ac:dyDescent="0.25">
      <c r="A129" s="34"/>
      <c r="B129" s="266"/>
    </row>
    <row r="130" spans="1:3" ht="35.450000000000003" customHeight="1" x14ac:dyDescent="0.25">
      <c r="A130" s="558" t="s">
        <v>522</v>
      </c>
      <c r="B130" s="84" t="s">
        <v>523</v>
      </c>
    </row>
    <row r="131" spans="1:3" ht="35.450000000000003" customHeight="1" x14ac:dyDescent="0.25">
      <c r="A131" s="34" t="s">
        <v>437</v>
      </c>
    </row>
    <row r="132" spans="1:3" ht="35.450000000000003" customHeight="1" thickBot="1" x14ac:dyDescent="0.3"/>
    <row r="133" spans="1:3" ht="35.450000000000003" customHeight="1" x14ac:dyDescent="0.4">
      <c r="A133" s="104" t="s">
        <v>441</v>
      </c>
      <c r="B133" s="105"/>
      <c r="C133" s="106"/>
    </row>
    <row r="134" spans="1:3" ht="35.450000000000003" customHeight="1" x14ac:dyDescent="0.25">
      <c r="A134" s="447" t="s">
        <v>400</v>
      </c>
      <c r="B134" s="448" t="s">
        <v>3</v>
      </c>
      <c r="C134" s="449" t="s">
        <v>401</v>
      </c>
    </row>
    <row r="135" spans="1:3" ht="35.450000000000003" customHeight="1" x14ac:dyDescent="0.25">
      <c r="A135" s="65" t="s">
        <v>402</v>
      </c>
      <c r="B135" s="45">
        <v>555</v>
      </c>
      <c r="C135" s="66">
        <v>1</v>
      </c>
    </row>
    <row r="136" spans="1:3" ht="35.450000000000003" customHeight="1" x14ac:dyDescent="0.25">
      <c r="A136" s="242" t="s">
        <v>403</v>
      </c>
      <c r="B136" s="243">
        <v>345</v>
      </c>
      <c r="C136" s="76">
        <v>0.6216216216216216</v>
      </c>
    </row>
    <row r="137" spans="1:3" ht="35.450000000000003" customHeight="1" thickBot="1" x14ac:dyDescent="0.3">
      <c r="A137" s="244" t="s">
        <v>404</v>
      </c>
      <c r="B137" s="172">
        <v>210</v>
      </c>
      <c r="C137" s="77">
        <v>0.3783783783783784</v>
      </c>
    </row>
    <row r="138" spans="1:3" ht="35.450000000000003" customHeight="1" x14ac:dyDescent="0.25">
      <c r="A138" s="245" t="s">
        <v>405</v>
      </c>
      <c r="B138" s="171">
        <v>245</v>
      </c>
      <c r="C138" s="78">
        <v>0.44144144144144143</v>
      </c>
    </row>
    <row r="139" spans="1:3" ht="35.450000000000003" customHeight="1" x14ac:dyDescent="0.25">
      <c r="A139" s="246" t="s">
        <v>406</v>
      </c>
      <c r="B139" s="247">
        <v>190</v>
      </c>
      <c r="C139" s="79">
        <v>0.34234234234234234</v>
      </c>
    </row>
    <row r="140" spans="1:3" ht="35.450000000000003" customHeight="1" x14ac:dyDescent="0.25">
      <c r="A140" s="246" t="s">
        <v>407</v>
      </c>
      <c r="B140" s="248">
        <v>55</v>
      </c>
      <c r="C140" s="79">
        <v>9.90990990990991E-2</v>
      </c>
    </row>
    <row r="141" spans="1:3" ht="35.450000000000003" customHeight="1" x14ac:dyDescent="0.25">
      <c r="A141" s="246" t="s">
        <v>408</v>
      </c>
      <c r="B141" s="46">
        <v>45</v>
      </c>
      <c r="C141" s="79">
        <v>8.1081081081081086E-2</v>
      </c>
    </row>
    <row r="142" spans="1:3" ht="35.450000000000003" customHeight="1" thickBot="1" x14ac:dyDescent="0.3">
      <c r="A142" s="249" t="s">
        <v>409</v>
      </c>
      <c r="B142" s="47">
        <v>20</v>
      </c>
      <c r="C142" s="68">
        <v>3.6036036036036036E-2</v>
      </c>
    </row>
    <row r="143" spans="1:3" ht="35.450000000000003" customHeight="1" x14ac:dyDescent="0.25">
      <c r="A143" s="250" t="s">
        <v>410</v>
      </c>
      <c r="B143" s="248">
        <v>124</v>
      </c>
      <c r="C143" s="69">
        <v>0.22342342342342342</v>
      </c>
    </row>
    <row r="144" spans="1:3" ht="35.450000000000003" customHeight="1" x14ac:dyDescent="0.25">
      <c r="A144" s="251" t="s">
        <v>411</v>
      </c>
      <c r="B144" s="247">
        <v>90</v>
      </c>
      <c r="C144" s="70">
        <v>0.16216216216216217</v>
      </c>
    </row>
    <row r="145" spans="1:3" ht="35.450000000000003" customHeight="1" x14ac:dyDescent="0.25">
      <c r="A145" s="252" t="s">
        <v>412</v>
      </c>
      <c r="B145" s="253">
        <v>34</v>
      </c>
      <c r="C145" s="71">
        <v>6.126126126126126E-2</v>
      </c>
    </row>
    <row r="146" spans="1:3" ht="35.450000000000003" customHeight="1" x14ac:dyDescent="0.25">
      <c r="A146" s="268" t="s">
        <v>413</v>
      </c>
      <c r="B146" s="248">
        <v>50</v>
      </c>
      <c r="C146" s="37">
        <v>9.0090090090090086E-2</v>
      </c>
    </row>
    <row r="147" spans="1:3" ht="35.450000000000003" customHeight="1" x14ac:dyDescent="0.25">
      <c r="A147" s="270" t="s">
        <v>414</v>
      </c>
      <c r="B147" s="247">
        <v>35</v>
      </c>
      <c r="C147" s="67">
        <v>6.3063063063063057E-2</v>
      </c>
    </row>
    <row r="148" spans="1:3" ht="35.450000000000003" customHeight="1" x14ac:dyDescent="0.25">
      <c r="A148" s="270" t="s">
        <v>415</v>
      </c>
      <c r="B148" s="248">
        <v>15</v>
      </c>
      <c r="C148" s="67">
        <v>2.7027027027027029E-2</v>
      </c>
    </row>
    <row r="149" spans="1:3" ht="35.450000000000003" customHeight="1" x14ac:dyDescent="0.25">
      <c r="A149" s="268" t="s">
        <v>416</v>
      </c>
      <c r="B149" s="247">
        <v>55</v>
      </c>
      <c r="C149" s="37">
        <v>9.90990990990991E-2</v>
      </c>
    </row>
    <row r="150" spans="1:3" ht="35.450000000000003" customHeight="1" thickBot="1" x14ac:dyDescent="0.3">
      <c r="A150" s="256" t="s">
        <v>417</v>
      </c>
      <c r="B150" s="257">
        <v>19</v>
      </c>
      <c r="C150" s="72">
        <v>3.4234234234234232E-2</v>
      </c>
    </row>
    <row r="151" spans="1:3" ht="35.450000000000003" customHeight="1" x14ac:dyDescent="0.25">
      <c r="A151" s="258" t="s">
        <v>418</v>
      </c>
      <c r="B151" s="259">
        <v>189</v>
      </c>
      <c r="C151" s="73">
        <v>0.34054054054054056</v>
      </c>
    </row>
    <row r="152" spans="1:3" ht="35.450000000000003" customHeight="1" x14ac:dyDescent="0.25">
      <c r="A152" s="260" t="s">
        <v>419</v>
      </c>
      <c r="B152" s="247">
        <v>155</v>
      </c>
      <c r="C152" s="74">
        <v>0.27927927927927926</v>
      </c>
    </row>
    <row r="153" spans="1:3" ht="35.450000000000003" customHeight="1" x14ac:dyDescent="0.25">
      <c r="A153" s="261" t="s">
        <v>420</v>
      </c>
      <c r="B153" s="253">
        <v>34</v>
      </c>
      <c r="C153" s="75">
        <v>6.126126126126126E-2</v>
      </c>
    </row>
    <row r="154" spans="1:3" ht="35.450000000000003" customHeight="1" x14ac:dyDescent="0.25">
      <c r="A154" s="268" t="s">
        <v>413</v>
      </c>
      <c r="B154" s="247">
        <v>50</v>
      </c>
      <c r="C154" s="37">
        <v>9.0090090090090086E-2</v>
      </c>
    </row>
    <row r="155" spans="1:3" ht="35.450000000000003" customHeight="1" x14ac:dyDescent="0.25">
      <c r="A155" s="268" t="s">
        <v>416</v>
      </c>
      <c r="B155" s="248">
        <v>70</v>
      </c>
      <c r="C155" s="37">
        <v>0.12612612612612611</v>
      </c>
    </row>
    <row r="156" spans="1:3" ht="35.450000000000003" customHeight="1" thickBot="1" x14ac:dyDescent="0.3">
      <c r="A156" s="256" t="s">
        <v>417</v>
      </c>
      <c r="B156" s="257">
        <v>69</v>
      </c>
      <c r="C156" s="72">
        <v>0.12432432432432433</v>
      </c>
    </row>
    <row r="157" spans="1:3" ht="35.450000000000003" customHeight="1" x14ac:dyDescent="0.25">
      <c r="A157" s="111" t="s">
        <v>421</v>
      </c>
      <c r="B157" s="259">
        <v>264</v>
      </c>
      <c r="C157" s="108">
        <v>0.4756756756756757</v>
      </c>
    </row>
    <row r="158" spans="1:3" ht="35.450000000000003" customHeight="1" x14ac:dyDescent="0.25">
      <c r="A158" s="112" t="s">
        <v>422</v>
      </c>
      <c r="B158" s="248">
        <v>185</v>
      </c>
      <c r="C158" s="109">
        <v>0.33333333333333331</v>
      </c>
    </row>
    <row r="159" spans="1:3" ht="35.450000000000003" customHeight="1" x14ac:dyDescent="0.25">
      <c r="A159" s="113" t="s">
        <v>423</v>
      </c>
      <c r="B159" s="248">
        <v>79</v>
      </c>
      <c r="C159" s="110">
        <v>0.14234234234234233</v>
      </c>
    </row>
    <row r="160" spans="1:3" ht="35.450000000000003" customHeight="1" x14ac:dyDescent="0.25">
      <c r="A160" s="34"/>
      <c r="C160" s="37"/>
    </row>
    <row r="161" spans="1:3" ht="35.450000000000003" customHeight="1" x14ac:dyDescent="0.25">
      <c r="A161" s="34" t="s">
        <v>438</v>
      </c>
    </row>
    <row r="162" spans="1:3" ht="35.450000000000003" customHeight="1" x14ac:dyDescent="0.25">
      <c r="A162" s="447" t="s">
        <v>424</v>
      </c>
      <c r="B162" s="448" t="s">
        <v>3</v>
      </c>
      <c r="C162" s="448" t="s">
        <v>401</v>
      </c>
    </row>
    <row r="163" spans="1:3" ht="35.450000000000003" customHeight="1" x14ac:dyDescent="0.25">
      <c r="A163" s="263" t="s">
        <v>425</v>
      </c>
      <c r="B163" s="264">
        <v>345</v>
      </c>
      <c r="C163" s="38">
        <v>1</v>
      </c>
    </row>
    <row r="164" spans="1:3" ht="35.450000000000003" customHeight="1" thickBot="1" x14ac:dyDescent="0.3">
      <c r="A164" s="265" t="s">
        <v>426</v>
      </c>
      <c r="B164" s="247">
        <v>190</v>
      </c>
      <c r="C164" s="39">
        <v>0.55072463768115942</v>
      </c>
    </row>
    <row r="165" spans="1:3" ht="35.450000000000003" customHeight="1" x14ac:dyDescent="0.25">
      <c r="A165" s="245" t="s">
        <v>427</v>
      </c>
      <c r="B165" s="173">
        <v>65</v>
      </c>
      <c r="C165" s="40">
        <v>0.18840579710144928</v>
      </c>
    </row>
    <row r="166" spans="1:3" ht="35.450000000000003" customHeight="1" x14ac:dyDescent="0.25">
      <c r="A166" s="254" t="s">
        <v>413</v>
      </c>
      <c r="B166" s="247">
        <v>0</v>
      </c>
      <c r="C166" s="41">
        <v>0</v>
      </c>
    </row>
    <row r="167" spans="1:3" ht="35.450000000000003" customHeight="1" x14ac:dyDescent="0.25">
      <c r="A167" s="254" t="s">
        <v>416</v>
      </c>
      <c r="B167" s="248">
        <v>15</v>
      </c>
      <c r="C167" s="41">
        <v>4.3478260869565216E-2</v>
      </c>
    </row>
    <row r="168" spans="1:3" ht="35.450000000000003" customHeight="1" thickBot="1" x14ac:dyDescent="0.3">
      <c r="A168" s="262" t="s">
        <v>417</v>
      </c>
      <c r="B168" s="257">
        <v>50</v>
      </c>
      <c r="C168" s="42">
        <v>0.14492753623188406</v>
      </c>
    </row>
    <row r="169" spans="1:3" ht="35.450000000000003" customHeight="1" x14ac:dyDescent="0.25">
      <c r="A169" s="245" t="s">
        <v>428</v>
      </c>
      <c r="B169" s="173">
        <v>90</v>
      </c>
      <c r="C169" s="40">
        <v>0.2608695652173913</v>
      </c>
    </row>
    <row r="170" spans="1:3" ht="35.450000000000003" customHeight="1" x14ac:dyDescent="0.25">
      <c r="A170" s="254" t="s">
        <v>413</v>
      </c>
      <c r="B170" s="247">
        <v>35</v>
      </c>
      <c r="C170" s="41">
        <v>0.10144927536231885</v>
      </c>
    </row>
    <row r="171" spans="1:3" ht="35.450000000000003" customHeight="1" x14ac:dyDescent="0.25">
      <c r="A171" s="254" t="s">
        <v>416</v>
      </c>
      <c r="B171" s="248">
        <v>40</v>
      </c>
      <c r="C171" s="41">
        <v>0.11594202898550725</v>
      </c>
    </row>
    <row r="172" spans="1:3" ht="35.450000000000003" customHeight="1" thickBot="1" x14ac:dyDescent="0.3">
      <c r="A172" s="262" t="s">
        <v>417</v>
      </c>
      <c r="B172" s="257">
        <v>15</v>
      </c>
      <c r="C172" s="42">
        <v>4.3478260869565216E-2</v>
      </c>
    </row>
    <row r="173" spans="1:3" ht="35.450000000000003" customHeight="1" x14ac:dyDescent="0.25">
      <c r="A173" s="245" t="s">
        <v>429</v>
      </c>
      <c r="B173" s="171">
        <v>155</v>
      </c>
      <c r="C173" s="40">
        <v>0.44927536231884058</v>
      </c>
    </row>
    <row r="174" spans="1:3" ht="35.450000000000003" customHeight="1" x14ac:dyDescent="0.25">
      <c r="A174" s="254" t="s">
        <v>413</v>
      </c>
      <c r="B174" s="248">
        <v>35</v>
      </c>
      <c r="C174" s="41">
        <v>0.10144927536231885</v>
      </c>
    </row>
    <row r="175" spans="1:3" ht="35.450000000000003" customHeight="1" x14ac:dyDescent="0.25">
      <c r="A175" s="254" t="s">
        <v>416</v>
      </c>
      <c r="B175" s="248">
        <v>55</v>
      </c>
      <c r="C175" s="41">
        <v>0.15942028985507245</v>
      </c>
    </row>
    <row r="176" spans="1:3" ht="35.450000000000003" customHeight="1" x14ac:dyDescent="0.25">
      <c r="A176" s="254" t="s">
        <v>417</v>
      </c>
      <c r="B176" s="248">
        <v>65</v>
      </c>
      <c r="C176" s="41">
        <v>0.18840579710144928</v>
      </c>
    </row>
    <row r="177" spans="1:3" ht="35.450000000000003" customHeight="1" x14ac:dyDescent="0.25">
      <c r="A177" s="34"/>
      <c r="B177" s="266"/>
      <c r="C177" s="267"/>
    </row>
    <row r="178" spans="1:3" ht="35.450000000000003" customHeight="1" x14ac:dyDescent="0.25">
      <c r="A178" s="34" t="s">
        <v>430</v>
      </c>
      <c r="C178" s="267"/>
    </row>
    <row r="179" spans="1:3" ht="35.450000000000003" customHeight="1" x14ac:dyDescent="0.25">
      <c r="A179" s="447" t="s">
        <v>431</v>
      </c>
      <c r="B179" s="448" t="s">
        <v>3</v>
      </c>
      <c r="C179" s="450" t="s">
        <v>401</v>
      </c>
    </row>
    <row r="180" spans="1:3" ht="35.450000000000003" customHeight="1" x14ac:dyDescent="0.25">
      <c r="A180" s="263" t="s">
        <v>432</v>
      </c>
      <c r="B180" s="48">
        <v>210</v>
      </c>
      <c r="C180" s="38">
        <v>1</v>
      </c>
    </row>
    <row r="181" spans="1:3" ht="35.450000000000003" customHeight="1" thickBot="1" x14ac:dyDescent="0.3">
      <c r="A181" s="265" t="s">
        <v>433</v>
      </c>
      <c r="B181" s="49">
        <v>55</v>
      </c>
      <c r="C181" s="39">
        <v>0.26190476190476192</v>
      </c>
    </row>
    <row r="182" spans="1:3" ht="35.450000000000003" customHeight="1" x14ac:dyDescent="0.25">
      <c r="A182" s="245" t="s">
        <v>434</v>
      </c>
      <c r="B182" s="50">
        <v>0</v>
      </c>
      <c r="C182" s="40">
        <v>0</v>
      </c>
    </row>
    <row r="183" spans="1:3" ht="35.450000000000003" customHeight="1" x14ac:dyDescent="0.25">
      <c r="A183" s="254" t="s">
        <v>413</v>
      </c>
      <c r="B183" s="49">
        <v>0</v>
      </c>
      <c r="C183" s="41">
        <v>0</v>
      </c>
    </row>
    <row r="184" spans="1:3" ht="35.450000000000003" customHeight="1" x14ac:dyDescent="0.25">
      <c r="A184" s="254" t="s">
        <v>416</v>
      </c>
      <c r="B184" s="51">
        <v>0</v>
      </c>
      <c r="C184" s="41">
        <v>0</v>
      </c>
    </row>
    <row r="185" spans="1:3" ht="35.450000000000003" customHeight="1" thickBot="1" x14ac:dyDescent="0.3">
      <c r="A185" s="262" t="s">
        <v>417</v>
      </c>
      <c r="B185" s="52">
        <v>0</v>
      </c>
      <c r="C185" s="42">
        <v>0</v>
      </c>
    </row>
    <row r="186" spans="1:3" ht="35.450000000000003" customHeight="1" x14ac:dyDescent="0.25">
      <c r="A186" s="245" t="s">
        <v>435</v>
      </c>
      <c r="B186" s="53">
        <v>34</v>
      </c>
      <c r="C186" s="40">
        <v>0.16190476190476191</v>
      </c>
    </row>
    <row r="187" spans="1:3" ht="35.450000000000003" customHeight="1" x14ac:dyDescent="0.25">
      <c r="A187" s="254" t="s">
        <v>413</v>
      </c>
      <c r="B187" s="49">
        <v>15</v>
      </c>
      <c r="C187" s="41">
        <v>7.1428571428571425E-2</v>
      </c>
    </row>
    <row r="188" spans="1:3" ht="35.450000000000003" customHeight="1" x14ac:dyDescent="0.25">
      <c r="A188" s="254" t="s">
        <v>416</v>
      </c>
      <c r="B188" s="51">
        <v>15</v>
      </c>
      <c r="C188" s="41">
        <v>7.1428571428571425E-2</v>
      </c>
    </row>
    <row r="189" spans="1:3" ht="35.450000000000003" customHeight="1" thickBot="1" x14ac:dyDescent="0.3">
      <c r="A189" s="262" t="s">
        <v>417</v>
      </c>
      <c r="B189" s="52">
        <v>4</v>
      </c>
      <c r="C189" s="42">
        <v>1.9047619047619049E-2</v>
      </c>
    </row>
    <row r="190" spans="1:3" ht="35.450000000000003" customHeight="1" x14ac:dyDescent="0.25">
      <c r="A190" s="245" t="s">
        <v>436</v>
      </c>
      <c r="B190" s="171">
        <v>34</v>
      </c>
      <c r="C190" s="40">
        <v>0.16190476190476191</v>
      </c>
    </row>
    <row r="191" spans="1:3" ht="35.450000000000003" customHeight="1" x14ac:dyDescent="0.25">
      <c r="A191" s="254" t="s">
        <v>413</v>
      </c>
      <c r="B191" s="247">
        <v>15</v>
      </c>
      <c r="C191" s="41">
        <v>7.1428571428571425E-2</v>
      </c>
    </row>
    <row r="192" spans="1:3" ht="35.450000000000003" customHeight="1" x14ac:dyDescent="0.25">
      <c r="A192" s="254" t="s">
        <v>416</v>
      </c>
      <c r="B192" s="248">
        <v>15</v>
      </c>
      <c r="C192" s="41">
        <v>7.1428571428571425E-2</v>
      </c>
    </row>
    <row r="193" spans="1:3" ht="35.450000000000003" customHeight="1" x14ac:dyDescent="0.25">
      <c r="A193" s="254" t="s">
        <v>417</v>
      </c>
      <c r="B193" s="248">
        <v>4</v>
      </c>
      <c r="C193" s="41">
        <v>1.9047619047619049E-2</v>
      </c>
    </row>
    <row r="194" spans="1:3" ht="35.450000000000003" customHeight="1" x14ac:dyDescent="0.25">
      <c r="A194" s="34"/>
      <c r="B194" s="266"/>
    </row>
    <row r="195" spans="1:3" ht="35.450000000000003" customHeight="1" x14ac:dyDescent="0.25">
      <c r="A195" s="43" t="s">
        <v>453</v>
      </c>
      <c r="B195" s="44"/>
    </row>
    <row r="196" spans="1:3" ht="35.450000000000003" customHeight="1" x14ac:dyDescent="0.25">
      <c r="A196" s="34" t="s">
        <v>437</v>
      </c>
    </row>
    <row r="197" spans="1:3" x14ac:dyDescent="0.25">
      <c r="A197" s="269" t="s">
        <v>565</v>
      </c>
    </row>
  </sheetData>
  <dataValidations count="23">
    <dataValidation allowBlank="1" showInputMessage="1" showErrorMessage="1" prompt="Table 4 - San Benito County Data table heading Percent of Total Households" sqref="C3" xr:uid="{00000000-0002-0000-0300-000000000000}"/>
    <dataValidation allowBlank="1" showInputMessage="1" showErrorMessage="1" prompt="Lower income renter households paying in excess of 50% for housing (rent and utilities) Data table heading Percent of Total Households" sqref="C162 C31 C97" xr:uid="{00000000-0002-0000-0300-000001000000}"/>
    <dataValidation allowBlank="1" showInputMessage="1" showErrorMessage="1" prompt="Lower income owner households paying in excess of 50% for housing  data Table heading Number" sqref="B179" xr:uid="{00000000-0002-0000-0300-000002000000}"/>
    <dataValidation allowBlank="1" showInputMessage="1" showErrorMessage="1" prompt="Lower income owner households paying in excess of 50% for housing Data table heading Percent of Total Households" sqref="C179 C48 C114" xr:uid="{00000000-0002-0000-0300-000003000000}"/>
    <dataValidation allowBlank="1" showInputMessage="1" showErrorMessage="1" prompt="Table 5 - Hollister Data table heading Percent of Total Households" sqref="C68" xr:uid="{00000000-0002-0000-0300-000004000000}"/>
    <dataValidation allowBlank="1" showInputMessage="1" showErrorMessage="1" prompt="Table 6 - San Juan Bautista Data table heading Percent of Total Households" sqref="C134" xr:uid="{00000000-0002-0000-0300-000005000000}"/>
    <dataValidation allowBlank="1" showInputMessage="1" showErrorMessage="1" prompt="Table 4 - San Benito County Data Table heading Total Households Characteristics" sqref="A3" xr:uid="{00000000-0002-0000-0300-000006000000}"/>
    <dataValidation allowBlank="1" showInputMessage="1" showErrorMessage="1" prompt="Lower income renter households paying in excess of 50% for housing (rent and utilities) Data Table heading Renter _x000a_Households Characteristics" sqref="A97" xr:uid="{00000000-0002-0000-0300-000007000000}"/>
    <dataValidation allowBlank="1" showInputMessage="1" showErrorMessage="1" prompt="Lower income owner households paying in excess of 50% for housing Data Table heading Owner Households Characteristics" sqref="A48 A114 A179" xr:uid="{00000000-0002-0000-0300-000008000000}"/>
    <dataValidation allowBlank="1" showInputMessage="1" showErrorMessage="1" prompt="Table 5 - Hollister Data Table heading Total Households Characteristics" sqref="A68" xr:uid="{00000000-0002-0000-0300-000009000000}"/>
    <dataValidation allowBlank="1" showInputMessage="1" showErrorMessage="1" prompt="Lower income renter households paying in excess of 50% for housing (rent and utilities) Data Table heading Renter Households Characteristics" sqref="A31 A162" xr:uid="{00000000-0002-0000-0300-00000A000000}"/>
    <dataValidation allowBlank="1" showInputMessage="1" showErrorMessage="1" prompt="Table 6 - San Juan Bautista Data Table heading Total Households Characteristics" sqref="A134" xr:uid="{00000000-0002-0000-0300-00000B000000}"/>
    <dataValidation allowBlank="1" showInputMessage="1" showErrorMessage="1" prompt="Table 4 - San Benito County data Table heading Number" sqref="B3" xr:uid="{00000000-0002-0000-0300-00000C000000}"/>
    <dataValidation allowBlank="1" showInputMessage="1" showErrorMessage="1" prompt="Lower income renter households paying in excess of 50% for housing (rent and utilities) data Table heading Number" sqref="B31 B97 B162" xr:uid="{00000000-0002-0000-0300-00000D000000}"/>
    <dataValidation allowBlank="1" showInputMessage="1" showErrorMessage="1" prompt="Lower income owner households paying in excess of 50% for housing data Table heading Number" sqref="B48 B114" xr:uid="{00000000-0002-0000-0300-00000E000000}"/>
    <dataValidation allowBlank="1" showInputMessage="1" showErrorMessage="1" prompt="Table 5 - Hollister data Table heading Number" sqref="B68" xr:uid="{00000000-0002-0000-0300-00000F000000}"/>
    <dataValidation allowBlank="1" showInputMessage="1" showErrorMessage="1" prompt="Table 6 - San Juan Bautista data Table heading Number" sqref="B134" xr:uid="{00000000-0002-0000-0300-000010000000}"/>
    <dataValidation allowBlank="1" showInputMessage="1" showErrorMessage="1" prompt="San Benito County Table 4" sqref="A2" xr:uid="{00000000-0002-0000-0300-000013000000}"/>
    <dataValidation allowBlank="1" showInputMessage="1" showErrorMessage="1" prompt="Hollister Table 5" sqref="A67" xr:uid="{00000000-0002-0000-0300-000014000000}"/>
    <dataValidation allowBlank="1" showInputMessage="1" showErrorMessage="1" prompt="San Juan Bautista Table 6" sqref="A133" xr:uid="{00000000-0002-0000-0300-000015000000}"/>
    <dataValidation allowBlank="1" showInputMessage="1" showErrorMessage="1" prompt="Lower income renter households paying in excess of 50% for housing (rent and utilities)" sqref="A30 A96 A161" xr:uid="{00000000-0002-0000-0300-000016000000}"/>
    <dataValidation allowBlank="1" showInputMessage="1" showErrorMessage="1" prompt="Lower income owner households paying in excess of 50% for housing " sqref="A47 A113 A178" xr:uid="{00000000-0002-0000-0300-000017000000}"/>
    <dataValidation allowBlank="1" showInputMessage="1" showErrorMessage="1" prompt="this sheet contain three  tables : table 4 San Benito County which is begins in cell  A3 .table 5 Hollister which is begins with A68 cell, table 6 San Juan Bautista  which is begins with A68 cell 134" sqref="A1" xr:uid="{00000000-0002-0000-0300-000018000000}"/>
  </dataValidations>
  <hyperlinks>
    <hyperlink ref="A130" r:id="rId1" xr:uid="{00000000-0004-0000-0300-000000000000}"/>
    <hyperlink ref="A64" r:id="rId2" xr:uid="{00000000-0004-0000-0300-000001000000}"/>
  </hyperlinks>
  <pageMargins left="0.7" right="0.7" top="0.75" bottom="0.75" header="0.3" footer="0.3"/>
  <pageSetup scale="75" orientation="portrait" horizontalDpi="300" verticalDpi="300" r:id="rId3"/>
  <headerFooter>
    <oddHeader xml:space="preserve">&amp;L5th Cycle Housing Element Data Package&amp;CGlenn County and Cities Within&amp;R9/8/2013
</oddHeader>
    <oddFooter>&amp;L&amp;A&amp;C&amp;"-,Bold"HCD-Housing Policy Division
&amp;RPage &amp;P</oddFooter>
  </headerFooter>
  <rowBreaks count="2" manualBreakCount="2">
    <brk id="15" max="16383" man="1"/>
    <brk id="28" max="16383" man="1"/>
  </rowBreaks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09"/>
  <sheetViews>
    <sheetView topLeftCell="A73" zoomScale="75" zoomScaleNormal="75" workbookViewId="0">
      <selection activeCell="I72" sqref="I72"/>
    </sheetView>
  </sheetViews>
  <sheetFormatPr defaultRowHeight="15" x14ac:dyDescent="0.25"/>
  <cols>
    <col min="1" max="1" width="59" style="34" customWidth="1"/>
    <col min="2" max="2" width="16.85546875" style="34" customWidth="1"/>
    <col min="3" max="3" width="26.28515625" style="34" customWidth="1"/>
    <col min="4" max="4" width="19.5703125" style="34" customWidth="1"/>
    <col min="5" max="5" width="17.7109375" style="34" customWidth="1"/>
    <col min="6" max="6" width="16.42578125" style="34" customWidth="1"/>
    <col min="7" max="7" width="26" style="34" customWidth="1"/>
    <col min="8" max="8" width="18.28515625" style="34" customWidth="1"/>
    <col min="9" max="9" width="24.5703125" style="34" customWidth="1"/>
    <col min="10" max="10" width="18" style="34" customWidth="1"/>
    <col min="11" max="11" width="12.28515625" style="34" customWidth="1"/>
    <col min="12" max="14" width="9.140625" style="34"/>
    <col min="15" max="15" width="9.140625" style="34" customWidth="1"/>
    <col min="16" max="16384" width="9.140625" style="34"/>
  </cols>
  <sheetData>
    <row r="1" spans="1:18" ht="60" x14ac:dyDescent="0.25">
      <c r="A1" s="146" t="s">
        <v>557</v>
      </c>
    </row>
    <row r="2" spans="1:18" s="269" customFormat="1" ht="24.75" customHeight="1" thickBot="1" x14ac:dyDescent="0.3">
      <c r="A2" s="122" t="s">
        <v>131</v>
      </c>
      <c r="B2" s="271"/>
      <c r="C2" s="271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8" ht="35.450000000000003" customHeight="1" x14ac:dyDescent="0.25">
      <c r="A3" s="272" t="s">
        <v>506</v>
      </c>
      <c r="B3" s="273" t="s">
        <v>469</v>
      </c>
      <c r="C3" s="273" t="s">
        <v>469</v>
      </c>
      <c r="D3" s="273" t="s">
        <v>469</v>
      </c>
      <c r="E3" s="273" t="s">
        <v>469</v>
      </c>
      <c r="F3" s="273" t="s">
        <v>469</v>
      </c>
      <c r="G3" s="273" t="s">
        <v>469</v>
      </c>
      <c r="H3" s="273" t="s">
        <v>469</v>
      </c>
      <c r="I3" s="273" t="s">
        <v>469</v>
      </c>
      <c r="J3" s="273" t="s">
        <v>469</v>
      </c>
      <c r="K3" s="157"/>
      <c r="L3" s="157"/>
      <c r="M3" s="157"/>
    </row>
    <row r="4" spans="1:18" ht="35.450000000000003" customHeight="1" x14ac:dyDescent="0.25">
      <c r="A4" s="455" t="s">
        <v>526</v>
      </c>
      <c r="B4" s="455" t="s">
        <v>527</v>
      </c>
      <c r="C4" s="456" t="s">
        <v>259</v>
      </c>
      <c r="D4" s="456" t="s">
        <v>525</v>
      </c>
      <c r="E4" s="442" t="s">
        <v>254</v>
      </c>
      <c r="F4" s="442" t="s">
        <v>518</v>
      </c>
      <c r="G4" s="442" t="s">
        <v>255</v>
      </c>
      <c r="H4" s="442" t="s">
        <v>519</v>
      </c>
      <c r="I4" s="457" t="s">
        <v>62</v>
      </c>
      <c r="J4" s="643" t="s">
        <v>528</v>
      </c>
    </row>
    <row r="5" spans="1:18" ht="35.450000000000003" customHeight="1" x14ac:dyDescent="0.25">
      <c r="A5" s="274" t="s">
        <v>469</v>
      </c>
      <c r="B5" s="274" t="s">
        <v>469</v>
      </c>
      <c r="C5" s="223" t="s">
        <v>47</v>
      </c>
      <c r="D5" s="223" t="s">
        <v>76</v>
      </c>
      <c r="E5" s="223" t="s">
        <v>47</v>
      </c>
      <c r="F5" s="223" t="s">
        <v>76</v>
      </c>
      <c r="G5" s="223" t="s">
        <v>47</v>
      </c>
      <c r="H5" s="223" t="s">
        <v>76</v>
      </c>
      <c r="I5" s="174"/>
      <c r="J5" s="275"/>
    </row>
    <row r="6" spans="1:18" ht="35.450000000000003" customHeight="1" thickBot="1" x14ac:dyDescent="0.3">
      <c r="A6" s="276" t="s">
        <v>50</v>
      </c>
      <c r="B6" s="568" t="s">
        <v>469</v>
      </c>
      <c r="C6" s="561">
        <v>16840</v>
      </c>
      <c r="D6" s="277" t="s">
        <v>260</v>
      </c>
      <c r="E6" s="561">
        <v>10357</v>
      </c>
      <c r="F6" s="277" t="s">
        <v>277</v>
      </c>
      <c r="G6" s="560">
        <v>586</v>
      </c>
      <c r="H6" s="277" t="s">
        <v>278</v>
      </c>
      <c r="I6" s="278">
        <f>C6-E6-G6</f>
        <v>5897</v>
      </c>
      <c r="J6" s="279"/>
    </row>
    <row r="7" spans="1:18" ht="35.450000000000003" customHeight="1" x14ac:dyDescent="0.25">
      <c r="A7" s="280" t="s">
        <v>51</v>
      </c>
      <c r="B7" s="567" t="s">
        <v>469</v>
      </c>
      <c r="C7" s="561">
        <v>10828</v>
      </c>
      <c r="D7" s="277" t="s">
        <v>261</v>
      </c>
      <c r="E7" s="561">
        <v>6257</v>
      </c>
      <c r="F7" s="277" t="s">
        <v>279</v>
      </c>
      <c r="G7" s="560">
        <v>242</v>
      </c>
      <c r="H7" s="277" t="s">
        <v>280</v>
      </c>
      <c r="I7" s="278">
        <f t="shared" ref="I7:I26" si="0">C7-E7-G7</f>
        <v>4329</v>
      </c>
      <c r="J7" s="279"/>
    </row>
    <row r="8" spans="1:18" ht="35.450000000000003" customHeight="1" x14ac:dyDescent="0.25">
      <c r="A8" s="281" t="s">
        <v>67</v>
      </c>
      <c r="B8" s="274" t="s">
        <v>469</v>
      </c>
      <c r="C8" s="547">
        <v>17</v>
      </c>
      <c r="D8" s="222" t="s">
        <v>262</v>
      </c>
      <c r="E8" s="547">
        <v>17</v>
      </c>
      <c r="F8" s="222" t="s">
        <v>262</v>
      </c>
      <c r="G8" s="547">
        <v>0</v>
      </c>
      <c r="H8" s="222" t="s">
        <v>281</v>
      </c>
      <c r="I8" s="174">
        <f t="shared" si="0"/>
        <v>0</v>
      </c>
      <c r="J8" s="275"/>
    </row>
    <row r="9" spans="1:18" ht="35.450000000000003" customHeight="1" x14ac:dyDescent="0.25">
      <c r="A9" s="281" t="s">
        <v>68</v>
      </c>
      <c r="B9" s="274" t="s">
        <v>469</v>
      </c>
      <c r="C9" s="547">
        <v>907</v>
      </c>
      <c r="D9" s="222" t="s">
        <v>263</v>
      </c>
      <c r="E9" s="547">
        <v>744</v>
      </c>
      <c r="F9" s="222" t="s">
        <v>79</v>
      </c>
      <c r="G9" s="547">
        <v>0</v>
      </c>
      <c r="H9" s="222" t="s">
        <v>281</v>
      </c>
      <c r="I9" s="174">
        <f t="shared" si="0"/>
        <v>163</v>
      </c>
      <c r="J9" s="275"/>
    </row>
    <row r="10" spans="1:18" ht="35.450000000000003" customHeight="1" x14ac:dyDescent="0.25">
      <c r="A10" s="281" t="s">
        <v>69</v>
      </c>
      <c r="B10" s="274" t="s">
        <v>469</v>
      </c>
      <c r="C10" s="224">
        <v>2016</v>
      </c>
      <c r="D10" s="222" t="s">
        <v>264</v>
      </c>
      <c r="E10" s="224">
        <v>1270</v>
      </c>
      <c r="F10" s="222" t="s">
        <v>282</v>
      </c>
      <c r="G10" s="547">
        <v>39</v>
      </c>
      <c r="H10" s="222" t="s">
        <v>283</v>
      </c>
      <c r="I10" s="174">
        <f t="shared" si="0"/>
        <v>707</v>
      </c>
      <c r="J10" s="275"/>
      <c r="N10" s="157"/>
      <c r="O10" s="157"/>
      <c r="P10" s="157"/>
      <c r="R10" s="181"/>
    </row>
    <row r="11" spans="1:18" ht="35.450000000000003" customHeight="1" x14ac:dyDescent="0.25">
      <c r="A11" s="281" t="s">
        <v>70</v>
      </c>
      <c r="B11" s="274" t="s">
        <v>469</v>
      </c>
      <c r="C11" s="224">
        <v>2944</v>
      </c>
      <c r="D11" s="222" t="s">
        <v>265</v>
      </c>
      <c r="E11" s="224">
        <v>1782</v>
      </c>
      <c r="F11" s="222" t="s">
        <v>284</v>
      </c>
      <c r="G11" s="547">
        <v>41</v>
      </c>
      <c r="H11" s="222" t="s">
        <v>80</v>
      </c>
      <c r="I11" s="174">
        <f t="shared" si="0"/>
        <v>1121</v>
      </c>
      <c r="J11" s="275"/>
    </row>
    <row r="12" spans="1:18" ht="35.450000000000003" customHeight="1" x14ac:dyDescent="0.25">
      <c r="A12" s="281" t="s">
        <v>71</v>
      </c>
      <c r="B12" s="274" t="s">
        <v>469</v>
      </c>
      <c r="C12" s="224">
        <v>1271</v>
      </c>
      <c r="D12" s="222" t="s">
        <v>266</v>
      </c>
      <c r="E12" s="547">
        <v>789</v>
      </c>
      <c r="F12" s="222" t="s">
        <v>151</v>
      </c>
      <c r="G12" s="547">
        <v>25</v>
      </c>
      <c r="H12" s="222" t="s">
        <v>285</v>
      </c>
      <c r="I12" s="174">
        <f t="shared" si="0"/>
        <v>457</v>
      </c>
      <c r="J12" s="275"/>
    </row>
    <row r="13" spans="1:18" ht="35.450000000000003" customHeight="1" x14ac:dyDescent="0.25">
      <c r="A13" s="281" t="s">
        <v>72</v>
      </c>
      <c r="B13" s="274" t="s">
        <v>469</v>
      </c>
      <c r="C13" s="224">
        <v>1033</v>
      </c>
      <c r="D13" s="222" t="s">
        <v>267</v>
      </c>
      <c r="E13" s="547">
        <v>410</v>
      </c>
      <c r="F13" s="222" t="s">
        <v>78</v>
      </c>
      <c r="G13" s="547">
        <v>59</v>
      </c>
      <c r="H13" s="222" t="s">
        <v>83</v>
      </c>
      <c r="I13" s="174">
        <f t="shared" si="0"/>
        <v>564</v>
      </c>
      <c r="J13" s="275"/>
    </row>
    <row r="14" spans="1:18" ht="35.450000000000003" customHeight="1" x14ac:dyDescent="0.25">
      <c r="A14" s="281" t="s">
        <v>73</v>
      </c>
      <c r="B14" s="274" t="s">
        <v>469</v>
      </c>
      <c r="C14" s="224">
        <v>1630</v>
      </c>
      <c r="D14" s="222" t="s">
        <v>268</v>
      </c>
      <c r="E14" s="547">
        <v>834</v>
      </c>
      <c r="F14" s="222" t="s">
        <v>286</v>
      </c>
      <c r="G14" s="547">
        <v>61</v>
      </c>
      <c r="H14" s="222" t="s">
        <v>154</v>
      </c>
      <c r="I14" s="174">
        <f t="shared" si="0"/>
        <v>735</v>
      </c>
      <c r="J14" s="275"/>
    </row>
    <row r="15" spans="1:18" ht="35.450000000000003" customHeight="1" x14ac:dyDescent="0.25">
      <c r="A15" s="281" t="s">
        <v>74</v>
      </c>
      <c r="B15" s="274" t="s">
        <v>469</v>
      </c>
      <c r="C15" s="547">
        <v>704</v>
      </c>
      <c r="D15" s="222" t="s">
        <v>269</v>
      </c>
      <c r="E15" s="547">
        <v>258</v>
      </c>
      <c r="F15" s="222" t="s">
        <v>82</v>
      </c>
      <c r="G15" s="547">
        <v>17</v>
      </c>
      <c r="H15" s="222" t="s">
        <v>287</v>
      </c>
      <c r="I15" s="174">
        <f t="shared" si="0"/>
        <v>429</v>
      </c>
      <c r="J15" s="275"/>
    </row>
    <row r="16" spans="1:18" ht="35.450000000000003" customHeight="1" x14ac:dyDescent="0.25">
      <c r="A16" s="281" t="s">
        <v>75</v>
      </c>
      <c r="B16" s="274" t="s">
        <v>469</v>
      </c>
      <c r="C16" s="547">
        <v>306</v>
      </c>
      <c r="D16" s="222" t="s">
        <v>82</v>
      </c>
      <c r="E16" s="547">
        <v>153</v>
      </c>
      <c r="F16" s="222" t="s">
        <v>152</v>
      </c>
      <c r="G16" s="547">
        <v>0</v>
      </c>
      <c r="H16" s="222" t="s">
        <v>281</v>
      </c>
      <c r="I16" s="174">
        <f t="shared" si="0"/>
        <v>153</v>
      </c>
      <c r="J16" s="275"/>
    </row>
    <row r="17" spans="1:10" ht="35.450000000000003" customHeight="1" x14ac:dyDescent="0.25">
      <c r="A17" s="280" t="s">
        <v>57</v>
      </c>
      <c r="B17" s="567" t="s">
        <v>469</v>
      </c>
      <c r="C17" s="561">
        <v>6012</v>
      </c>
      <c r="D17" s="277" t="s">
        <v>270</v>
      </c>
      <c r="E17" s="561">
        <v>4100</v>
      </c>
      <c r="F17" s="277" t="s">
        <v>288</v>
      </c>
      <c r="G17" s="560">
        <v>344</v>
      </c>
      <c r="H17" s="277" t="s">
        <v>289</v>
      </c>
      <c r="I17" s="278">
        <f t="shared" si="0"/>
        <v>1568</v>
      </c>
      <c r="J17" s="279"/>
    </row>
    <row r="18" spans="1:10" ht="35.450000000000003" customHeight="1" x14ac:dyDescent="0.25">
      <c r="A18" s="281" t="s">
        <v>67</v>
      </c>
      <c r="B18" s="274" t="s">
        <v>469</v>
      </c>
      <c r="C18" s="547">
        <v>345</v>
      </c>
      <c r="D18" s="222" t="s">
        <v>84</v>
      </c>
      <c r="E18" s="547">
        <v>267</v>
      </c>
      <c r="F18" s="222" t="s">
        <v>149</v>
      </c>
      <c r="G18" s="547">
        <v>31</v>
      </c>
      <c r="H18" s="222" t="s">
        <v>85</v>
      </c>
      <c r="I18" s="174">
        <f t="shared" si="0"/>
        <v>47</v>
      </c>
      <c r="J18" s="275"/>
    </row>
    <row r="19" spans="1:10" ht="35.450000000000003" customHeight="1" x14ac:dyDescent="0.25">
      <c r="A19" s="281" t="s">
        <v>68</v>
      </c>
      <c r="B19" s="274" t="s">
        <v>469</v>
      </c>
      <c r="C19" s="224">
        <v>1589</v>
      </c>
      <c r="D19" s="222" t="s">
        <v>271</v>
      </c>
      <c r="E19" s="224">
        <v>1307</v>
      </c>
      <c r="F19" s="222" t="s">
        <v>290</v>
      </c>
      <c r="G19" s="547">
        <v>17</v>
      </c>
      <c r="H19" s="222" t="s">
        <v>291</v>
      </c>
      <c r="I19" s="174">
        <f t="shared" si="0"/>
        <v>265</v>
      </c>
      <c r="J19" s="275"/>
    </row>
    <row r="20" spans="1:10" ht="35.450000000000003" customHeight="1" x14ac:dyDescent="0.25">
      <c r="A20" s="281" t="s">
        <v>69</v>
      </c>
      <c r="B20" s="274" t="s">
        <v>469</v>
      </c>
      <c r="C20" s="224">
        <v>1305</v>
      </c>
      <c r="D20" s="222" t="s">
        <v>272</v>
      </c>
      <c r="E20" s="547">
        <v>888</v>
      </c>
      <c r="F20" s="222" t="s">
        <v>292</v>
      </c>
      <c r="G20" s="547">
        <v>80</v>
      </c>
      <c r="H20" s="222" t="s">
        <v>293</v>
      </c>
      <c r="I20" s="174">
        <f t="shared" si="0"/>
        <v>337</v>
      </c>
      <c r="J20" s="275"/>
    </row>
    <row r="21" spans="1:10" ht="35.450000000000003" customHeight="1" x14ac:dyDescent="0.25">
      <c r="A21" s="281" t="s">
        <v>70</v>
      </c>
      <c r="B21" s="274" t="s">
        <v>469</v>
      </c>
      <c r="C21" s="224">
        <v>1340</v>
      </c>
      <c r="D21" s="222" t="s">
        <v>273</v>
      </c>
      <c r="E21" s="547">
        <v>837</v>
      </c>
      <c r="F21" s="222" t="s">
        <v>294</v>
      </c>
      <c r="G21" s="547">
        <v>89</v>
      </c>
      <c r="H21" s="222" t="s">
        <v>295</v>
      </c>
      <c r="I21" s="174">
        <f t="shared" si="0"/>
        <v>414</v>
      </c>
      <c r="J21" s="275"/>
    </row>
    <row r="22" spans="1:10" ht="35.450000000000003" customHeight="1" x14ac:dyDescent="0.25">
      <c r="A22" s="281" t="s">
        <v>71</v>
      </c>
      <c r="B22" s="274" t="s">
        <v>469</v>
      </c>
      <c r="C22" s="547">
        <v>527</v>
      </c>
      <c r="D22" s="222" t="s">
        <v>274</v>
      </c>
      <c r="E22" s="547">
        <v>273</v>
      </c>
      <c r="F22" s="222" t="s">
        <v>296</v>
      </c>
      <c r="G22" s="547">
        <v>33</v>
      </c>
      <c r="H22" s="222" t="s">
        <v>297</v>
      </c>
      <c r="I22" s="174">
        <f t="shared" si="0"/>
        <v>221</v>
      </c>
      <c r="J22" s="275"/>
    </row>
    <row r="23" spans="1:10" ht="35.450000000000003" customHeight="1" x14ac:dyDescent="0.25">
      <c r="A23" s="281" t="s">
        <v>72</v>
      </c>
      <c r="B23" s="274" t="s">
        <v>469</v>
      </c>
      <c r="C23" s="547">
        <v>309</v>
      </c>
      <c r="D23" s="222" t="s">
        <v>275</v>
      </c>
      <c r="E23" s="547">
        <v>177</v>
      </c>
      <c r="F23" s="222" t="s">
        <v>153</v>
      </c>
      <c r="G23" s="547">
        <v>42</v>
      </c>
      <c r="H23" s="222" t="s">
        <v>297</v>
      </c>
      <c r="I23" s="174">
        <f t="shared" si="0"/>
        <v>90</v>
      </c>
      <c r="J23" s="275"/>
    </row>
    <row r="24" spans="1:10" ht="35.450000000000003" customHeight="1" x14ac:dyDescent="0.25">
      <c r="A24" s="281" t="s">
        <v>73</v>
      </c>
      <c r="B24" s="274" t="s">
        <v>469</v>
      </c>
      <c r="C24" s="547">
        <v>308</v>
      </c>
      <c r="D24" s="222" t="s">
        <v>81</v>
      </c>
      <c r="E24" s="547">
        <v>159</v>
      </c>
      <c r="F24" s="222" t="s">
        <v>289</v>
      </c>
      <c r="G24" s="547">
        <v>40</v>
      </c>
      <c r="H24" s="222" t="s">
        <v>298</v>
      </c>
      <c r="I24" s="174">
        <f t="shared" si="0"/>
        <v>109</v>
      </c>
      <c r="J24" s="275"/>
    </row>
    <row r="25" spans="1:10" ht="35.450000000000003" customHeight="1" x14ac:dyDescent="0.25">
      <c r="A25" s="281" t="s">
        <v>74</v>
      </c>
      <c r="B25" s="274" t="s">
        <v>469</v>
      </c>
      <c r="C25" s="547">
        <v>195</v>
      </c>
      <c r="D25" s="222" t="s">
        <v>276</v>
      </c>
      <c r="E25" s="547">
        <v>140</v>
      </c>
      <c r="F25" s="222" t="s">
        <v>150</v>
      </c>
      <c r="G25" s="547">
        <v>9</v>
      </c>
      <c r="H25" s="222" t="s">
        <v>299</v>
      </c>
      <c r="I25" s="174">
        <f t="shared" si="0"/>
        <v>46</v>
      </c>
      <c r="J25" s="275"/>
    </row>
    <row r="26" spans="1:10" ht="35.450000000000003" customHeight="1" x14ac:dyDescent="0.25">
      <c r="A26" s="282" t="s">
        <v>75</v>
      </c>
      <c r="B26" s="274" t="s">
        <v>469</v>
      </c>
      <c r="C26" s="562">
        <v>94</v>
      </c>
      <c r="D26" s="283" t="s">
        <v>87</v>
      </c>
      <c r="E26" s="562">
        <v>52</v>
      </c>
      <c r="F26" s="283" t="s">
        <v>300</v>
      </c>
      <c r="G26" s="562">
        <v>3</v>
      </c>
      <c r="H26" s="283" t="s">
        <v>301</v>
      </c>
      <c r="I26" s="284">
        <f t="shared" si="0"/>
        <v>39</v>
      </c>
      <c r="J26" s="285"/>
    </row>
    <row r="27" spans="1:10" ht="35.450000000000003" customHeight="1" x14ac:dyDescent="0.25">
      <c r="A27" s="579" t="s">
        <v>88</v>
      </c>
      <c r="B27" s="274"/>
      <c r="C27" s="286"/>
      <c r="D27" s="286"/>
      <c r="E27" s="286"/>
      <c r="F27" s="283"/>
      <c r="G27" s="283"/>
      <c r="H27" s="283"/>
      <c r="I27" s="284"/>
      <c r="J27" s="285"/>
    </row>
    <row r="28" spans="1:10" ht="35.450000000000003" customHeight="1" x14ac:dyDescent="0.25">
      <c r="A28" s="287"/>
      <c r="B28" s="287"/>
      <c r="C28" s="287"/>
      <c r="D28" s="287"/>
      <c r="E28" s="287"/>
    </row>
    <row r="29" spans="1:10" ht="35.450000000000003" customHeight="1" x14ac:dyDescent="0.25">
      <c r="A29" s="287"/>
      <c r="B29" s="287"/>
      <c r="C29" s="287"/>
      <c r="D29" s="287"/>
      <c r="E29" s="287"/>
    </row>
    <row r="30" spans="1:10" ht="35.450000000000003" customHeight="1" x14ac:dyDescent="0.25"/>
    <row r="31" spans="1:10" ht="35.450000000000003" customHeight="1" x14ac:dyDescent="0.25">
      <c r="A31" s="458" t="s">
        <v>161</v>
      </c>
      <c r="B31" s="459" t="s">
        <v>469</v>
      </c>
      <c r="C31" s="460" t="s">
        <v>253</v>
      </c>
      <c r="D31" s="460" t="s">
        <v>517</v>
      </c>
      <c r="E31" s="461" t="s">
        <v>254</v>
      </c>
      <c r="F31" s="461" t="s">
        <v>518</v>
      </c>
      <c r="G31" s="461" t="s">
        <v>255</v>
      </c>
      <c r="H31" s="461" t="s">
        <v>519</v>
      </c>
      <c r="I31" s="462" t="s">
        <v>62</v>
      </c>
      <c r="J31" s="681" t="s">
        <v>475</v>
      </c>
    </row>
    <row r="32" spans="1:10" ht="35.450000000000003" customHeight="1" x14ac:dyDescent="0.25">
      <c r="A32" s="463"/>
      <c r="B32" s="464"/>
      <c r="C32" s="223" t="s">
        <v>47</v>
      </c>
      <c r="D32" s="223" t="s">
        <v>155</v>
      </c>
      <c r="E32" s="223" t="s">
        <v>47</v>
      </c>
      <c r="F32" s="223" t="s">
        <v>76</v>
      </c>
      <c r="G32" s="223" t="s">
        <v>47</v>
      </c>
      <c r="H32" s="223" t="s">
        <v>76</v>
      </c>
      <c r="I32" s="174"/>
    </row>
    <row r="33" spans="1:15" ht="35.450000000000003" customHeight="1" x14ac:dyDescent="0.25">
      <c r="A33" s="465" t="s">
        <v>50</v>
      </c>
      <c r="B33" s="281"/>
      <c r="C33" s="224">
        <v>16840</v>
      </c>
      <c r="D33" s="222" t="s">
        <v>260</v>
      </c>
      <c r="E33" s="224">
        <v>10357</v>
      </c>
      <c r="F33" s="222" t="s">
        <v>277</v>
      </c>
      <c r="G33" s="222">
        <v>586</v>
      </c>
      <c r="H33" s="222" t="s">
        <v>278</v>
      </c>
      <c r="I33" s="174">
        <f>C33-E33-G33</f>
        <v>5897</v>
      </c>
    </row>
    <row r="34" spans="1:15" ht="35.450000000000003" customHeight="1" x14ac:dyDescent="0.25">
      <c r="A34" s="465" t="s">
        <v>51</v>
      </c>
      <c r="B34" s="281"/>
      <c r="C34" s="224">
        <v>10828</v>
      </c>
      <c r="D34" s="222" t="s">
        <v>261</v>
      </c>
      <c r="E34" s="224">
        <v>6257</v>
      </c>
      <c r="F34" s="222" t="s">
        <v>279</v>
      </c>
      <c r="G34" s="547">
        <v>242</v>
      </c>
      <c r="H34" s="222" t="s">
        <v>280</v>
      </c>
      <c r="I34" s="174">
        <f t="shared" ref="I34:I49" si="1">C34-E34-G34</f>
        <v>4329</v>
      </c>
    </row>
    <row r="35" spans="1:15" ht="35.450000000000003" customHeight="1" x14ac:dyDescent="0.25">
      <c r="A35" s="465" t="s">
        <v>89</v>
      </c>
      <c r="B35" s="281"/>
      <c r="C35" s="224">
        <v>1834</v>
      </c>
      <c r="D35" s="222" t="s">
        <v>302</v>
      </c>
      <c r="E35" s="547">
        <v>953</v>
      </c>
      <c r="F35" s="222" t="s">
        <v>303</v>
      </c>
      <c r="G35" s="547">
        <v>68</v>
      </c>
      <c r="H35" s="222" t="s">
        <v>304</v>
      </c>
      <c r="I35" s="174">
        <f t="shared" si="1"/>
        <v>813</v>
      </c>
    </row>
    <row r="36" spans="1:15" ht="35.450000000000003" customHeight="1" x14ac:dyDescent="0.25">
      <c r="A36" s="465" t="s">
        <v>90</v>
      </c>
      <c r="B36" s="281"/>
      <c r="C36" s="224">
        <v>3726</v>
      </c>
      <c r="D36" s="222" t="s">
        <v>305</v>
      </c>
      <c r="E36" s="224">
        <v>1956</v>
      </c>
      <c r="F36" s="222" t="s">
        <v>306</v>
      </c>
      <c r="G36" s="547">
        <v>98</v>
      </c>
      <c r="H36" s="222" t="s">
        <v>156</v>
      </c>
      <c r="I36" s="174">
        <f t="shared" si="1"/>
        <v>1672</v>
      </c>
    </row>
    <row r="37" spans="1:15" ht="35.450000000000003" customHeight="1" x14ac:dyDescent="0.25">
      <c r="A37" s="465" t="s">
        <v>92</v>
      </c>
      <c r="B37" s="281"/>
      <c r="C37" s="224">
        <v>1561</v>
      </c>
      <c r="D37" s="222" t="s">
        <v>307</v>
      </c>
      <c r="E37" s="224">
        <v>1022</v>
      </c>
      <c r="F37" s="222" t="s">
        <v>273</v>
      </c>
      <c r="G37" s="547">
        <v>10</v>
      </c>
      <c r="H37" s="222" t="s">
        <v>308</v>
      </c>
      <c r="I37" s="174">
        <f t="shared" si="1"/>
        <v>529</v>
      </c>
      <c r="O37" s="4"/>
    </row>
    <row r="38" spans="1:15" ht="35.450000000000003" customHeight="1" x14ac:dyDescent="0.25">
      <c r="A38" s="465" t="s">
        <v>93</v>
      </c>
      <c r="B38" s="281"/>
      <c r="C38" s="224">
        <v>2032</v>
      </c>
      <c r="D38" s="222" t="s">
        <v>309</v>
      </c>
      <c r="E38" s="224">
        <v>1361</v>
      </c>
      <c r="F38" s="222" t="s">
        <v>77</v>
      </c>
      <c r="G38" s="547">
        <v>49</v>
      </c>
      <c r="H38" s="222" t="s">
        <v>86</v>
      </c>
      <c r="I38" s="174">
        <f t="shared" si="1"/>
        <v>622</v>
      </c>
    </row>
    <row r="39" spans="1:15" ht="35.450000000000003" customHeight="1" x14ac:dyDescent="0.25">
      <c r="A39" s="465" t="s">
        <v>94</v>
      </c>
      <c r="B39" s="281"/>
      <c r="C39" s="547">
        <v>896</v>
      </c>
      <c r="D39" s="222" t="s">
        <v>310</v>
      </c>
      <c r="E39" s="547">
        <v>567</v>
      </c>
      <c r="F39" s="222" t="s">
        <v>311</v>
      </c>
      <c r="G39" s="547">
        <v>0</v>
      </c>
      <c r="H39" s="222" t="s">
        <v>281</v>
      </c>
      <c r="I39" s="174">
        <f t="shared" si="1"/>
        <v>329</v>
      </c>
    </row>
    <row r="40" spans="1:15" ht="35.450000000000003" customHeight="1" x14ac:dyDescent="0.25">
      <c r="A40" s="465" t="s">
        <v>95</v>
      </c>
      <c r="B40" s="281"/>
      <c r="C40" s="547">
        <v>376</v>
      </c>
      <c r="D40" s="222" t="s">
        <v>312</v>
      </c>
      <c r="E40" s="547">
        <v>161</v>
      </c>
      <c r="F40" s="222" t="s">
        <v>97</v>
      </c>
      <c r="G40" s="547">
        <v>17</v>
      </c>
      <c r="H40" s="222" t="s">
        <v>299</v>
      </c>
      <c r="I40" s="174">
        <f t="shared" si="1"/>
        <v>198</v>
      </c>
    </row>
    <row r="41" spans="1:15" ht="35.450000000000003" customHeight="1" x14ac:dyDescent="0.25">
      <c r="A41" s="465" t="s">
        <v>96</v>
      </c>
      <c r="B41" s="281"/>
      <c r="C41" s="547">
        <v>403</v>
      </c>
      <c r="D41" s="222" t="s">
        <v>91</v>
      </c>
      <c r="E41" s="547">
        <v>237</v>
      </c>
      <c r="F41" s="222" t="s">
        <v>313</v>
      </c>
      <c r="G41" s="547">
        <v>0</v>
      </c>
      <c r="H41" s="222" t="s">
        <v>281</v>
      </c>
      <c r="I41" s="174">
        <f t="shared" si="1"/>
        <v>166</v>
      </c>
    </row>
    <row r="42" spans="1:15" ht="35.450000000000003" customHeight="1" x14ac:dyDescent="0.25">
      <c r="A42" s="465" t="s">
        <v>57</v>
      </c>
      <c r="B42" s="281"/>
      <c r="C42" s="224">
        <v>6012</v>
      </c>
      <c r="D42" s="222" t="s">
        <v>270</v>
      </c>
      <c r="E42" s="224">
        <v>4100</v>
      </c>
      <c r="F42" s="222" t="s">
        <v>288</v>
      </c>
      <c r="G42" s="547">
        <v>344</v>
      </c>
      <c r="H42" s="222" t="s">
        <v>289</v>
      </c>
      <c r="I42" s="174">
        <f t="shared" si="1"/>
        <v>1568</v>
      </c>
    </row>
    <row r="43" spans="1:15" ht="35.450000000000003" customHeight="1" x14ac:dyDescent="0.25">
      <c r="A43" s="465" t="s">
        <v>89</v>
      </c>
      <c r="B43" s="281"/>
      <c r="C43" s="224">
        <v>1087</v>
      </c>
      <c r="D43" s="222" t="s">
        <v>314</v>
      </c>
      <c r="E43" s="547">
        <v>646</v>
      </c>
      <c r="F43" s="222" t="s">
        <v>315</v>
      </c>
      <c r="G43" s="547">
        <v>140</v>
      </c>
      <c r="H43" s="222" t="s">
        <v>316</v>
      </c>
      <c r="I43" s="174">
        <f t="shared" si="1"/>
        <v>301</v>
      </c>
    </row>
    <row r="44" spans="1:15" ht="35.450000000000003" customHeight="1" x14ac:dyDescent="0.25">
      <c r="A44" s="465" t="s">
        <v>90</v>
      </c>
      <c r="B44" s="281"/>
      <c r="C44" s="224">
        <v>1363</v>
      </c>
      <c r="D44" s="222" t="s">
        <v>317</v>
      </c>
      <c r="E44" s="547">
        <v>877</v>
      </c>
      <c r="F44" s="222" t="s">
        <v>290</v>
      </c>
      <c r="G44" s="547">
        <v>27</v>
      </c>
      <c r="H44" s="222" t="s">
        <v>262</v>
      </c>
      <c r="I44" s="174">
        <f t="shared" si="1"/>
        <v>459</v>
      </c>
    </row>
    <row r="45" spans="1:15" ht="35.450000000000003" customHeight="1" x14ac:dyDescent="0.25">
      <c r="A45" s="465" t="s">
        <v>92</v>
      </c>
      <c r="B45" s="281"/>
      <c r="C45" s="224">
        <v>1273</v>
      </c>
      <c r="D45" s="222" t="s">
        <v>318</v>
      </c>
      <c r="E45" s="547">
        <v>899</v>
      </c>
      <c r="F45" s="222" t="s">
        <v>319</v>
      </c>
      <c r="G45" s="547">
        <v>57</v>
      </c>
      <c r="H45" s="222" t="s">
        <v>320</v>
      </c>
      <c r="I45" s="174">
        <f t="shared" si="1"/>
        <v>317</v>
      </c>
    </row>
    <row r="46" spans="1:15" ht="35.450000000000003" customHeight="1" x14ac:dyDescent="0.25">
      <c r="A46" s="465" t="s">
        <v>93</v>
      </c>
      <c r="B46" s="281"/>
      <c r="C46" s="224">
        <v>1027</v>
      </c>
      <c r="D46" s="222" t="s">
        <v>321</v>
      </c>
      <c r="E46" s="547">
        <v>736</v>
      </c>
      <c r="F46" s="222" t="s">
        <v>322</v>
      </c>
      <c r="G46" s="547">
        <v>39</v>
      </c>
      <c r="H46" s="222" t="s">
        <v>323</v>
      </c>
      <c r="I46" s="174">
        <f t="shared" si="1"/>
        <v>252</v>
      </c>
    </row>
    <row r="47" spans="1:15" ht="35.450000000000003" customHeight="1" x14ac:dyDescent="0.25">
      <c r="A47" s="465" t="s">
        <v>94</v>
      </c>
      <c r="B47" s="281"/>
      <c r="C47" s="547">
        <v>654</v>
      </c>
      <c r="D47" s="222" t="s">
        <v>151</v>
      </c>
      <c r="E47" s="547">
        <v>510</v>
      </c>
      <c r="F47" s="222" t="s">
        <v>311</v>
      </c>
      <c r="G47" s="547">
        <v>45</v>
      </c>
      <c r="H47" s="222" t="s">
        <v>324</v>
      </c>
      <c r="I47" s="174">
        <f t="shared" si="1"/>
        <v>99</v>
      </c>
    </row>
    <row r="48" spans="1:15" ht="35.450000000000003" customHeight="1" x14ac:dyDescent="0.25">
      <c r="A48" s="465" t="s">
        <v>95</v>
      </c>
      <c r="B48" s="281"/>
      <c r="C48" s="547">
        <v>308</v>
      </c>
      <c r="D48" s="222" t="s">
        <v>325</v>
      </c>
      <c r="E48" s="547">
        <v>197</v>
      </c>
      <c r="F48" s="222" t="s">
        <v>326</v>
      </c>
      <c r="G48" s="547">
        <v>36</v>
      </c>
      <c r="H48" s="222" t="s">
        <v>323</v>
      </c>
      <c r="I48" s="174">
        <f t="shared" si="1"/>
        <v>75</v>
      </c>
    </row>
    <row r="49" spans="1:14" ht="35.450000000000003" customHeight="1" x14ac:dyDescent="0.25">
      <c r="A49" s="466" t="s">
        <v>96</v>
      </c>
      <c r="B49" s="282"/>
      <c r="C49" s="547">
        <v>300</v>
      </c>
      <c r="D49" s="222" t="s">
        <v>327</v>
      </c>
      <c r="E49" s="547">
        <v>235</v>
      </c>
      <c r="F49" s="222" t="s">
        <v>328</v>
      </c>
      <c r="G49" s="547">
        <v>0</v>
      </c>
      <c r="H49" s="222" t="s">
        <v>281</v>
      </c>
      <c r="I49" s="174">
        <f t="shared" si="1"/>
        <v>65</v>
      </c>
    </row>
    <row r="50" spans="1:14" ht="35.450000000000003" customHeight="1" x14ac:dyDescent="0.25">
      <c r="A50" s="291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</row>
    <row r="51" spans="1:14" ht="35.450000000000003" customHeight="1" x14ac:dyDescent="0.25">
      <c r="A51" s="123" t="s">
        <v>132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</row>
    <row r="52" spans="1:14" ht="35.450000000000003" customHeight="1" thickBot="1" x14ac:dyDescent="0.3">
      <c r="A52" s="292" t="s">
        <v>529</v>
      </c>
      <c r="B52" s="293" t="s">
        <v>469</v>
      </c>
      <c r="C52" s="293" t="s">
        <v>474</v>
      </c>
      <c r="D52" s="293" t="s">
        <v>475</v>
      </c>
      <c r="E52" s="293" t="s">
        <v>476</v>
      </c>
      <c r="F52" s="293" t="s">
        <v>477</v>
      </c>
      <c r="G52" s="293" t="s">
        <v>478</v>
      </c>
      <c r="H52" s="293" t="s">
        <v>479</v>
      </c>
      <c r="I52" s="293" t="s">
        <v>480</v>
      </c>
      <c r="J52" s="293" t="s">
        <v>481</v>
      </c>
    </row>
    <row r="53" spans="1:14" ht="35.450000000000003" customHeight="1" thickBot="1" x14ac:dyDescent="0.3">
      <c r="A53" s="468" t="s">
        <v>534</v>
      </c>
      <c r="B53" s="468" t="s">
        <v>534</v>
      </c>
      <c r="C53" s="469" t="s">
        <v>249</v>
      </c>
      <c r="D53" s="469" t="s">
        <v>530</v>
      </c>
      <c r="E53" s="470" t="s">
        <v>254</v>
      </c>
      <c r="F53" s="470" t="s">
        <v>531</v>
      </c>
      <c r="G53" s="470" t="s">
        <v>255</v>
      </c>
      <c r="H53" s="470" t="s">
        <v>532</v>
      </c>
      <c r="I53" s="471" t="s">
        <v>102</v>
      </c>
      <c r="J53" s="471" t="s">
        <v>533</v>
      </c>
    </row>
    <row r="54" spans="1:14" ht="35.450000000000003" customHeight="1" thickBot="1" x14ac:dyDescent="0.3">
      <c r="A54" s="467" t="s">
        <v>469</v>
      </c>
      <c r="B54" s="467" t="s">
        <v>469</v>
      </c>
      <c r="C54" s="472" t="s">
        <v>30</v>
      </c>
      <c r="D54" s="472" t="s">
        <v>31</v>
      </c>
      <c r="E54" s="472" t="s">
        <v>30</v>
      </c>
      <c r="F54" s="472" t="s">
        <v>31</v>
      </c>
      <c r="G54" s="472" t="s">
        <v>30</v>
      </c>
      <c r="H54" s="472" t="s">
        <v>31</v>
      </c>
      <c r="I54" s="472" t="s">
        <v>30</v>
      </c>
      <c r="J54" s="473" t="s">
        <v>31</v>
      </c>
    </row>
    <row r="55" spans="1:14" ht="35.450000000000003" customHeight="1" thickBot="1" x14ac:dyDescent="0.3">
      <c r="A55" s="118" t="s">
        <v>4</v>
      </c>
      <c r="B55" s="569" t="s">
        <v>469</v>
      </c>
      <c r="C55" s="569" t="s">
        <v>469</v>
      </c>
      <c r="D55" s="569" t="s">
        <v>469</v>
      </c>
      <c r="E55" s="569" t="s">
        <v>469</v>
      </c>
      <c r="F55" s="569" t="s">
        <v>469</v>
      </c>
      <c r="G55" s="569" t="s">
        <v>469</v>
      </c>
      <c r="H55" s="569" t="s">
        <v>469</v>
      </c>
      <c r="I55" s="569" t="s">
        <v>469</v>
      </c>
      <c r="J55" s="569" t="s">
        <v>469</v>
      </c>
      <c r="K55" s="13"/>
      <c r="L55" s="13"/>
      <c r="M55" s="13"/>
    </row>
    <row r="56" spans="1:14" ht="35.450000000000003" customHeight="1" thickBot="1" x14ac:dyDescent="0.3">
      <c r="A56" s="294" t="s">
        <v>6</v>
      </c>
      <c r="B56" s="569" t="s">
        <v>469</v>
      </c>
      <c r="C56" s="120">
        <f>C35</f>
        <v>1834</v>
      </c>
      <c r="D56" s="38">
        <f>C56/C34</f>
        <v>0.1693756926486886</v>
      </c>
      <c r="E56" s="120">
        <f>E35</f>
        <v>953</v>
      </c>
      <c r="F56" s="38">
        <f>E56/E34</f>
        <v>0.15230941345692825</v>
      </c>
      <c r="G56" s="120">
        <f>G35</f>
        <v>68</v>
      </c>
      <c r="H56" s="38">
        <f>G56/G34</f>
        <v>0.28099173553719009</v>
      </c>
      <c r="I56" s="120">
        <f>I35</f>
        <v>813</v>
      </c>
      <c r="J56" s="121">
        <f>I56/I34</f>
        <v>0.1878031878031878</v>
      </c>
    </row>
    <row r="57" spans="1:14" ht="35.450000000000003" customHeight="1" thickBot="1" x14ac:dyDescent="0.3">
      <c r="A57" s="294" t="s">
        <v>98</v>
      </c>
      <c r="B57" s="569" t="s">
        <v>469</v>
      </c>
      <c r="C57" s="120">
        <f>C36+C37+C38</f>
        <v>7319</v>
      </c>
      <c r="D57" s="38">
        <f>C57/C34</f>
        <v>0.67593276690062798</v>
      </c>
      <c r="E57" s="120">
        <f>E36+E37+E38</f>
        <v>4339</v>
      </c>
      <c r="F57" s="38">
        <f>E57/E34</f>
        <v>0.69346332108038999</v>
      </c>
      <c r="G57" s="120">
        <f>G36+G37+G38</f>
        <v>157</v>
      </c>
      <c r="H57" s="38">
        <f>G57/G34</f>
        <v>0.64876033057851235</v>
      </c>
      <c r="I57" s="120">
        <f>I36+I37+I38</f>
        <v>2823</v>
      </c>
      <c r="J57" s="121">
        <f>I57/I34</f>
        <v>0.65211365211365213</v>
      </c>
      <c r="N57" s="291"/>
    </row>
    <row r="58" spans="1:14" ht="35.450000000000003" customHeight="1" thickBot="1" x14ac:dyDescent="0.3">
      <c r="A58" s="294" t="s">
        <v>99</v>
      </c>
      <c r="B58" s="569" t="s">
        <v>469</v>
      </c>
      <c r="C58" s="120">
        <f>C39+C40+C41</f>
        <v>1675</v>
      </c>
      <c r="D58" s="38">
        <f>C58/C34</f>
        <v>0.15469154045068342</v>
      </c>
      <c r="E58" s="120">
        <f>E39+E40+E41</f>
        <v>965</v>
      </c>
      <c r="F58" s="38">
        <f>E58/E34</f>
        <v>0.15422726546268178</v>
      </c>
      <c r="G58" s="120">
        <f>G39+G40+G41</f>
        <v>17</v>
      </c>
      <c r="H58" s="38">
        <f>G58/G34</f>
        <v>7.0247933884297523E-2</v>
      </c>
      <c r="I58" s="120">
        <f>I39+I40+I41</f>
        <v>693</v>
      </c>
      <c r="J58" s="121">
        <f>I58/I34</f>
        <v>0.16008316008316009</v>
      </c>
      <c r="N58" s="291"/>
    </row>
    <row r="59" spans="1:14" ht="35.450000000000003" customHeight="1" thickBot="1" x14ac:dyDescent="0.3">
      <c r="A59" s="119" t="s">
        <v>100</v>
      </c>
      <c r="B59" s="569" t="s">
        <v>469</v>
      </c>
      <c r="C59" s="569" t="s">
        <v>469</v>
      </c>
      <c r="D59" s="569" t="s">
        <v>469</v>
      </c>
      <c r="E59" s="569" t="s">
        <v>469</v>
      </c>
      <c r="F59" s="570" t="s">
        <v>469</v>
      </c>
      <c r="G59" s="570" t="s">
        <v>469</v>
      </c>
      <c r="H59" s="570" t="s">
        <v>469</v>
      </c>
      <c r="I59" s="570" t="s">
        <v>469</v>
      </c>
      <c r="J59" s="570" t="s">
        <v>469</v>
      </c>
      <c r="K59" s="13"/>
      <c r="L59" s="13"/>
      <c r="M59" s="13"/>
    </row>
    <row r="60" spans="1:14" ht="35.450000000000003" customHeight="1" thickBot="1" x14ac:dyDescent="0.3">
      <c r="A60" s="294" t="s">
        <v>6</v>
      </c>
      <c r="B60" s="569" t="s">
        <v>469</v>
      </c>
      <c r="C60" s="162">
        <f>C43</f>
        <v>1087</v>
      </c>
      <c r="D60" s="38">
        <f>C60/C42</f>
        <v>0.18080505655355955</v>
      </c>
      <c r="E60" s="162">
        <f>E43</f>
        <v>646</v>
      </c>
      <c r="F60" s="38">
        <f>E60/E42</f>
        <v>0.1575609756097561</v>
      </c>
      <c r="G60" s="162">
        <f>G43</f>
        <v>140</v>
      </c>
      <c r="H60" s="38">
        <f>G60/G42</f>
        <v>0.40697674418604651</v>
      </c>
      <c r="I60" s="162">
        <f>I43</f>
        <v>301</v>
      </c>
      <c r="J60" s="121">
        <f>I60/I42</f>
        <v>0.19196428571428573</v>
      </c>
    </row>
    <row r="61" spans="1:14" ht="35.450000000000003" customHeight="1" thickBot="1" x14ac:dyDescent="0.3">
      <c r="A61" s="294" t="s">
        <v>98</v>
      </c>
      <c r="B61" s="569" t="s">
        <v>469</v>
      </c>
      <c r="C61" s="175">
        <f>C44+C45+C46</f>
        <v>3663</v>
      </c>
      <c r="D61" s="38">
        <f>C61/C42</f>
        <v>0.60928143712574845</v>
      </c>
      <c r="E61" s="162">
        <f>E44+E45+E46</f>
        <v>2512</v>
      </c>
      <c r="F61" s="38">
        <f>E61/E42</f>
        <v>0.61268292682926828</v>
      </c>
      <c r="G61" s="162">
        <f>G44+G45+G46</f>
        <v>123</v>
      </c>
      <c r="H61" s="38">
        <f>G61/G42</f>
        <v>0.35755813953488375</v>
      </c>
      <c r="I61" s="162">
        <f>I44+I45+I46</f>
        <v>1028</v>
      </c>
      <c r="J61" s="121">
        <f>I61/I42</f>
        <v>0.65561224489795922</v>
      </c>
    </row>
    <row r="62" spans="1:14" s="13" customFormat="1" ht="35.450000000000003" customHeight="1" thickBot="1" x14ac:dyDescent="0.3">
      <c r="A62" s="294" t="s">
        <v>99</v>
      </c>
      <c r="B62" s="569" t="s">
        <v>469</v>
      </c>
      <c r="C62" s="162">
        <f>C47+C48+C49</f>
        <v>1262</v>
      </c>
      <c r="D62" s="38">
        <f>C62/C42</f>
        <v>0.20991350632069194</v>
      </c>
      <c r="E62" s="162">
        <f>E47+E48+E49</f>
        <v>942</v>
      </c>
      <c r="F62" s="38">
        <f>E62/E42</f>
        <v>0.22975609756097562</v>
      </c>
      <c r="G62" s="162">
        <f>G47+G48+G49</f>
        <v>81</v>
      </c>
      <c r="H62" s="38">
        <f>G62/G42</f>
        <v>0.23546511627906977</v>
      </c>
      <c r="I62" s="162">
        <f>I47+I48+I49</f>
        <v>239</v>
      </c>
      <c r="J62" s="121">
        <f>I62/I42</f>
        <v>0.15242346938775511</v>
      </c>
      <c r="K62" s="34"/>
      <c r="L62" s="34"/>
      <c r="M62" s="34"/>
    </row>
    <row r="63" spans="1:14" ht="35.450000000000003" customHeight="1" thickBot="1" x14ac:dyDescent="0.3">
      <c r="A63" s="114" t="s">
        <v>50</v>
      </c>
      <c r="B63" s="571" t="s">
        <v>469</v>
      </c>
      <c r="C63" s="571" t="s">
        <v>469</v>
      </c>
      <c r="D63" s="571" t="s">
        <v>469</v>
      </c>
      <c r="E63" s="571" t="s">
        <v>469</v>
      </c>
      <c r="F63" s="571" t="s">
        <v>469</v>
      </c>
      <c r="G63" s="571" t="s">
        <v>469</v>
      </c>
      <c r="H63" s="571" t="s">
        <v>469</v>
      </c>
      <c r="I63" s="571" t="s">
        <v>469</v>
      </c>
      <c r="J63" s="571" t="s">
        <v>469</v>
      </c>
      <c r="K63" s="13"/>
      <c r="L63" s="13"/>
      <c r="M63" s="13"/>
    </row>
    <row r="64" spans="1:14" ht="35.450000000000003" customHeight="1" thickBot="1" x14ac:dyDescent="0.3">
      <c r="A64" s="295" t="s">
        <v>101</v>
      </c>
      <c r="B64" s="569" t="s">
        <v>469</v>
      </c>
      <c r="C64" s="176">
        <f>C60+C56</f>
        <v>2921</v>
      </c>
      <c r="D64" s="14">
        <f>C64/C33</f>
        <v>0.17345605700712588</v>
      </c>
      <c r="E64" s="176">
        <f t="shared" ref="E64" si="2">E60+E56</f>
        <v>1599</v>
      </c>
      <c r="F64" s="14">
        <f t="shared" ref="F64" si="3">E64/E33</f>
        <v>0.15438833639084676</v>
      </c>
      <c r="G64" s="176">
        <f t="shared" ref="G64" si="4">G60+G56</f>
        <v>208</v>
      </c>
      <c r="H64" s="14">
        <f t="shared" ref="H64" si="5">G64/G33</f>
        <v>0.35494880546075086</v>
      </c>
      <c r="I64" s="176">
        <f t="shared" ref="I64" si="6">I60+I56</f>
        <v>1114</v>
      </c>
      <c r="J64" s="115">
        <f t="shared" ref="J64" si="7">I64/I33</f>
        <v>0.18890961505850432</v>
      </c>
    </row>
    <row r="65" spans="1:13" ht="35.450000000000003" customHeight="1" thickBot="1" x14ac:dyDescent="0.3">
      <c r="A65" s="294" t="s">
        <v>98</v>
      </c>
      <c r="B65" s="569" t="s">
        <v>469</v>
      </c>
      <c r="C65" s="177">
        <f>C57+C61</f>
        <v>10982</v>
      </c>
      <c r="D65" s="38">
        <f>C65/C33</f>
        <v>0.65213776722090266</v>
      </c>
      <c r="E65" s="177">
        <f t="shared" ref="E65" si="8">E57+E61</f>
        <v>6851</v>
      </c>
      <c r="F65" s="38">
        <f t="shared" ref="F65" si="9">E65/E33</f>
        <v>0.66148498599980687</v>
      </c>
      <c r="G65" s="177">
        <f t="shared" ref="G65" si="10">G57+G61</f>
        <v>280</v>
      </c>
      <c r="H65" s="38">
        <f t="shared" ref="H65" si="11">G65/G33</f>
        <v>0.47781569965870307</v>
      </c>
      <c r="I65" s="177">
        <f t="shared" ref="I65" si="12">I57+I61</f>
        <v>3851</v>
      </c>
      <c r="J65" s="121">
        <f t="shared" ref="J65" si="13">I65/I33</f>
        <v>0.6530439206376123</v>
      </c>
    </row>
    <row r="66" spans="1:13" s="13" customFormat="1" ht="35.450000000000003" customHeight="1" x14ac:dyDescent="0.25">
      <c r="A66" s="296" t="s">
        <v>99</v>
      </c>
      <c r="B66" s="569" t="s">
        <v>469</v>
      </c>
      <c r="C66" s="297">
        <f>C62+C58</f>
        <v>2937</v>
      </c>
      <c r="D66" s="116">
        <f>C66/C33</f>
        <v>0.17440617577197148</v>
      </c>
      <c r="E66" s="297">
        <f t="shared" ref="E66" si="14">E62+E58</f>
        <v>1907</v>
      </c>
      <c r="F66" s="116">
        <f t="shared" ref="F66" si="15">E66/E33</f>
        <v>0.18412667760934634</v>
      </c>
      <c r="G66" s="297">
        <f t="shared" ref="G66" si="16">G62+G58</f>
        <v>98</v>
      </c>
      <c r="H66" s="116">
        <f t="shared" ref="H66" si="17">G66/G33</f>
        <v>0.16723549488054607</v>
      </c>
      <c r="I66" s="297">
        <f t="shared" ref="I66" si="18">I62+I58</f>
        <v>932</v>
      </c>
      <c r="J66" s="117">
        <f t="shared" ref="J66" si="19">I66/I33</f>
        <v>0.15804646430388333</v>
      </c>
      <c r="K66" s="34"/>
      <c r="L66" s="34"/>
      <c r="M66" s="34"/>
    </row>
    <row r="67" spans="1:13" s="586" customFormat="1" ht="35.450000000000003" customHeight="1" x14ac:dyDescent="0.25">
      <c r="A67" s="580" t="s">
        <v>242</v>
      </c>
      <c r="B67" s="581"/>
      <c r="C67" s="582"/>
      <c r="D67" s="583"/>
      <c r="E67" s="582"/>
      <c r="F67" s="583"/>
      <c r="G67" s="584"/>
      <c r="H67" s="583"/>
      <c r="I67" s="582"/>
      <c r="J67" s="585"/>
    </row>
    <row r="69" spans="1:13" ht="28.5" customHeight="1" x14ac:dyDescent="0.25">
      <c r="A69" s="13" t="s">
        <v>133</v>
      </c>
    </row>
    <row r="70" spans="1:13" ht="32.25" customHeight="1" x14ac:dyDescent="0.25">
      <c r="A70" s="298" t="s">
        <v>244</v>
      </c>
      <c r="B70" s="299" t="s">
        <v>507</v>
      </c>
      <c r="C70" s="299" t="s">
        <v>508</v>
      </c>
      <c r="D70" s="299" t="s">
        <v>509</v>
      </c>
      <c r="E70" s="299" t="s">
        <v>510</v>
      </c>
      <c r="F70" s="299" t="s">
        <v>511</v>
      </c>
      <c r="G70" s="299" t="s">
        <v>512</v>
      </c>
      <c r="H70" s="299" t="s">
        <v>513</v>
      </c>
      <c r="I70" s="299" t="s">
        <v>514</v>
      </c>
    </row>
    <row r="71" spans="1:13" s="13" customFormat="1" ht="43.5" customHeight="1" x14ac:dyDescent="0.25">
      <c r="A71" s="300" t="s">
        <v>11</v>
      </c>
      <c r="B71" s="476" t="s">
        <v>249</v>
      </c>
      <c r="C71" s="476" t="s">
        <v>535</v>
      </c>
      <c r="D71" s="475" t="s">
        <v>329</v>
      </c>
      <c r="E71" s="475" t="s">
        <v>536</v>
      </c>
      <c r="F71" s="475" t="s">
        <v>330</v>
      </c>
      <c r="G71" s="475" t="s">
        <v>537</v>
      </c>
      <c r="H71" s="476" t="s">
        <v>221</v>
      </c>
      <c r="I71" s="476" t="s">
        <v>538</v>
      </c>
      <c r="J71" s="34"/>
      <c r="K71" s="34"/>
      <c r="L71" s="34"/>
      <c r="M71" s="34"/>
    </row>
    <row r="72" spans="1:13" ht="33.75" customHeight="1" thickBot="1" x14ac:dyDescent="0.3">
      <c r="A72" s="474" t="s">
        <v>469</v>
      </c>
      <c r="B72" s="572" t="s">
        <v>3</v>
      </c>
      <c r="C72" s="300" t="s">
        <v>245</v>
      </c>
      <c r="D72" s="477" t="s">
        <v>3</v>
      </c>
      <c r="E72" s="477" t="s">
        <v>1</v>
      </c>
      <c r="F72" s="477" t="s">
        <v>3</v>
      </c>
      <c r="G72" s="477" t="s">
        <v>1</v>
      </c>
      <c r="H72" s="477" t="s">
        <v>3</v>
      </c>
      <c r="I72" s="478" t="s">
        <v>1</v>
      </c>
    </row>
    <row r="73" spans="1:13" ht="33.75" customHeight="1" x14ac:dyDescent="0.25">
      <c r="A73" s="479" t="s">
        <v>12</v>
      </c>
      <c r="B73" s="480">
        <v>2344</v>
      </c>
      <c r="C73" s="635">
        <v>0.17589674320876483</v>
      </c>
      <c r="D73" s="480">
        <v>1814</v>
      </c>
      <c r="E73" s="635">
        <v>0.21721949467129686</v>
      </c>
      <c r="F73" s="480">
        <v>95</v>
      </c>
      <c r="G73" s="635">
        <v>0.27616279069767441</v>
      </c>
      <c r="H73" s="480">
        <v>435</v>
      </c>
      <c r="I73" s="636">
        <v>9.3932196069963295E-2</v>
      </c>
    </row>
    <row r="74" spans="1:13" ht="33" customHeight="1" x14ac:dyDescent="0.25">
      <c r="A74" s="484" t="s">
        <v>13</v>
      </c>
      <c r="B74" s="481">
        <v>1622</v>
      </c>
      <c r="C74" s="637">
        <v>0.12171694431937566</v>
      </c>
      <c r="D74" s="481">
        <v>1269</v>
      </c>
      <c r="E74" s="637">
        <v>0.15195784935935816</v>
      </c>
      <c r="F74" s="481">
        <v>85</v>
      </c>
      <c r="G74" s="637">
        <v>0.24709302325581395</v>
      </c>
      <c r="H74" s="481">
        <v>268</v>
      </c>
      <c r="I74" s="638">
        <v>0.12611607142857142</v>
      </c>
    </row>
    <row r="75" spans="1:13" ht="42" customHeight="1" x14ac:dyDescent="0.25">
      <c r="A75" s="484" t="s">
        <v>14</v>
      </c>
      <c r="B75" s="481">
        <v>722</v>
      </c>
      <c r="C75" s="637">
        <v>5.4179798889389161E-2</v>
      </c>
      <c r="D75" s="481">
        <v>545</v>
      </c>
      <c r="E75" s="637">
        <v>6.526164531193869E-2</v>
      </c>
      <c r="F75" s="481">
        <v>10</v>
      </c>
      <c r="G75" s="637">
        <v>2.9069767441860465E-2</v>
      </c>
      <c r="H75" s="481">
        <v>167</v>
      </c>
      <c r="I75" s="638">
        <v>3.9806547619047616E-2</v>
      </c>
    </row>
    <row r="76" spans="1:13" ht="32.25" customHeight="1" x14ac:dyDescent="0.25">
      <c r="A76" s="482" t="s">
        <v>15</v>
      </c>
      <c r="B76" s="483">
        <v>13326</v>
      </c>
      <c r="C76" s="639">
        <v>1</v>
      </c>
      <c r="D76" s="563">
        <v>8351</v>
      </c>
      <c r="E76" s="639">
        <v>1</v>
      </c>
      <c r="F76" s="566">
        <v>344</v>
      </c>
      <c r="G76" s="639">
        <v>1</v>
      </c>
      <c r="H76" s="483">
        <v>4631</v>
      </c>
      <c r="I76" s="640">
        <v>1</v>
      </c>
    </row>
    <row r="77" spans="1:13" ht="32.25" customHeight="1" x14ac:dyDescent="0.25">
      <c r="A77" s="484" t="s">
        <v>16</v>
      </c>
      <c r="B77" s="481">
        <v>661</v>
      </c>
      <c r="C77" s="637">
        <v>4.960228125469008E-2</v>
      </c>
      <c r="D77" s="564">
        <v>544</v>
      </c>
      <c r="E77" s="637">
        <v>6.5141899173751641E-2</v>
      </c>
      <c r="F77" s="564">
        <v>24</v>
      </c>
      <c r="G77" s="637">
        <v>6.9767441860465115E-2</v>
      </c>
      <c r="H77" s="481">
        <v>93</v>
      </c>
      <c r="I77" s="638">
        <v>2.6971726190476192E-2</v>
      </c>
    </row>
    <row r="78" spans="1:13" ht="32.25" customHeight="1" x14ac:dyDescent="0.25">
      <c r="A78" s="485" t="s">
        <v>157</v>
      </c>
      <c r="B78" s="486">
        <v>1221</v>
      </c>
      <c r="C78" s="641">
        <v>9.1625393966681679E-2</v>
      </c>
      <c r="D78" s="486">
        <v>961</v>
      </c>
      <c r="E78" s="641">
        <v>0.11507603879774878</v>
      </c>
      <c r="F78" s="565">
        <v>32</v>
      </c>
      <c r="G78" s="641">
        <v>9.3023255813953487E-2</v>
      </c>
      <c r="H78" s="488">
        <v>228</v>
      </c>
      <c r="I78" s="642">
        <v>8.9657738095238096E-2</v>
      </c>
    </row>
    <row r="79" spans="1:13" s="578" customFormat="1" ht="30.75" customHeight="1" x14ac:dyDescent="0.25">
      <c r="A79" s="573" t="s">
        <v>243</v>
      </c>
      <c r="B79" s="574"/>
      <c r="C79" s="575"/>
      <c r="D79" s="576"/>
      <c r="E79" s="575"/>
      <c r="F79" s="576"/>
      <c r="G79" s="575"/>
      <c r="H79" s="576"/>
      <c r="I79" s="577"/>
    </row>
    <row r="80" spans="1:13" ht="30.75" customHeight="1" x14ac:dyDescent="0.25">
      <c r="A80" s="268" t="s">
        <v>565</v>
      </c>
      <c r="B80" s="488"/>
      <c r="C80" s="487"/>
      <c r="D80" s="488"/>
      <c r="E80" s="487"/>
      <c r="F80" s="488"/>
      <c r="G80" s="487"/>
      <c r="H80" s="488"/>
      <c r="I80" s="489"/>
    </row>
    <row r="81" spans="1:8" x14ac:dyDescent="0.25">
      <c r="A81" s="301"/>
      <c r="B81" s="301"/>
      <c r="C81" s="301"/>
      <c r="D81" s="301"/>
      <c r="E81" s="301"/>
      <c r="F81" s="301"/>
      <c r="G81" s="302"/>
      <c r="H81" s="303"/>
    </row>
    <row r="82" spans="1:8" x14ac:dyDescent="0.25">
      <c r="A82" s="301"/>
      <c r="B82" s="301"/>
      <c r="C82" s="301"/>
      <c r="D82" s="301"/>
      <c r="E82" s="301"/>
      <c r="F82" s="301"/>
      <c r="G82" s="302"/>
      <c r="H82" s="303"/>
    </row>
    <row r="83" spans="1:8" x14ac:dyDescent="0.25">
      <c r="A83" s="304"/>
      <c r="B83" s="304"/>
      <c r="C83" s="304"/>
      <c r="D83" s="304"/>
      <c r="E83" s="304"/>
      <c r="F83" s="304"/>
      <c r="G83" s="302"/>
      <c r="H83" s="217"/>
    </row>
    <row r="84" spans="1:8" x14ac:dyDescent="0.25">
      <c r="A84" s="301"/>
      <c r="B84" s="301"/>
      <c r="C84" s="301"/>
      <c r="D84" s="301"/>
      <c r="E84" s="301"/>
      <c r="F84" s="301"/>
      <c r="G84" s="302"/>
      <c r="H84" s="303"/>
    </row>
    <row r="85" spans="1:8" x14ac:dyDescent="0.25">
      <c r="A85" s="301"/>
      <c r="B85" s="301"/>
      <c r="C85" s="301"/>
      <c r="D85" s="301"/>
      <c r="E85" s="301"/>
      <c r="F85" s="301"/>
      <c r="G85" s="302"/>
      <c r="H85" s="303"/>
    </row>
    <row r="86" spans="1:8" x14ac:dyDescent="0.25">
      <c r="A86" s="301"/>
      <c r="B86" s="301"/>
      <c r="C86" s="301"/>
      <c r="D86" s="301"/>
      <c r="E86" s="301"/>
      <c r="F86" s="301"/>
      <c r="G86" s="302"/>
      <c r="H86" s="303"/>
    </row>
    <row r="87" spans="1:8" x14ac:dyDescent="0.25">
      <c r="A87" s="301"/>
      <c r="B87" s="301"/>
      <c r="C87" s="301"/>
      <c r="D87" s="301"/>
      <c r="E87" s="301"/>
      <c r="F87" s="301"/>
      <c r="G87" s="302"/>
      <c r="H87" s="303"/>
    </row>
    <row r="88" spans="1:8" x14ac:dyDescent="0.25">
      <c r="A88" s="301"/>
      <c r="B88" s="301"/>
      <c r="C88" s="301"/>
      <c r="D88" s="301"/>
      <c r="E88" s="301"/>
      <c r="F88" s="301"/>
      <c r="G88" s="302"/>
      <c r="H88" s="303"/>
    </row>
    <row r="89" spans="1:8" x14ac:dyDescent="0.25">
      <c r="A89" s="301"/>
      <c r="B89" s="301"/>
      <c r="C89" s="301"/>
      <c r="D89" s="301"/>
      <c r="E89" s="301"/>
      <c r="F89" s="301"/>
      <c r="G89" s="302"/>
      <c r="H89" s="303"/>
    </row>
    <row r="90" spans="1:8" x14ac:dyDescent="0.25">
      <c r="A90" s="301"/>
      <c r="B90" s="301"/>
      <c r="C90" s="301"/>
      <c r="D90" s="301"/>
      <c r="E90" s="301"/>
      <c r="F90" s="301"/>
      <c r="G90" s="302"/>
      <c r="H90" s="303"/>
    </row>
    <row r="91" spans="1:8" x14ac:dyDescent="0.25">
      <c r="A91" s="301"/>
      <c r="B91" s="301"/>
      <c r="C91" s="301"/>
      <c r="D91" s="301"/>
      <c r="E91" s="301"/>
      <c r="F91" s="301"/>
      <c r="G91" s="302"/>
      <c r="H91" s="303"/>
    </row>
    <row r="92" spans="1:8" x14ac:dyDescent="0.25">
      <c r="A92" s="301"/>
      <c r="B92" s="301"/>
      <c r="C92" s="301"/>
      <c r="D92" s="301"/>
      <c r="E92" s="301"/>
      <c r="F92" s="301"/>
      <c r="G92" s="302"/>
      <c r="H92" s="303"/>
    </row>
    <row r="93" spans="1:8" x14ac:dyDescent="0.25">
      <c r="A93" s="301"/>
      <c r="B93" s="301"/>
      <c r="C93" s="301"/>
      <c r="D93" s="301"/>
      <c r="E93" s="301"/>
      <c r="F93" s="301"/>
      <c r="G93" s="302"/>
      <c r="H93" s="303"/>
    </row>
    <row r="94" spans="1:8" x14ac:dyDescent="0.25">
      <c r="A94" s="301"/>
      <c r="B94" s="301"/>
      <c r="C94" s="301"/>
      <c r="D94" s="301"/>
      <c r="E94" s="301"/>
      <c r="F94" s="301"/>
      <c r="G94" s="302"/>
      <c r="H94" s="303"/>
    </row>
    <row r="95" spans="1:8" x14ac:dyDescent="0.25">
      <c r="A95" s="301"/>
      <c r="B95" s="301"/>
      <c r="C95" s="301"/>
      <c r="D95" s="301"/>
      <c r="E95" s="301"/>
      <c r="F95" s="301"/>
      <c r="G95" s="302"/>
      <c r="H95" s="303"/>
    </row>
    <row r="96" spans="1:8" x14ac:dyDescent="0.25">
      <c r="A96" s="304"/>
      <c r="B96" s="304"/>
      <c r="C96" s="304"/>
      <c r="D96" s="304"/>
      <c r="E96" s="304"/>
      <c r="F96" s="304"/>
      <c r="G96" s="302"/>
      <c r="H96" s="217"/>
    </row>
    <row r="97" spans="1:8" x14ac:dyDescent="0.25">
      <c r="A97" s="301"/>
      <c r="B97" s="301"/>
      <c r="C97" s="301"/>
      <c r="D97" s="301"/>
      <c r="E97" s="301"/>
      <c r="F97" s="301"/>
      <c r="G97" s="302"/>
      <c r="H97" s="303"/>
    </row>
    <row r="98" spans="1:8" x14ac:dyDescent="0.25">
      <c r="A98" s="301"/>
      <c r="B98" s="301"/>
      <c r="C98" s="301"/>
      <c r="D98" s="301"/>
      <c r="E98" s="301"/>
      <c r="F98" s="301"/>
      <c r="G98" s="302"/>
      <c r="H98" s="303"/>
    </row>
    <row r="99" spans="1:8" x14ac:dyDescent="0.25">
      <c r="A99" s="301"/>
      <c r="B99" s="301"/>
      <c r="C99" s="301"/>
      <c r="D99" s="301"/>
      <c r="E99" s="301"/>
      <c r="F99" s="301"/>
      <c r="G99" s="302"/>
      <c r="H99" s="303"/>
    </row>
    <row r="100" spans="1:8" x14ac:dyDescent="0.25">
      <c r="A100" s="301"/>
      <c r="B100" s="301"/>
      <c r="C100" s="301"/>
      <c r="D100" s="301"/>
      <c r="E100" s="301"/>
      <c r="F100" s="301"/>
      <c r="G100" s="302"/>
      <c r="H100" s="303"/>
    </row>
    <row r="101" spans="1:8" x14ac:dyDescent="0.25">
      <c r="A101" s="301"/>
      <c r="B101" s="301"/>
      <c r="C101" s="301"/>
      <c r="D101" s="301"/>
      <c r="E101" s="301"/>
      <c r="F101" s="301"/>
      <c r="G101" s="302"/>
      <c r="H101" s="303"/>
    </row>
    <row r="102" spans="1:8" x14ac:dyDescent="0.25">
      <c r="A102" s="301"/>
      <c r="B102" s="301"/>
      <c r="C102" s="301"/>
      <c r="D102" s="301"/>
      <c r="E102" s="301"/>
      <c r="F102" s="301"/>
      <c r="G102" s="302"/>
      <c r="H102" s="303"/>
    </row>
    <row r="103" spans="1:8" x14ac:dyDescent="0.25">
      <c r="A103" s="301"/>
      <c r="B103" s="301"/>
      <c r="C103" s="301"/>
      <c r="D103" s="301"/>
      <c r="E103" s="301"/>
      <c r="F103" s="301"/>
      <c r="G103" s="302"/>
      <c r="H103" s="303"/>
    </row>
    <row r="104" spans="1:8" x14ac:dyDescent="0.25">
      <c r="A104" s="301"/>
      <c r="B104" s="301"/>
      <c r="C104" s="301"/>
      <c r="D104" s="301"/>
      <c r="E104" s="301"/>
      <c r="F104" s="301"/>
      <c r="G104" s="302"/>
      <c r="H104" s="303"/>
    </row>
    <row r="105" spans="1:8" x14ac:dyDescent="0.25">
      <c r="A105" s="301"/>
      <c r="B105" s="301"/>
      <c r="C105" s="301"/>
      <c r="D105" s="301"/>
      <c r="E105" s="301"/>
      <c r="F105" s="301"/>
      <c r="G105" s="302"/>
      <c r="H105" s="303"/>
    </row>
    <row r="106" spans="1:8" x14ac:dyDescent="0.25">
      <c r="A106" s="301"/>
      <c r="B106" s="301"/>
      <c r="C106" s="301"/>
      <c r="D106" s="301"/>
      <c r="E106" s="301"/>
      <c r="F106" s="301"/>
      <c r="G106" s="302"/>
      <c r="H106" s="303"/>
    </row>
    <row r="107" spans="1:8" x14ac:dyDescent="0.25">
      <c r="A107" s="301"/>
      <c r="B107" s="301"/>
      <c r="C107" s="301"/>
      <c r="D107" s="301"/>
      <c r="E107" s="301"/>
      <c r="F107" s="301"/>
      <c r="G107" s="302"/>
      <c r="H107" s="303"/>
    </row>
    <row r="108" spans="1:8" x14ac:dyDescent="0.25">
      <c r="A108" s="301"/>
      <c r="B108" s="301"/>
      <c r="C108" s="301"/>
      <c r="D108" s="301"/>
      <c r="E108" s="301"/>
      <c r="F108" s="301"/>
      <c r="G108" s="302"/>
      <c r="H108" s="303"/>
    </row>
    <row r="109" spans="1:8" x14ac:dyDescent="0.25">
      <c r="A109" s="304"/>
      <c r="B109" s="304"/>
      <c r="C109" s="304"/>
      <c r="D109" s="304"/>
      <c r="E109" s="304"/>
      <c r="F109" s="304"/>
      <c r="G109" s="302"/>
      <c r="H109" s="217"/>
    </row>
  </sheetData>
  <dataConsolidate/>
  <dataValidations count="53">
    <dataValidation allowBlank="1" showInputMessage="1" showErrorMessage="1" prompt="Total Households by Tenure and Age (2007-2011)" sqref="A3" xr:uid="{00000000-0002-0000-0400-000000000000}"/>
    <dataValidation allowBlank="1" showInputMessage="1" showErrorMessage="1" prompt="Total Households by Tenure and Age (2007-2011) Data Table heading Unincorporated Area" sqref="I4 I31" xr:uid="{00000000-0002-0000-0400-000001000000}"/>
    <dataValidation allowBlank="1" showInputMessage="1" showErrorMessage="1" prompt="San Benito County, Total Sub heading Estimate" sqref="C5 C32" xr:uid="{00000000-0002-0000-0400-000002000000}"/>
    <dataValidation allowBlank="1" showInputMessage="1" showErrorMessage="1" prompt="Hollister, California Sub heading Estimate" sqref="E5 E32" xr:uid="{00000000-0002-0000-0400-000003000000}"/>
    <dataValidation allowBlank="1" showInputMessage="1" showErrorMessage="1" prompt="San Juan Bautista, California Sub heading Estimate" sqref="G5 G32" xr:uid="{00000000-0002-0000-0400-000004000000}"/>
    <dataValidation allowBlank="1" showInputMessage="1" showErrorMessage="1" prompt="Unincorporated Area Sub heading Estimate" sqref="I5 I32" xr:uid="{00000000-0002-0000-0400-000005000000}"/>
    <dataValidation allowBlank="1" showInputMessage="1" showErrorMessage="1" prompt="Total Households by Tenure and Age (2007-2011) Data Table heading San Juan Bautista, California" sqref="G31 G4" xr:uid="{00000000-0002-0000-0400-000006000000}"/>
    <dataValidation allowBlank="1" showInputMessage="1" showErrorMessage="1" prompt="Total Households by Tenure and Age (2007-2011) Data Table heading Hollister, California" sqref="E31 E4" xr:uid="{00000000-0002-0000-0400-000007000000}"/>
    <dataValidation allowBlank="1" showInputMessage="1" showErrorMessage="1" prompt="Total Households by Tenure and Age (2007-2011) Data Table heading San Benito County, Total" sqref="C4" xr:uid="{00000000-0002-0000-0400-000008000000}"/>
    <dataValidation allowBlank="1" showInputMessage="1" showErrorMessage="1" prompt="San Benito County, Total2 Sub heading Margin of error" sqref="D5 D32" xr:uid="{00000000-0002-0000-0400-000009000000}"/>
    <dataValidation allowBlank="1" showInputMessage="1" showErrorMessage="1" prompt="Hollister, California2 Sub heading Margin of error" sqref="F5 F32" xr:uid="{00000000-0002-0000-0400-00000A000000}"/>
    <dataValidation allowBlank="1" showInputMessage="1" showErrorMessage="1" prompt="San Juan Bautista, California2 Sub heading Margin of error" sqref="H5 H32" xr:uid="{00000000-0002-0000-0400-00000B000000}"/>
    <dataValidation allowBlank="1" showInputMessage="1" showErrorMessage="1" prompt="Total Households by Tenure and Age (2007-2011) Data Table heading San Benito County, California" sqref="C31" xr:uid="{00000000-0002-0000-0400-00000C000000}"/>
    <dataValidation allowBlank="1" showInputMessage="1" showErrorMessage="1" prompt="Total Households by Tenure and Age (2007-2011) Data Table heading San Benito County, California2" sqref="D31" xr:uid="{00000000-0002-0000-0400-00000D000000}"/>
    <dataValidation allowBlank="1" showInputMessage="1" showErrorMessage="1" prompt="Total Households by Tenure and Age (2007-2011) Data Table heading Hollister, California2" sqref="F31 F4" xr:uid="{00000000-0002-0000-0400-00000E000000}"/>
    <dataValidation allowBlank="1" showInputMessage="1" showErrorMessage="1" prompt="Total Households by Tenure and Age (2007-2011) Data Table heading San Juan Bautista, California2" sqref="H31 H4" xr:uid="{00000000-0002-0000-0400-00000F000000}"/>
    <dataValidation allowBlank="1" showInputMessage="1" showErrorMessage="1" prompt="Total Households by Tenure and Age (2007-2011) Data Table heading San Benito County, Total2" sqref="D4" xr:uid="{00000000-0002-0000-0400-000010000000}"/>
    <dataValidation allowBlank="1" showInputMessage="1" showErrorMessage="1" prompt="Total Households by Tenure and Age (2007-2011) Data Table heading For Calculation Purposes" sqref="A31" xr:uid="{00000000-0002-0000-0400-000011000000}"/>
    <dataValidation allowBlank="1" showInputMessage="1" showErrorMessage="1" prompt="Household Size by Tenure (Including Large Households) (2007-2011)" sqref="A52" xr:uid="{00000000-0002-0000-0400-000012000000}"/>
    <dataValidation allowBlank="1" showInputMessage="1" showErrorMessage="1" prompt="Household Size by Tenure (Including Large Households) (2007-2011) Data Table heading Unincorporated" sqref="I53:J53" xr:uid="{00000000-0002-0000-0400-000013000000}"/>
    <dataValidation allowBlank="1" showInputMessage="1" showErrorMessage="1" prompt="Household Size by Tenure (Including Large Households) (2007-2011) Data Table heading Hollister, California" sqref="E53:F53" xr:uid="{00000000-0002-0000-0400-000014000000}"/>
    <dataValidation allowBlank="1" showInputMessage="1" showErrorMessage="1" prompt="Household Size by Tenure (Including Large Households) (2007-2011) Data Table heading San Juan Bautista, California" sqref="G53:H53" xr:uid="{00000000-0002-0000-0400-000015000000}"/>
    <dataValidation allowBlank="1" showInputMessage="1" showErrorMessage="1" prompt="Household Size by Tenure (Including Large Households) (2007-2011) Data Table heading San Benito County" sqref="C53:D53" xr:uid="{00000000-0002-0000-0400-000016000000}"/>
    <dataValidation allowBlank="1" showInputMessage="1" showErrorMessage="1" prompt="San Benito County Sub heading #" sqref="C54" xr:uid="{00000000-0002-0000-0400-000017000000}"/>
    <dataValidation allowBlank="1" showInputMessage="1" showErrorMessage="1" prompt="San Benito County2 Sub heading %" sqref="D54" xr:uid="{00000000-0002-0000-0400-000018000000}"/>
    <dataValidation allowBlank="1" showInputMessage="1" showErrorMessage="1" prompt="Hollister, California Sub heading  #" sqref="E54" xr:uid="{00000000-0002-0000-0400-000019000000}"/>
    <dataValidation allowBlank="1" showInputMessage="1" showErrorMessage="1" prompt="Hollister, California2 Sub heading %" sqref="F54" xr:uid="{00000000-0002-0000-0400-00001A000000}"/>
    <dataValidation allowBlank="1" showInputMessage="1" showErrorMessage="1" prompt="San Juan Bautista, California Sub heading #" sqref="G54" xr:uid="{00000000-0002-0000-0400-00001B000000}"/>
    <dataValidation allowBlank="1" showInputMessage="1" showErrorMessage="1" prompt="San Juan Bautista, California 2 Sub heading %" sqref="H54" xr:uid="{00000000-0002-0000-0400-00001C000000}"/>
    <dataValidation allowBlank="1" showInputMessage="1" showErrorMessage="1" prompt="Unincorporated Sub heading #" sqref="I54" xr:uid="{00000000-0002-0000-0400-00001D000000}"/>
    <dataValidation allowBlank="1" showInputMessage="1" showErrorMessage="1" prompt="Unincorporated 2 Sub heading %" sqref="J54" xr:uid="{00000000-0002-0000-0400-00001E000000}"/>
    <dataValidation allowBlank="1" showInputMessage="1" showErrorMessage="1" prompt="Female Headed Households (2011) Data Table heading Unincorporated County2" sqref="I71" xr:uid="{00000000-0002-0000-0400-00001F000000}"/>
    <dataValidation allowBlank="1" showInputMessage="1" showErrorMessage="1" prompt="Female Headed Households (2011) Data Table heading San Benito County" sqref="B71" xr:uid="{00000000-0002-0000-0400-000020000000}"/>
    <dataValidation allowBlank="1" showInputMessage="1" showErrorMessage="1" prompt="Female Headed Households (2011) Data Table heading San Benito County2" sqref="C71" xr:uid="{00000000-0002-0000-0400-000021000000}"/>
    <dataValidation allowBlank="1" showInputMessage="1" showErrorMessage="1" prompt="Female Headed Households (2011) Data Table heading Hollister city, California" sqref="D71" xr:uid="{00000000-0002-0000-0400-000022000000}"/>
    <dataValidation allowBlank="1" showInputMessage="1" showErrorMessage="1" prompt="Female Headed Households (2011) Data Table heading Hollister city, California2" sqref="E71" xr:uid="{00000000-0002-0000-0400-000023000000}"/>
    <dataValidation allowBlank="1" showInputMessage="1" showErrorMessage="1" prompt="Female Headed Households (2011) Data Table heading Unincorporated County" sqref="H71" xr:uid="{00000000-0002-0000-0400-000024000000}"/>
    <dataValidation allowBlank="1" showInputMessage="1" showErrorMessage="1" prompt="Female Headed Households (2011) Data Table heading San Juan Bautista city, California" sqref="F71" xr:uid="{00000000-0002-0000-0400-000025000000}"/>
    <dataValidation allowBlank="1" showInputMessage="1" showErrorMessage="1" prompt="Female Headed Households (2011) Data Table heading San Juan Bautista city, California2" sqref="G71" xr:uid="{00000000-0002-0000-0400-000026000000}"/>
    <dataValidation allowBlank="1" showInputMessage="1" showErrorMessage="1" prompt="Unicorporated area 2 Sub heading Percent" sqref="I72" xr:uid="{00000000-0002-0000-0400-000027000000}"/>
    <dataValidation allowBlank="1" showInputMessage="1" showErrorMessage="1" prompt="Unicorporated area Subheading Number" sqref="H72" xr:uid="{00000000-0002-0000-0400-000028000000}"/>
    <dataValidation allowBlank="1" showInputMessage="1" showErrorMessage="1" prompt="San Juan Bautista city, California 2 Sub heading Percent" sqref="G72" xr:uid="{00000000-0002-0000-0400-000029000000}"/>
    <dataValidation allowBlank="1" showInputMessage="1" showErrorMessage="1" prompt="San Juan Bautista city, California Subheading Number" sqref="F72" xr:uid="{00000000-0002-0000-0400-00002A000000}"/>
    <dataValidation allowBlank="1" showInputMessage="1" showErrorMessage="1" prompt="Hollister city, California 2 Sub heading Percent" sqref="E72" xr:uid="{00000000-0002-0000-0400-00002B000000}"/>
    <dataValidation allowBlank="1" showInputMessage="1" showErrorMessage="1" prompt="Hollister city, California Subheading Number" sqref="D72" xr:uid="{00000000-0002-0000-0400-00002C000000}"/>
    <dataValidation allowBlank="1" showInputMessage="1" showErrorMessage="1" prompt="San Benito County 2 Sub heading Percent" sqref="C72" xr:uid="{00000000-0002-0000-0400-00002D000000}"/>
    <dataValidation allowBlank="1" showInputMessage="1" showErrorMessage="1" prompt="San Benito County Subheading Number" sqref="B72" xr:uid="{00000000-0002-0000-0400-00002E000000}"/>
    <dataValidation allowBlank="1" showInputMessage="1" showErrorMessage="1" prompt="Female Headed Households (2011) Data Table Heading Householder Type" sqref="A71" xr:uid="{00000000-0002-0000-0400-00002F000000}"/>
    <dataValidation allowBlank="1" showInputMessage="1" showErrorMessage="1" prompt="this sheet contain three tables : table 7  Total Households by Tenure and Age (2007-2011)   which is begins in cell  A4 to J49.  table 8   Household Size by Tenure  which is begins in cell  A52 to J66, table 9  which is begins in cell  A70 to J78." sqref="A1" xr:uid="{00000000-0002-0000-0400-000030000000}"/>
    <dataValidation allowBlank="1" showInputMessage="1" showErrorMessage="1" prompt="Households Table 7" sqref="A2" xr:uid="{00000000-0002-0000-0400-000031000000}"/>
    <dataValidation allowBlank="1" showInputMessage="1" showErrorMessage="1" prompt="Households Table 8" sqref="A51" xr:uid="{00000000-0002-0000-0400-000032000000}"/>
    <dataValidation allowBlank="1" showInputMessage="1" showErrorMessage="1" prompt="Households Table 9" sqref="A69" xr:uid="{00000000-0002-0000-0400-000033000000}"/>
    <dataValidation allowBlank="1" showInputMessage="1" showErrorMessage="1" prompt="Female Headed Households (2011)" sqref="A70" xr:uid="{00000000-0002-0000-0400-000034000000}"/>
  </dataValidations>
  <hyperlinks>
    <hyperlink ref="A67" r:id="rId1" display="Source ACS B25007" xr:uid="{00000000-0004-0000-0400-000000000000}"/>
    <hyperlink ref="A79:C79" r:id="rId2" display="Source: 2010 Census H18,B17010,B17012, DP-1" xr:uid="{00000000-0004-0000-0400-000001000000}"/>
  </hyperlinks>
  <pageMargins left="0.7" right="0.7" top="0.75" bottom="0.75" header="0.3" footer="0.3"/>
  <pageSetup scale="48" fitToHeight="0" orientation="landscape" r:id="rId3"/>
  <headerFooter>
    <oddHeader xml:space="preserve">&amp;L5th Cycle Housing Element Data Package&amp;CGlenn County and Cities Within&amp;R9/8/2013
</oddHeader>
    <oddFooter>&amp;L&amp;A&amp;C&amp;"-,Bold"HCD-Housing Policy Division
&amp;RPage &amp;P</oddFooter>
  </headerFooter>
  <rowBreaks count="2" manualBreakCount="2">
    <brk id="27" max="10" man="1"/>
    <brk id="68" max="10" man="1"/>
  </rowBreaks>
  <ignoredErrors>
    <ignoredError sqref="D56:D58 F56:F58 H56:H58 C65 E66 D60:D62 F60:F62 H60:H62 D64:D66 F64:F66 H64:H66" formula="1"/>
    <ignoredError sqref="I5 I32" calculatedColumn="1"/>
  </ignoredErrors>
  <tableParts count="4">
    <tablePart r:id="rId4"/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1"/>
  <sheetViews>
    <sheetView topLeftCell="A9" zoomScaleNormal="100" workbookViewId="0">
      <selection activeCell="A19" sqref="A19"/>
    </sheetView>
  </sheetViews>
  <sheetFormatPr defaultRowHeight="15" x14ac:dyDescent="0.25"/>
  <cols>
    <col min="1" max="1" width="25.42578125" style="34" customWidth="1"/>
    <col min="2" max="2" width="27" style="34" customWidth="1"/>
    <col min="3" max="3" width="15.140625" style="34" customWidth="1"/>
    <col min="4" max="4" width="16.85546875" style="34" customWidth="1"/>
    <col min="5" max="5" width="14.7109375" style="34" customWidth="1"/>
    <col min="6" max="6" width="14.42578125" style="34" customWidth="1"/>
    <col min="7" max="7" width="16.140625" style="34" customWidth="1"/>
    <col min="8" max="8" width="13.42578125" style="34" customWidth="1"/>
    <col min="9" max="9" width="17" style="34" customWidth="1"/>
    <col min="10" max="10" width="13.140625" style="34" customWidth="1"/>
    <col min="11" max="11" width="12.140625" style="34" customWidth="1"/>
    <col min="12" max="12" width="17" style="34" customWidth="1"/>
    <col min="13" max="13" width="15.140625" style="34" customWidth="1"/>
    <col min="14" max="16" width="12.140625" style="34" customWidth="1"/>
    <col min="17" max="17" width="15.140625" style="34" customWidth="1"/>
    <col min="18" max="18" width="16.7109375" style="34" customWidth="1"/>
    <col min="19" max="19" width="12" style="34" customWidth="1"/>
    <col min="20" max="16384" width="9.140625" style="34"/>
  </cols>
  <sheetData>
    <row r="1" spans="1:20" ht="45" x14ac:dyDescent="0.25">
      <c r="A1" s="146" t="s">
        <v>558</v>
      </c>
    </row>
    <row r="2" spans="1:20" ht="20.25" thickBot="1" x14ac:dyDescent="0.35">
      <c r="A2" s="124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13" customFormat="1" ht="35.450000000000003" customHeight="1" thickBot="1" x14ac:dyDescent="0.3">
      <c r="A3" s="490" t="s">
        <v>482</v>
      </c>
      <c r="B3" s="491" t="s">
        <v>454</v>
      </c>
      <c r="C3" s="490" t="s">
        <v>484</v>
      </c>
      <c r="D3" s="490" t="s">
        <v>485</v>
      </c>
      <c r="E3" s="490" t="s">
        <v>486</v>
      </c>
      <c r="F3" s="490" t="s">
        <v>487</v>
      </c>
      <c r="G3" s="490" t="s">
        <v>488</v>
      </c>
      <c r="H3" s="490" t="s">
        <v>489</v>
      </c>
      <c r="I3" s="490" t="s">
        <v>490</v>
      </c>
      <c r="J3" s="490" t="s">
        <v>491</v>
      </c>
      <c r="K3" s="490" t="s">
        <v>492</v>
      </c>
      <c r="L3" s="490" t="s">
        <v>493</v>
      </c>
      <c r="M3" s="490" t="s">
        <v>494</v>
      </c>
      <c r="N3" s="490" t="s">
        <v>495</v>
      </c>
      <c r="O3" s="490" t="s">
        <v>496</v>
      </c>
      <c r="P3" s="490" t="s">
        <v>497</v>
      </c>
      <c r="Q3" s="490" t="s">
        <v>498</v>
      </c>
      <c r="R3" s="490" t="s">
        <v>499</v>
      </c>
      <c r="S3" s="490" t="s">
        <v>500</v>
      </c>
    </row>
    <row r="4" spans="1:20" s="13" customFormat="1" ht="35.450000000000003" customHeight="1" thickBot="1" x14ac:dyDescent="0.3">
      <c r="A4" s="492" t="s">
        <v>104</v>
      </c>
      <c r="B4" s="493" t="s">
        <v>5</v>
      </c>
      <c r="C4" s="493" t="s">
        <v>539</v>
      </c>
      <c r="D4" s="493" t="s">
        <v>540</v>
      </c>
      <c r="E4" s="494" t="s">
        <v>105</v>
      </c>
      <c r="F4" s="494" t="s">
        <v>541</v>
      </c>
      <c r="G4" s="494" t="s">
        <v>542</v>
      </c>
      <c r="H4" s="494" t="s">
        <v>331</v>
      </c>
      <c r="I4" s="494" t="s">
        <v>543</v>
      </c>
      <c r="J4" s="494" t="s">
        <v>544</v>
      </c>
      <c r="K4" s="494" t="s">
        <v>106</v>
      </c>
      <c r="L4" s="494" t="s">
        <v>545</v>
      </c>
      <c r="M4" s="494" t="s">
        <v>546</v>
      </c>
      <c r="N4" s="494" t="s">
        <v>107</v>
      </c>
      <c r="O4" s="494" t="s">
        <v>547</v>
      </c>
      <c r="P4" s="494" t="s">
        <v>548</v>
      </c>
      <c r="Q4" s="494" t="s">
        <v>108</v>
      </c>
      <c r="R4" s="494" t="s">
        <v>549</v>
      </c>
      <c r="S4" s="494" t="s">
        <v>550</v>
      </c>
    </row>
    <row r="5" spans="1:20" s="15" customFormat="1" ht="35.450000000000003" customHeight="1" x14ac:dyDescent="0.25">
      <c r="A5" s="306" t="s">
        <v>249</v>
      </c>
      <c r="B5" s="306">
        <v>2010</v>
      </c>
      <c r="C5" s="306">
        <v>2014</v>
      </c>
      <c r="D5" s="307" t="s">
        <v>31</v>
      </c>
      <c r="E5" s="307">
        <v>2010</v>
      </c>
      <c r="F5" s="306">
        <v>2014</v>
      </c>
      <c r="G5" s="307" t="s">
        <v>31</v>
      </c>
      <c r="H5" s="307">
        <v>2010</v>
      </c>
      <c r="I5" s="306">
        <v>2014</v>
      </c>
      <c r="J5" s="307" t="s">
        <v>31</v>
      </c>
      <c r="K5" s="307">
        <v>2010</v>
      </c>
      <c r="L5" s="306">
        <v>2014</v>
      </c>
      <c r="M5" s="308" t="s">
        <v>31</v>
      </c>
      <c r="N5" s="309">
        <v>2010</v>
      </c>
      <c r="O5" s="306">
        <v>2014</v>
      </c>
      <c r="P5" s="307" t="s">
        <v>31</v>
      </c>
      <c r="Q5" s="307">
        <v>2010</v>
      </c>
      <c r="R5" s="307">
        <v>2014</v>
      </c>
      <c r="S5" s="310" t="s">
        <v>31</v>
      </c>
      <c r="T5" s="311"/>
    </row>
    <row r="6" spans="1:20" ht="35.450000000000003" customHeight="1" x14ac:dyDescent="0.25">
      <c r="A6" s="312" t="s">
        <v>250</v>
      </c>
      <c r="B6" s="313">
        <v>10401</v>
      </c>
      <c r="C6" s="313">
        <v>10647</v>
      </c>
      <c r="D6" s="314">
        <f>(C6-B6)/B6</f>
        <v>2.365157196423421E-2</v>
      </c>
      <c r="E6" s="313">
        <v>7595</v>
      </c>
      <c r="F6" s="313">
        <v>7733</v>
      </c>
      <c r="G6" s="314">
        <f t="shared" ref="G6:G9" si="0">(F6-E6)/E6</f>
        <v>1.8169848584595128E-2</v>
      </c>
      <c r="H6" s="313">
        <v>316</v>
      </c>
      <c r="I6" s="313">
        <v>316</v>
      </c>
      <c r="J6" s="314">
        <f t="shared" ref="J6:J9" si="1">(I6-H6)/H6</f>
        <v>0</v>
      </c>
      <c r="K6" s="313">
        <v>1238</v>
      </c>
      <c r="L6" s="313">
        <v>1242</v>
      </c>
      <c r="M6" s="314">
        <f t="shared" ref="M6:M9" si="2">(L6-K6)/K6</f>
        <v>3.2310177705977385E-3</v>
      </c>
      <c r="N6" s="313">
        <v>891</v>
      </c>
      <c r="O6" s="313">
        <v>995</v>
      </c>
      <c r="P6" s="314">
        <f t="shared" ref="P6:P9" si="3">(O6-N6)/N6</f>
        <v>0.11672278338945005</v>
      </c>
      <c r="Q6" s="313">
        <v>361</v>
      </c>
      <c r="R6" s="313">
        <v>361</v>
      </c>
      <c r="S6" s="315">
        <f t="shared" ref="S6:S9" si="4">(R6-Q6)/Q6</f>
        <v>0</v>
      </c>
      <c r="T6" s="316"/>
    </row>
    <row r="7" spans="1:20" ht="35.450000000000003" customHeight="1" x14ac:dyDescent="0.25">
      <c r="A7" s="312" t="s">
        <v>251</v>
      </c>
      <c r="B7" s="317">
        <v>745</v>
      </c>
      <c r="C7" s="317">
        <v>745</v>
      </c>
      <c r="D7" s="318">
        <f t="shared" ref="D7:D9" si="5">(C7-B7)/B7</f>
        <v>0</v>
      </c>
      <c r="E7" s="317">
        <v>444</v>
      </c>
      <c r="F7" s="317">
        <v>444</v>
      </c>
      <c r="G7" s="314">
        <f t="shared" si="0"/>
        <v>0</v>
      </c>
      <c r="H7" s="317">
        <v>76</v>
      </c>
      <c r="I7" s="317">
        <v>76</v>
      </c>
      <c r="J7" s="314">
        <f t="shared" si="1"/>
        <v>0</v>
      </c>
      <c r="K7" s="317">
        <v>130</v>
      </c>
      <c r="L7" s="317">
        <v>130</v>
      </c>
      <c r="M7" s="314">
        <f t="shared" si="2"/>
        <v>0</v>
      </c>
      <c r="N7" s="317">
        <v>70</v>
      </c>
      <c r="O7" s="317">
        <v>70</v>
      </c>
      <c r="P7" s="314">
        <f t="shared" si="3"/>
        <v>0</v>
      </c>
      <c r="Q7" s="317">
        <v>25</v>
      </c>
      <c r="R7" s="317">
        <v>25</v>
      </c>
      <c r="S7" s="315">
        <f t="shared" si="4"/>
        <v>0</v>
      </c>
      <c r="T7" s="316"/>
    </row>
    <row r="8" spans="1:20" ht="35.450000000000003" customHeight="1" thickBot="1" x14ac:dyDescent="0.3">
      <c r="A8" s="319" t="s">
        <v>221</v>
      </c>
      <c r="B8" s="313">
        <v>6724</v>
      </c>
      <c r="C8" s="313">
        <v>6738</v>
      </c>
      <c r="D8" s="314">
        <f t="shared" si="5"/>
        <v>2.0820939916716239E-3</v>
      </c>
      <c r="E8" s="313">
        <v>5799</v>
      </c>
      <c r="F8" s="313">
        <v>5811</v>
      </c>
      <c r="G8" s="314">
        <f t="shared" si="0"/>
        <v>2.0693222969477496E-3</v>
      </c>
      <c r="H8" s="313">
        <v>345</v>
      </c>
      <c r="I8" s="313">
        <v>345</v>
      </c>
      <c r="J8" s="314">
        <f t="shared" si="1"/>
        <v>0</v>
      </c>
      <c r="K8" s="313">
        <v>36</v>
      </c>
      <c r="L8" s="313">
        <v>36</v>
      </c>
      <c r="M8" s="314">
        <f t="shared" si="2"/>
        <v>0</v>
      </c>
      <c r="N8" s="313">
        <v>85</v>
      </c>
      <c r="O8" s="313">
        <v>85</v>
      </c>
      <c r="P8" s="314">
        <f t="shared" si="3"/>
        <v>0</v>
      </c>
      <c r="Q8" s="313">
        <v>459</v>
      </c>
      <c r="R8" s="320">
        <v>461</v>
      </c>
      <c r="S8" s="321">
        <f t="shared" si="4"/>
        <v>4.3572984749455342E-3</v>
      </c>
      <c r="T8" s="316"/>
    </row>
    <row r="9" spans="1:20" ht="35.450000000000003" customHeight="1" thickBot="1" x14ac:dyDescent="0.3">
      <c r="A9" s="322" t="s">
        <v>5</v>
      </c>
      <c r="B9" s="323">
        <f>SUM(B6:B8)</f>
        <v>17870</v>
      </c>
      <c r="C9" s="324">
        <f>SUM(C6:C8)</f>
        <v>18130</v>
      </c>
      <c r="D9" s="325">
        <f t="shared" si="5"/>
        <v>1.4549524342473419E-2</v>
      </c>
      <c r="E9" s="323">
        <f>SUM(E6:E8)</f>
        <v>13838</v>
      </c>
      <c r="F9" s="324">
        <f>SUM(F6:F8)</f>
        <v>13988</v>
      </c>
      <c r="G9" s="325">
        <f t="shared" si="0"/>
        <v>1.0839716722069664E-2</v>
      </c>
      <c r="H9" s="323">
        <f>SUM(H6:H8)</f>
        <v>737</v>
      </c>
      <c r="I9" s="324">
        <f>SUM(I6:I8)</f>
        <v>737</v>
      </c>
      <c r="J9" s="325">
        <f t="shared" si="1"/>
        <v>0</v>
      </c>
      <c r="K9" s="323">
        <f>SUM(K6:K8)</f>
        <v>1404</v>
      </c>
      <c r="L9" s="324">
        <f>SUM(L6:L8)</f>
        <v>1408</v>
      </c>
      <c r="M9" s="325">
        <f t="shared" si="2"/>
        <v>2.8490028490028491E-3</v>
      </c>
      <c r="N9" s="323">
        <f>SUM(N6:N8)</f>
        <v>1046</v>
      </c>
      <c r="O9" s="324">
        <f>SUM(O6:O8)</f>
        <v>1150</v>
      </c>
      <c r="P9" s="325">
        <f t="shared" si="3"/>
        <v>9.9426386233269604E-2</v>
      </c>
      <c r="Q9" s="323">
        <f>SUM(Q6:Q8)</f>
        <v>845</v>
      </c>
      <c r="R9" s="326">
        <f>SUM(R6:R8)</f>
        <v>847</v>
      </c>
      <c r="S9" s="327">
        <f t="shared" si="4"/>
        <v>2.3668639053254438E-3</v>
      </c>
      <c r="T9" s="316"/>
    </row>
    <row r="10" spans="1:20" ht="35.450000000000003" customHeight="1" x14ac:dyDescent="0.25">
      <c r="A10" s="328" t="s">
        <v>332</v>
      </c>
      <c r="B10" s="329"/>
      <c r="C10" s="329"/>
      <c r="D10" s="329"/>
      <c r="E10" s="329"/>
      <c r="F10" s="329"/>
      <c r="G10" s="330"/>
      <c r="H10" s="329"/>
      <c r="I10" s="329"/>
      <c r="J10" s="330"/>
      <c r="K10" s="329"/>
      <c r="L10" s="329"/>
      <c r="M10" s="330"/>
      <c r="N10" s="329"/>
      <c r="O10" s="329"/>
      <c r="P10" s="330"/>
      <c r="Q10" s="254"/>
      <c r="R10" s="254"/>
      <c r="S10" s="321"/>
    </row>
    <row r="11" spans="1:20" x14ac:dyDescent="0.25">
      <c r="A11" s="331" t="s">
        <v>565</v>
      </c>
      <c r="B11" s="305"/>
      <c r="C11" s="305"/>
      <c r="D11" s="305"/>
      <c r="E11" s="305"/>
      <c r="F11" s="305"/>
      <c r="G11" s="665"/>
      <c r="H11" s="305"/>
      <c r="I11" s="305"/>
      <c r="J11" s="665"/>
      <c r="K11" s="305"/>
      <c r="L11" s="305"/>
      <c r="M11" s="665"/>
      <c r="N11" s="305"/>
      <c r="O11" s="305"/>
      <c r="P11" s="665"/>
      <c r="Q11" s="268"/>
      <c r="R11" s="268"/>
      <c r="S11" s="664"/>
    </row>
    <row r="12" spans="1:20" ht="21.75" customHeight="1" x14ac:dyDescent="0.25">
      <c r="A12" s="331"/>
    </row>
    <row r="13" spans="1:20" x14ac:dyDescent="0.25">
      <c r="N13" s="332"/>
      <c r="O13" s="18"/>
    </row>
    <row r="14" spans="1:20" ht="26.25" customHeight="1" x14ac:dyDescent="0.25">
      <c r="N14" s="332"/>
      <c r="O14" s="18"/>
    </row>
    <row r="15" spans="1:20" x14ac:dyDescent="0.25">
      <c r="N15" s="332"/>
      <c r="O15" s="18"/>
    </row>
    <row r="16" spans="1:20" ht="35.25" customHeight="1" x14ac:dyDescent="0.25">
      <c r="N16" s="332"/>
      <c r="O16" s="18"/>
    </row>
    <row r="17" spans="1:15" ht="35.25" customHeight="1" x14ac:dyDescent="0.25">
      <c r="N17" s="332"/>
      <c r="O17" s="18"/>
    </row>
    <row r="18" spans="1:15" ht="30" customHeight="1" x14ac:dyDescent="0.25">
      <c r="N18" s="332"/>
      <c r="O18" s="18"/>
    </row>
    <row r="19" spans="1:15" ht="21.75" customHeight="1" x14ac:dyDescent="0.25">
      <c r="N19" s="332"/>
      <c r="O19" s="18"/>
    </row>
    <row r="20" spans="1:15" s="194" customFormat="1" ht="26.25" customHeight="1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33"/>
      <c r="O20" s="35"/>
    </row>
    <row r="21" spans="1:15" x14ac:dyDescent="0.25">
      <c r="N21" s="332"/>
      <c r="O21" s="18"/>
    </row>
    <row r="22" spans="1:15" x14ac:dyDescent="0.25">
      <c r="N22" s="332"/>
      <c r="O22" s="18"/>
    </row>
    <row r="23" spans="1:15" x14ac:dyDescent="0.25">
      <c r="N23" s="332"/>
      <c r="O23" s="18"/>
    </row>
    <row r="24" spans="1:15" x14ac:dyDescent="0.25">
      <c r="N24" s="332"/>
      <c r="O24" s="18"/>
    </row>
    <row r="25" spans="1:15" s="194" customFormat="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33"/>
      <c r="O25" s="35"/>
    </row>
    <row r="26" spans="1:15" x14ac:dyDescent="0.25">
      <c r="N26" s="332"/>
      <c r="O26" s="18"/>
    </row>
    <row r="27" spans="1:15" x14ac:dyDescent="0.25">
      <c r="N27" s="332"/>
      <c r="O27" s="18"/>
    </row>
    <row r="28" spans="1:15" x14ac:dyDescent="0.25">
      <c r="N28" s="332"/>
      <c r="O28" s="18"/>
    </row>
    <row r="29" spans="1:15" x14ac:dyDescent="0.25">
      <c r="N29" s="332"/>
      <c r="O29" s="18"/>
    </row>
    <row r="30" spans="1:15" x14ac:dyDescent="0.25">
      <c r="N30" s="332"/>
      <c r="O30" s="18"/>
    </row>
    <row r="31" spans="1:15" x14ac:dyDescent="0.25">
      <c r="N31" s="332"/>
      <c r="O31" s="18"/>
    </row>
    <row r="32" spans="1:15" s="194" customFormat="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33"/>
      <c r="O32" s="35"/>
    </row>
    <row r="33" spans="1:19" x14ac:dyDescent="0.25">
      <c r="N33" s="332"/>
      <c r="O33" s="18"/>
    </row>
    <row r="34" spans="1:19" x14ac:dyDescent="0.25">
      <c r="N34" s="332"/>
      <c r="O34" s="18"/>
    </row>
    <row r="37" spans="1:19" s="194" customFormat="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34"/>
      <c r="O37" s="334"/>
      <c r="P37" s="334"/>
      <c r="Q37" s="334"/>
      <c r="R37" s="334"/>
      <c r="S37" s="334"/>
    </row>
    <row r="40" spans="1:19" s="194" customFormat="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9" s="10" customFormat="1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</sheetData>
  <dataValidations count="41">
    <dataValidation allowBlank="1" showInputMessage="1" showErrorMessage="1" prompt="HOUSING UNITS by TYPE Date Table heading Mobile Homes 3" sqref="S4" xr:uid="{00000000-0002-0000-0500-000000000000}"/>
    <dataValidation allowBlank="1" showInputMessage="1" showErrorMessage="1" prompt="HOUSING UNITS by TYPE Date Table heading Mobile Homes 2" sqref="R4" xr:uid="{00000000-0002-0000-0500-000001000000}"/>
    <dataValidation allowBlank="1" showInputMessage="1" showErrorMessage="1" prompt="HOUSING UNITS by TYPE Date Table heading Mobile Homes" sqref="Q4" xr:uid="{00000000-0002-0000-0500-000002000000}"/>
    <dataValidation allowBlank="1" showInputMessage="1" showErrorMessage="1" prompt="HOUSING UNITS by TYPE Date Table heading Five Plus 3" sqref="P4" xr:uid="{00000000-0002-0000-0500-000003000000}"/>
    <dataValidation allowBlank="1" showInputMessage="1" showErrorMessage="1" prompt="HOUSING UNITS by TYPE Date Table heading Five Plus 2" sqref="O4" xr:uid="{00000000-0002-0000-0500-000004000000}"/>
    <dataValidation allowBlank="1" showInputMessage="1" showErrorMessage="1" prompt="HOUSING UNITS by TYPE Date Table heading Five Plus" sqref="N4" xr:uid="{00000000-0002-0000-0500-000005000000}"/>
    <dataValidation allowBlank="1" showInputMessage="1" showErrorMessage="1" prompt="HOUSING UNITS by TYPE Date Table heading Two to Four 3" sqref="M4" xr:uid="{00000000-0002-0000-0500-000006000000}"/>
    <dataValidation allowBlank="1" showInputMessage="1" showErrorMessage="1" prompt="HOUSING UNITS by TYPE Date Table heading Two to Four 2" sqref="L4" xr:uid="{00000000-0002-0000-0500-000007000000}"/>
    <dataValidation allowBlank="1" showInputMessage="1" showErrorMessage="1" prompt="HOUSING UNITS by TYPE Date Table heading Two to Four" sqref="K4" xr:uid="{00000000-0002-0000-0500-000008000000}"/>
    <dataValidation allowBlank="1" showInputMessage="1" showErrorMessage="1" prompt="HOUSING UNITS by TYPE Date Table heading single Attached 3" sqref="J4" xr:uid="{00000000-0002-0000-0500-000009000000}"/>
    <dataValidation allowBlank="1" showInputMessage="1" showErrorMessage="1" prompt="HOUSING UNITS by TYPE Date Table heading single Attached 2" sqref="I4" xr:uid="{00000000-0002-0000-0500-00000A000000}"/>
    <dataValidation allowBlank="1" showInputMessage="1" showErrorMessage="1" prompt="HOUSING UNITS by TYPE Date Table heading single Attached" sqref="H4" xr:uid="{00000000-0002-0000-0500-00000B000000}"/>
    <dataValidation allowBlank="1" showInputMessage="1" showErrorMessage="1" prompt="HOUSING UNITS by TYPE Date Table heading single Detached 3" sqref="G4" xr:uid="{00000000-0002-0000-0500-00000C000000}"/>
    <dataValidation allowBlank="1" showInputMessage="1" showErrorMessage="1" prompt="HOUSING UNITS by TYPE Date Table heading single Detached 2" sqref="F4" xr:uid="{00000000-0002-0000-0500-00000D000000}"/>
    <dataValidation allowBlank="1" showInputMessage="1" showErrorMessage="1" prompt="HOUSING UNITS by TYPE Date Table heading single Detached" sqref="E4" xr:uid="{00000000-0002-0000-0500-00000E000000}"/>
    <dataValidation allowBlank="1" showInputMessage="1" showErrorMessage="1" prompt="HOUSING UNITS by TYPE Date Table heading Total 3" sqref="D4" xr:uid="{00000000-0002-0000-0500-00000F000000}"/>
    <dataValidation allowBlank="1" showInputMessage="1" showErrorMessage="1" prompt="HOUSING UNITS by TYPE Date Table heading Total 2" sqref="C4" xr:uid="{00000000-0002-0000-0500-000010000000}"/>
    <dataValidation allowBlank="1" showInputMessage="1" showErrorMessage="1" prompt="HOUSING UNITS by TYPE Date Table heading Total" sqref="B4" xr:uid="{00000000-0002-0000-0500-000011000000}"/>
    <dataValidation allowBlank="1" showInputMessage="1" showErrorMessage="1" prompt=" HOUSING UNITS by TYPE Date Table heading County / City" sqref="A4" xr:uid="{00000000-0002-0000-0500-000012000000}"/>
    <dataValidation allowBlank="1" showInputMessage="1" showErrorMessage="1" prompt="Mobile Homes 3 Sub heading %" sqref="S5" xr:uid="{00000000-0002-0000-0500-000013000000}"/>
    <dataValidation allowBlank="1" showInputMessage="1" showErrorMessage="1" prompt="Mobile Homes 2 Sub heading 2014" sqref="R5" xr:uid="{00000000-0002-0000-0500-000014000000}"/>
    <dataValidation allowBlank="1" showInputMessage="1" showErrorMessage="1" prompt="Mobile Homes sub heading 2010" sqref="Q5" xr:uid="{00000000-0002-0000-0500-000015000000}"/>
    <dataValidation allowBlank="1" showInputMessage="1" showErrorMessage="1" prompt="Five Plus 3 sub heading %" sqref="P5" xr:uid="{00000000-0002-0000-0500-000016000000}"/>
    <dataValidation allowBlank="1" showInputMessage="1" showErrorMessage="1" prompt="Five Plus 2 sub heading 2014" sqref="O5" xr:uid="{00000000-0002-0000-0500-000017000000}"/>
    <dataValidation allowBlank="1" showInputMessage="1" showErrorMessage="1" prompt="Five Plus sub heading 2010" sqref="N5" xr:uid="{00000000-0002-0000-0500-000018000000}"/>
    <dataValidation allowBlank="1" showInputMessage="1" showErrorMessage="1" prompt="Two to Four 3 sub heading %" sqref="M5" xr:uid="{00000000-0002-0000-0500-000019000000}"/>
    <dataValidation allowBlank="1" showInputMessage="1" showErrorMessage="1" prompt="Two to Four 2 sub heading 2014" sqref="L5" xr:uid="{00000000-0002-0000-0500-00001A000000}"/>
    <dataValidation allowBlank="1" showInputMessage="1" showErrorMessage="1" prompt="Two to Four Sub heading 2010" sqref="K5" xr:uid="{00000000-0002-0000-0500-00001B000000}"/>
    <dataValidation allowBlank="1" showInputMessage="1" showErrorMessage="1" prompt="Single Attached 3 sub heading %" sqref="J5" xr:uid="{00000000-0002-0000-0500-00001C000000}"/>
    <dataValidation allowBlank="1" showInputMessage="1" showErrorMessage="1" prompt="Single Attached 2 Sub heading 2014" sqref="I5" xr:uid="{00000000-0002-0000-0500-00001D000000}"/>
    <dataValidation allowBlank="1" showInputMessage="1" showErrorMessage="1" prompt="Single Attached sub heading 2010" sqref="H5" xr:uid="{00000000-0002-0000-0500-00001E000000}"/>
    <dataValidation allowBlank="1" showInputMessage="1" showErrorMessage="1" prompt="Single Detached 3 sub heading %" sqref="G5" xr:uid="{00000000-0002-0000-0500-00001F000000}"/>
    <dataValidation allowBlank="1" showInputMessage="1" showErrorMessage="1" prompt="Single Detached 2 sub heading 2014" sqref="F5" xr:uid="{00000000-0002-0000-0500-000020000000}"/>
    <dataValidation allowBlank="1" showInputMessage="1" showErrorMessage="1" prompt="Single Detached sub heading 2010" sqref="E5" xr:uid="{00000000-0002-0000-0500-000021000000}"/>
    <dataValidation allowBlank="1" showInputMessage="1" showErrorMessage="1" prompt="Total 3 Sub Heading %" sqref="D5" xr:uid="{00000000-0002-0000-0500-000022000000}"/>
    <dataValidation allowBlank="1" showInputMessage="1" showErrorMessage="1" prompt="Total 2 Sub Heading 2014" sqref="C5" xr:uid="{00000000-0002-0000-0500-000023000000}"/>
    <dataValidation allowBlank="1" showInputMessage="1" showErrorMessage="1" prompt="Total sub heading 2010" sqref="B5" xr:uid="{00000000-0002-0000-0500-000024000000}"/>
    <dataValidation allowBlank="1" showInputMessage="1" showErrorMessage="1" prompt="County / City Sub Heading San Benito county" sqref="A5" xr:uid="{00000000-0002-0000-0500-000025000000}"/>
    <dataValidation allowBlank="1" showInputMessage="1" showErrorMessage="1" prompt=" HOUSING  UNITS by TYPE" sqref="B3" xr:uid="{00000000-0002-0000-0500-000026000000}"/>
    <dataValidation allowBlank="1" showInputMessage="1" showErrorMessage="1" prompt="Housing Stock_structure type Table 10" sqref="A2" xr:uid="{00000000-0002-0000-0500-000027000000}"/>
    <dataValidation allowBlank="1" showInputMessage="1" showErrorMessage="1" prompt="this sheet contain one tables : table 10     which is begins in cell  A3 to S9" sqref="A1" xr:uid="{00000000-0002-0000-0500-000028000000}"/>
  </dataValidations>
  <hyperlinks>
    <hyperlink ref="A10" r:id="rId1" xr:uid="{00000000-0004-0000-0500-000000000000}"/>
  </hyperlinks>
  <pageMargins left="0.7" right="0.7" top="0.75" bottom="0.75" header="0.3" footer="0.3"/>
  <pageSetup scale="83" orientation="landscape" r:id="rId2"/>
  <headerFooter>
    <oddHeader xml:space="preserve">&amp;L5th Cycle Housing Element Data Package&amp;CGlenn County and Cities Within&amp;R9/8/2013
</oddHeader>
    <oddFooter>&amp;L&amp;A&amp;C&amp;"-,Bold"HCD-Housing Policy Division
&amp;RPage &amp;P</oddFooter>
  </headerFooter>
  <ignoredErrors>
    <ignoredError sqref="J4:J5 P4:P5 S4:S5 M4:M5 D4:D5" calculatedColumn="1"/>
  </ignoredErrors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0"/>
  <sheetViews>
    <sheetView topLeftCell="A8" zoomScale="71" zoomScaleNormal="71" workbookViewId="0">
      <selection activeCell="A21" sqref="A21"/>
    </sheetView>
  </sheetViews>
  <sheetFormatPr defaultRowHeight="15" x14ac:dyDescent="0.25"/>
  <cols>
    <col min="1" max="1" width="25.42578125" style="34" customWidth="1"/>
    <col min="2" max="2" width="19.85546875" style="34" customWidth="1"/>
    <col min="3" max="3" width="28.42578125" style="34" customWidth="1"/>
    <col min="4" max="4" width="17.140625" style="34" customWidth="1"/>
    <col min="5" max="5" width="27.140625" style="34" customWidth="1"/>
    <col min="6" max="6" width="27" style="34" customWidth="1"/>
    <col min="7" max="7" width="21.85546875" style="34" customWidth="1"/>
    <col min="8" max="8" width="23.140625" style="34" customWidth="1"/>
    <col min="9" max="9" width="49" style="34" customWidth="1"/>
    <col min="10" max="10" width="22.5703125" style="34" customWidth="1"/>
    <col min="11" max="11" width="23.140625" style="34" customWidth="1"/>
    <col min="12" max="12" width="31.7109375" style="34" customWidth="1"/>
    <col min="13" max="13" width="29" style="34" customWidth="1"/>
    <col min="14" max="16384" width="9.140625" style="34"/>
  </cols>
  <sheetData>
    <row r="1" spans="1:18" ht="45" x14ac:dyDescent="0.25">
      <c r="A1" s="146" t="s">
        <v>564</v>
      </c>
    </row>
    <row r="2" spans="1:18" ht="20.25" thickBot="1" x14ac:dyDescent="0.35">
      <c r="A2" s="126" t="s">
        <v>442</v>
      </c>
    </row>
    <row r="3" spans="1:18" ht="35.450000000000003" customHeight="1" thickBot="1" x14ac:dyDescent="0.3">
      <c r="A3" s="335" t="s">
        <v>469</v>
      </c>
      <c r="B3" s="335" t="s">
        <v>469</v>
      </c>
      <c r="C3" s="335" t="s">
        <v>469</v>
      </c>
      <c r="D3" s="335" t="s">
        <v>469</v>
      </c>
      <c r="E3" s="496" t="s">
        <v>130</v>
      </c>
      <c r="F3" s="335" t="s">
        <v>469</v>
      </c>
      <c r="G3" s="335" t="s">
        <v>469</v>
      </c>
      <c r="H3" s="335" t="s">
        <v>469</v>
      </c>
      <c r="I3" s="335" t="s">
        <v>469</v>
      </c>
      <c r="J3" s="335" t="s">
        <v>469</v>
      </c>
      <c r="K3" s="335" t="s">
        <v>469</v>
      </c>
      <c r="L3" s="335" t="s">
        <v>469</v>
      </c>
      <c r="M3" s="335" t="s">
        <v>469</v>
      </c>
    </row>
    <row r="4" spans="1:18" ht="35.450000000000003" customHeight="1" x14ac:dyDescent="0.25">
      <c r="A4" s="497" t="s">
        <v>116</v>
      </c>
      <c r="B4" s="498" t="s">
        <v>117</v>
      </c>
      <c r="C4" s="499" t="s">
        <v>118</v>
      </c>
      <c r="D4" s="500" t="s">
        <v>119</v>
      </c>
      <c r="E4" s="499" t="s">
        <v>120</v>
      </c>
      <c r="F4" s="499" t="s">
        <v>121</v>
      </c>
      <c r="G4" s="499" t="s">
        <v>122</v>
      </c>
      <c r="H4" s="499" t="s">
        <v>123</v>
      </c>
      <c r="I4" s="499" t="s">
        <v>124</v>
      </c>
      <c r="J4" s="501" t="s">
        <v>125</v>
      </c>
      <c r="K4" s="499" t="s">
        <v>126</v>
      </c>
      <c r="L4" s="499" t="s">
        <v>127</v>
      </c>
      <c r="M4" s="501" t="s">
        <v>128</v>
      </c>
      <c r="N4" s="332"/>
      <c r="O4" s="17"/>
      <c r="P4" s="332"/>
      <c r="Q4" s="332"/>
      <c r="R4" s="332"/>
    </row>
    <row r="5" spans="1:18" ht="35.450000000000003" customHeight="1" x14ac:dyDescent="0.25">
      <c r="A5" s="336" t="s">
        <v>249</v>
      </c>
      <c r="B5" s="337">
        <v>17870</v>
      </c>
      <c r="C5" s="338">
        <v>16805</v>
      </c>
      <c r="D5" s="339">
        <v>1065</v>
      </c>
      <c r="E5" s="338">
        <v>315</v>
      </c>
      <c r="F5" s="338">
        <v>20</v>
      </c>
      <c r="G5" s="338">
        <v>222</v>
      </c>
      <c r="H5" s="338">
        <v>53</v>
      </c>
      <c r="I5" s="338">
        <v>154</v>
      </c>
      <c r="J5" s="340">
        <v>301</v>
      </c>
      <c r="K5" s="341">
        <v>5.9597090095131505E-2</v>
      </c>
      <c r="L5" s="341">
        <v>0.02</v>
      </c>
      <c r="M5" s="342">
        <v>5.0999999999999997E-2</v>
      </c>
      <c r="N5" s="332"/>
      <c r="O5" s="18"/>
    </row>
    <row r="6" spans="1:18" ht="35.450000000000003" customHeight="1" x14ac:dyDescent="0.25">
      <c r="A6" s="343" t="s">
        <v>333</v>
      </c>
      <c r="B6" s="337">
        <v>923</v>
      </c>
      <c r="C6" s="338">
        <v>884</v>
      </c>
      <c r="D6" s="339">
        <v>39</v>
      </c>
      <c r="E6" s="338">
        <v>5</v>
      </c>
      <c r="F6" s="338">
        <v>6</v>
      </c>
      <c r="G6" s="338">
        <v>8</v>
      </c>
      <c r="H6" s="338">
        <v>6</v>
      </c>
      <c r="I6" s="338">
        <v>7</v>
      </c>
      <c r="J6" s="340">
        <v>7</v>
      </c>
      <c r="K6" s="341">
        <v>4.2253521126760563E-2</v>
      </c>
      <c r="L6" s="341">
        <v>1.2E-2</v>
      </c>
      <c r="M6" s="342">
        <v>2.3E-2</v>
      </c>
      <c r="N6" s="332"/>
      <c r="O6" s="18"/>
    </row>
    <row r="7" spans="1:18" ht="35.450000000000003" customHeight="1" x14ac:dyDescent="0.25">
      <c r="A7" s="343" t="s">
        <v>334</v>
      </c>
      <c r="B7" s="337">
        <v>10401</v>
      </c>
      <c r="C7" s="338">
        <v>9860</v>
      </c>
      <c r="D7" s="339">
        <v>541</v>
      </c>
      <c r="E7" s="338">
        <v>201</v>
      </c>
      <c r="F7" s="338">
        <v>9</v>
      </c>
      <c r="G7" s="338">
        <v>141</v>
      </c>
      <c r="H7" s="338">
        <v>24</v>
      </c>
      <c r="I7" s="338">
        <v>30</v>
      </c>
      <c r="J7" s="340">
        <v>136</v>
      </c>
      <c r="K7" s="341">
        <v>5.201422940101913E-2</v>
      </c>
      <c r="L7" s="341">
        <v>2.3E-2</v>
      </c>
      <c r="M7" s="342">
        <v>0.05</v>
      </c>
      <c r="N7" s="332"/>
      <c r="O7" s="18"/>
    </row>
    <row r="8" spans="1:18" ht="35.450000000000003" customHeight="1" x14ac:dyDescent="0.25">
      <c r="A8" s="343" t="s">
        <v>335</v>
      </c>
      <c r="B8" s="337">
        <v>1260</v>
      </c>
      <c r="C8" s="338">
        <v>1207</v>
      </c>
      <c r="D8" s="339">
        <v>53</v>
      </c>
      <c r="E8" s="338">
        <v>13</v>
      </c>
      <c r="F8" s="338">
        <v>0</v>
      </c>
      <c r="G8" s="338">
        <v>18</v>
      </c>
      <c r="H8" s="338">
        <v>5</v>
      </c>
      <c r="I8" s="338">
        <v>11</v>
      </c>
      <c r="J8" s="340">
        <v>6</v>
      </c>
      <c r="K8" s="341">
        <v>4.2063492063492067E-2</v>
      </c>
      <c r="L8" s="341">
        <v>1.7000000000000001E-2</v>
      </c>
      <c r="M8" s="342">
        <v>6.0999999999999999E-2</v>
      </c>
      <c r="N8" s="332"/>
      <c r="O8" s="18"/>
    </row>
    <row r="9" spans="1:18" ht="35.450000000000003" customHeight="1" x14ac:dyDescent="0.25">
      <c r="A9" s="343" t="s">
        <v>336</v>
      </c>
      <c r="B9" s="337">
        <v>745</v>
      </c>
      <c r="C9" s="338">
        <v>681</v>
      </c>
      <c r="D9" s="339">
        <v>64</v>
      </c>
      <c r="E9" s="338">
        <v>18</v>
      </c>
      <c r="F9" s="338">
        <v>2</v>
      </c>
      <c r="G9" s="338">
        <v>13</v>
      </c>
      <c r="H9" s="338">
        <v>1</v>
      </c>
      <c r="I9" s="338">
        <v>9</v>
      </c>
      <c r="J9" s="340">
        <v>21</v>
      </c>
      <c r="K9" s="341">
        <v>8.5906040268456371E-2</v>
      </c>
      <c r="L9" s="341">
        <v>3.6000000000000004E-2</v>
      </c>
      <c r="M9" s="342">
        <v>5.0999999999999997E-2</v>
      </c>
      <c r="N9" s="332"/>
      <c r="O9" s="18"/>
    </row>
    <row r="10" spans="1:18" ht="35.450000000000003" customHeight="1" x14ac:dyDescent="0.25">
      <c r="A10" s="343" t="s">
        <v>337</v>
      </c>
      <c r="B10" s="337">
        <v>176</v>
      </c>
      <c r="C10" s="338">
        <v>166</v>
      </c>
      <c r="D10" s="339">
        <v>10</v>
      </c>
      <c r="E10" s="338">
        <v>2</v>
      </c>
      <c r="F10" s="338">
        <v>0</v>
      </c>
      <c r="G10" s="338">
        <v>4</v>
      </c>
      <c r="H10" s="338">
        <v>2</v>
      </c>
      <c r="I10" s="338">
        <v>1</v>
      </c>
      <c r="J10" s="340">
        <v>1</v>
      </c>
      <c r="K10" s="341">
        <v>5.6818181818181816E-2</v>
      </c>
      <c r="L10" s="341">
        <v>0.03</v>
      </c>
      <c r="M10" s="342">
        <v>4.9000000000000002E-2</v>
      </c>
      <c r="N10" s="332"/>
      <c r="O10" s="18"/>
    </row>
    <row r="11" spans="1:18" ht="35.450000000000003" customHeight="1" x14ac:dyDescent="0.25">
      <c r="A11" s="344" t="s">
        <v>129</v>
      </c>
      <c r="B11" s="345">
        <f>B5-B9-B10</f>
        <v>16949</v>
      </c>
      <c r="C11" s="345">
        <f t="shared" ref="C11:J11" si="0">C5-C9-C10</f>
        <v>15958</v>
      </c>
      <c r="D11" s="345">
        <f t="shared" si="0"/>
        <v>991</v>
      </c>
      <c r="E11" s="345">
        <f t="shared" si="0"/>
        <v>295</v>
      </c>
      <c r="F11" s="345">
        <f t="shared" si="0"/>
        <v>18</v>
      </c>
      <c r="G11" s="345">
        <f t="shared" si="0"/>
        <v>205</v>
      </c>
      <c r="H11" s="345">
        <f t="shared" si="0"/>
        <v>50</v>
      </c>
      <c r="I11" s="345">
        <f t="shared" si="0"/>
        <v>144</v>
      </c>
      <c r="J11" s="345">
        <f t="shared" si="0"/>
        <v>279</v>
      </c>
      <c r="K11" s="346">
        <f>D11/B11</f>
        <v>5.8469526225736035E-2</v>
      </c>
      <c r="L11" s="346">
        <f>G11/B11</f>
        <v>1.2095108855979704E-2</v>
      </c>
      <c r="M11" s="346">
        <f>E11/B11</f>
        <v>1.7405156646409816E-2</v>
      </c>
      <c r="N11" s="332"/>
      <c r="O11" s="18"/>
    </row>
    <row r="12" spans="1:18" ht="35.25" customHeight="1" x14ac:dyDescent="0.25">
      <c r="A12" s="644" t="s">
        <v>246</v>
      </c>
      <c r="B12" s="644"/>
      <c r="C12" s="644"/>
      <c r="D12" s="644"/>
      <c r="E12" s="644"/>
    </row>
    <row r="13" spans="1:18" ht="35.450000000000003" customHeight="1" x14ac:dyDescent="0.25">
      <c r="A13" s="347" t="s">
        <v>515</v>
      </c>
    </row>
    <row r="14" spans="1:18" ht="35.450000000000003" customHeight="1" x14ac:dyDescent="0.25">
      <c r="A14" s="348" t="s">
        <v>247</v>
      </c>
    </row>
    <row r="15" spans="1:18" ht="39.75" customHeight="1" x14ac:dyDescent="0.25">
      <c r="A15" s="34" t="s">
        <v>565</v>
      </c>
      <c r="N15" s="332"/>
      <c r="O15" s="18"/>
    </row>
    <row r="16" spans="1:18" ht="31.5" customHeight="1" x14ac:dyDescent="0.25">
      <c r="N16" s="332"/>
      <c r="O16" s="18"/>
    </row>
    <row r="17" spans="1:15" ht="18.75" customHeight="1" x14ac:dyDescent="0.25">
      <c r="N17" s="332"/>
      <c r="O17" s="18"/>
    </row>
    <row r="18" spans="1:15" ht="21" customHeight="1" x14ac:dyDescent="0.25">
      <c r="N18" s="332"/>
      <c r="O18" s="18"/>
    </row>
    <row r="19" spans="1:15" x14ac:dyDescent="0.25">
      <c r="N19" s="332"/>
      <c r="O19" s="18"/>
    </row>
    <row r="20" spans="1:15" x14ac:dyDescent="0.25">
      <c r="N20" s="332"/>
      <c r="O20" s="18"/>
    </row>
    <row r="21" spans="1:15" x14ac:dyDescent="0.25">
      <c r="N21" s="332"/>
      <c r="O21" s="18"/>
    </row>
    <row r="22" spans="1:15" x14ac:dyDescent="0.25">
      <c r="N22" s="332"/>
      <c r="O22" s="18"/>
    </row>
    <row r="23" spans="1:15" ht="21" customHeight="1" x14ac:dyDescent="0.25">
      <c r="N23" s="332"/>
      <c r="O23" s="18"/>
    </row>
    <row r="24" spans="1:15" x14ac:dyDescent="0.25">
      <c r="N24" s="332"/>
      <c r="O24" s="18"/>
    </row>
    <row r="25" spans="1:15" x14ac:dyDescent="0.25">
      <c r="N25" s="332"/>
      <c r="O25" s="18"/>
    </row>
    <row r="26" spans="1:15" ht="24.75" customHeight="1" x14ac:dyDescent="0.25">
      <c r="N26" s="332"/>
      <c r="O26" s="18"/>
    </row>
    <row r="27" spans="1:15" x14ac:dyDescent="0.25">
      <c r="N27" s="332"/>
      <c r="O27" s="18"/>
    </row>
    <row r="28" spans="1:15" ht="25.5" customHeight="1" x14ac:dyDescent="0.25"/>
    <row r="30" spans="1:15" s="10" customFormat="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</sheetData>
  <dataValidations count="16">
    <dataValidation allowBlank="1" showInputMessage="1" showErrorMessage="1" prompt="HOUSING STOCK BY TYPE OF VACANCY Data Table heading Rental Vacany Rate (1)" sqref="M4" xr:uid="{00000000-0002-0000-0600-000000000000}"/>
    <dataValidation allowBlank="1" showInputMessage="1" showErrorMessage="1" prompt="HOUSING STOCK BY TYPE OF VACANCY Data Table heading Homeowner Vacancy Rate (1)" sqref="L4" xr:uid="{00000000-0002-0000-0600-000001000000}"/>
    <dataValidation allowBlank="1" showInputMessage="1" showErrorMessage="1" prompt="HOUSING STOCK BY TYPE OF VACANCY Data Table heading Vacancy rate" sqref="K4" xr:uid="{00000000-0002-0000-0600-000002000000}"/>
    <dataValidation allowBlank="1" showInputMessage="1" showErrorMessage="1" prompt="HOUSING STOCK BY TYPE OF VACANCY Data Table heading All other vacants" sqref="J4" xr:uid="{00000000-0002-0000-0600-000003000000}"/>
    <dataValidation allowBlank="1" showInputMessage="1" showErrorMessage="1" prompt="HOUSING STOCK BY TYPE OF VACANCY Data Table heading For seasonal, recreational, or occasional use" sqref="I4" xr:uid="{00000000-0002-0000-0600-000004000000}"/>
    <dataValidation allowBlank="1" showInputMessage="1" showErrorMessage="1" prompt="HOUSING STOCK BY TYPE OF VACANCY Data Table heading Sold, not occupied" sqref="H4" xr:uid="{00000000-0002-0000-0600-000005000000}"/>
    <dataValidation allowBlank="1" showInputMessage="1" showErrorMessage="1" prompt="HOUSING STOCK BY TYPE OF VACANCY Data Table heading For sale only" sqref="G4" xr:uid="{00000000-0002-0000-0600-000006000000}"/>
    <dataValidation allowBlank="1" showInputMessage="1" showErrorMessage="1" prompt="HOUSING STOCK BY TYPE OF VACANCY Data Table heading Rented, not occupied" sqref="F4" xr:uid="{00000000-0002-0000-0600-000007000000}"/>
    <dataValidation allowBlank="1" showInputMessage="1" showErrorMessage="1" prompt="HOUSING STOCK BY TYPE OF VACANCY Data Table heading For rent" sqref="E4" xr:uid="{00000000-0002-0000-0600-000008000000}"/>
    <dataValidation allowBlank="1" showInputMessage="1" showErrorMessage="1" prompt="HOUSING STOCK BY TYPE OF VACANCY Data Table heading Vacant housing units" sqref="D4" xr:uid="{00000000-0002-0000-0600-000009000000}"/>
    <dataValidation allowBlank="1" showInputMessage="1" showErrorMessage="1" prompt="HOUSING STOCK BY TYPE OF VACANCY Data Table heading Occupied housing units" sqref="C4" xr:uid="{00000000-0002-0000-0600-00000A000000}"/>
    <dataValidation allowBlank="1" showInputMessage="1" showErrorMessage="1" prompt="HOUSING STOCK BY TYPE OF VACANCY Data Table heading Total housing units" sqref="B4" xr:uid="{00000000-0002-0000-0600-00000B000000}"/>
    <dataValidation allowBlank="1" showInputMessage="1" showErrorMessage="1" prompt="HOUSING STOCK BY TYPE OF VACANCY Data Table heading Geography" sqref="A4" xr:uid="{00000000-0002-0000-0600-00000C000000}"/>
    <dataValidation allowBlank="1" showInputMessage="1" showErrorMessage="1" prompt="HOUSING STOCK BY TYPE OF VACANCY" sqref="E3" xr:uid="{00000000-0002-0000-0600-00000D000000}"/>
    <dataValidation allowBlank="1" showInputMessage="1" showErrorMessage="1" prompt="this sheet contain one tables : table 11 which is begins in cell  A4 to M11." sqref="A1" xr:uid="{00000000-0002-0000-0600-00000E000000}"/>
    <dataValidation allowBlank="1" showInputMessage="1" showErrorMessage="1" prompt="housing stock-vacancy table 11" sqref="A2" xr:uid="{B81BCB5F-35A3-4980-84AE-7F61BD424EA6}"/>
  </dataValidations>
  <hyperlinks>
    <hyperlink ref="A14" r:id="rId1" display="http://www.dof.ca.gov/research/demographic/state_census_data_center/census_2010/documents/2010Census_DemoProfile5.xls" xr:uid="{00000000-0004-0000-0600-000000000000}"/>
  </hyperlinks>
  <pageMargins left="0.7" right="0.7" top="0.75" bottom="0.75" header="0.3" footer="0.3"/>
  <pageSetup scale="83" orientation="landscape" r:id="rId2"/>
  <headerFooter>
    <oddHeader xml:space="preserve">&amp;L5th Cycle Housing Element Data Package&amp;CGlenn County and Cities Within&amp;R9/8/2013
</oddHeader>
    <oddFooter>&amp;L&amp;A&amp;C&amp;"-,Bold"HCD-Housing Policy Division
&amp;RPage &amp;P</oddFooter>
  </headerFooter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1"/>
  <sheetViews>
    <sheetView topLeftCell="A22" zoomScale="91" zoomScaleNormal="91" workbookViewId="0">
      <selection activeCell="A14" sqref="A14"/>
    </sheetView>
  </sheetViews>
  <sheetFormatPr defaultRowHeight="15" x14ac:dyDescent="0.25"/>
  <cols>
    <col min="1" max="1" width="54.140625" style="34" customWidth="1"/>
    <col min="2" max="2" width="24.5703125" style="34" customWidth="1"/>
    <col min="3" max="3" width="31.28515625" style="34" customWidth="1"/>
    <col min="4" max="4" width="12.42578125" style="34" customWidth="1"/>
    <col min="5" max="5" width="16.140625" style="34" customWidth="1"/>
    <col min="6" max="6" width="18.28515625" style="34" customWidth="1"/>
    <col min="7" max="7" width="19.5703125" style="34" customWidth="1"/>
    <col min="8" max="8" width="17.7109375" style="34" customWidth="1"/>
    <col min="9" max="9" width="22.85546875" style="34" customWidth="1"/>
    <col min="10" max="10" width="13.42578125" style="34" customWidth="1"/>
    <col min="11" max="11" width="11" style="34" customWidth="1"/>
    <col min="12" max="16384" width="9.140625" style="34"/>
  </cols>
  <sheetData>
    <row r="1" spans="1:10" ht="75" x14ac:dyDescent="0.25">
      <c r="A1" s="146" t="s">
        <v>559</v>
      </c>
    </row>
    <row r="2" spans="1:10" ht="19.5" x14ac:dyDescent="0.3">
      <c r="A2" s="125" t="s">
        <v>135</v>
      </c>
    </row>
    <row r="3" spans="1:10" ht="35.450000000000003" customHeight="1" x14ac:dyDescent="0.25">
      <c r="A3" s="350" t="s">
        <v>223</v>
      </c>
      <c r="B3" s="351" t="s">
        <v>469</v>
      </c>
      <c r="C3" s="351" t="s">
        <v>469</v>
      </c>
      <c r="D3" s="351" t="s">
        <v>469</v>
      </c>
      <c r="E3" s="351" t="s">
        <v>469</v>
      </c>
      <c r="F3" s="351" t="s">
        <v>469</v>
      </c>
      <c r="G3" s="351" t="s">
        <v>469</v>
      </c>
      <c r="H3" s="351" t="s">
        <v>469</v>
      </c>
      <c r="I3" s="351" t="s">
        <v>469</v>
      </c>
    </row>
    <row r="4" spans="1:10" ht="35.450000000000003" customHeight="1" thickBot="1" x14ac:dyDescent="0.3">
      <c r="A4" s="502" t="s">
        <v>470</v>
      </c>
      <c r="B4" s="503" t="s">
        <v>249</v>
      </c>
      <c r="C4" s="503" t="s">
        <v>1</v>
      </c>
      <c r="D4" s="504" t="s">
        <v>250</v>
      </c>
      <c r="E4" s="504" t="s">
        <v>455</v>
      </c>
      <c r="F4" s="504" t="s">
        <v>251</v>
      </c>
      <c r="G4" s="504" t="s">
        <v>456</v>
      </c>
      <c r="H4" s="504" t="s">
        <v>230</v>
      </c>
      <c r="I4" s="505" t="s">
        <v>457</v>
      </c>
    </row>
    <row r="5" spans="1:10" ht="35.450000000000003" customHeight="1" thickBot="1" x14ac:dyDescent="0.3">
      <c r="A5" s="506" t="s">
        <v>224</v>
      </c>
      <c r="B5" s="507">
        <v>660</v>
      </c>
      <c r="C5" s="508">
        <v>0.25009473285335354</v>
      </c>
      <c r="D5" s="507">
        <v>426</v>
      </c>
      <c r="E5" s="508">
        <v>0.26792452830188679</v>
      </c>
      <c r="F5" s="507">
        <v>18</v>
      </c>
      <c r="G5" s="508">
        <v>0.16071428571428573</v>
      </c>
      <c r="H5" s="507">
        <v>216</v>
      </c>
      <c r="I5" s="509">
        <v>0.23052294557097119</v>
      </c>
    </row>
    <row r="6" spans="1:10" ht="35.450000000000003" customHeight="1" thickBot="1" x14ac:dyDescent="0.3">
      <c r="A6" s="506" t="s">
        <v>225</v>
      </c>
      <c r="B6" s="507">
        <v>863</v>
      </c>
      <c r="C6" s="508">
        <v>0.32701780977643047</v>
      </c>
      <c r="D6" s="507">
        <v>537</v>
      </c>
      <c r="E6" s="508">
        <v>0.33773584905660375</v>
      </c>
      <c r="F6" s="507">
        <v>40</v>
      </c>
      <c r="G6" s="508">
        <v>0.35714285714285715</v>
      </c>
      <c r="H6" s="507">
        <v>286</v>
      </c>
      <c r="I6" s="509">
        <v>0.30522945570971183</v>
      </c>
    </row>
    <row r="7" spans="1:10" ht="35.450000000000003" customHeight="1" thickBot="1" x14ac:dyDescent="0.3">
      <c r="A7" s="506" t="s">
        <v>226</v>
      </c>
      <c r="B7" s="507">
        <v>1029</v>
      </c>
      <c r="C7" s="508">
        <v>0.38992042440318303</v>
      </c>
      <c r="D7" s="507">
        <v>560</v>
      </c>
      <c r="E7" s="508">
        <v>0.3522012578616352</v>
      </c>
      <c r="F7" s="507">
        <v>52</v>
      </c>
      <c r="G7" s="508">
        <v>0.4642857142857143</v>
      </c>
      <c r="H7" s="507">
        <v>417</v>
      </c>
      <c r="I7" s="509">
        <v>0.44503735325506938</v>
      </c>
    </row>
    <row r="8" spans="1:10" ht="35.450000000000003" customHeight="1" thickBot="1" x14ac:dyDescent="0.3">
      <c r="A8" s="510" t="s">
        <v>227</v>
      </c>
      <c r="B8" s="511">
        <v>2639</v>
      </c>
      <c r="C8" s="508">
        <v>1</v>
      </c>
      <c r="D8" s="511">
        <v>1590</v>
      </c>
      <c r="E8" s="508">
        <v>1</v>
      </c>
      <c r="F8" s="507">
        <v>112</v>
      </c>
      <c r="G8" s="508">
        <v>1</v>
      </c>
      <c r="H8" s="507">
        <v>937</v>
      </c>
      <c r="I8" s="509">
        <v>1</v>
      </c>
    </row>
    <row r="9" spans="1:10" ht="35.450000000000003" customHeight="1" thickTop="1" x14ac:dyDescent="0.25">
      <c r="A9" s="512" t="s">
        <v>228</v>
      </c>
      <c r="B9" s="513">
        <v>5.4504523111239621E-2</v>
      </c>
      <c r="C9" s="514"/>
      <c r="D9" s="513">
        <v>5.1118827160493825E-2</v>
      </c>
      <c r="E9" s="514"/>
      <c r="F9" s="513">
        <v>8.4592145015105744E-2</v>
      </c>
      <c r="G9" s="514"/>
      <c r="H9" s="513">
        <v>5.8599124452782987E-2</v>
      </c>
      <c r="I9" s="515"/>
    </row>
    <row r="10" spans="1:10" s="157" customFormat="1" ht="35.450000000000003" customHeight="1" x14ac:dyDescent="0.25">
      <c r="A10" s="590" t="s">
        <v>229</v>
      </c>
      <c r="B10" s="587"/>
      <c r="C10" s="587"/>
      <c r="D10" s="588"/>
      <c r="E10" s="587"/>
      <c r="F10" s="588"/>
      <c r="G10" s="587"/>
      <c r="H10" s="588"/>
      <c r="I10" s="589"/>
    </row>
    <row r="11" spans="1:10" ht="35.450000000000003" customHeight="1" x14ac:dyDescent="0.25">
      <c r="A11" s="28"/>
      <c r="B11" s="28"/>
      <c r="C11" s="28"/>
    </row>
    <row r="12" spans="1:10" ht="35.450000000000003" customHeight="1" x14ac:dyDescent="0.3">
      <c r="A12" s="127" t="s">
        <v>136</v>
      </c>
      <c r="C12" s="28"/>
    </row>
    <row r="13" spans="1:10" s="349" customFormat="1" ht="35.450000000000003" customHeight="1" x14ac:dyDescent="0.25">
      <c r="A13" s="352" t="s">
        <v>444</v>
      </c>
      <c r="B13" s="351" t="s">
        <v>470</v>
      </c>
      <c r="C13" s="351" t="s">
        <v>470</v>
      </c>
      <c r="D13" s="351" t="s">
        <v>470</v>
      </c>
      <c r="E13" s="351" t="s">
        <v>470</v>
      </c>
      <c r="F13" s="351" t="s">
        <v>470</v>
      </c>
      <c r="G13" s="351" t="s">
        <v>470</v>
      </c>
      <c r="H13" s="351" t="s">
        <v>470</v>
      </c>
      <c r="I13" s="351" t="s">
        <v>470</v>
      </c>
      <c r="J13" s="351" t="s">
        <v>470</v>
      </c>
    </row>
    <row r="14" spans="1:10" ht="35.450000000000003" customHeight="1" x14ac:dyDescent="0.25">
      <c r="A14" s="353" t="s">
        <v>469</v>
      </c>
      <c r="B14" s="353" t="s">
        <v>474</v>
      </c>
      <c r="C14" s="354" t="s">
        <v>445</v>
      </c>
      <c r="D14" s="128" t="s">
        <v>1</v>
      </c>
      <c r="E14" s="355" t="s">
        <v>250</v>
      </c>
      <c r="F14" s="128" t="s">
        <v>456</v>
      </c>
      <c r="G14" s="355" t="s">
        <v>251</v>
      </c>
      <c r="H14" s="128" t="s">
        <v>457</v>
      </c>
      <c r="I14" s="355" t="s">
        <v>240</v>
      </c>
      <c r="J14" s="129" t="s">
        <v>458</v>
      </c>
    </row>
    <row r="15" spans="1:10" s="13" customFormat="1" ht="35.450000000000003" customHeight="1" x14ac:dyDescent="0.25">
      <c r="A15" s="356" t="s">
        <v>231</v>
      </c>
      <c r="B15" s="357"/>
      <c r="C15" s="358">
        <v>13779</v>
      </c>
      <c r="D15" s="132">
        <v>1</v>
      </c>
      <c r="E15" s="359">
        <v>8936</v>
      </c>
      <c r="F15" s="132">
        <v>1</v>
      </c>
      <c r="G15" s="359">
        <v>493</v>
      </c>
      <c r="H15" s="132">
        <v>1</v>
      </c>
      <c r="I15" s="133">
        <v>4350</v>
      </c>
      <c r="J15" s="134">
        <v>1</v>
      </c>
    </row>
    <row r="16" spans="1:10" s="32" customFormat="1" ht="35.450000000000003" customHeight="1" x14ac:dyDescent="0.25">
      <c r="A16" s="360" t="s">
        <v>338</v>
      </c>
      <c r="B16" s="361"/>
      <c r="C16" s="362">
        <v>10776</v>
      </c>
      <c r="D16" s="135">
        <v>0.78205965599825822</v>
      </c>
      <c r="E16" s="363">
        <v>7322</v>
      </c>
      <c r="F16" s="135">
        <v>0.81938227394807517</v>
      </c>
      <c r="G16" s="363">
        <v>319</v>
      </c>
      <c r="H16" s="135">
        <v>0.6470588235294118</v>
      </c>
      <c r="I16" s="136">
        <v>3135</v>
      </c>
      <c r="J16" s="135">
        <v>0.72068965517241379</v>
      </c>
    </row>
    <row r="17" spans="1:10" ht="35.450000000000003" customHeight="1" x14ac:dyDescent="0.25">
      <c r="A17" s="364" t="s">
        <v>232</v>
      </c>
      <c r="B17" s="365"/>
      <c r="C17" s="366">
        <v>700</v>
      </c>
      <c r="D17" s="130">
        <v>5.0801944988750999E-2</v>
      </c>
      <c r="E17" s="367">
        <v>427</v>
      </c>
      <c r="F17" s="130">
        <v>4.7784243509400179E-2</v>
      </c>
      <c r="G17" s="367">
        <v>24</v>
      </c>
      <c r="H17" s="130">
        <v>4.8681541582150101E-2</v>
      </c>
      <c r="I17" s="131">
        <v>249</v>
      </c>
      <c r="J17" s="130">
        <v>5.7241379310344828E-2</v>
      </c>
    </row>
    <row r="18" spans="1:10" ht="35.450000000000003" customHeight="1" x14ac:dyDescent="0.25">
      <c r="A18" s="364" t="s">
        <v>233</v>
      </c>
      <c r="B18" s="365"/>
      <c r="C18" s="366">
        <v>1610</v>
      </c>
      <c r="D18" s="130">
        <v>0.1168444734741273</v>
      </c>
      <c r="E18" s="367">
        <v>1030</v>
      </c>
      <c r="F18" s="130">
        <v>0.11526410026857654</v>
      </c>
      <c r="G18" s="367">
        <v>60</v>
      </c>
      <c r="H18" s="130">
        <v>0.12170385395537525</v>
      </c>
      <c r="I18" s="131">
        <v>520</v>
      </c>
      <c r="J18" s="130">
        <v>0.11954022988505747</v>
      </c>
    </row>
    <row r="19" spans="1:10" ht="35.450000000000003" customHeight="1" x14ac:dyDescent="0.25">
      <c r="A19" s="364" t="s">
        <v>234</v>
      </c>
      <c r="B19" s="365"/>
      <c r="C19" s="366">
        <v>1199</v>
      </c>
      <c r="D19" s="130">
        <v>8.7016474345017775E-2</v>
      </c>
      <c r="E19" s="367">
        <v>737</v>
      </c>
      <c r="F19" s="130">
        <v>8.2475380483437777E-2</v>
      </c>
      <c r="G19" s="367">
        <v>54</v>
      </c>
      <c r="H19" s="130">
        <v>0.10953346855983773</v>
      </c>
      <c r="I19" s="131">
        <v>408</v>
      </c>
      <c r="J19" s="130">
        <v>9.3793103448275864E-2</v>
      </c>
    </row>
    <row r="20" spans="1:10" ht="35.450000000000003" customHeight="1" x14ac:dyDescent="0.25">
      <c r="A20" s="364" t="s">
        <v>235</v>
      </c>
      <c r="B20" s="365"/>
      <c r="C20" s="366">
        <v>534</v>
      </c>
      <c r="D20" s="130">
        <v>3.8754626605704334E-2</v>
      </c>
      <c r="E20" s="367">
        <v>375</v>
      </c>
      <c r="F20" s="130">
        <v>4.1965085049239036E-2</v>
      </c>
      <c r="G20" s="367">
        <v>17</v>
      </c>
      <c r="H20" s="130">
        <v>3.4482758620689655E-2</v>
      </c>
      <c r="I20" s="131">
        <v>142</v>
      </c>
      <c r="J20" s="130">
        <v>3.2643678160919537E-2</v>
      </c>
    </row>
    <row r="21" spans="1:10" ht="35.450000000000003" customHeight="1" x14ac:dyDescent="0.25">
      <c r="A21" s="364" t="s">
        <v>236</v>
      </c>
      <c r="B21" s="365"/>
      <c r="C21" s="366">
        <v>2319</v>
      </c>
      <c r="D21" s="130">
        <v>0.16829958632701938</v>
      </c>
      <c r="E21" s="367">
        <v>1804</v>
      </c>
      <c r="F21" s="130">
        <v>0.20188003581020592</v>
      </c>
      <c r="G21" s="367">
        <v>61</v>
      </c>
      <c r="H21" s="130">
        <v>0.12373225152129817</v>
      </c>
      <c r="I21" s="131">
        <v>454</v>
      </c>
      <c r="J21" s="130">
        <v>0.10436781609195403</v>
      </c>
    </row>
    <row r="22" spans="1:10" ht="35.450000000000003" customHeight="1" x14ac:dyDescent="0.25">
      <c r="A22" s="364" t="s">
        <v>237</v>
      </c>
      <c r="B22" s="365"/>
      <c r="C22" s="366">
        <v>4414</v>
      </c>
      <c r="D22" s="130">
        <v>0.32034255025763841</v>
      </c>
      <c r="E22" s="367">
        <v>2949</v>
      </c>
      <c r="F22" s="130">
        <v>0.33001342882721574</v>
      </c>
      <c r="G22" s="367">
        <v>103</v>
      </c>
      <c r="H22" s="130">
        <v>0.20892494929006086</v>
      </c>
      <c r="I22" s="131">
        <v>1362</v>
      </c>
      <c r="J22" s="130">
        <v>0.31310344827586206</v>
      </c>
    </row>
    <row r="23" spans="1:10" s="32" customFormat="1" ht="35.450000000000003" customHeight="1" x14ac:dyDescent="0.25">
      <c r="A23" s="368" t="s">
        <v>238</v>
      </c>
      <c r="B23" s="369"/>
      <c r="C23" s="370">
        <v>3003</v>
      </c>
      <c r="D23" s="30">
        <v>0.21794034400174178</v>
      </c>
      <c r="E23" s="371">
        <v>1614</v>
      </c>
      <c r="F23" s="30">
        <v>0.1806177260519248</v>
      </c>
      <c r="G23" s="371">
        <v>174</v>
      </c>
      <c r="H23" s="30">
        <v>0.35294117647058826</v>
      </c>
      <c r="I23" s="31">
        <v>1215</v>
      </c>
      <c r="J23" s="30">
        <v>0.27931034482758621</v>
      </c>
    </row>
    <row r="24" spans="1:10" ht="35.450000000000003" customHeight="1" x14ac:dyDescent="0.25">
      <c r="A24" s="290" t="s">
        <v>232</v>
      </c>
      <c r="B24" s="289"/>
      <c r="C24" s="288">
        <v>486</v>
      </c>
      <c r="D24" s="130">
        <v>3.5271064663618547E-2</v>
      </c>
      <c r="E24" s="367">
        <v>266</v>
      </c>
      <c r="F24" s="130">
        <v>2.9767233661593555E-2</v>
      </c>
      <c r="G24" s="367">
        <v>34</v>
      </c>
      <c r="H24" s="130">
        <v>6.8965517241379309E-2</v>
      </c>
      <c r="I24" s="131">
        <v>186</v>
      </c>
      <c r="J24" s="130">
        <v>4.275862068965517E-2</v>
      </c>
    </row>
    <row r="25" spans="1:10" ht="35.450000000000003" customHeight="1" x14ac:dyDescent="0.25">
      <c r="A25" s="290" t="s">
        <v>233</v>
      </c>
      <c r="B25" s="289"/>
      <c r="C25" s="288">
        <v>1029</v>
      </c>
      <c r="D25" s="130">
        <v>7.4678859133463962E-2</v>
      </c>
      <c r="E25" s="367">
        <v>560</v>
      </c>
      <c r="F25" s="130">
        <v>6.266786034019696E-2</v>
      </c>
      <c r="G25" s="367">
        <v>52</v>
      </c>
      <c r="H25" s="130">
        <v>0.10547667342799188</v>
      </c>
      <c r="I25" s="131">
        <v>417</v>
      </c>
      <c r="J25" s="130">
        <v>9.5862068965517244E-2</v>
      </c>
    </row>
    <row r="26" spans="1:10" ht="35.450000000000003" customHeight="1" x14ac:dyDescent="0.25">
      <c r="A26" s="290" t="s">
        <v>234</v>
      </c>
      <c r="B26" s="289"/>
      <c r="C26" s="288">
        <v>434</v>
      </c>
      <c r="D26" s="130">
        <v>3.1497205893025619E-2</v>
      </c>
      <c r="E26" s="367">
        <v>239</v>
      </c>
      <c r="F26" s="130">
        <v>2.6745747538048342E-2</v>
      </c>
      <c r="G26" s="367">
        <v>26</v>
      </c>
      <c r="H26" s="130">
        <v>5.2738336713995942E-2</v>
      </c>
      <c r="I26" s="131">
        <v>169</v>
      </c>
      <c r="J26" s="130">
        <v>3.8850574712643679E-2</v>
      </c>
    </row>
    <row r="27" spans="1:10" ht="35.450000000000003" customHeight="1" x14ac:dyDescent="0.25">
      <c r="A27" s="290" t="s">
        <v>235</v>
      </c>
      <c r="B27" s="289"/>
      <c r="C27" s="288">
        <v>338</v>
      </c>
      <c r="D27" s="130">
        <v>2.4530082008854055E-2</v>
      </c>
      <c r="E27" s="367">
        <v>160</v>
      </c>
      <c r="F27" s="130">
        <v>1.7905102954341987E-2</v>
      </c>
      <c r="G27" s="367">
        <v>27</v>
      </c>
      <c r="H27" s="130">
        <v>5.4766734279918863E-2</v>
      </c>
      <c r="I27" s="131">
        <v>151</v>
      </c>
      <c r="J27" s="130">
        <v>3.4712643678160918E-2</v>
      </c>
    </row>
    <row r="28" spans="1:10" ht="35.450000000000003" customHeight="1" thickBot="1" x14ac:dyDescent="0.3">
      <c r="A28" s="372" t="s">
        <v>236</v>
      </c>
      <c r="B28" s="373"/>
      <c r="C28" s="374">
        <v>716</v>
      </c>
      <c r="D28" s="29">
        <v>5.1963132302779595E-2</v>
      </c>
      <c r="E28" s="375">
        <v>389</v>
      </c>
      <c r="F28" s="29">
        <v>4.3531781557743954E-2</v>
      </c>
      <c r="G28" s="375">
        <v>35</v>
      </c>
      <c r="H28" s="29">
        <v>7.099391480730223E-2</v>
      </c>
      <c r="I28" s="33">
        <v>292</v>
      </c>
      <c r="J28" s="29">
        <v>6.7126436781609192E-2</v>
      </c>
    </row>
    <row r="29" spans="1:10" s="634" customFormat="1" ht="35.450000000000003" customHeight="1" x14ac:dyDescent="0.25">
      <c r="A29" s="645" t="s">
        <v>239</v>
      </c>
      <c r="B29" s="646"/>
      <c r="C29" s="647"/>
      <c r="D29" s="648"/>
      <c r="E29" s="649"/>
      <c r="F29" s="648"/>
      <c r="G29" s="649"/>
      <c r="H29" s="648"/>
      <c r="I29" s="650"/>
      <c r="J29" s="648"/>
    </row>
    <row r="31" spans="1:10" x14ac:dyDescent="0.25">
      <c r="A31" s="34" t="s">
        <v>565</v>
      </c>
    </row>
  </sheetData>
  <dataConsolidate/>
  <dataValidations count="21">
    <dataValidation allowBlank="1" showInputMessage="1" showErrorMessage="1" prompt="Persons with Disability by Employment Status (ACS 2011)" sqref="A3" xr:uid="{00000000-0002-0000-0700-000000000000}"/>
    <dataValidation allowBlank="1" showInputMessage="1" showErrorMessage="1" prompt="Persons with Disability by Employment Status (ACS 2011) Data Table heading Percent4" sqref="I4" xr:uid="{00000000-0002-0000-0700-000001000000}"/>
    <dataValidation allowBlank="1" showInputMessage="1" showErrorMessage="1" prompt="Persons with Disability by Employment Status (ACS 2011) Data Table heading Percent3" sqref="G4" xr:uid="{00000000-0002-0000-0700-000002000000}"/>
    <dataValidation allowBlank="1" showInputMessage="1" showErrorMessage="1" prompt="Persons with Disability by Employment Status (ACS 2011) Data Table heading San Benito County" sqref="B4" xr:uid="{00000000-0002-0000-0700-000003000000}"/>
    <dataValidation allowBlank="1" showInputMessage="1" showErrorMessage="1" prompt="Persons with Disability by Employment Status (ACS 2011) Data Table heading Hollister" sqref="D4" xr:uid="{00000000-0002-0000-0700-000004000000}"/>
    <dataValidation allowBlank="1" showInputMessage="1" showErrorMessage="1" prompt="Persons with Disability by Employment Status (ACS 2011) Data Table heading San Juan Bautista" sqref="F4" xr:uid="{00000000-0002-0000-0700-000005000000}"/>
    <dataValidation allowBlank="1" showInputMessage="1" showErrorMessage="1" prompt="Persons with Disability by Employment Status (ACS 2011) Data Table heading Unicorporated" sqref="H4" xr:uid="{00000000-0002-0000-0700-000006000000}"/>
    <dataValidation allowBlank="1" showInputMessage="1" showErrorMessage="1" prompt="Persons with Disability by Employment Status (ACS 2011) Data Table heading Percent" sqref="C4" xr:uid="{00000000-0002-0000-0700-000007000000}"/>
    <dataValidation allowBlank="1" showInputMessage="1" showErrorMessage="1" prompt="Persons with Disability by Employment Status (ACS 2011) Data Table heading Percent2" sqref="E4" xr:uid="{00000000-0002-0000-0700-000008000000}"/>
    <dataValidation allowBlank="1" showInputMessage="1" showErrorMessage="1" prompt="Persons with Disabilities by Disability Type* and age (ACS 3 Yr Estimate 2009-2011)" sqref="A13" xr:uid="{00000000-0002-0000-0700-000009000000}"/>
    <dataValidation allowBlank="1" showInputMessage="1" showErrorMessage="1" prompt="Persons with Disabilities by Disability Type* and age (ACS 3 Yr Estimate 2009-2011) Data Table heading Percent5" sqref="J14" xr:uid="{00000000-0002-0000-0700-00000A000000}"/>
    <dataValidation allowBlank="1" showInputMessage="1" showErrorMessage="1" prompt="Persons with Disabilities by Disability Type* and age (ACS 3 Yr Estimate 2009-2011) Data Table heading San Benito County Countywide" sqref="C14" xr:uid="{00000000-0002-0000-0700-00000B000000}"/>
    <dataValidation allowBlank="1" showInputMessage="1" showErrorMessage="1" prompt="Persons with Disabilities by Disability Type* and age (ACS 3 Yr Estimate 2009-2011) Data Table heading Percent4" sqref="H14" xr:uid="{00000000-0002-0000-0700-00000C000000}"/>
    <dataValidation allowBlank="1" showInputMessage="1" showErrorMessage="1" prompt="Persons with Disabilities by Disability Type* and age (ACS 3 Yr Estimate 2009-2011) Data Table heading Hollister" sqref="E14" xr:uid="{00000000-0002-0000-0700-00000D000000}"/>
    <dataValidation allowBlank="1" showInputMessage="1" showErrorMessage="1" prompt="Persons with Disabilities by Disability Type* and age (ACS 3 Yr Estimate 2009-2011) Data Table heading San Juan Bautista" sqref="G14" xr:uid="{00000000-0002-0000-0700-00000E000000}"/>
    <dataValidation allowBlank="1" showInputMessage="1" showErrorMessage="1" prompt="Persons with Disabilities by Disability Type* and age (ACS 3 Yr Estimate 2009-2011) Data Table heading Unicorporated County" sqref="I14" xr:uid="{00000000-0002-0000-0700-00000F000000}"/>
    <dataValidation allowBlank="1" showInputMessage="1" showErrorMessage="1" prompt="Persons with Disabilities by Disability Type* and age (ACS 3 Yr Estimate 2009-2011) Data Table heading Percent" sqref="D14" xr:uid="{00000000-0002-0000-0700-000010000000}"/>
    <dataValidation allowBlank="1" showInputMessage="1" showErrorMessage="1" prompt="Persons with Disabilities by Disability Type* and age (ACS 3 Yr Estimate 2009-2011) Data Table heading Percent3" sqref="F14" xr:uid="{00000000-0002-0000-0700-000011000000}"/>
    <dataValidation allowBlank="1" showInputMessage="1" showErrorMessage="1" prompt="Disability Table 13" sqref="A12" xr:uid="{00000000-0002-0000-0700-000012000000}"/>
    <dataValidation allowBlank="1" showInputMessage="1" showErrorMessage="1" prompt="Disability Table 12" sqref="A2" xr:uid="{00000000-0002-0000-0700-000013000000}"/>
    <dataValidation allowBlank="1" showInputMessage="1" showErrorMessage="1" prompt="THIS SHEET CONTAIN TABLE 12  PERSON WITH DISABILITY BY EMPLOYMENT STATUS(ACS 2011)" sqref="A1" xr:uid="{3A511924-9433-4965-A5B4-98490EAE53D4}"/>
  </dataValidations>
  <hyperlinks>
    <hyperlink ref="A10:C10" r:id="rId1" display="Source: ACS B18120" xr:uid="{00000000-0004-0000-0700-000000000000}"/>
    <hyperlink ref="A29" r:id="rId2" xr:uid="{00000000-0004-0000-0700-000001000000}"/>
    <hyperlink ref="A10" r:id="rId3" xr:uid="{00000000-0004-0000-0700-000002000000}"/>
  </hyperlinks>
  <pageMargins left="0.7" right="0.7" top="0.75" bottom="0.75" header="0.3" footer="0.3"/>
  <pageSetup scale="50" fitToHeight="0" orientation="landscape" r:id="rId4"/>
  <headerFooter>
    <oddHeader xml:space="preserve">&amp;L5th Cycle Housing Element Data Package&amp;CGlenn County and Cities Within&amp;R9/8/2013
</oddHeader>
    <oddFooter>&amp;L&amp;A&amp;C&amp;"-,Bold"HCD-Housing Policy Division
&amp;RPage &amp;P</oddFooter>
  </headerFooter>
  <legacyDrawing r:id="rId5"/>
  <tableParts count="2">
    <tablePart r:id="rId6"/>
    <tablePart r:id="rId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2"/>
  <sheetViews>
    <sheetView topLeftCell="A14" zoomScaleNormal="100" workbookViewId="0">
      <selection activeCell="B17" sqref="B17:B19"/>
    </sheetView>
  </sheetViews>
  <sheetFormatPr defaultRowHeight="15" x14ac:dyDescent="0.25"/>
  <cols>
    <col min="1" max="1" width="34.140625" style="34" customWidth="1"/>
    <col min="2" max="2" width="24.5703125" style="34" customWidth="1"/>
    <col min="3" max="3" width="20.140625" style="34" customWidth="1"/>
    <col min="4" max="4" width="17.7109375" style="34" customWidth="1"/>
    <col min="5" max="5" width="26.85546875" style="34" customWidth="1"/>
    <col min="6" max="6" width="14.42578125" style="34" customWidth="1"/>
    <col min="7" max="7" width="9.140625" style="34"/>
    <col min="8" max="8" width="17.7109375" style="34" customWidth="1"/>
    <col min="9" max="16384" width="9.140625" style="34"/>
  </cols>
  <sheetData>
    <row r="1" spans="1:8" ht="30.75" customHeight="1" x14ac:dyDescent="0.25">
      <c r="A1" s="146" t="s">
        <v>560</v>
      </c>
    </row>
    <row r="2" spans="1:8" ht="52.5" customHeight="1" x14ac:dyDescent="0.25">
      <c r="A2" s="137" t="s">
        <v>167</v>
      </c>
      <c r="B2" s="269"/>
      <c r="C2" s="269"/>
      <c r="D2" s="269"/>
      <c r="E2" s="269"/>
      <c r="F2" s="269"/>
    </row>
    <row r="3" spans="1:8" ht="35.450000000000003" customHeight="1" x14ac:dyDescent="0.25">
      <c r="A3" s="376" t="s">
        <v>168</v>
      </c>
      <c r="B3" s="376" t="s">
        <v>169</v>
      </c>
      <c r="C3" s="376" t="s">
        <v>169</v>
      </c>
      <c r="D3" s="376" t="s">
        <v>169</v>
      </c>
    </row>
    <row r="4" spans="1:8" ht="35.450000000000003" customHeight="1" x14ac:dyDescent="0.25">
      <c r="A4" s="34" t="s">
        <v>145</v>
      </c>
      <c r="B4" s="376" t="s">
        <v>144</v>
      </c>
    </row>
    <row r="5" spans="1:8" ht="35.450000000000003" customHeight="1" x14ac:dyDescent="0.25">
      <c r="A5" s="146" t="s">
        <v>466</v>
      </c>
    </row>
    <row r="6" spans="1:8" ht="35.450000000000003" customHeight="1" thickBot="1" x14ac:dyDescent="0.35">
      <c r="A6" s="138" t="s">
        <v>137</v>
      </c>
      <c r="C6" s="384"/>
      <c r="D6" s="384"/>
      <c r="E6" s="384"/>
      <c r="F6" s="384"/>
    </row>
    <row r="7" spans="1:8" ht="35.450000000000003" customHeight="1" x14ac:dyDescent="0.25">
      <c r="A7" s="516" t="s">
        <v>397</v>
      </c>
      <c r="B7" s="168" t="s">
        <v>469</v>
      </c>
      <c r="C7" s="168" t="s">
        <v>469</v>
      </c>
      <c r="D7" s="168" t="s">
        <v>469</v>
      </c>
      <c r="E7" s="168" t="s">
        <v>469</v>
      </c>
      <c r="F7" s="168" t="s">
        <v>469</v>
      </c>
      <c r="G7" s="168" t="s">
        <v>469</v>
      </c>
      <c r="H7" s="168" t="s">
        <v>469</v>
      </c>
    </row>
    <row r="8" spans="1:8" s="23" customFormat="1" ht="35.450000000000003" customHeight="1" x14ac:dyDescent="0.25">
      <c r="A8" s="522" t="s">
        <v>393</v>
      </c>
      <c r="B8" s="523" t="s">
        <v>165</v>
      </c>
      <c r="C8" s="523" t="s">
        <v>162</v>
      </c>
      <c r="D8" s="523" t="s">
        <v>166</v>
      </c>
      <c r="E8" s="523" t="s">
        <v>163</v>
      </c>
      <c r="F8" s="519" t="s">
        <v>391</v>
      </c>
      <c r="G8" s="519" t="s">
        <v>164</v>
      </c>
      <c r="H8" s="524" t="s">
        <v>392</v>
      </c>
    </row>
    <row r="9" spans="1:8" ht="35.450000000000003" customHeight="1" x14ac:dyDescent="0.25">
      <c r="A9" s="677">
        <v>95023</v>
      </c>
      <c r="B9" s="156">
        <v>14</v>
      </c>
      <c r="C9" s="156">
        <v>9</v>
      </c>
      <c r="D9" s="156">
        <v>6</v>
      </c>
      <c r="E9" s="156">
        <v>14</v>
      </c>
      <c r="F9" s="156">
        <v>254</v>
      </c>
      <c r="G9" s="156">
        <v>3</v>
      </c>
      <c r="H9" s="377">
        <v>300</v>
      </c>
    </row>
    <row r="10" spans="1:8" ht="35.450000000000003" customHeight="1" x14ac:dyDescent="0.25">
      <c r="A10" s="677">
        <v>95043</v>
      </c>
      <c r="B10" s="152" t="s">
        <v>470</v>
      </c>
      <c r="C10" s="152" t="s">
        <v>470</v>
      </c>
      <c r="D10" s="152" t="s">
        <v>470</v>
      </c>
      <c r="E10" s="152" t="s">
        <v>470</v>
      </c>
      <c r="F10" s="156">
        <v>3</v>
      </c>
      <c r="G10" s="156"/>
      <c r="H10" s="377">
        <v>3</v>
      </c>
    </row>
    <row r="11" spans="1:8" ht="35.450000000000003" customHeight="1" x14ac:dyDescent="0.25">
      <c r="A11" s="677">
        <v>95045</v>
      </c>
      <c r="B11" s="152" t="s">
        <v>470</v>
      </c>
      <c r="C11" s="152" t="s">
        <v>470</v>
      </c>
      <c r="D11" s="152" t="s">
        <v>470</v>
      </c>
      <c r="E11" s="152" t="s">
        <v>470</v>
      </c>
      <c r="F11" s="165">
        <v>14</v>
      </c>
      <c r="G11" s="165"/>
      <c r="H11" s="378">
        <v>14</v>
      </c>
    </row>
    <row r="12" spans="1:8" ht="35.450000000000003" customHeight="1" x14ac:dyDescent="0.25">
      <c r="A12" s="678">
        <v>95075</v>
      </c>
      <c r="B12" s="152" t="s">
        <v>470</v>
      </c>
      <c r="C12" s="152" t="s">
        <v>470</v>
      </c>
      <c r="D12" s="152" t="s">
        <v>470</v>
      </c>
      <c r="E12" s="152" t="s">
        <v>470</v>
      </c>
      <c r="F12" s="379">
        <v>1</v>
      </c>
      <c r="G12" s="379"/>
      <c r="H12" s="380">
        <v>1</v>
      </c>
    </row>
    <row r="13" spans="1:8" ht="35.450000000000003" customHeight="1" x14ac:dyDescent="0.25">
      <c r="A13" s="254"/>
      <c r="B13" s="154"/>
      <c r="C13" s="154"/>
      <c r="D13" s="154"/>
      <c r="E13" s="154"/>
      <c r="F13" s="268"/>
      <c r="G13" s="268"/>
      <c r="H13" s="268"/>
    </row>
    <row r="14" spans="1:8" ht="35.450000000000003" customHeight="1" thickBot="1" x14ac:dyDescent="0.35">
      <c r="A14" s="127" t="s">
        <v>139</v>
      </c>
      <c r="B14" s="268"/>
      <c r="C14" s="268"/>
      <c r="D14" s="268"/>
      <c r="E14" s="268"/>
      <c r="F14" s="268"/>
      <c r="G14" s="268"/>
      <c r="H14" s="268"/>
    </row>
    <row r="15" spans="1:8" ht="67.5" customHeight="1" x14ac:dyDescent="0.25">
      <c r="A15" s="517" t="s">
        <v>447</v>
      </c>
      <c r="B15" s="168" t="s">
        <v>469</v>
      </c>
      <c r="C15" s="168" t="s">
        <v>469</v>
      </c>
      <c r="D15" s="168" t="s">
        <v>469</v>
      </c>
      <c r="E15" s="168" t="s">
        <v>469</v>
      </c>
    </row>
    <row r="16" spans="1:8" ht="35.450000000000003" customHeight="1" x14ac:dyDescent="0.25">
      <c r="A16" s="518" t="s">
        <v>396</v>
      </c>
      <c r="B16" s="519" t="s">
        <v>393</v>
      </c>
      <c r="C16" s="520" t="s">
        <v>395</v>
      </c>
      <c r="D16" s="521" t="s">
        <v>469</v>
      </c>
      <c r="E16" s="151" t="s">
        <v>474</v>
      </c>
    </row>
    <row r="17" spans="1:8" ht="35.450000000000003" customHeight="1" x14ac:dyDescent="0.25">
      <c r="A17" s="263" t="s">
        <v>250</v>
      </c>
      <c r="B17" s="679">
        <v>95023</v>
      </c>
      <c r="C17" s="381">
        <v>242</v>
      </c>
      <c r="D17" s="155" t="s">
        <v>482</v>
      </c>
      <c r="E17" s="155" t="s">
        <v>482</v>
      </c>
    </row>
    <row r="18" spans="1:8" ht="35.450000000000003" customHeight="1" x14ac:dyDescent="0.25">
      <c r="A18" s="263" t="s">
        <v>394</v>
      </c>
      <c r="B18" s="679">
        <v>95045</v>
      </c>
      <c r="C18" s="382">
        <v>3</v>
      </c>
      <c r="D18" s="155" t="s">
        <v>482</v>
      </c>
      <c r="E18" s="155" t="s">
        <v>482</v>
      </c>
    </row>
    <row r="19" spans="1:8" ht="35.450000000000003" customHeight="1" x14ac:dyDescent="0.25">
      <c r="A19" s="265" t="s">
        <v>251</v>
      </c>
      <c r="B19" s="680">
        <v>95045</v>
      </c>
      <c r="C19" s="382">
        <v>9</v>
      </c>
      <c r="D19" s="155" t="s">
        <v>482</v>
      </c>
      <c r="E19" s="155" t="s">
        <v>482</v>
      </c>
    </row>
    <row r="20" spans="1:8" x14ac:dyDescent="0.25">
      <c r="A20" s="265" t="s">
        <v>565</v>
      </c>
      <c r="B20" s="383"/>
      <c r="C20" s="382"/>
      <c r="D20" s="666"/>
      <c r="E20" s="155"/>
      <c r="F20" s="268"/>
      <c r="G20" s="268"/>
      <c r="H20" s="268"/>
    </row>
    <row r="21" spans="1:8" x14ac:dyDescent="0.25">
      <c r="A21" s="268"/>
      <c r="B21" s="268"/>
      <c r="C21" s="268"/>
      <c r="D21" s="268"/>
      <c r="E21" s="268"/>
      <c r="F21" s="268"/>
      <c r="G21" s="268"/>
      <c r="H21" s="268"/>
    </row>
    <row r="22" spans="1:8" x14ac:dyDescent="0.25">
      <c r="E22" s="269"/>
    </row>
  </sheetData>
  <dataConsolidate/>
  <dataValidations xWindow="145" yWindow="561" count="17">
    <dataValidation allowBlank="1" showInputMessage="1" showErrorMessage="1" prompt="Active Consumers by Zip Code " sqref="A7" xr:uid="{00000000-0002-0000-0800-000000000000}"/>
    <dataValidation allowBlank="1" showInputMessage="1" showErrorMessage="1" prompt="Active Consumers by Zip Code data table heading Grand Total" sqref="H8" xr:uid="{00000000-0002-0000-0800-000001000000}"/>
    <dataValidation allowBlank="1" showInputMessage="1" showErrorMessage="1" prompt="Active Consumers by Zip Code data table heading Other" sqref="G8" xr:uid="{00000000-0002-0000-0800-000002000000}"/>
    <dataValidation allowBlank="1" showInputMessage="1" showErrorMessage="1" prompt="Active Consumers by Zip Code data table heading own Hm" sqref="F8" xr:uid="{00000000-0002-0000-0800-000003000000}"/>
    <dataValidation allowBlank="1" showInputMessage="1" showErrorMessage="1" prompt="Active Consumers by Zip Code data table heading Indep living" sqref="E8" xr:uid="{00000000-0002-0000-0800-000004000000}"/>
    <dataValidation allowBlank="1" showInputMessage="1" showErrorMessage="1" prompt="Active Consumers by Zip Code data table heading ICF" sqref="D8" xr:uid="{00000000-0002-0000-0800-000005000000}"/>
    <dataValidation allowBlank="1" showInputMessage="1" showErrorMessage="1" prompt="Active Consumers by Zip Code data table heading Home Prnt/Grdn" sqref="C8" xr:uid="{00000000-0002-0000-0800-000006000000}"/>
    <dataValidation allowBlank="1" showInputMessage="1" showErrorMessage="1" prompt="Active Consumers by Zip Code data table heading Community Care" sqref="B8" xr:uid="{00000000-0002-0000-0800-000007000000}"/>
    <dataValidation allowBlank="1" showInputMessage="1" showErrorMessage="1" prompt="Active Consumers by Zip Code data table heading Zip code" sqref="A8" xr:uid="{00000000-0002-0000-0800-000008000000}"/>
    <dataValidation allowBlank="1" showInputMessage="1" showErrorMessage="1" prompt="Active Consumers by Zip Code and City (based upon CMF and CDER created 1/2/14)" sqref="A15" xr:uid="{00000000-0002-0000-0800-000009000000}"/>
    <dataValidation allowBlank="1" showInputMessage="1" showErrorMessage="1" prompt="Active Consumers by Zip Code and City (based upon CMF and CDER created 1/2/14) Data Table Heading Consumer Count" sqref="C16" xr:uid="{00000000-0002-0000-0800-00000A000000}"/>
    <dataValidation allowBlank="1" showInputMessage="1" showErrorMessage="1" prompt="Active Consumers by Zip Code and City (based upon CMF and CDER created 1/2/14) Data Table Heading Zip code" sqref="B16" xr:uid="{00000000-0002-0000-0800-00000B000000}"/>
    <dataValidation allowBlank="1" showInputMessage="1" showErrorMessage="1" prompt="Active Consumers by Zip Code and City (based upon CMF and CDER created 1/2/14) Data Table Heading City" sqref="A16" xr:uid="{00000000-0002-0000-0800-00000C000000}"/>
    <dataValidation allowBlank="1" showInputMessage="1" showErrorMessage="1" prompt="Disability SB812 Table 14" sqref="A6" xr:uid="{00000000-0002-0000-0800-00000D000000}"/>
    <dataValidation allowBlank="1" showInputMessage="1" showErrorMessage="1" prompt="Disability SB812 Table 15" sqref="A14" xr:uid="{00000000-0002-0000-0800-00000E000000}"/>
    <dataValidation allowBlank="1" showInputMessage="1" showErrorMessage="1" prompt="this sheet contain two tables : table 14 Active Consumers by Zip Code which is begins in cell  A8 to H12.  table 15 Active Consumers by Zip Code and City (based upon CMF and CDER created 1/2/14) which is begins in cell  A16 to C19." sqref="A1" xr:uid="{00000000-0002-0000-0800-00000F000000}"/>
    <dataValidation allowBlank="1" showInputMessage="1" showErrorMessage="1" prompt="DDS Quarterly Data on People with Developmental Disabilites Housing Needs per SB 812" sqref="A2" xr:uid="{58A69F65-1972-4C12-BD61-40ACB53C249D}"/>
  </dataValidations>
  <hyperlinks>
    <hyperlink ref="A3" r:id="rId1" display="http://www.dds.ca.gov/FactsStats/QuarterlyCounty.cfm " xr:uid="{00000000-0004-0000-0800-000000000000}"/>
    <hyperlink ref="B4" r:id="rId2" xr:uid="{00000000-0004-0000-0800-000001000000}"/>
    <hyperlink ref="B3:D3" r:id="rId3" display="http://www.dds.ca.gov/FactsStats/QuarterlyCounty.cfm " xr:uid="{00000000-0004-0000-0800-000002000000}"/>
  </hyperlinks>
  <pageMargins left="0.7" right="0.7" top="0.75" bottom="0.75" header="0.3" footer="0.3"/>
  <pageSetup scale="58" fitToHeight="0" pageOrder="overThenDown" orientation="landscape" r:id="rId4"/>
  <headerFooter>
    <oddHeader xml:space="preserve">&amp;L5th Cycle Housing Element Data Package&amp;CGlenn County and Cities Within&amp;R9/8/2013
</oddHeader>
    <oddFooter>&amp;L&amp;A&amp;C&amp;"-,Bold"HCD-Housing Policy Division
&amp;RPage &amp;P</oddFooter>
  </headerFooter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Population</vt:lpstr>
      <vt:lpstr>Employment</vt:lpstr>
      <vt:lpstr>Overcrowding</vt:lpstr>
      <vt:lpstr>Overpayment</vt:lpstr>
      <vt:lpstr>Households</vt:lpstr>
      <vt:lpstr>Housing Stock _structure type</vt:lpstr>
      <vt:lpstr>Housing Stock-vacancy</vt:lpstr>
      <vt:lpstr>Disability</vt:lpstr>
      <vt:lpstr>Disability SB812</vt:lpstr>
      <vt:lpstr>Farm Workers</vt:lpstr>
      <vt:lpstr>Homeless</vt:lpstr>
      <vt:lpstr>Assisted Housing</vt:lpstr>
      <vt:lpstr>Projected Needs</vt:lpstr>
      <vt:lpstr>'Assisted Housing'!Print_Area</vt:lpstr>
      <vt:lpstr>Disability!Print_Area</vt:lpstr>
      <vt:lpstr>'Disability SB812'!Print_Area</vt:lpstr>
      <vt:lpstr>Employment!Print_Area</vt:lpstr>
      <vt:lpstr>'Farm Workers'!Print_Area</vt:lpstr>
      <vt:lpstr>Homeless!Print_Area</vt:lpstr>
      <vt:lpstr>Households!Print_Area</vt:lpstr>
      <vt:lpstr>'Housing Stock _structure type'!Print_Area</vt:lpstr>
      <vt:lpstr>'Housing Stock-vacancy'!Print_Area</vt:lpstr>
      <vt:lpstr>Overcrowding!Print_Area</vt:lpstr>
      <vt:lpstr>Overpayment!Print_Area</vt:lpstr>
      <vt:lpstr>Population!Print_Area</vt:lpstr>
      <vt:lpstr>'Projected Needs'!Print_Area</vt:lpstr>
      <vt:lpstr>'Assisted Housing'!Print_Titles</vt:lpstr>
      <vt:lpstr>'Disability SB812'!Print_Titles</vt:lpstr>
      <vt:lpstr>Overpayment!Print_Titles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2020-09-24T08:26:50Z</dcterms:modified>
</cp:coreProperties>
</file>