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2"/>
  <workbookPr filterPrivacy="1" defaultThemeVersion="124226"/>
  <xr:revisionPtr revIDLastSave="0" documentId="13_ncr:1_{0D4868E2-0DDF-7D4C-9E9B-D6667DA496A2}" xr6:coauthVersionLast="45" xr6:coauthVersionMax="45" xr10:uidLastSave="{00000000-0000-0000-0000-000000000000}"/>
  <bookViews>
    <workbookView xWindow="0" yWindow="460" windowWidth="20740" windowHeight="11160" tabRatio="857" firstSheet="4" activeTab="6" xr2:uid="{00000000-000D-0000-FFFF-FFFF00000000}"/>
  </bookViews>
  <sheets>
    <sheet name="Index" sheetId="24" r:id="rId1"/>
    <sheet name="Population" sheetId="1" r:id="rId2"/>
    <sheet name="Employment" sheetId="2" r:id="rId3"/>
    <sheet name="Overcrowding" sheetId="12" r:id="rId4"/>
    <sheet name="Overpayment" sheetId="23" r:id="rId5"/>
    <sheet name="Households" sheetId="6" r:id="rId6"/>
    <sheet name="Housing Stock" sheetId="18" r:id="rId7"/>
    <sheet name="Disability" sheetId="5" r:id="rId8"/>
    <sheet name="Disability_SB812" sheetId="21" r:id="rId9"/>
    <sheet name="Farm Workers" sheetId="7" r:id="rId10"/>
    <sheet name="Homeless" sheetId="9" r:id="rId11"/>
    <sheet name=" Assisted Units" sheetId="22" r:id="rId12"/>
    <sheet name="Projected Needs" sheetId="11" r:id="rId13"/>
    <sheet name="DOF E5" sheetId="17" state="hidden" r:id="rId14"/>
  </sheets>
  <definedNames>
    <definedName name="_xlnm.Print_Area" localSheetId="11">' Assisted Units'!$A$1:$M$13</definedName>
    <definedName name="_xlnm.Print_Area" localSheetId="7">Disability!$A$1:$H$119</definedName>
    <definedName name="_xlnm.Print_Area" localSheetId="8">Disability_SB812!$A$1:$J$14</definedName>
    <definedName name="_xlnm.Print_Area" localSheetId="2">Employment!$A$1:$C$20</definedName>
    <definedName name="_xlnm.Print_Area" localSheetId="9">'Farm Workers'!$A$1:$O$27</definedName>
    <definedName name="_xlnm.Print_Area" localSheetId="10">Homeless!$A$1:$G$26</definedName>
    <definedName name="_xlnm.Print_Area" localSheetId="5">Households!$A$1:$D$121</definedName>
    <definedName name="_xlnm.Print_Area" localSheetId="6">'Housing Stock'!$A$1:$S$32</definedName>
    <definedName name="_xlnm.Print_Area" localSheetId="0">Index!$A$1:$A$15</definedName>
    <definedName name="_xlnm.Print_Area" localSheetId="3">Overcrowding!$A$1:$D$26</definedName>
    <definedName name="_xlnm.Print_Area" localSheetId="4">Overpayment!$A$1:$D$72</definedName>
    <definedName name="_xlnm.Print_Area" localSheetId="1">Population!$A$1:$K$14</definedName>
    <definedName name="_xlnm.Print_Area" localSheetId="12">'Projected Needs'!$A$1:$G$9</definedName>
    <definedName name="_xlnm.Print_Titles" localSheetId="11">' Assisted Units'!$A:$A</definedName>
    <definedName name="_xlnm.Print_Titles" localSheetId="7">Disability!#REF!</definedName>
    <definedName name="_xlnm.Print_Titles" localSheetId="8">Disability_SB812!$2:$4</definedName>
    <definedName name="_xlnm.Print_Titles" localSheetId="2">Employment!$A:$A</definedName>
    <definedName name="_xlnm.Print_Titles" localSheetId="5">Households!$A:$A</definedName>
    <definedName name="_xlnm.Print_Titles" localSheetId="3">Overcrowding!$A:$D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1" l="1"/>
  <c r="F6" i="11" s="1"/>
  <c r="C6" i="11" l="1"/>
  <c r="D6" i="11"/>
  <c r="E6" i="11"/>
  <c r="B6" i="11"/>
  <c r="K14" i="18" l="1"/>
  <c r="L14" i="18"/>
  <c r="M14" i="18"/>
  <c r="N14" i="18"/>
  <c r="B22" i="5" l="1"/>
  <c r="B23" i="5"/>
  <c r="B24" i="5"/>
  <c r="B25" i="5"/>
  <c r="B26" i="5"/>
  <c r="B27" i="5"/>
  <c r="B28" i="5"/>
  <c r="B29" i="5"/>
  <c r="B30" i="5"/>
  <c r="C30" i="5" s="1"/>
  <c r="B31" i="5"/>
  <c r="B32" i="5"/>
  <c r="C32" i="5"/>
  <c r="B33" i="5"/>
  <c r="B34" i="5"/>
  <c r="B35" i="5"/>
  <c r="B36" i="5"/>
  <c r="K13" i="18"/>
  <c r="L13" i="18"/>
  <c r="M13" i="18"/>
  <c r="N13" i="18"/>
  <c r="C23" i="5" l="1"/>
  <c r="C24" i="5"/>
  <c r="C34" i="5"/>
  <c r="C26" i="5"/>
  <c r="C36" i="5"/>
  <c r="C28" i="5"/>
  <c r="C22" i="5"/>
  <c r="C35" i="5"/>
  <c r="C33" i="5"/>
  <c r="C31" i="5"/>
  <c r="C29" i="5"/>
  <c r="C27" i="5"/>
  <c r="C25" i="5"/>
  <c r="C67" i="6"/>
  <c r="C66" i="6"/>
  <c r="C65" i="6"/>
  <c r="C63" i="6"/>
  <c r="C62" i="6"/>
  <c r="C61" i="6"/>
  <c r="C70" i="6" l="1"/>
  <c r="D70" i="6" s="1"/>
  <c r="D62" i="6"/>
  <c r="C71" i="6"/>
  <c r="D71" i="6" s="1"/>
  <c r="C69" i="6"/>
  <c r="D69" i="6" s="1"/>
  <c r="D25" i="18"/>
  <c r="D19" i="18"/>
  <c r="D66" i="6" l="1"/>
  <c r="D61" i="6"/>
  <c r="D65" i="6"/>
  <c r="D67" i="6"/>
  <c r="D63" i="6"/>
  <c r="H7" i="1"/>
  <c r="D18" i="9" l="1"/>
  <c r="D19" i="9"/>
  <c r="D20" i="9"/>
  <c r="D21" i="9"/>
  <c r="D22" i="9"/>
  <c r="D17" i="9"/>
  <c r="G18" i="9"/>
  <c r="G19" i="9"/>
  <c r="G20" i="9"/>
  <c r="G21" i="9"/>
  <c r="G22" i="9"/>
  <c r="G17" i="9"/>
  <c r="L12" i="18" l="1"/>
  <c r="N12" i="18" l="1"/>
  <c r="M12" i="18"/>
  <c r="K12" i="18"/>
  <c r="B83" i="6" l="1"/>
  <c r="B82" i="6"/>
  <c r="B81" i="6"/>
  <c r="B80" i="6"/>
  <c r="B79" i="6"/>
  <c r="C81" i="6" l="1"/>
  <c r="J6" i="18" l="1"/>
  <c r="D23" i="12"/>
  <c r="D22" i="12"/>
  <c r="D20" i="12"/>
  <c r="D19" i="12"/>
  <c r="I7" i="1"/>
  <c r="P6" i="18" l="1"/>
  <c r="D6" i="18"/>
  <c r="C79" i="6"/>
  <c r="C72" i="6"/>
  <c r="C80" i="6"/>
  <c r="C82" i="6"/>
  <c r="C83" i="6"/>
  <c r="D21" i="12"/>
  <c r="D24" i="12"/>
  <c r="G6" i="18"/>
  <c r="S6" i="18"/>
  <c r="M6" i="18"/>
  <c r="D7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0" authorId="0" shapeId="0" xr:uid="{00000000-0006-0000-0100-00000E000000}">
      <text>
        <r>
          <rPr>
            <b/>
            <sz val="9"/>
            <color indexed="81"/>
            <rFont val="Tahoma"/>
            <family val="2"/>
          </rPr>
          <t xml:space="preserve">Population-E-5 </t>
        </r>
      </text>
    </comment>
  </commentList>
</comments>
</file>

<file path=xl/sharedStrings.xml><?xml version="1.0" encoding="utf-8"?>
<sst xmlns="http://schemas.openxmlformats.org/spreadsheetml/2006/main" count="1345" uniqueCount="601">
  <si>
    <t>Year</t>
  </si>
  <si>
    <t>Population</t>
  </si>
  <si>
    <t>Average Annual Change</t>
  </si>
  <si>
    <t>Percent</t>
  </si>
  <si>
    <t>Employment by Industry</t>
  </si>
  <si>
    <t>Number</t>
  </si>
  <si>
    <t>Existing Households</t>
  </si>
  <si>
    <t>Owner</t>
  </si>
  <si>
    <t>Total</t>
  </si>
  <si>
    <t xml:space="preserve">    Total Disabilities Tallied</t>
  </si>
  <si>
    <t xml:space="preserve">   Total Disabilities for Ages 5-64</t>
  </si>
  <si>
    <t xml:space="preserve">   Total Disabilities for Ages 65 and Over</t>
  </si>
  <si>
    <t>Householder living alone</t>
  </si>
  <si>
    <t>Hired Farm Labor</t>
  </si>
  <si>
    <t>Farms</t>
  </si>
  <si>
    <t>Workers</t>
  </si>
  <si>
    <t>Farms with 10 or More Workers</t>
  </si>
  <si>
    <t>Householder Type</t>
  </si>
  <si>
    <t>Female Headed Householders</t>
  </si>
  <si>
    <t xml:space="preserve">     Female Heads with Own Children</t>
  </si>
  <si>
    <t xml:space="preserve">     Female Heads without Children</t>
  </si>
  <si>
    <t>Total Householders</t>
  </si>
  <si>
    <t>Female Headed Householders Under the Poverty Level</t>
  </si>
  <si>
    <t>Total families Under the Poverty Level</t>
  </si>
  <si>
    <t>Facility Type</t>
  </si>
  <si>
    <t xml:space="preserve">Individual </t>
  </si>
  <si>
    <t>Persons in Families</t>
  </si>
  <si>
    <t> Total Homeless</t>
  </si>
  <si>
    <t xml:space="preserve"> Total Sheltered </t>
  </si>
  <si>
    <t> Total Unsheltered</t>
  </si>
  <si>
    <t>County Total</t>
  </si>
  <si>
    <t>Amador County</t>
  </si>
  <si>
    <t xml:space="preserve">Amador              </t>
  </si>
  <si>
    <t xml:space="preserve">Ione                </t>
  </si>
  <si>
    <t xml:space="preserve">Jackson             </t>
  </si>
  <si>
    <t xml:space="preserve">Plymouth            </t>
  </si>
  <si>
    <t xml:space="preserve">Sutter Creek        </t>
  </si>
  <si>
    <t xml:space="preserve">Balance Of County    </t>
  </si>
  <si>
    <t>Incorporated</t>
  </si>
  <si>
    <t>Table 1</t>
  </si>
  <si>
    <t>Table 2</t>
  </si>
  <si>
    <t xml:space="preserve">    Civilian employed population 16 years and over</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</si>
  <si>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</si>
  <si>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</si>
  <si>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</si>
  <si>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</si>
  <si>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</si>
  <si>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</si>
  <si>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</si>
  <si>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</si>
  <si>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</si>
  <si>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</si>
  <si>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</si>
  <si>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</si>
  <si>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</si>
  <si>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0</t>
  </si>
  <si>
    <t>Estimate</t>
  </si>
  <si>
    <t>Table 3</t>
  </si>
  <si>
    <t>Total:</t>
  </si>
  <si>
    <t xml:space="preserve">  Owner occupied:</t>
  </si>
  <si>
    <t xml:space="preserve">    0.50 or less occupants per room</t>
  </si>
  <si>
    <t xml:space="preserve">    0.51 to 1.00 occupants per room</t>
  </si>
  <si>
    <t xml:space="preserve">    1.01 to 1.50 occupants per room</t>
  </si>
  <si>
    <t xml:space="preserve">    1.51 to 2.00 occupants per room</t>
  </si>
  <si>
    <t xml:space="preserve">    2.01 or more occupants per room</t>
  </si>
  <si>
    <t xml:space="preserve">  Renter occupied:</t>
  </si>
  <si>
    <t>Owner Occupied</t>
  </si>
  <si>
    <t>Overcrowded</t>
  </si>
  <si>
    <t xml:space="preserve">Renter occupied </t>
  </si>
  <si>
    <t>Total overcrowded</t>
  </si>
  <si>
    <t>Severely Overcrowded</t>
  </si>
  <si>
    <t>1.5 or more</t>
  </si>
  <si>
    <t>1.01 or more</t>
  </si>
  <si>
    <t>Total severely overcrowded</t>
  </si>
  <si>
    <t>Table 4</t>
  </si>
  <si>
    <t>Table 5</t>
  </si>
  <si>
    <t xml:space="preserve">    Householder 15 to 24 years</t>
  </si>
  <si>
    <t xml:space="preserve">    Householder 25 to 34 years</t>
  </si>
  <si>
    <t xml:space="preserve">    Householder 35 to 44 years</t>
  </si>
  <si>
    <t xml:space="preserve">    Householder 45 to 54 years</t>
  </si>
  <si>
    <t xml:space="preserve">    Householder 55 to 59 years</t>
  </si>
  <si>
    <t xml:space="preserve">    Householder 60 to 64 years</t>
  </si>
  <si>
    <t xml:space="preserve">    Householder 65 to 74 years</t>
  </si>
  <si>
    <t xml:space="preserve">    Householder 75 to 84 years</t>
  </si>
  <si>
    <t xml:space="preserve">    Householder 85 years and over</t>
  </si>
  <si>
    <t>Margin of Error</t>
  </si>
  <si>
    <t>+/-17</t>
  </si>
  <si>
    <t>+/-19</t>
  </si>
  <si>
    <t>+/-12</t>
  </si>
  <si>
    <t>+/-45</t>
  </si>
  <si>
    <t xml:space="preserve">    1-person household</t>
  </si>
  <si>
    <t xml:space="preserve">    2-person household</t>
  </si>
  <si>
    <t xml:space="preserve">    3-person household</t>
  </si>
  <si>
    <t xml:space="preserve">    4-person household</t>
  </si>
  <si>
    <t xml:space="preserve">    5-person household</t>
  </si>
  <si>
    <t xml:space="preserve">    6-person household</t>
  </si>
  <si>
    <t xml:space="preserve">    7-or-more person household</t>
  </si>
  <si>
    <t>+/-52</t>
  </si>
  <si>
    <t>Households 2-4 persons</t>
  </si>
  <si>
    <t>Large households 5+ persons</t>
  </si>
  <si>
    <t>Rental</t>
  </si>
  <si>
    <t>Total Householder living alone</t>
  </si>
  <si>
    <t>POPULATION</t>
  </si>
  <si>
    <t xml:space="preserve"> HOUSING UNITS</t>
  </si>
  <si>
    <t>County / City</t>
  </si>
  <si>
    <t>Household</t>
  </si>
  <si>
    <t>Group Quarters</t>
  </si>
  <si>
    <t>Single Detached</t>
  </si>
  <si>
    <t>Single Attached</t>
  </si>
  <si>
    <t>Two to Four</t>
  </si>
  <si>
    <t>Five Plus</t>
  </si>
  <si>
    <t>Mobile Homes</t>
  </si>
  <si>
    <t>Occupied</t>
  </si>
  <si>
    <t>Vacancy Rate</t>
  </si>
  <si>
    <t>Persons per Household</t>
  </si>
  <si>
    <t xml:space="preserve"> </t>
  </si>
  <si>
    <t>Date</t>
  </si>
  <si>
    <t xml:space="preserve"> HOUSING UNITS by TYPE</t>
  </si>
  <si>
    <t xml:space="preserve">Access latest DOF E5 at: </t>
  </si>
  <si>
    <t xml:space="preserve"> http://www.dof.ca.gov/research/demographic/reports/estimates/e-5/2011-20/view.php</t>
  </si>
  <si>
    <t>Copy the rows of the 2010 tab data for the entire county, abd paste it here, below the table header</t>
  </si>
  <si>
    <t>Copy the rows of the latest tab  data for the entire county, abd paste it here, below the table header</t>
  </si>
  <si>
    <t>Note the years forw hcih you copied data bu the county name</t>
  </si>
  <si>
    <t>Data in this table will be automatically linked to the Hosuing stock tab</t>
  </si>
  <si>
    <t>Geography</t>
  </si>
  <si>
    <t>Total housing units</t>
  </si>
  <si>
    <t xml:space="preserve"> Occupied housing units</t>
  </si>
  <si>
    <t xml:space="preserve"> Vacant housing units</t>
  </si>
  <si>
    <t xml:space="preserve">  For rent</t>
  </si>
  <si>
    <t xml:space="preserve">  Rented, not occupied</t>
  </si>
  <si>
    <t xml:space="preserve">  For sale only</t>
  </si>
  <si>
    <t xml:space="preserve">  Sold, not occupied</t>
  </si>
  <si>
    <t xml:space="preserve">  For seasonal, recreational, or occasional use</t>
  </si>
  <si>
    <t xml:space="preserve">  All other vacants</t>
  </si>
  <si>
    <t>Vacancy rate</t>
  </si>
  <si>
    <t>Table 6</t>
  </si>
  <si>
    <t>Table 7</t>
  </si>
  <si>
    <t>Table 8</t>
  </si>
  <si>
    <t>Table 9</t>
  </si>
  <si>
    <t>Table 10</t>
  </si>
  <si>
    <t>Table 11</t>
  </si>
  <si>
    <t>Table 12</t>
  </si>
  <si>
    <t>Table 13</t>
  </si>
  <si>
    <t>Table 14</t>
  </si>
  <si>
    <t>$1,000 payroll</t>
  </si>
  <si>
    <t>Table 16</t>
  </si>
  <si>
    <t>Table 17</t>
  </si>
  <si>
    <t>Low</t>
  </si>
  <si>
    <t>Moderate</t>
  </si>
  <si>
    <t>Table 1.a</t>
  </si>
  <si>
    <t>+/-65</t>
  </si>
  <si>
    <t>+/-38</t>
  </si>
  <si>
    <t>+/-32</t>
  </si>
  <si>
    <t>+/-42</t>
  </si>
  <si>
    <t>150 Days or More</t>
  </si>
  <si>
    <t>Fewer than 150 Days</t>
  </si>
  <si>
    <t>For calculation purposes only</t>
  </si>
  <si>
    <t>Households by Income Category Paying in Excess of 30% of Income Toward Housing Cost (Overpayment By Income category)</t>
  </si>
  <si>
    <t>Jurisdiction</t>
  </si>
  <si>
    <t>Very-Low</t>
  </si>
  <si>
    <t>Above-Moderate</t>
  </si>
  <si>
    <t>Percentage of Total</t>
  </si>
  <si>
    <t>Projected Needs (Regional Housing Need Allocation)</t>
  </si>
  <si>
    <t>Source: Department of Developmental Services</t>
  </si>
  <si>
    <t>ZIP</t>
  </si>
  <si>
    <t>Other</t>
  </si>
  <si>
    <t>Table 19</t>
  </si>
  <si>
    <t>* For Extremely Low Income jurisdictions may either use available Census data to calculate the number of projected extremely low-income households (see Overpayment tab), or presume 50 percent of the very low-income households qualify as extremely low-income households.</t>
  </si>
  <si>
    <t>Total Units</t>
  </si>
  <si>
    <t>Copy and Paste in this table only, Table 7 will populate automatically</t>
  </si>
  <si>
    <t>E-5 City/County/State Population and Housing Estimates, 2010 and 2018</t>
  </si>
  <si>
    <t>Source: DOF E5 2010-2018 by geography</t>
  </si>
  <si>
    <t>Renter Occupied</t>
  </si>
  <si>
    <t>Income in the past 12 months below poverty level:</t>
  </si>
  <si>
    <t>Married-couple family:</t>
  </si>
  <si>
    <t>No child</t>
  </si>
  <si>
    <t>1 or 2 children</t>
  </si>
  <si>
    <t>3 or 4 children</t>
  </si>
  <si>
    <t>5 or more children</t>
  </si>
  <si>
    <t>Other families:</t>
  </si>
  <si>
    <t>Male householder, no wife present:</t>
  </si>
  <si>
    <t>Female householder, no husband present:</t>
  </si>
  <si>
    <t>Income in the past 12 months at or above poverty level:</t>
  </si>
  <si>
    <t>+/-75</t>
  </si>
  <si>
    <t>In the labor force:</t>
  </si>
  <si>
    <t>Employed:</t>
  </si>
  <si>
    <t>With a hearing difficulty</t>
  </si>
  <si>
    <t>With a vision difficulty</t>
  </si>
  <si>
    <t>+/-88</t>
  </si>
  <si>
    <t>With a cognitive difficulty</t>
  </si>
  <si>
    <t>With an ambulatory difficulty</t>
  </si>
  <si>
    <t>With a self-care difficulty</t>
  </si>
  <si>
    <t>With an independent living difficulty</t>
  </si>
  <si>
    <t>No disability</t>
  </si>
  <si>
    <t>Unemployed:</t>
  </si>
  <si>
    <t>Not in labor force:</t>
  </si>
  <si>
    <t>Population Growth Trends  2014 -2018, with 2010 Benchmark</t>
  </si>
  <si>
    <t>Total civilian noninstitutionalized population</t>
  </si>
  <si>
    <t>+/-1.2</t>
  </si>
  <si>
    <t>SEX</t>
  </si>
  <si>
    <t>Male</t>
  </si>
  <si>
    <t>+/-1.5</t>
  </si>
  <si>
    <t>Female</t>
  </si>
  <si>
    <t>+/-1.4</t>
  </si>
  <si>
    <t>RACE AND HISPANIC OR LATINO ORIGIN</t>
  </si>
  <si>
    <t>White alone</t>
  </si>
  <si>
    <t>Black or African American alone</t>
  </si>
  <si>
    <t>American Indian and Alaska Native alone</t>
  </si>
  <si>
    <t>Asian alone</t>
  </si>
  <si>
    <t>Native Hawaiian and Other Pacific Islander alone</t>
  </si>
  <si>
    <t>Some other race alone</t>
  </si>
  <si>
    <t>+/-53</t>
  </si>
  <si>
    <t>Two or more races</t>
  </si>
  <si>
    <t>+/-5.5</t>
  </si>
  <si>
    <t>White alone, not Hispanic or Latino</t>
  </si>
  <si>
    <t>Hispanic or Latino (of any race)</t>
  </si>
  <si>
    <t>AGE</t>
  </si>
  <si>
    <t>Under 5 years</t>
  </si>
  <si>
    <t>5 to 17 years</t>
  </si>
  <si>
    <t>18 to 34 years</t>
  </si>
  <si>
    <t>+/-2.6</t>
  </si>
  <si>
    <t>35 to 64 years</t>
  </si>
  <si>
    <t>+/-2.1</t>
  </si>
  <si>
    <t>65 to 74 years</t>
  </si>
  <si>
    <t>75 years and over</t>
  </si>
  <si>
    <t>DISABILITY TYPE BY DETAILED AGE</t>
  </si>
  <si>
    <t>(X)</t>
  </si>
  <si>
    <t>Population under 18 years</t>
  </si>
  <si>
    <t>Population under 5 years</t>
  </si>
  <si>
    <t>Population 5 to 17 years</t>
  </si>
  <si>
    <t>+/-41</t>
  </si>
  <si>
    <t>Population 18 to 64 years</t>
  </si>
  <si>
    <t>Population 18 to 34 years</t>
  </si>
  <si>
    <t>Population 35 to 64 years</t>
  </si>
  <si>
    <t>Population 65 years and over</t>
  </si>
  <si>
    <t>Population 65 to 74 years</t>
  </si>
  <si>
    <t>Population 75 years and over</t>
  </si>
  <si>
    <t>+/-3.0</t>
  </si>
  <si>
    <t>+/-3.8</t>
  </si>
  <si>
    <t>Subject</t>
  </si>
  <si>
    <t>With a disability</t>
  </si>
  <si>
    <t>Percent with a disability</t>
  </si>
  <si>
    <t>Hearing Difficulty</t>
  </si>
  <si>
    <t>Vision Difficulty</t>
  </si>
  <si>
    <t>Cognitive Difficulty</t>
  </si>
  <si>
    <t>Ambulatroy Difficulty</t>
  </si>
  <si>
    <t>Self-Care Difficulty</t>
  </si>
  <si>
    <t>Independent Living Difficulty</t>
  </si>
  <si>
    <t xml:space="preserve">Persons with Disabilities by Disability Type* and age (ACS 2012-2016) </t>
  </si>
  <si>
    <t>Total Households Characteristics</t>
  </si>
  <si>
    <t>Percent of Total Households</t>
  </si>
  <si>
    <t>Total occupied units ( households)</t>
  </si>
  <si>
    <t>Total Renter households</t>
  </si>
  <si>
    <t>Total Owner households</t>
  </si>
  <si>
    <t>Total lower income (0-80% of HAMFI) households</t>
  </si>
  <si>
    <t>Lower income renters (0-80%)</t>
  </si>
  <si>
    <t>Lower income owners (0-80%)</t>
  </si>
  <si>
    <t>Extremely low income renters (0-30%)</t>
  </si>
  <si>
    <t>Extremely low income owners (0-30%)</t>
  </si>
  <si>
    <t xml:space="preserve">Lower income households paying more than 50% </t>
  </si>
  <si>
    <t>Lower income renter HH severely overpaying</t>
  </si>
  <si>
    <t>Lower income owner HH severely overpaying</t>
  </si>
  <si>
    <t xml:space="preserve">                                      Extremely Low Income (0-30%)</t>
  </si>
  <si>
    <t>ELI Renter HH severely ovepaying</t>
  </si>
  <si>
    <t>ELI Owner HH severely overpaying</t>
  </si>
  <si>
    <t xml:space="preserve">                                      Income between 30%-50%</t>
  </si>
  <si>
    <t xml:space="preserve">                                      Income between 50% -80%</t>
  </si>
  <si>
    <t xml:space="preserve">Lower income households paying more than 30% </t>
  </si>
  <si>
    <t>Lower income renter HH overpaying</t>
  </si>
  <si>
    <t>Lower income owner HH overpaying</t>
  </si>
  <si>
    <t>Total Households Overpaying</t>
  </si>
  <si>
    <t>Total Renter Households Overpaying</t>
  </si>
  <si>
    <t>Total Owner Households Overpaying</t>
  </si>
  <si>
    <t>Renter Households Characteristics</t>
  </si>
  <si>
    <t>Total renter-occupied units (renter households)</t>
  </si>
  <si>
    <t>Total lower income (0-80% of HAMFI) renter households</t>
  </si>
  <si>
    <t>Lower income renters paying more than 30%  but less than 50%</t>
  </si>
  <si>
    <t xml:space="preserve">Lower income renters paying more than 50% </t>
  </si>
  <si>
    <t xml:space="preserve">Lower income renters paying more than 30% </t>
  </si>
  <si>
    <t>Owner Households Characteristics</t>
  </si>
  <si>
    <t>Total owner- occupied units (owner households)</t>
  </si>
  <si>
    <t>Total lower income (0-80% of HAMFI) owner households</t>
  </si>
  <si>
    <t xml:space="preserve">Lower income owner households paying more than 30% but less than 50% </t>
  </si>
  <si>
    <t xml:space="preserve">Lower income owner households paying more than 50% </t>
  </si>
  <si>
    <t xml:space="preserve">Lower income owner households paying more than 30% </t>
  </si>
  <si>
    <t>Source: 2006-2015 CHAS Data Sets:  https://www.huduser.gov/portal/datasets/cp.html#2011-2015_data</t>
  </si>
  <si>
    <t>Emergency Shelter</t>
  </si>
  <si>
    <t>Transitional Housing</t>
  </si>
  <si>
    <t>Permanent Supportive Housing</t>
  </si>
  <si>
    <t>Source : State of California, Department of Finance, E-5 Population and Housing Estimates for Cities, Counties and the State — January 1, 2011- 2018</t>
  </si>
  <si>
    <t>Source: USDA Census of Farmworkers 2012</t>
  </si>
  <si>
    <t>Seasonal</t>
  </si>
  <si>
    <t>Rapid Rehousing</t>
  </si>
  <si>
    <t>Family Units</t>
  </si>
  <si>
    <t>Family Beds</t>
  </si>
  <si>
    <t>Adult Only Beds</t>
  </si>
  <si>
    <t>Source:  Continuum of Care or HUD; CoC_HIC_State_CA_2017</t>
  </si>
  <si>
    <t>2007-2017-PIT-Counts-by-CoC</t>
  </si>
  <si>
    <t xml:space="preserve">Total Chronically Homeless </t>
  </si>
  <si>
    <t>Total Chronically Sheltered</t>
  </si>
  <si>
    <t xml:space="preserve">Total Chronically Unsheltered </t>
  </si>
  <si>
    <t>+/-71</t>
  </si>
  <si>
    <t>+/-77</t>
  </si>
  <si>
    <t>+/-28</t>
  </si>
  <si>
    <t>+/-70</t>
  </si>
  <si>
    <t>+/-164</t>
  </si>
  <si>
    <t>+/-36</t>
  </si>
  <si>
    <t>+/-31</t>
  </si>
  <si>
    <t>LITHC Assisted</t>
  </si>
  <si>
    <t>LIHTC App Number</t>
  </si>
  <si>
    <t>Name</t>
  </si>
  <si>
    <t>Address</t>
  </si>
  <si>
    <t>City</t>
  </si>
  <si>
    <t>Zip Code</t>
  </si>
  <si>
    <t>Affordable Units</t>
  </si>
  <si>
    <t xml:space="preserve">Risk Level </t>
  </si>
  <si>
    <t>USDA Match</t>
  </si>
  <si>
    <t>Notes</t>
  </si>
  <si>
    <t>+/-14</t>
  </si>
  <si>
    <t>+/-62</t>
  </si>
  <si>
    <t>+/-51</t>
  </si>
  <si>
    <t>Total Age</t>
  </si>
  <si>
    <t>&lt;11</t>
  </si>
  <si>
    <t>&gt;0</t>
  </si>
  <si>
    <t>&gt;12</t>
  </si>
  <si>
    <t xml:space="preserve">City </t>
  </si>
  <si>
    <t>Home of Parent /Family /Guardian</t>
  </si>
  <si>
    <t>Independent /Supported Living</t>
  </si>
  <si>
    <t>Community Care Facility</t>
  </si>
  <si>
    <t>Intermediate Care Facility</t>
  </si>
  <si>
    <t>Foster /Family Home</t>
  </si>
  <si>
    <t>Total Res</t>
  </si>
  <si>
    <t>&gt;24</t>
  </si>
  <si>
    <t>&gt;29</t>
  </si>
  <si>
    <t>&gt;14</t>
  </si>
  <si>
    <t>&gt;25</t>
  </si>
  <si>
    <t>&gt;98</t>
  </si>
  <si>
    <t>n/a</t>
  </si>
  <si>
    <t>B25002</t>
  </si>
  <si>
    <t>B25004 - HOUSING STOCK BY TYPE OF VACANCY</t>
  </si>
  <si>
    <t>Homeowner Vacancy Rate</t>
  </si>
  <si>
    <t xml:space="preserve">Vacancy Rate minus Seasonal </t>
  </si>
  <si>
    <t>Owner occupied:</t>
  </si>
  <si>
    <t>0.50 or less occupants per room</t>
  </si>
  <si>
    <t>0.51 to 1.00 occupants per room</t>
  </si>
  <si>
    <t>1.01 to 1.50 occupants per room</t>
  </si>
  <si>
    <t>1.51 to 2.00 occupants per room</t>
  </si>
  <si>
    <t>2.01 or more occupants per room</t>
  </si>
  <si>
    <t>Renter occupied:</t>
  </si>
  <si>
    <t>-</t>
  </si>
  <si>
    <t>**</t>
  </si>
  <si>
    <t>+/-34</t>
  </si>
  <si>
    <t>+/-1.8</t>
  </si>
  <si>
    <t>+/-4.7</t>
  </si>
  <si>
    <t>+/-3.5</t>
  </si>
  <si>
    <t>+/-5.0</t>
  </si>
  <si>
    <t>+/-61</t>
  </si>
  <si>
    <t>+/-4.0</t>
  </si>
  <si>
    <t>+/-2.4</t>
  </si>
  <si>
    <t>18</t>
  </si>
  <si>
    <t>+/-90</t>
  </si>
  <si>
    <t>+/-5.3</t>
  </si>
  <si>
    <t>+/-58</t>
  </si>
  <si>
    <t>+/-103</t>
  </si>
  <si>
    <t>Household Size by Tenure (Including Large Households) (2012-2016)</t>
  </si>
  <si>
    <t>Persons with Disability by Employment Status (ACS 2012-2016)</t>
  </si>
  <si>
    <t>Female Headed Households (2016)</t>
  </si>
  <si>
    <t>Table 15</t>
  </si>
  <si>
    <t>Table 18</t>
  </si>
  <si>
    <t>Source: ACS C18120 (2012-2016)</t>
  </si>
  <si>
    <t>Source: ACS S1810 (2012-2016)</t>
  </si>
  <si>
    <t>Source: ACS B25002 (2012-2016)</t>
  </si>
  <si>
    <t>Source: ACS B25004 (2012-2016)</t>
  </si>
  <si>
    <t>Source: ACS B25014 (2012-2016)</t>
  </si>
  <si>
    <t>Source: ACS B25007 (2012-2016)</t>
  </si>
  <si>
    <t>Households by Tenure and Age (2012-2016)</t>
  </si>
  <si>
    <t>Source: ACS B25009 (2012-2016)</t>
  </si>
  <si>
    <t>Source: ACS B17012 (2012-2016)</t>
  </si>
  <si>
    <t>Overcrowded Households (2012-2016)</t>
  </si>
  <si>
    <t>Source: ACS DP-03 (2012-2016)</t>
  </si>
  <si>
    <t>https://www.dds.ca.gov/FactsStats/docs/ZIPCodes.xlsx</t>
  </si>
  <si>
    <t>http://www.hcd.ca.gov/community-development/housing-element/index.shtml</t>
  </si>
  <si>
    <t>https://www.hudexchange.info/programs/coc/coc-housing-inventory-count-reports/</t>
  </si>
  <si>
    <t>https://www.hudexchange.info/programs/coc/coc-homeless-populations-and-subpopulations-reports/</t>
  </si>
  <si>
    <t>*Note: Farmworker counts for are countywide totals. Please supplement with local data sources for each jurisdiction in county.</t>
  </si>
  <si>
    <t>USDA Agricultural Census 2012, Table 7</t>
  </si>
  <si>
    <t>Homeless Facilities*</t>
  </si>
  <si>
    <t>Homeless Needs*</t>
  </si>
  <si>
    <t>+/-18</t>
  </si>
  <si>
    <t>+/-82</t>
  </si>
  <si>
    <t>+/-7</t>
  </si>
  <si>
    <t>+/-8</t>
  </si>
  <si>
    <t>+/-13</t>
  </si>
  <si>
    <t>+/-15</t>
  </si>
  <si>
    <t>+/-6</t>
  </si>
  <si>
    <t>+/-26</t>
  </si>
  <si>
    <t>+/-47</t>
  </si>
  <si>
    <t>+/-22</t>
  </si>
  <si>
    <t>+/-123</t>
  </si>
  <si>
    <t>+/-21</t>
  </si>
  <si>
    <t>+/-67</t>
  </si>
  <si>
    <t>+/-6.7</t>
  </si>
  <si>
    <t>+/-3.1</t>
  </si>
  <si>
    <t>+/-173</t>
  </si>
  <si>
    <t>+/-1.6</t>
  </si>
  <si>
    <t>+/-4.2</t>
  </si>
  <si>
    <t>+/-4.6</t>
  </si>
  <si>
    <t>+/-7.3</t>
  </si>
  <si>
    <t>Employee Housing Facilities</t>
  </si>
  <si>
    <t>Facilities</t>
  </si>
  <si>
    <t xml:space="preserve">Permanent Facilities </t>
  </si>
  <si>
    <t xml:space="preserve"># of Permanent Employees </t>
  </si>
  <si>
    <t>Seasonal Facilities</t>
  </si>
  <si>
    <t># of Seasonal Employees</t>
  </si>
  <si>
    <t>Total Employees</t>
  </si>
  <si>
    <t>Source: www.hcd.ca.gov</t>
  </si>
  <si>
    <t>+/-124</t>
  </si>
  <si>
    <t>+/-191</t>
  </si>
  <si>
    <t>Total households paying between 30%-50% Income</t>
  </si>
  <si>
    <t>Total households paying &gt; 50% Income</t>
  </si>
  <si>
    <t>Total Renter Households Paying between 30%-50% Income</t>
  </si>
  <si>
    <t>Total Renter Households Paying &gt;50% Income</t>
  </si>
  <si>
    <t>Total Owner Households Paying between 30%-50% Income</t>
  </si>
  <si>
    <t>Total Owner Households Paying &gt;50% Income</t>
  </si>
  <si>
    <t>Source: State of California, Department of Finance, E-4 Population Estimates for Cities, Counties, and the State, 2011-2018, with 2010 Census Benchmark. Sacramento, California, May 2013.</t>
  </si>
  <si>
    <t>+/-50</t>
  </si>
  <si>
    <t>+/-13.3</t>
  </si>
  <si>
    <t>+/-5.8</t>
  </si>
  <si>
    <t>+/-8.3</t>
  </si>
  <si>
    <t>Source: California Housing Partnership</t>
  </si>
  <si>
    <t>Risk Level</t>
  </si>
  <si>
    <t>Definition</t>
  </si>
  <si>
    <t>5-Very High</t>
  </si>
  <si>
    <t>Section 8 Contract Expiring or Mortgage maturing in next year</t>
  </si>
  <si>
    <t>4-High.</t>
  </si>
  <si>
    <t>Section 8 Contract Expiring or Mortgage maturing in 1-5 years</t>
  </si>
  <si>
    <t>3-Moderate</t>
  </si>
  <si>
    <t>Section 8 Contract Expiring or Mortgage maturing in 5-10 years</t>
  </si>
  <si>
    <t>2-Low</t>
  </si>
  <si>
    <t>Section 8 Contract Expiring or Mortgage maturing in more than 10</t>
  </si>
  <si>
    <t>1-none</t>
  </si>
  <si>
    <t>no Section 8 contract or subsidized mortgage in place</t>
  </si>
  <si>
    <t>Alpine County</t>
  </si>
  <si>
    <t>Date of Conversion</t>
  </si>
  <si>
    <t>HUD Match</t>
  </si>
  <si>
    <t>CA-2015-083</t>
  </si>
  <si>
    <t>Woodfords LIHTC</t>
  </si>
  <si>
    <t>Diamond Valley Road and Washoe Boulevard, Markleeville, CA  96120</t>
  </si>
  <si>
    <t>Markleeville</t>
  </si>
  <si>
    <t>Alpine</t>
  </si>
  <si>
    <t>Kirkwood</t>
  </si>
  <si>
    <t>Alpine County, California</t>
  </si>
  <si>
    <t>343</t>
  </si>
  <si>
    <t>+/-4</t>
  </si>
  <si>
    <t>+/-43</t>
  </si>
  <si>
    <t>+/-56</t>
  </si>
  <si>
    <t>+/-48</t>
  </si>
  <si>
    <t>+/-33</t>
  </si>
  <si>
    <t>+/-89</t>
  </si>
  <si>
    <t>+/-8.6</t>
  </si>
  <si>
    <t>+/-7.6</t>
  </si>
  <si>
    <t>+/-93.8</t>
  </si>
  <si>
    <t>+/-9.7</t>
  </si>
  <si>
    <t>+/-98.9</t>
  </si>
  <si>
    <t>+/-10.4</t>
  </si>
  <si>
    <t>+/-6.9</t>
  </si>
  <si>
    <t>+/-54</t>
  </si>
  <si>
    <t>+/-13.8</t>
  </si>
  <si>
    <t>+/-41.5</t>
  </si>
  <si>
    <t>+/-6.8</t>
  </si>
  <si>
    <t>+/-13.4</t>
  </si>
  <si>
    <t>+/-8.9</t>
  </si>
  <si>
    <t>+/-28.7</t>
  </si>
  <si>
    <t>+/-59</t>
  </si>
  <si>
    <t>+/-4.4</t>
  </si>
  <si>
    <t>+/-27</t>
  </si>
  <si>
    <t>+/-11.6</t>
  </si>
  <si>
    <t>+/-10.5</t>
  </si>
  <si>
    <t>+/-29.7</t>
  </si>
  <si>
    <t>+/-3</t>
  </si>
  <si>
    <t>+/-9</t>
  </si>
  <si>
    <t>+/-4.1</t>
  </si>
  <si>
    <t>+/-28.0</t>
  </si>
  <si>
    <t>+/-7.0</t>
  </si>
  <si>
    <t>+/-20</t>
  </si>
  <si>
    <t>+/-15.7</t>
  </si>
  <si>
    <t>+/-13.5</t>
  </si>
  <si>
    <t>+/-9.3</t>
  </si>
  <si>
    <t>+/-11.4</t>
  </si>
  <si>
    <t>+/-11.5</t>
  </si>
  <si>
    <t>+/-23</t>
  </si>
  <si>
    <t>+/-22.1</t>
  </si>
  <si>
    <t>+/-6.3</t>
  </si>
  <si>
    <t>+/-2</t>
  </si>
  <si>
    <t>+/-15.6</t>
  </si>
  <si>
    <t>+/-49</t>
  </si>
  <si>
    <t>+/-46</t>
  </si>
  <si>
    <t>+/-17.7</t>
  </si>
  <si>
    <t>+/-69</t>
  </si>
  <si>
    <t>+/-11</t>
  </si>
  <si>
    <t>+/-24</t>
  </si>
  <si>
    <t>+/-37</t>
  </si>
  <si>
    <t>+/-5</t>
  </si>
  <si>
    <t>+/-35</t>
  </si>
  <si>
    <t>236</t>
  </si>
  <si>
    <t>+/-25</t>
  </si>
  <si>
    <t>Population2</t>
  </si>
  <si>
    <t>Population3</t>
  </si>
  <si>
    <t>Population4</t>
  </si>
  <si>
    <t>Population5</t>
  </si>
  <si>
    <t>Population6</t>
  </si>
  <si>
    <t>No data here</t>
  </si>
  <si>
    <t>COUNTRY/CITY</t>
  </si>
  <si>
    <t>Alpine Country</t>
  </si>
  <si>
    <t>Alpine Country, California</t>
  </si>
  <si>
    <t>No data</t>
  </si>
  <si>
    <t xml:space="preserve"> Renter Households Characteristics begins from cell A36 ends at cell C51</t>
  </si>
  <si>
    <t>owner Households Characteristics begins from cell A55 O and ends at cell C72</t>
  </si>
  <si>
    <t>no data</t>
  </si>
  <si>
    <t>Alpine Countrywide Total</t>
  </si>
  <si>
    <t>Country / City</t>
  </si>
  <si>
    <t>nodata2</t>
  </si>
  <si>
    <t xml:space="preserve">no data </t>
  </si>
  <si>
    <t>NO DATA</t>
  </si>
  <si>
    <t>NO DATA2</t>
  </si>
  <si>
    <t>NO DATA3</t>
  </si>
  <si>
    <t>NO DATA4</t>
  </si>
  <si>
    <t>NO DATA5</t>
  </si>
  <si>
    <t>NO DATA6</t>
  </si>
  <si>
    <t>Farmworkers by Days Worked (Alpine Country)*</t>
  </si>
  <si>
    <t>Balance of Country</t>
  </si>
  <si>
    <t>Country</t>
  </si>
  <si>
    <t>Index</t>
  </si>
  <si>
    <t>Employment</t>
  </si>
  <si>
    <t>Overcrowding</t>
  </si>
  <si>
    <t>Overpayment</t>
  </si>
  <si>
    <t>Households</t>
  </si>
  <si>
    <t>Housing Stock</t>
  </si>
  <si>
    <t>Disability</t>
  </si>
  <si>
    <t>Disability_SB812</t>
  </si>
  <si>
    <t>Farm Workers'</t>
  </si>
  <si>
    <t>Homeless</t>
  </si>
  <si>
    <t xml:space="preserve"> Assisted Units'</t>
  </si>
  <si>
    <t>Projected Needs'</t>
  </si>
  <si>
    <t>this sheets contain index page from cell A3</t>
  </si>
  <si>
    <t>Average Annual Change2</t>
  </si>
  <si>
    <t>#</t>
  </si>
  <si>
    <t>%</t>
  </si>
  <si>
    <t>End Worksheet</t>
  </si>
  <si>
    <t>End worksheet</t>
  </si>
  <si>
    <t>empty column header</t>
  </si>
  <si>
    <t>empty column header2</t>
  </si>
  <si>
    <t>Empty Colum header</t>
  </si>
  <si>
    <t>Empty Colum header2</t>
  </si>
  <si>
    <t>Empty Colum header3</t>
  </si>
  <si>
    <t>Empty Colum header4</t>
  </si>
  <si>
    <t>Empty Colum header5</t>
  </si>
  <si>
    <t>Empty Colum header6</t>
  </si>
  <si>
    <t>Empty Colum header7</t>
  </si>
  <si>
    <t>Empty Colum header8</t>
  </si>
  <si>
    <t>Empty Colum header9</t>
  </si>
  <si>
    <t>Empty Colum header10</t>
  </si>
  <si>
    <t>Empty Colum header11</t>
  </si>
  <si>
    <t>Alpine County2</t>
  </si>
  <si>
    <t>empty column header3</t>
  </si>
  <si>
    <t>Individual 2</t>
  </si>
  <si>
    <t>Persons in Families2</t>
  </si>
  <si>
    <t>% Change</t>
  </si>
  <si>
    <t>Individual 3</t>
  </si>
  <si>
    <t>empty Colum Header</t>
  </si>
  <si>
    <t>Empty Column Header</t>
  </si>
  <si>
    <t>Alpine Countrywide Total2</t>
  </si>
  <si>
    <t>Alpine Country2</t>
  </si>
  <si>
    <t>this sheets contain 2 table table1 and table 1a table 1 starts from  A3 cell and ends at  cell i8 table 1a starts from A12 cell and ends  at cell K15.</t>
  </si>
  <si>
    <t>this sheet contain table 2 employment by industry begins from cell A3 and end at c18.</t>
  </si>
  <si>
    <t>Empty column header</t>
  </si>
  <si>
    <t>Empty column header2</t>
  </si>
  <si>
    <t>Empty column header3</t>
  </si>
  <si>
    <t>Rental Vacancy Rate</t>
  </si>
  <si>
    <t xml:space="preserve">DDS Data on People with Developmental Disabilities by Zip Code </t>
  </si>
  <si>
    <t>00-17 yrs.</t>
  </si>
  <si>
    <t>18+ yrs.</t>
  </si>
  <si>
    <t>Farmworkers – County-Wide (Alpine Country)*</t>
  </si>
  <si>
    <t>Empty Column header</t>
  </si>
  <si>
    <t>Empty Column header2</t>
  </si>
  <si>
    <t>Empty Column header3</t>
  </si>
  <si>
    <t>*Note:  Numbers are provided for the Alpine, Into, Mono Counties Continuum of Care of which Alpine County is a participating member.  Numbers represent homeless needs for the total Continuum of Care area. Please supplement with local data sources for each jurisdiction in county.</t>
  </si>
  <si>
    <t>Empty column heade2</t>
  </si>
  <si>
    <t>*Note:  Numbers are provided for the Alpine, Into, Mono Counties Continuum of Care for which Alpine County is a participating member.  Numbers represent homeless needs for the total Continuum of Care area. Please supplement with local data sources for each jurisdiction in county.</t>
  </si>
  <si>
    <t>THIS SHEETS CONTAIN 1 TABLE . TABLE 19 IT BEGINS FRONM CELL A3 AND ENDS AT G6.</t>
  </si>
  <si>
    <t>Alpine County, California2</t>
  </si>
  <si>
    <t>Total Receives</t>
  </si>
  <si>
    <t>this sheets contain table 3 Overcrowded Households (2012-2016) it begins from cellA3 and ends at cell D24. .</t>
  </si>
  <si>
    <t>this sheets contain   table 4  break in 3 table Total Households Characteristics, Renter Households Characteristics ,Owner Households Characteristics it begins from Cell A4 and ends at cell C70.</t>
  </si>
  <si>
    <t>This sheets contain 3 Table ,table 5  begins from cell A3To Cell C6, table 6 s from cell A11 and ends at D33.
table 6  begins from cell A37 and ends at Cell D55,,table 7 begins from Cell A58 To cell D73, table 8 begins from cell A79 To cell C84 ,table8begins from Cell A89 To C123</t>
  </si>
  <si>
    <t>this sheets contain 2 table Table 9 and table 10 . Table 9  HOUSING UNITS by TYPE begins from cell A3 and ends at Cell S6, table 10  HOUSING STOCK BY TYPE OF VACANCY begins from cellA10 and ends at Cell N14.  and other table total housing stok begins from Cell A16 To D30.</t>
  </si>
  <si>
    <t>This sheets contain table 11 Persons with Disability by Employment Status (ACS 2012-2016)  it begins from cell A3 and ends at cell C16 ,table 12  Persons with Disabilities by Disability Type* and age (ACS 2012-2016)  begins from cell A20 ends at cell C37, table 12 other Total civilian noninstitutionalized population  begins from Cell A40 and ends at G118</t>
  </si>
  <si>
    <t>THIS SHEET CONTAIN 2 TABLE .TABLE 13 BEGINS FROM CELL A6 ANT ENDS AT CELL F8 ,TABLE 14 BEGINS FROM CELL A10 AND ENDS AT J12.</t>
  </si>
  <si>
    <t xml:space="preserve">THIS SHEET CONTAIN 2 TABLE .TABLE 15 BEGINS FROM CELL A3 ANT ENDS AT CELL D6 ,TABLE 15 Employee Housing Facilities BEGINS WITH CELL A10 AND ENDS AT  CELL G11,TABLE 16 BEGINS FROM CELL A15 AND ENDS AT D24. </t>
  </si>
  <si>
    <t>THIS SHEET CONTAIN 2 TABLE .TABLE 17Homeless Facilities*  BEGINS FROM CELL A3 ANT ENDS AT CELL E9 ,TABLE 18 Homeless Needs* BEGINS FROM CELL A15 AND ENDS AT G23.</t>
  </si>
  <si>
    <t>THIS SHEETS CONTAIN 2 TABLE ASSITED INITS TABLE1 LITHC ASSITED BEGINS FROM CELL A3 ENDS AT  M4 TABLE 2 SOURCE:CALIFORNIA HOUSING PARTNERSHIP BEGINS FROM CELL A7 ENDS ATD12.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</si>
</sst>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0.0%"/>
    <numFmt numFmtId="165" formatCode="_(* #,##0_);_(* \(#,##0\);_(* &quot;-&quot;??_);_(@_)"/>
    <numFmt numFmtId="166" formatCode="0.000"/>
  </numFmts>
  <fonts count="120">
    <font>
      <sz val="11"/>
      <color theme="1"/>
      <name val="Calibri"/>
      <family val="2"/>
      <scheme val="minor"/>
    </font>
    <font>
      <b/>
      <sz val="12"/>
      <color rgb="FFFFFFFF"/>
      <name val="Calibri"/>
      <family val="2"/>
    </font>
    <font>
      <u/>
      <sz val="11"/>
      <color theme="10"/>
      <name val="Calibri"/>
      <family val="2"/>
      <scheme val="minor"/>
    </font>
    <font>
      <sz val="12"/>
      <color theme="1"/>
      <name val="Times New Roman"/>
      <family val="1"/>
    </font>
    <font>
      <b/>
      <sz val="12"/>
      <color theme="1"/>
      <name val="Times New Roman"/>
      <family val="1"/>
    </font>
    <font>
      <sz val="11"/>
      <color rgb="FFFFFFFF"/>
      <name val="Calibri"/>
      <family val="2"/>
    </font>
    <font>
      <sz val="12"/>
      <color rgb="FF000000"/>
      <name val="Calibri"/>
      <family val="2"/>
    </font>
    <font>
      <b/>
      <sz val="12"/>
      <color rgb="FF943634"/>
      <name val="Calibri"/>
      <family val="2"/>
    </font>
    <font>
      <sz val="11"/>
      <color theme="1"/>
      <name val="Calibri"/>
      <family val="2"/>
      <scheme val="minor"/>
    </font>
    <font>
      <sz val="11"/>
      <color rgb="FFFF0000"/>
      <name val="Calibri"/>
      <family val="2"/>
      <scheme val="minor"/>
    </font>
    <font>
      <sz val="10"/>
      <color theme="1"/>
      <name val="Arial"/>
      <family val="2"/>
    </font>
    <font>
      <sz val="10"/>
      <color indexed="8"/>
      <name val="Arial"/>
      <family val="2"/>
    </font>
    <font>
      <b/>
      <sz val="9"/>
      <color indexed="8"/>
      <name val="Arial"/>
      <family val="2"/>
    </font>
    <font>
      <sz val="9"/>
      <name val="Arial"/>
      <family val="2"/>
    </font>
    <font>
      <b/>
      <sz val="9"/>
      <name val="Arial"/>
      <family val="2"/>
    </font>
    <font>
      <sz val="10"/>
      <name val="MS Sans Serif"/>
      <family val="2"/>
    </font>
    <font>
      <sz val="8"/>
      <color indexed="8"/>
      <name val="Arial"/>
      <family val="2"/>
    </font>
    <font>
      <u/>
      <sz val="11"/>
      <color theme="10"/>
      <name val="Arial"/>
      <family val="2"/>
    </font>
    <font>
      <sz val="11"/>
      <color theme="1"/>
      <name val="Arial"/>
      <family val="2"/>
    </font>
    <font>
      <b/>
      <sz val="14"/>
      <color theme="1"/>
      <name val="Calibri"/>
      <family val="2"/>
      <scheme val="minor"/>
    </font>
    <font>
      <sz val="10"/>
      <color indexed="8"/>
      <name val="SansSerif"/>
    </font>
    <font>
      <b/>
      <sz val="11"/>
      <color theme="1"/>
      <name val="Calibri"/>
      <family val="2"/>
      <scheme val="minor"/>
    </font>
    <font>
      <b/>
      <sz val="10"/>
      <color indexed="8"/>
      <name val="SansSerif"/>
    </font>
    <font>
      <b/>
      <sz val="10"/>
      <name val="Arial"/>
      <family val="2"/>
    </font>
    <font>
      <sz val="8"/>
      <name val="Arial"/>
      <family val="2"/>
    </font>
    <font>
      <u/>
      <sz val="10"/>
      <color indexed="12"/>
      <name val="MS Sans Serif"/>
      <family val="2"/>
    </font>
    <font>
      <sz val="8"/>
      <color theme="1"/>
      <name val="Arial"/>
      <family val="2"/>
    </font>
    <font>
      <b/>
      <sz val="11"/>
      <color theme="0"/>
      <name val="Calibri"/>
      <family val="2"/>
      <scheme val="minor"/>
    </font>
    <font>
      <b/>
      <sz val="8"/>
      <name val="Arial"/>
      <family val="2"/>
    </font>
    <font>
      <sz val="11"/>
      <color rgb="FF9C6500"/>
      <name val="Arial"/>
      <family val="2"/>
    </font>
    <font>
      <sz val="10"/>
      <name val="Calibri"/>
      <family val="2"/>
      <scheme val="minor"/>
    </font>
    <font>
      <b/>
      <sz val="10"/>
      <name val="Calibri"/>
      <family val="2"/>
      <scheme val="minor"/>
    </font>
    <font>
      <sz val="10"/>
      <name val="Arial"/>
      <family val="2"/>
    </font>
    <font>
      <i/>
      <sz val="11"/>
      <color theme="1"/>
      <name val="Arial"/>
      <family val="2"/>
    </font>
    <font>
      <sz val="11"/>
      <name val="Calibri"/>
      <family val="2"/>
      <scheme val="minor"/>
    </font>
    <font>
      <i/>
      <sz val="11"/>
      <color rgb="FFFF0000"/>
      <name val="Calibri"/>
      <family val="2"/>
      <scheme val="minor"/>
    </font>
    <font>
      <b/>
      <sz val="12"/>
      <color theme="0"/>
      <name val="Calibri"/>
      <family val="2"/>
    </font>
    <font>
      <sz val="10"/>
      <name val="Arial"/>
      <family val="2"/>
    </font>
    <font>
      <sz val="9"/>
      <color rgb="FF000000"/>
      <name val="Arial"/>
      <family val="2"/>
    </font>
    <font>
      <b/>
      <sz val="12"/>
      <color theme="1"/>
      <name val="Arial"/>
      <family val="2"/>
    </font>
    <font>
      <b/>
      <sz val="18"/>
      <color theme="0"/>
      <name val="Calibri"/>
      <family val="2"/>
      <scheme val="minor"/>
    </font>
    <font>
      <b/>
      <sz val="8.8000000000000007"/>
      <color theme="1"/>
      <name val="Arial"/>
      <family val="2"/>
    </font>
    <font>
      <b/>
      <sz val="8"/>
      <color rgb="FF222222"/>
      <name val="Arial"/>
      <family val="2"/>
    </font>
    <font>
      <sz val="8"/>
      <color rgb="FF222222"/>
      <name val="Arial"/>
      <family val="2"/>
    </font>
    <font>
      <b/>
      <sz val="8"/>
      <color rgb="FF000000"/>
      <name val="Arial"/>
      <family val="2"/>
    </font>
    <font>
      <sz val="8"/>
      <color rgb="FF000000"/>
      <name val="Arial"/>
      <family val="2"/>
    </font>
    <font>
      <u/>
      <sz val="7.5"/>
      <color indexed="12"/>
      <name val="Arial"/>
      <family val="2"/>
    </font>
    <font>
      <sz val="11"/>
      <color rgb="FF9C0006"/>
      <name val="Arial"/>
      <family val="2"/>
    </font>
    <font>
      <sz val="11"/>
      <color rgb="FF006100"/>
      <name val="Arial"/>
      <family val="2"/>
    </font>
    <font>
      <sz val="12"/>
      <color theme="0" tint="-4.9989318521683403E-2"/>
      <name val="Calibri"/>
      <family val="2"/>
      <scheme val="minor"/>
    </font>
    <font>
      <sz val="10"/>
      <name val="Calibri"/>
      <family val="2"/>
    </font>
    <font>
      <b/>
      <sz val="12"/>
      <name val="Calibri"/>
      <family val="2"/>
    </font>
    <font>
      <sz val="12"/>
      <name val="Calibri"/>
      <family val="2"/>
    </font>
    <font>
      <b/>
      <sz val="10"/>
      <color theme="0"/>
      <name val="SansSerif"/>
    </font>
    <font>
      <sz val="10"/>
      <color theme="0"/>
      <name val="SansSerif"/>
    </font>
    <font>
      <b/>
      <sz val="14"/>
      <color theme="0" tint="-4.9989318521683403E-2"/>
      <name val="Calibri"/>
      <family val="2"/>
      <scheme val="minor"/>
    </font>
    <font>
      <sz val="12"/>
      <color theme="0" tint="-4.9989318521683403E-2"/>
      <name val="Calibri"/>
      <family val="2"/>
      <scheme val="minor"/>
    </font>
    <font>
      <sz val="12"/>
      <color rgb="FFFF0000"/>
      <name val="Calibri"/>
      <family val="2"/>
      <scheme val="minor"/>
    </font>
    <font>
      <sz val="12"/>
      <color indexed="8"/>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theme="0"/>
      <name val="Calibri"/>
      <family val="2"/>
      <scheme val="minor"/>
    </font>
    <font>
      <b/>
      <sz val="11"/>
      <color indexed="8"/>
      <name val="Times New Roman"/>
      <family val="1"/>
    </font>
    <font>
      <b/>
      <sz val="11"/>
      <name val="Times New Roman"/>
      <family val="1"/>
    </font>
    <font>
      <sz val="11"/>
      <name val="Times New Roman"/>
      <family val="1"/>
    </font>
    <font>
      <sz val="11"/>
      <color theme="1"/>
      <name val="Times New Roman"/>
      <family val="1"/>
    </font>
    <font>
      <u/>
      <sz val="11"/>
      <color theme="10"/>
      <name val="Times New Roman"/>
      <family val="1"/>
    </font>
    <font>
      <sz val="11"/>
      <color indexed="8"/>
      <name val="Times New Roman"/>
      <family val="1"/>
    </font>
    <font>
      <b/>
      <sz val="11"/>
      <color theme="1"/>
      <name val="Times New Roman"/>
      <family val="1"/>
    </font>
    <font>
      <b/>
      <sz val="11"/>
      <color theme="0"/>
      <name val="Times New Roman"/>
      <family val="1"/>
    </font>
    <font>
      <b/>
      <sz val="9"/>
      <color indexed="81"/>
      <name val="Tahoma"/>
      <family val="2"/>
    </font>
    <font>
      <sz val="11"/>
      <color theme="0"/>
      <name val="Times New Roman"/>
      <family val="1"/>
    </font>
    <font>
      <b/>
      <sz val="11"/>
      <color theme="2"/>
      <name val="Times New Roman"/>
      <family val="1"/>
    </font>
    <font>
      <b/>
      <sz val="13"/>
      <name val="Calibri"/>
      <family val="2"/>
      <scheme val="minor"/>
    </font>
    <font>
      <b/>
      <sz val="12"/>
      <color theme="2"/>
      <name val="Calibri"/>
      <family val="2"/>
    </font>
    <font>
      <b/>
      <sz val="15"/>
      <color theme="1"/>
      <name val="Calibri"/>
      <family val="2"/>
      <scheme val="minor"/>
    </font>
    <font>
      <b/>
      <sz val="13"/>
      <color theme="1"/>
      <name val="Calibri"/>
      <family val="2"/>
      <scheme val="minor"/>
    </font>
    <font>
      <sz val="10"/>
      <color indexed="8"/>
      <name val="Times New Roman"/>
      <family val="1"/>
    </font>
    <font>
      <b/>
      <sz val="13"/>
      <color theme="1"/>
      <name val="Times New Roman"/>
      <family val="1"/>
    </font>
    <font>
      <i/>
      <sz val="11"/>
      <color theme="1"/>
      <name val="Times New Roman"/>
      <family val="1"/>
    </font>
    <font>
      <sz val="12"/>
      <color theme="1"/>
      <name val="Calibri"/>
      <family val="2"/>
      <scheme val="minor"/>
    </font>
    <font>
      <b/>
      <sz val="11"/>
      <color theme="1" tint="4.9989318521683403E-2"/>
      <name val="Calibri"/>
      <family val="2"/>
      <scheme val="minor"/>
    </font>
    <font>
      <b/>
      <sz val="11"/>
      <color rgb="FF000000"/>
      <name val="Times New Roman"/>
      <family val="1"/>
    </font>
    <font>
      <sz val="11"/>
      <color theme="10"/>
      <name val="Times New Roman"/>
      <family val="1"/>
    </font>
    <font>
      <sz val="11"/>
      <color rgb="FFFFFFFF"/>
      <name val="Times New Roman"/>
      <family val="1"/>
    </font>
    <font>
      <b/>
      <sz val="13"/>
      <color rgb="FF000000"/>
      <name val="Calibri"/>
      <family val="2"/>
      <scheme val="minor"/>
    </font>
    <font>
      <sz val="11"/>
      <color rgb="FFFF0000"/>
      <name val="Times New Roman"/>
      <family val="1"/>
    </font>
    <font>
      <sz val="10"/>
      <color rgb="FF92D050"/>
      <name val="SansSerif"/>
    </font>
    <font>
      <b/>
      <sz val="10"/>
      <color rgb="FF92D050"/>
      <name val="SansSerif"/>
    </font>
    <font>
      <sz val="11"/>
      <color rgb="FF92D050"/>
      <name val="Times New Roman"/>
      <family val="1"/>
    </font>
    <font>
      <sz val="11"/>
      <color rgb="FF00B050"/>
      <name val="Times New Roman"/>
      <family val="1"/>
    </font>
    <font>
      <b/>
      <sz val="11"/>
      <color rgb="FF00B050"/>
      <name val="Times New Roman"/>
      <family val="1"/>
    </font>
    <font>
      <sz val="11"/>
      <color rgb="FF92D050"/>
      <name val="Calibri"/>
      <family val="2"/>
    </font>
    <font>
      <sz val="12"/>
      <color theme="0"/>
      <name val="Times New Roman"/>
      <family val="1"/>
    </font>
    <font>
      <sz val="12"/>
      <color rgb="FF000000"/>
      <name val="Times New Roman"/>
      <family val="1"/>
    </font>
    <font>
      <b/>
      <sz val="10"/>
      <color theme="0" tint="-0.34998626667073579"/>
      <name val="SansSerif"/>
    </font>
    <font>
      <b/>
      <sz val="8"/>
      <color theme="2"/>
      <name val="Arial"/>
      <family val="2"/>
    </font>
    <font>
      <sz val="10"/>
      <color theme="0"/>
      <name val="Calibri"/>
      <family val="2"/>
      <scheme val="minor"/>
    </font>
    <font>
      <sz val="11"/>
      <color rgb="FFFFFFFF"/>
      <name val="Calibri"/>
      <family val="2"/>
      <scheme val="minor"/>
    </font>
    <font>
      <b/>
      <sz val="11"/>
      <color rgb="FF92D050"/>
      <name val="Times New Roman"/>
      <family val="1"/>
    </font>
    <font>
      <b/>
      <sz val="11"/>
      <color rgb="FFFFFFFF"/>
      <name val="Times New Roman"/>
      <family val="1"/>
    </font>
    <font>
      <b/>
      <sz val="11"/>
      <color rgb="FF222222"/>
      <name val="Times New Roman"/>
      <family val="1"/>
    </font>
    <font>
      <b/>
      <sz val="12"/>
      <color rgb="FF00B050"/>
      <name val="Times New Roman"/>
      <family val="1"/>
    </font>
    <font>
      <sz val="11"/>
      <color rgb="FF000000"/>
      <name val="Times New Roman"/>
      <family val="1"/>
    </font>
    <font>
      <b/>
      <sz val="12"/>
      <color rgb="FF92D050"/>
      <name val="Calibri"/>
      <family val="2"/>
    </font>
    <font>
      <sz val="12"/>
      <color theme="0"/>
      <name val="Calibri"/>
      <family val="2"/>
    </font>
    <font>
      <b/>
      <sz val="12"/>
      <color rgb="FF92D050"/>
      <name val="Times New Roman"/>
      <family val="1"/>
    </font>
    <font>
      <b/>
      <sz val="14"/>
      <color theme="0" tint="-4.9989318521683403E-2"/>
      <name val="Calibri"/>
      <family val="2"/>
      <scheme val="minor"/>
    </font>
    <font>
      <b/>
      <sz val="12"/>
      <color rgb="FF92D050"/>
      <name val="Arial"/>
      <family val="2"/>
    </font>
    <font>
      <b/>
      <i/>
      <sz val="12"/>
      <color theme="1"/>
      <name val="Arial"/>
      <family val="2"/>
    </font>
    <font>
      <b/>
      <sz val="10"/>
      <color rgb="FF92D050"/>
      <name val="Times New Roman"/>
      <family val="1"/>
    </font>
    <font>
      <sz val="10"/>
      <color theme="0"/>
      <name val="Times New Roman"/>
      <family val="1"/>
    </font>
    <font>
      <sz val="8"/>
      <color theme="3" tint="0.79998168889431442"/>
      <name val="Arial"/>
      <family val="2"/>
    </font>
    <font>
      <sz val="8"/>
      <color theme="0"/>
      <name val="Arial"/>
      <family val="2"/>
    </font>
    <font>
      <b/>
      <sz val="12"/>
      <color theme="1"/>
      <name val="Calibri"/>
      <family val="2"/>
      <scheme val="minor"/>
    </font>
    <font>
      <b/>
      <sz val="14"/>
      <color rgb="FFFFFFFF"/>
      <name val="Calibri"/>
      <family val="2"/>
      <scheme val="minor"/>
    </font>
    <font>
      <i/>
      <sz val="12"/>
      <color theme="1"/>
      <name val="Arial"/>
      <family val="2"/>
    </font>
    <font>
      <sz val="11"/>
      <color theme="1"/>
      <name val="Times New Roman"/>
    </font>
    <font>
      <sz val="10"/>
      <color rgb="FF000000"/>
      <name val="Times New Roman"/>
      <family val="1"/>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EB9C"/>
      </patternFill>
    </fill>
    <fill>
      <patternFill patternType="solid">
        <fgColor rgb="FFFFFF00"/>
        <bgColor indexed="64"/>
      </patternFill>
    </fill>
    <fill>
      <patternFill patternType="gray0625">
        <bgColor rgb="FFF2F2F2"/>
      </patternFill>
    </fill>
    <fill>
      <patternFill patternType="solid">
        <fgColor rgb="FFFFFFFF"/>
        <bgColor indexed="64"/>
      </patternFill>
    </fill>
    <fill>
      <patternFill patternType="solid">
        <fgColor rgb="FFBDD0E1"/>
        <bgColor indexed="64"/>
      </patternFill>
    </fill>
    <fill>
      <patternFill patternType="solid">
        <fgColor rgb="FFEAE8E6"/>
        <bgColor indexed="64"/>
      </patternFill>
    </fill>
    <fill>
      <patternFill patternType="solid">
        <fgColor rgb="FFC6EFCE"/>
      </patternFill>
    </fill>
    <fill>
      <patternFill patternType="solid">
        <fgColor rgb="FFFFC7CE"/>
      </patternFill>
    </fill>
    <fill>
      <patternFill patternType="solid">
        <fgColor rgb="FF92D05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64"/>
      </right>
      <top style="thin">
        <color indexed="8"/>
      </top>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n">
        <color indexed="64"/>
      </bottom>
      <diagonal/>
    </border>
    <border>
      <left/>
      <right style="medium">
        <color indexed="64"/>
      </right>
      <top style="thick">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medium">
        <color indexed="64"/>
      </left>
      <right/>
      <top/>
      <bottom style="thin">
        <color indexed="8"/>
      </bottom>
      <diagonal/>
    </border>
    <border>
      <left style="medium">
        <color rgb="FFAAAAAA"/>
      </left>
      <right/>
      <top style="medium">
        <color rgb="FFAAAAAA"/>
      </top>
      <bottom/>
      <diagonal/>
    </border>
    <border>
      <left style="medium">
        <color rgb="FFAAAAAA"/>
      </left>
      <right style="medium">
        <color rgb="FFAAAAAA"/>
      </right>
      <top style="medium">
        <color rgb="FFAAAAAA"/>
      </top>
      <bottom/>
      <diagonal/>
    </border>
    <border>
      <left style="medium">
        <color rgb="FFAAAAAA"/>
      </left>
      <right/>
      <top/>
      <bottom/>
      <diagonal/>
    </border>
    <border>
      <left style="medium">
        <color rgb="FFAAAAAA"/>
      </left>
      <right style="medium">
        <color rgb="FFAAAAAA"/>
      </right>
      <top/>
      <bottom/>
      <diagonal/>
    </border>
    <border>
      <left style="medium">
        <color rgb="FFAAAAAA"/>
      </left>
      <right/>
      <top/>
      <bottom style="medium">
        <color rgb="FFAAAAAA"/>
      </bottom>
      <diagonal/>
    </border>
    <border>
      <left style="medium">
        <color rgb="FFAAAAAA"/>
      </left>
      <right/>
      <top style="medium">
        <color rgb="FFAAAAAA"/>
      </top>
      <bottom style="medium">
        <color rgb="FFAAAAAA"/>
      </bottom>
      <diagonal/>
    </border>
    <border>
      <left/>
      <right/>
      <top style="medium">
        <color rgb="FFAAAAAA"/>
      </top>
      <bottom style="medium">
        <color rgb="FFAAAAAA"/>
      </bottom>
      <diagonal/>
    </border>
    <border>
      <left/>
      <right style="medium">
        <color rgb="FFAAAAAA"/>
      </right>
      <top style="medium">
        <color rgb="FFAAAAAA"/>
      </top>
      <bottom style="medium">
        <color rgb="FFAAAAAA"/>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bottom style="thin">
        <color auto="1"/>
      </bottom>
      <diagonal/>
    </border>
    <border>
      <left/>
      <right/>
      <top style="medium">
        <color auto="1"/>
      </top>
      <bottom/>
      <diagonal/>
    </border>
    <border>
      <left/>
      <right style="medium">
        <color auto="1"/>
      </right>
      <top style="medium">
        <color auto="1"/>
      </top>
      <bottom/>
      <diagonal/>
    </border>
    <border>
      <left/>
      <right style="thin">
        <color indexed="64"/>
      </right>
      <top/>
      <bottom style="thin">
        <color indexed="64"/>
      </bottom>
      <diagonal/>
    </border>
    <border>
      <left/>
      <right/>
      <top style="dotted">
        <color auto="1"/>
      </top>
      <bottom style="dotted">
        <color auto="1"/>
      </bottom>
      <diagonal/>
    </border>
    <border>
      <left style="medium">
        <color indexed="64"/>
      </left>
      <right/>
      <top style="thin">
        <color indexed="8"/>
      </top>
      <bottom style="thin">
        <color indexed="64"/>
      </bottom>
      <diagonal/>
    </border>
    <border>
      <left/>
      <right/>
      <top style="medium">
        <color rgb="FFAAAAAA"/>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rgb="FFAAAAAA"/>
      </right>
      <top/>
      <bottom/>
      <diagonal/>
    </border>
    <border>
      <left/>
      <right style="medium">
        <color rgb="FFAAAAAA"/>
      </right>
      <top/>
      <bottom style="medium">
        <color rgb="FFAAAAAA"/>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medium">
        <color rgb="FFAAAAAA"/>
      </bottom>
      <diagonal/>
    </border>
    <border>
      <left/>
      <right style="medium">
        <color indexed="64"/>
      </right>
      <top/>
      <bottom style="thick">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9" fontId="8" fillId="0" borderId="0" applyFont="0" applyFill="0" applyBorder="0" applyAlignment="0" applyProtection="0"/>
    <xf numFmtId="0" fontId="10" fillId="0" borderId="0"/>
    <xf numFmtId="43" fontId="10" fillId="0" borderId="0" applyFont="0" applyFill="0" applyBorder="0" applyAlignment="0" applyProtection="0"/>
    <xf numFmtId="0" fontId="17" fillId="0" borderId="0" applyNumberFormat="0" applyFill="0" applyBorder="0" applyAlignment="0" applyProtection="0">
      <alignment vertical="top"/>
      <protection locked="0"/>
    </xf>
    <xf numFmtId="0" fontId="15" fillId="0" borderId="0"/>
    <xf numFmtId="0" fontId="15" fillId="0" borderId="0"/>
    <xf numFmtId="0" fontId="18" fillId="0" borderId="0"/>
    <xf numFmtId="0" fontId="11" fillId="0" borderId="0"/>
    <xf numFmtId="0" fontId="10" fillId="0" borderId="0"/>
    <xf numFmtId="0" fontId="18" fillId="0" borderId="0"/>
    <xf numFmtId="0" fontId="8" fillId="0" borderId="0"/>
    <xf numFmtId="0" fontId="11" fillId="0" borderId="0"/>
    <xf numFmtId="9" fontId="8" fillId="0" borderId="0" applyFont="0" applyFill="0" applyBorder="0" applyAlignment="0" applyProtection="0"/>
    <xf numFmtId="43" fontId="8" fillId="0" borderId="0" applyFont="0" applyFill="0" applyBorder="0" applyAlignment="0" applyProtection="0"/>
    <xf numFmtId="0" fontId="25" fillId="0" borderId="0" applyNumberFormat="0" applyFill="0" applyBorder="0" applyAlignment="0" applyProtection="0"/>
    <xf numFmtId="0" fontId="11" fillId="0" borderId="0"/>
    <xf numFmtId="43" fontId="18" fillId="0" borderId="0" applyFont="0" applyFill="0" applyBorder="0" applyAlignment="0" applyProtection="0"/>
    <xf numFmtId="0" fontId="29" fillId="7" borderId="0" applyNumberFormat="0" applyBorder="0" applyAlignment="0" applyProtection="0"/>
    <xf numFmtId="9" fontId="18" fillId="0" borderId="0" applyFont="0" applyFill="0" applyBorder="0" applyAlignment="0" applyProtection="0"/>
    <xf numFmtId="0" fontId="32" fillId="0" borderId="0"/>
    <xf numFmtId="43" fontId="32" fillId="0" borderId="0" applyFont="0" applyFill="0" applyBorder="0" applyAlignment="0" applyProtection="0"/>
    <xf numFmtId="9" fontId="32" fillId="0" borderId="0" applyFont="0" applyFill="0" applyBorder="0" applyAlignment="0" applyProtection="0"/>
    <xf numFmtId="44" fontId="32" fillId="0" borderId="0" applyFont="0" applyFill="0" applyBorder="0" applyAlignment="0" applyProtection="0"/>
    <xf numFmtId="0" fontId="37" fillId="0" borderId="0"/>
    <xf numFmtId="0" fontId="32" fillId="0" borderId="0"/>
    <xf numFmtId="0" fontId="10" fillId="0" borderId="0"/>
    <xf numFmtId="9" fontId="10" fillId="0" borderId="0" applyFont="0" applyFill="0" applyBorder="0" applyAlignment="0" applyProtection="0"/>
    <xf numFmtId="0" fontId="47" fillId="14" borderId="0" applyNumberFormat="0" applyBorder="0" applyAlignment="0" applyProtection="0"/>
    <xf numFmtId="0" fontId="48" fillId="13" borderId="0" applyNumberFormat="0" applyBorder="0" applyAlignment="0" applyProtection="0"/>
    <xf numFmtId="0" fontId="46" fillId="0" borderId="0" applyNumberFormat="0" applyFill="0" applyBorder="0" applyAlignment="0" applyProtection="0">
      <alignment vertical="top"/>
      <protection locked="0"/>
    </xf>
    <xf numFmtId="0" fontId="32" fillId="0" borderId="0"/>
    <xf numFmtId="0" fontId="18" fillId="0" borderId="0"/>
    <xf numFmtId="0" fontId="11" fillId="0" borderId="0"/>
    <xf numFmtId="0" fontId="11" fillId="0" borderId="0"/>
    <xf numFmtId="0" fontId="10" fillId="0" borderId="0"/>
    <xf numFmtId="0" fontId="8" fillId="0" borderId="0"/>
    <xf numFmtId="0" fontId="10" fillId="0" borderId="0"/>
    <xf numFmtId="9" fontId="18" fillId="0" borderId="0" applyFont="0" applyFill="0" applyBorder="0" applyAlignment="0" applyProtection="0"/>
    <xf numFmtId="9" fontId="10" fillId="0" borderId="0" applyFont="0" applyFill="0" applyBorder="0" applyAlignment="0" applyProtection="0"/>
    <xf numFmtId="0" fontId="11" fillId="0" borderId="0">
      <alignment vertical="top"/>
    </xf>
    <xf numFmtId="0" fontId="59" fillId="0" borderId="80" applyNumberFormat="0" applyFill="0" applyAlignment="0" applyProtection="0"/>
    <xf numFmtId="0" fontId="60" fillId="0" borderId="81" applyNumberFormat="0" applyFill="0" applyAlignment="0" applyProtection="0"/>
    <xf numFmtId="0" fontId="61" fillId="0" borderId="82" applyNumberFormat="0" applyFill="0" applyAlignment="0" applyProtection="0"/>
  </cellStyleXfs>
  <cellXfs count="680">
    <xf numFmtId="0" fontId="0" fillId="0" borderId="0" xfId="0"/>
    <xf numFmtId="0" fontId="10" fillId="0" borderId="0" xfId="10"/>
    <xf numFmtId="3" fontId="13" fillId="0" borderId="0" xfId="12" applyNumberFormat="1" applyFont="1" applyBorder="1" applyAlignment="1"/>
    <xf numFmtId="0" fontId="12" fillId="0" borderId="0" xfId="13" applyFont="1" applyFill="1" applyAlignment="1">
      <alignment horizontal="left"/>
    </xf>
    <xf numFmtId="0" fontId="16" fillId="0" borderId="0" xfId="13" applyFont="1" applyFill="1" applyAlignment="1">
      <alignment horizontal="left"/>
    </xf>
    <xf numFmtId="0" fontId="13" fillId="0" borderId="12" xfId="12" applyFont="1" applyBorder="1" applyAlignment="1"/>
    <xf numFmtId="0" fontId="14" fillId="0" borderId="12" xfId="12" applyFont="1" applyBorder="1" applyAlignment="1"/>
    <xf numFmtId="0" fontId="13" fillId="3" borderId="12" xfId="12" applyFont="1" applyFill="1" applyBorder="1" applyAlignment="1"/>
    <xf numFmtId="3" fontId="13" fillId="3" borderId="0" xfId="12" applyNumberFormat="1" applyFont="1" applyFill="1" applyBorder="1" applyAlignment="1"/>
    <xf numFmtId="0" fontId="13" fillId="3" borderId="3" xfId="12" applyFont="1" applyFill="1" applyBorder="1" applyAlignment="1"/>
    <xf numFmtId="3" fontId="13" fillId="3" borderId="4" xfId="12" applyNumberFormat="1" applyFont="1" applyFill="1" applyBorder="1" applyAlignment="1"/>
    <xf numFmtId="0" fontId="19" fillId="0" borderId="0" xfId="0" applyFont="1"/>
    <xf numFmtId="0" fontId="9" fillId="0" borderId="0" xfId="0" applyFont="1"/>
    <xf numFmtId="0" fontId="20" fillId="4" borderId="32" xfId="0" applyFont="1" applyFill="1" applyBorder="1" applyAlignment="1">
      <alignment horizontal="left" vertical="top" wrapText="1"/>
    </xf>
    <xf numFmtId="0" fontId="21" fillId="0" borderId="0" xfId="0" applyFont="1"/>
    <xf numFmtId="9" fontId="0" fillId="0" borderId="0" xfId="2" applyFont="1"/>
    <xf numFmtId="166" fontId="16" fillId="0" borderId="0" xfId="17" applyNumberFormat="1" applyFont="1" applyBorder="1"/>
    <xf numFmtId="0" fontId="0" fillId="0" borderId="0" xfId="0"/>
    <xf numFmtId="0" fontId="0" fillId="0" borderId="0" xfId="0"/>
    <xf numFmtId="166" fontId="24" fillId="0" borderId="0" xfId="0" applyNumberFormat="1" applyFont="1"/>
    <xf numFmtId="1" fontId="28" fillId="0" borderId="0" xfId="0" applyNumberFormat="1" applyFont="1" applyAlignment="1">
      <alignment horizontal="center"/>
    </xf>
    <xf numFmtId="1" fontId="21" fillId="0" borderId="0" xfId="0" applyNumberFormat="1" applyFont="1" applyAlignment="1">
      <alignment horizontal="center"/>
    </xf>
    <xf numFmtId="0" fontId="2" fillId="0" borderId="0" xfId="1"/>
    <xf numFmtId="1" fontId="14" fillId="8" borderId="0" xfId="0" applyNumberFormat="1" applyFont="1" applyFill="1" applyBorder="1" applyAlignment="1">
      <alignment horizontal="center"/>
    </xf>
    <xf numFmtId="0" fontId="0" fillId="0" borderId="0" xfId="0"/>
    <xf numFmtId="3" fontId="23" fillId="6" borderId="40" xfId="0" applyNumberFormat="1" applyFont="1" applyFill="1" applyBorder="1" applyAlignment="1">
      <alignment horizontal="center" wrapText="1"/>
    </xf>
    <xf numFmtId="3" fontId="23" fillId="6" borderId="41" xfId="0" applyNumberFormat="1" applyFont="1" applyFill="1" applyBorder="1" applyAlignment="1">
      <alignment horizontal="center" wrapText="1"/>
    </xf>
    <xf numFmtId="3" fontId="23" fillId="6" borderId="39" xfId="0" applyNumberFormat="1" applyFont="1" applyFill="1" applyBorder="1" applyAlignment="1">
      <alignment horizontal="center" wrapText="1"/>
    </xf>
    <xf numFmtId="3" fontId="23" fillId="6" borderId="34" xfId="0" applyNumberFormat="1" applyFont="1" applyFill="1" applyBorder="1" applyAlignment="1">
      <alignment horizontal="center" wrapText="1"/>
    </xf>
    <xf numFmtId="3" fontId="23" fillId="6" borderId="37" xfId="0" applyNumberFormat="1" applyFont="1" applyFill="1" applyBorder="1" applyAlignment="1">
      <alignment horizontal="center"/>
    </xf>
    <xf numFmtId="0" fontId="23" fillId="6" borderId="42" xfId="0" applyFont="1" applyFill="1" applyBorder="1"/>
    <xf numFmtId="0" fontId="23" fillId="6" borderId="38" xfId="0" applyFont="1" applyFill="1" applyBorder="1"/>
    <xf numFmtId="164" fontId="0" fillId="6" borderId="43" xfId="0" applyNumberFormat="1" applyFill="1" applyBorder="1" applyAlignment="1">
      <alignment horizontal="center"/>
    </xf>
    <xf numFmtId="164" fontId="23" fillId="6" borderId="41" xfId="0" applyNumberFormat="1" applyFont="1" applyFill="1" applyBorder="1" applyAlignment="1">
      <alignment horizontal="center" wrapText="1"/>
    </xf>
    <xf numFmtId="2" fontId="0" fillId="6" borderId="16" xfId="0" applyNumberFormat="1" applyFill="1" applyBorder="1"/>
    <xf numFmtId="2" fontId="23" fillId="6" borderId="33" xfId="0" applyNumberFormat="1" applyFont="1" applyFill="1" applyBorder="1" applyAlignment="1">
      <alignment horizontal="center" wrapText="1"/>
    </xf>
    <xf numFmtId="3" fontId="13" fillId="0" borderId="40" xfId="0" applyNumberFormat="1" applyFont="1" applyBorder="1" applyAlignment="1"/>
    <xf numFmtId="3" fontId="13" fillId="0" borderId="0" xfId="0" applyNumberFormat="1" applyFont="1" applyBorder="1" applyAlignment="1"/>
    <xf numFmtId="166" fontId="24" fillId="0" borderId="0" xfId="0" applyNumberFormat="1" applyFont="1"/>
    <xf numFmtId="0" fontId="14" fillId="0" borderId="12" xfId="0" applyFont="1" applyBorder="1" applyAlignment="1">
      <alignment horizontal="left"/>
    </xf>
    <xf numFmtId="0" fontId="13" fillId="0" borderId="12" xfId="0" applyFont="1" applyBorder="1" applyAlignment="1">
      <alignment horizontal="left" indent="4"/>
    </xf>
    <xf numFmtId="0" fontId="13" fillId="0" borderId="38" xfId="0" applyFont="1" applyBorder="1" applyAlignment="1">
      <alignment horizontal="left" indent="4"/>
    </xf>
    <xf numFmtId="164" fontId="13" fillId="0" borderId="0" xfId="0" applyNumberFormat="1" applyFont="1" applyBorder="1" applyAlignment="1"/>
    <xf numFmtId="164" fontId="13" fillId="0" borderId="0" xfId="2" applyNumberFormat="1" applyFont="1" applyBorder="1" applyAlignment="1"/>
    <xf numFmtId="164" fontId="13" fillId="0" borderId="40" xfId="2" applyNumberFormat="1" applyFont="1" applyBorder="1" applyAlignment="1"/>
    <xf numFmtId="164" fontId="13" fillId="0" borderId="40" xfId="0" applyNumberFormat="1" applyFont="1" applyBorder="1" applyAlignment="1"/>
    <xf numFmtId="2" fontId="13" fillId="0" borderId="0" xfId="0" applyNumberFormat="1" applyFont="1" applyBorder="1" applyAlignment="1"/>
    <xf numFmtId="2" fontId="13" fillId="0" borderId="40" xfId="0" applyNumberFormat="1" applyFont="1" applyBorder="1" applyAlignment="1"/>
    <xf numFmtId="3" fontId="13" fillId="0" borderId="0" xfId="0" applyNumberFormat="1" applyFont="1" applyBorder="1"/>
    <xf numFmtId="0" fontId="0" fillId="0" borderId="0" xfId="0"/>
    <xf numFmtId="3" fontId="13" fillId="0" borderId="40" xfId="0" applyNumberFormat="1" applyFont="1" applyBorder="1" applyAlignment="1"/>
    <xf numFmtId="3" fontId="13" fillId="0" borderId="0" xfId="0" applyNumberFormat="1" applyFont="1" applyBorder="1" applyAlignment="1"/>
    <xf numFmtId="10" fontId="24" fillId="0" borderId="0" xfId="0" applyNumberFormat="1" applyFont="1"/>
    <xf numFmtId="0" fontId="14" fillId="0" borderId="12" xfId="0" applyFont="1" applyBorder="1" applyAlignment="1">
      <alignment horizontal="left"/>
    </xf>
    <xf numFmtId="0" fontId="13" fillId="0" borderId="12" xfId="0" applyFont="1" applyBorder="1" applyAlignment="1">
      <alignment horizontal="left" indent="4"/>
    </xf>
    <xf numFmtId="0" fontId="13" fillId="0" borderId="38" xfId="0" applyFont="1" applyBorder="1" applyAlignment="1">
      <alignment horizontal="left" indent="4"/>
    </xf>
    <xf numFmtId="164" fontId="13" fillId="0" borderId="0" xfId="0" applyNumberFormat="1" applyFont="1" applyBorder="1" applyAlignment="1"/>
    <xf numFmtId="164" fontId="13" fillId="0" borderId="0" xfId="2" applyNumberFormat="1" applyFont="1" applyBorder="1" applyAlignment="1"/>
    <xf numFmtId="164" fontId="13" fillId="0" borderId="40" xfId="2" applyNumberFormat="1" applyFont="1" applyBorder="1" applyAlignment="1"/>
    <xf numFmtId="164" fontId="13" fillId="0" borderId="40" xfId="0" applyNumberFormat="1" applyFont="1" applyBorder="1" applyAlignment="1"/>
    <xf numFmtId="2" fontId="13" fillId="0" borderId="0" xfId="0" applyNumberFormat="1" applyFont="1" applyBorder="1" applyAlignment="1"/>
    <xf numFmtId="2" fontId="13" fillId="0" borderId="40" xfId="0" applyNumberFormat="1" applyFont="1" applyBorder="1" applyAlignment="1"/>
    <xf numFmtId="2" fontId="13" fillId="0" borderId="0" xfId="0" applyNumberFormat="1" applyFont="1"/>
    <xf numFmtId="0" fontId="0" fillId="0" borderId="0" xfId="0" applyAlignment="1">
      <alignment wrapText="1"/>
    </xf>
    <xf numFmtId="0" fontId="18" fillId="0" borderId="0" xfId="8"/>
    <xf numFmtId="0" fontId="30" fillId="0" borderId="0" xfId="8" applyFont="1"/>
    <xf numFmtId="0" fontId="33" fillId="0" borderId="0" xfId="0" applyFont="1"/>
    <xf numFmtId="0" fontId="34" fillId="0" borderId="0" xfId="0" applyFont="1"/>
    <xf numFmtId="0" fontId="35" fillId="0" borderId="0" xfId="0" applyFont="1"/>
    <xf numFmtId="0" fontId="13" fillId="3" borderId="0" xfId="12" applyFont="1" applyFill="1" applyBorder="1" applyAlignment="1"/>
    <xf numFmtId="0" fontId="13" fillId="0" borderId="0" xfId="12" applyFont="1" applyBorder="1" applyAlignment="1"/>
    <xf numFmtId="0" fontId="14" fillId="0" borderId="0" xfId="12" applyFont="1" applyBorder="1" applyAlignment="1"/>
    <xf numFmtId="0" fontId="13" fillId="3" borderId="4" xfId="12" applyFont="1" applyFill="1" applyBorder="1" applyAlignment="1"/>
    <xf numFmtId="164" fontId="13" fillId="3" borderId="0" xfId="2" applyNumberFormat="1" applyFont="1" applyFill="1" applyBorder="1" applyAlignment="1"/>
    <xf numFmtId="0" fontId="0" fillId="0" borderId="0" xfId="0" applyBorder="1"/>
    <xf numFmtId="164" fontId="0" fillId="0" borderId="0" xfId="0" applyNumberFormat="1"/>
    <xf numFmtId="0" fontId="0" fillId="0" borderId="0" xfId="0" applyAlignment="1">
      <alignment horizontal="center" vertical="center"/>
    </xf>
    <xf numFmtId="10" fontId="3" fillId="0" borderId="13" xfId="0" applyNumberFormat="1" applyFont="1" applyBorder="1" applyAlignment="1">
      <alignment horizontal="right" vertical="center" wrapText="1"/>
    </xf>
    <xf numFmtId="10" fontId="3" fillId="0" borderId="15" xfId="0" applyNumberFormat="1" applyFont="1" applyBorder="1" applyAlignment="1">
      <alignment horizontal="right" vertical="center" wrapText="1"/>
    </xf>
    <xf numFmtId="10" fontId="3" fillId="0" borderId="10" xfId="0" applyNumberFormat="1" applyFont="1" applyBorder="1" applyAlignment="1">
      <alignment horizontal="right" vertical="center" wrapText="1"/>
    </xf>
    <xf numFmtId="10" fontId="3" fillId="0" borderId="6" xfId="0" applyNumberFormat="1" applyFont="1" applyBorder="1" applyAlignment="1">
      <alignment horizontal="right" vertical="center" wrapText="1"/>
    </xf>
    <xf numFmtId="10" fontId="3" fillId="0" borderId="5" xfId="0" applyNumberFormat="1" applyFont="1" applyBorder="1" applyAlignment="1">
      <alignment horizontal="right" vertical="center" wrapText="1"/>
    </xf>
    <xf numFmtId="10" fontId="3" fillId="0" borderId="52" xfId="0" applyNumberFormat="1" applyFont="1" applyBorder="1" applyAlignment="1">
      <alignment horizontal="right" vertical="center" wrapText="1"/>
    </xf>
    <xf numFmtId="0" fontId="0" fillId="0" borderId="0" xfId="0" applyNumberFormat="1"/>
    <xf numFmtId="0" fontId="41" fillId="0" borderId="0" xfId="0" applyFont="1" applyAlignment="1">
      <alignment horizontal="left" vertical="center" indent="1"/>
    </xf>
    <xf numFmtId="3" fontId="13" fillId="0" borderId="0" xfId="0" applyNumberFormat="1" applyFont="1" applyBorder="1" applyAlignment="1">
      <alignment horizontal="center" vertical="center"/>
    </xf>
    <xf numFmtId="0" fontId="38" fillId="0" borderId="0" xfId="0" applyFont="1" applyBorder="1" applyAlignment="1">
      <alignment horizontal="center" vertical="center"/>
    </xf>
    <xf numFmtId="3" fontId="38" fillId="0" borderId="0" xfId="0" applyNumberFormat="1" applyFont="1" applyBorder="1" applyAlignment="1">
      <alignment horizontal="center" vertical="center"/>
    </xf>
    <xf numFmtId="0" fontId="0" fillId="2" borderId="0" xfId="0" applyFill="1" applyAlignment="1">
      <alignment wrapText="1"/>
    </xf>
    <xf numFmtId="0" fontId="43" fillId="10" borderId="63" xfId="0" applyFont="1" applyFill="1" applyBorder="1" applyAlignment="1">
      <alignment horizontal="right" vertical="center"/>
    </xf>
    <xf numFmtId="3" fontId="43" fillId="12" borderId="62" xfId="0" applyNumberFormat="1" applyFont="1" applyFill="1" applyBorder="1" applyAlignment="1">
      <alignment horizontal="right" vertical="center"/>
    </xf>
    <xf numFmtId="0" fontId="43" fillId="12" borderId="63" xfId="0" applyFont="1" applyFill="1" applyBorder="1" applyAlignment="1">
      <alignment horizontal="right" vertical="center"/>
    </xf>
    <xf numFmtId="3" fontId="3" fillId="0" borderId="6" xfId="0" applyNumberFormat="1" applyFont="1" applyBorder="1" applyAlignment="1">
      <alignment horizontal="right" wrapText="1"/>
    </xf>
    <xf numFmtId="0" fontId="43" fillId="10" borderId="62" xfId="0" applyFont="1" applyFill="1" applyBorder="1" applyAlignment="1">
      <alignment horizontal="right" vertical="center"/>
    </xf>
    <xf numFmtId="3" fontId="43" fillId="10" borderId="60" xfId="0" applyNumberFormat="1" applyFont="1" applyFill="1" applyBorder="1" applyAlignment="1">
      <alignment horizontal="right" vertical="center"/>
    </xf>
    <xf numFmtId="0" fontId="43" fillId="10" borderId="61" xfId="0" applyFont="1" applyFill="1" applyBorder="1" applyAlignment="1">
      <alignment horizontal="right" vertical="center"/>
    </xf>
    <xf numFmtId="0" fontId="42" fillId="12" borderId="60" xfId="0" applyFont="1" applyFill="1" applyBorder="1" applyAlignment="1">
      <alignment horizontal="center" wrapText="1"/>
    </xf>
    <xf numFmtId="0" fontId="0" fillId="0" borderId="0" xfId="0"/>
    <xf numFmtId="0" fontId="0" fillId="0" borderId="0" xfId="0"/>
    <xf numFmtId="0" fontId="0" fillId="0" borderId="0" xfId="0"/>
    <xf numFmtId="0" fontId="20" fillId="4" borderId="20" xfId="0" quotePrefix="1" applyFont="1" applyFill="1" applyBorder="1" applyAlignment="1">
      <alignment horizontal="right" vertical="top" wrapText="1"/>
    </xf>
    <xf numFmtId="0" fontId="20" fillId="5" borderId="20" xfId="0" quotePrefix="1" applyFont="1" applyFill="1" applyBorder="1" applyAlignment="1">
      <alignment horizontal="right" vertical="top" wrapText="1"/>
    </xf>
    <xf numFmtId="0" fontId="49" fillId="0" borderId="0" xfId="0" applyFont="1" applyFill="1"/>
    <xf numFmtId="0" fontId="0" fillId="0" borderId="0" xfId="0" applyFont="1" applyFill="1" applyAlignment="1">
      <alignment wrapText="1"/>
    </xf>
    <xf numFmtId="0" fontId="0" fillId="0" borderId="0" xfId="0" applyFill="1"/>
    <xf numFmtId="0" fontId="21" fillId="0" borderId="0" xfId="0" applyFont="1" applyAlignment="1">
      <alignment horizontal="center" wrapText="1"/>
    </xf>
    <xf numFmtId="0" fontId="0" fillId="0" borderId="75" xfId="0" applyBorder="1" applyAlignment="1">
      <alignment horizontal="center"/>
    </xf>
    <xf numFmtId="0" fontId="45" fillId="11" borderId="63" xfId="0" applyFont="1" applyFill="1" applyBorder="1" applyAlignment="1">
      <alignment horizontal="right" vertical="center"/>
    </xf>
    <xf numFmtId="0" fontId="1" fillId="0" borderId="0" xfId="0" applyFont="1" applyFill="1" applyBorder="1" applyAlignment="1">
      <alignment horizontal="center" vertical="center" wrapText="1"/>
    </xf>
    <xf numFmtId="0" fontId="0" fillId="0" borderId="0" xfId="0"/>
    <xf numFmtId="0" fontId="0" fillId="0" borderId="0" xfId="0"/>
    <xf numFmtId="0" fontId="0" fillId="0" borderId="0" xfId="0"/>
    <xf numFmtId="0" fontId="20" fillId="4" borderId="21" xfId="0" quotePrefix="1" applyFont="1" applyFill="1" applyBorder="1" applyAlignment="1">
      <alignment horizontal="right" vertical="top" wrapText="1"/>
    </xf>
    <xf numFmtId="3" fontId="3" fillId="0" borderId="13" xfId="0" applyNumberFormat="1" applyFont="1" applyBorder="1" applyAlignment="1">
      <alignment horizontal="right" wrapText="1"/>
    </xf>
    <xf numFmtId="3" fontId="3" fillId="0" borderId="15" xfId="0" applyNumberFormat="1" applyFont="1" applyBorder="1" applyAlignment="1">
      <alignment horizontal="right" wrapText="1"/>
    </xf>
    <xf numFmtId="0" fontId="2" fillId="0" borderId="0" xfId="1" applyBorder="1" applyAlignment="1">
      <alignment horizontal="left" vertical="top" wrapText="1"/>
    </xf>
    <xf numFmtId="0" fontId="0" fillId="0" borderId="0" xfId="0"/>
    <xf numFmtId="0" fontId="0" fillId="0" borderId="0" xfId="0"/>
    <xf numFmtId="0" fontId="0" fillId="0" borderId="0" xfId="0"/>
    <xf numFmtId="3" fontId="13" fillId="0" borderId="0" xfId="0" applyNumberFormat="1" applyFont="1" applyFill="1" applyBorder="1" applyAlignment="1">
      <alignment horizontal="center" vertical="center"/>
    </xf>
    <xf numFmtId="166" fontId="24" fillId="0" borderId="0" xfId="0" applyNumberFormat="1" applyFont="1" applyFill="1"/>
    <xf numFmtId="0" fontId="0" fillId="0" borderId="0" xfId="0"/>
    <xf numFmtId="0" fontId="53" fillId="15" borderId="29" xfId="0" applyFont="1" applyFill="1" applyBorder="1" applyAlignment="1">
      <alignment horizontal="center" vertical="top" wrapText="1"/>
    </xf>
    <xf numFmtId="0" fontId="0" fillId="0" borderId="0" xfId="0"/>
    <xf numFmtId="0" fontId="56" fillId="17" borderId="0" xfId="0" applyFont="1" applyFill="1"/>
    <xf numFmtId="0" fontId="56" fillId="0" borderId="0" xfId="0" applyFont="1" applyFill="1"/>
    <xf numFmtId="0" fontId="57" fillId="0" borderId="0" xfId="0" applyFont="1"/>
    <xf numFmtId="0" fontId="0" fillId="0" borderId="0" xfId="0"/>
    <xf numFmtId="0" fontId="0" fillId="0" borderId="0" xfId="0"/>
    <xf numFmtId="0" fontId="0" fillId="0" borderId="0" xfId="0"/>
    <xf numFmtId="1" fontId="3" fillId="0" borderId="13" xfId="0" applyNumberFormat="1" applyFont="1" applyBorder="1" applyAlignment="1">
      <alignment horizontal="right" vertical="center" wrapText="1"/>
    </xf>
    <xf numFmtId="1" fontId="3" fillId="0" borderId="15" xfId="0" applyNumberFormat="1" applyFont="1" applyBorder="1" applyAlignment="1">
      <alignment horizontal="right" vertical="center" wrapText="1"/>
    </xf>
    <xf numFmtId="1" fontId="3" fillId="0" borderId="5" xfId="0" applyNumberFormat="1" applyFont="1" applyBorder="1" applyAlignment="1">
      <alignment horizontal="right" vertical="center" wrapText="1"/>
    </xf>
    <xf numFmtId="1" fontId="3" fillId="0" borderId="6" xfId="0" applyNumberFormat="1" applyFont="1" applyBorder="1" applyAlignment="1">
      <alignment horizontal="right" vertical="center" wrapText="1"/>
    </xf>
    <xf numFmtId="1" fontId="3" fillId="0" borderId="52" xfId="0" applyNumberFormat="1" applyFont="1" applyBorder="1" applyAlignment="1">
      <alignment horizontal="right" vertical="center" wrapText="1"/>
    </xf>
    <xf numFmtId="1" fontId="58" fillId="4" borderId="54" xfId="0" applyNumberFormat="1" applyFont="1" applyFill="1" applyBorder="1" applyAlignment="1">
      <alignment horizontal="right" vertical="center" wrapText="1"/>
    </xf>
    <xf numFmtId="1" fontId="58" fillId="4" borderId="10" xfId="0" applyNumberFormat="1" applyFont="1" applyFill="1" applyBorder="1" applyAlignment="1">
      <alignment horizontal="right" vertical="center" wrapText="1"/>
    </xf>
    <xf numFmtId="1" fontId="58" fillId="4" borderId="15" xfId="0" applyNumberFormat="1" applyFont="1" applyFill="1" applyBorder="1" applyAlignment="1">
      <alignment horizontal="right" vertical="center" wrapText="1"/>
    </xf>
    <xf numFmtId="1" fontId="58" fillId="4" borderId="5" xfId="0" applyNumberFormat="1" applyFont="1" applyFill="1" applyBorder="1" applyAlignment="1">
      <alignment horizontal="right" vertical="center" wrapText="1"/>
    </xf>
    <xf numFmtId="0" fontId="0" fillId="0" borderId="0" xfId="0"/>
    <xf numFmtId="0" fontId="38" fillId="0" borderId="0" xfId="0" applyFont="1" applyFill="1" applyBorder="1" applyAlignment="1">
      <alignment horizontal="center" vertical="center"/>
    </xf>
    <xf numFmtId="0" fontId="0" fillId="0" borderId="0" xfId="0"/>
    <xf numFmtId="0" fontId="0" fillId="0" borderId="0" xfId="0"/>
    <xf numFmtId="0" fontId="20" fillId="4" borderId="17" xfId="0" applyFont="1" applyFill="1" applyBorder="1" applyAlignment="1">
      <alignment horizontal="left" vertical="top" wrapText="1"/>
    </xf>
    <xf numFmtId="0" fontId="0" fillId="0" borderId="0" xfId="0"/>
    <xf numFmtId="0" fontId="20" fillId="4" borderId="20" xfId="0" applyFont="1" applyFill="1" applyBorder="1" applyAlignment="1">
      <alignment horizontal="left" vertical="top" wrapText="1"/>
    </xf>
    <xf numFmtId="0" fontId="20" fillId="4" borderId="21" xfId="0" applyFont="1" applyFill="1" applyBorder="1" applyAlignment="1">
      <alignment horizontal="left" vertical="top" wrapText="1"/>
    </xf>
    <xf numFmtId="0" fontId="53" fillId="15" borderId="70" xfId="0" applyFont="1" applyFill="1" applyBorder="1" applyAlignment="1">
      <alignment horizontal="center" vertical="top" wrapText="1"/>
    </xf>
    <xf numFmtId="0" fontId="7" fillId="2" borderId="76" xfId="0" applyFont="1" applyFill="1" applyBorder="1" applyAlignment="1">
      <alignment horizontal="left" vertical="center" wrapText="1"/>
    </xf>
    <xf numFmtId="0" fontId="22" fillId="5" borderId="32" xfId="0" applyFont="1" applyFill="1" applyBorder="1" applyAlignment="1">
      <alignment horizontal="left" vertical="top" wrapText="1"/>
    </xf>
    <xf numFmtId="0" fontId="20" fillId="5" borderId="20" xfId="0" applyFont="1" applyFill="1" applyBorder="1" applyAlignment="1">
      <alignment horizontal="left" vertical="top" wrapText="1"/>
    </xf>
    <xf numFmtId="0" fontId="42" fillId="12" borderId="61" xfId="0" applyFont="1" applyFill="1" applyBorder="1" applyAlignment="1">
      <alignment horizontal="center" wrapText="1"/>
    </xf>
    <xf numFmtId="0" fontId="0" fillId="0" borderId="0" xfId="0"/>
    <xf numFmtId="0" fontId="64" fillId="0" borderId="0" xfId="12" applyFont="1" applyBorder="1" applyAlignment="1"/>
    <xf numFmtId="0" fontId="65" fillId="3" borderId="47" xfId="12" applyFont="1" applyFill="1" applyBorder="1" applyAlignment="1"/>
    <xf numFmtId="3" fontId="65" fillId="3" borderId="4" xfId="12" applyNumberFormat="1" applyFont="1" applyFill="1" applyBorder="1" applyAlignment="1"/>
    <xf numFmtId="164" fontId="65" fillId="3" borderId="6" xfId="2" applyNumberFormat="1" applyFont="1" applyFill="1" applyBorder="1" applyAlignment="1"/>
    <xf numFmtId="0" fontId="66" fillId="0" borderId="0" xfId="10" applyFont="1"/>
    <xf numFmtId="0" fontId="63" fillId="0" borderId="0" xfId="13" applyFont="1" applyFill="1" applyAlignment="1">
      <alignment horizontal="left"/>
    </xf>
    <xf numFmtId="0" fontId="66" fillId="0" borderId="0" xfId="10" applyFont="1" applyFill="1"/>
    <xf numFmtId="0" fontId="68" fillId="0" borderId="0" xfId="13" applyFont="1" applyFill="1" applyAlignment="1">
      <alignment horizontal="left"/>
    </xf>
    <xf numFmtId="0" fontId="66" fillId="0" borderId="0" xfId="0" applyFont="1"/>
    <xf numFmtId="0" fontId="69" fillId="0" borderId="0" xfId="0" applyFont="1"/>
    <xf numFmtId="14" fontId="68" fillId="0" borderId="24" xfId="17" applyNumberFormat="1" applyFont="1" applyFill="1" applyBorder="1" applyAlignment="1">
      <alignment horizontal="right" wrapText="1"/>
    </xf>
    <xf numFmtId="3" fontId="68" fillId="0" borderId="24" xfId="17" applyNumberFormat="1" applyFont="1" applyFill="1" applyBorder="1" applyAlignment="1">
      <alignment horizontal="right" wrapText="1"/>
    </xf>
    <xf numFmtId="10" fontId="68" fillId="0" borderId="24" xfId="2" applyNumberFormat="1" applyFont="1" applyFill="1" applyBorder="1" applyAlignment="1">
      <alignment horizontal="right" wrapText="1"/>
    </xf>
    <xf numFmtId="2" fontId="68" fillId="0" borderId="24" xfId="17" applyNumberFormat="1" applyFont="1" applyFill="1" applyBorder="1" applyAlignment="1">
      <alignment horizontal="right" wrapText="1"/>
    </xf>
    <xf numFmtId="3" fontId="68" fillId="0" borderId="0" xfId="17" applyNumberFormat="1" applyFont="1" applyBorder="1"/>
    <xf numFmtId="10" fontId="66" fillId="0" borderId="0" xfId="0" applyNumberFormat="1" applyFont="1" applyBorder="1"/>
    <xf numFmtId="0" fontId="67" fillId="0" borderId="72" xfId="1" applyFont="1" applyBorder="1" applyAlignment="1"/>
    <xf numFmtId="0" fontId="2" fillId="0" borderId="0" xfId="1" applyFill="1" applyAlignment="1">
      <alignment wrapText="1"/>
    </xf>
    <xf numFmtId="0" fontId="62" fillId="0" borderId="0" xfId="0" applyFont="1" applyFill="1" applyAlignment="1">
      <alignment wrapText="1"/>
    </xf>
    <xf numFmtId="0" fontId="70" fillId="0" borderId="46" xfId="12" applyFont="1" applyBorder="1" applyAlignment="1"/>
    <xf numFmtId="0" fontId="64" fillId="0" borderId="35" xfId="6" quotePrefix="1" applyNumberFormat="1" applyFont="1" applyBorder="1" applyAlignment="1"/>
    <xf numFmtId="0" fontId="65" fillId="2" borderId="43" xfId="6" quotePrefix="1" applyNumberFormat="1" applyFont="1" applyFill="1" applyBorder="1"/>
    <xf numFmtId="14" fontId="68" fillId="2" borderId="16" xfId="17" applyNumberFormat="1" applyFont="1" applyFill="1" applyBorder="1" applyAlignment="1">
      <alignment horizontal="right" wrapText="1"/>
    </xf>
    <xf numFmtId="3" fontId="68" fillId="2" borderId="16" xfId="17" applyNumberFormat="1" applyFont="1" applyFill="1" applyBorder="1" applyAlignment="1">
      <alignment horizontal="right" wrapText="1"/>
    </xf>
    <xf numFmtId="10" fontId="68" fillId="2" borderId="16" xfId="2" applyNumberFormat="1" applyFont="1" applyFill="1" applyBorder="1" applyAlignment="1">
      <alignment horizontal="right" wrapText="1"/>
    </xf>
    <xf numFmtId="2" fontId="68" fillId="2" borderId="16" xfId="17" applyNumberFormat="1" applyFont="1" applyFill="1" applyBorder="1" applyAlignment="1">
      <alignment horizontal="right" wrapText="1"/>
    </xf>
    <xf numFmtId="0" fontId="0" fillId="0" borderId="0" xfId="0" quotePrefix="1" applyFill="1"/>
    <xf numFmtId="0" fontId="2" fillId="0" borderId="0" xfId="1" quotePrefix="1" applyFill="1"/>
    <xf numFmtId="0" fontId="20" fillId="4" borderId="25" xfId="0" applyFont="1" applyFill="1" applyBorder="1" applyAlignment="1">
      <alignment horizontal="left" vertical="top" wrapText="1"/>
    </xf>
    <xf numFmtId="0" fontId="74" fillId="0" borderId="81" xfId="43" applyFont="1" applyAlignment="1">
      <alignment horizontal="center"/>
    </xf>
    <xf numFmtId="0" fontId="75" fillId="19" borderId="11" xfId="0" applyFont="1" applyFill="1" applyBorder="1" applyAlignment="1">
      <alignment horizontal="center" vertical="center"/>
    </xf>
    <xf numFmtId="0" fontId="76" fillId="0" borderId="80" xfId="42" applyFont="1"/>
    <xf numFmtId="0" fontId="20" fillId="0" borderId="20" xfId="0" applyNumberFormat="1" applyFont="1" applyFill="1" applyBorder="1" applyAlignment="1">
      <alignment horizontal="left" vertical="top" wrapText="1"/>
    </xf>
    <xf numFmtId="10" fontId="20" fillId="0" borderId="20" xfId="21" applyNumberFormat="1" applyFont="1" applyFill="1" applyBorder="1" applyAlignment="1">
      <alignment horizontal="left" vertical="top" wrapText="1"/>
    </xf>
    <xf numFmtId="0" fontId="20" fillId="0" borderId="21" xfId="0" applyNumberFormat="1" applyFont="1" applyFill="1" applyBorder="1" applyAlignment="1">
      <alignment horizontal="left" vertical="top" wrapText="1"/>
    </xf>
    <xf numFmtId="10" fontId="20" fillId="0" borderId="21" xfId="21" applyNumberFormat="1" applyFont="1" applyFill="1" applyBorder="1" applyAlignment="1">
      <alignment horizontal="left" vertical="top" wrapText="1"/>
    </xf>
    <xf numFmtId="0" fontId="62" fillId="0" borderId="0" xfId="0" applyFont="1" applyFill="1"/>
    <xf numFmtId="0" fontId="62" fillId="0" borderId="0" xfId="0" applyFont="1" applyAlignment="1">
      <alignment wrapText="1"/>
    </xf>
    <xf numFmtId="0" fontId="78" fillId="2" borderId="18" xfId="0" applyFont="1" applyFill="1" applyBorder="1" applyAlignment="1">
      <alignment horizontal="left" vertical="top" wrapText="1"/>
    </xf>
    <xf numFmtId="0" fontId="78" fillId="2" borderId="58" xfId="0" applyFont="1" applyFill="1" applyBorder="1" applyAlignment="1">
      <alignment horizontal="left" vertical="top" wrapText="1"/>
    </xf>
    <xf numFmtId="0" fontId="66" fillId="2" borderId="26" xfId="0" applyFont="1" applyFill="1" applyBorder="1"/>
    <xf numFmtId="0" fontId="66" fillId="2" borderId="27" xfId="0" applyFont="1" applyFill="1" applyBorder="1" applyAlignment="1">
      <alignment horizontal="right"/>
    </xf>
    <xf numFmtId="0" fontId="66" fillId="2" borderId="70" xfId="0" applyFont="1" applyFill="1" applyBorder="1" applyAlignment="1">
      <alignment horizontal="right" vertical="center"/>
    </xf>
    <xf numFmtId="0" fontId="66" fillId="2" borderId="28" xfId="0" applyFont="1" applyFill="1" applyBorder="1"/>
    <xf numFmtId="0" fontId="66" fillId="2" borderId="24" xfId="0" applyFont="1" applyFill="1" applyBorder="1" applyAlignment="1">
      <alignment horizontal="right"/>
    </xf>
    <xf numFmtId="0" fontId="66" fillId="2" borderId="87" xfId="0" applyFont="1" applyFill="1" applyBorder="1" applyAlignment="1">
      <alignment horizontal="right" vertical="center"/>
    </xf>
    <xf numFmtId="0" fontId="69" fillId="3" borderId="30" xfId="0" applyFont="1" applyFill="1" applyBorder="1" applyAlignment="1"/>
    <xf numFmtId="0" fontId="69" fillId="3" borderId="31" xfId="0" applyFont="1" applyFill="1" applyBorder="1" applyAlignment="1"/>
    <xf numFmtId="0" fontId="69" fillId="3" borderId="24" xfId="0" applyFont="1" applyFill="1" applyBorder="1" applyAlignment="1">
      <alignment horizontal="right"/>
    </xf>
    <xf numFmtId="0" fontId="69" fillId="3" borderId="88" xfId="0" applyFont="1" applyFill="1" applyBorder="1" applyAlignment="1">
      <alignment horizontal="right" vertical="center"/>
    </xf>
    <xf numFmtId="0" fontId="69" fillId="3" borderId="90" xfId="0" applyFont="1" applyFill="1" applyBorder="1" applyAlignment="1"/>
    <xf numFmtId="0" fontId="69" fillId="3" borderId="91" xfId="0" applyFont="1" applyFill="1" applyBorder="1" applyAlignment="1"/>
    <xf numFmtId="0" fontId="69" fillId="3" borderId="92" xfId="0" applyFont="1" applyFill="1" applyBorder="1" applyAlignment="1">
      <alignment horizontal="right"/>
    </xf>
    <xf numFmtId="0" fontId="72" fillId="0" borderId="0" xfId="0" applyFont="1" applyAlignment="1">
      <alignment wrapText="1"/>
    </xf>
    <xf numFmtId="0" fontId="66" fillId="0" borderId="0" xfId="0" applyFont="1" applyFill="1"/>
    <xf numFmtId="0" fontId="80" fillId="0" borderId="0" xfId="0" applyFont="1" applyBorder="1"/>
    <xf numFmtId="0" fontId="80" fillId="0" borderId="0" xfId="0" applyFont="1"/>
    <xf numFmtId="0" fontId="66" fillId="2" borderId="87" xfId="0" applyNumberFormat="1" applyFont="1" applyFill="1" applyBorder="1" applyAlignment="1">
      <alignment horizontal="right" vertical="center"/>
    </xf>
    <xf numFmtId="0" fontId="77" fillId="0" borderId="86" xfId="43" applyFont="1" applyBorder="1"/>
    <xf numFmtId="0" fontId="34" fillId="10" borderId="93" xfId="0" applyFont="1" applyFill="1" applyBorder="1"/>
    <xf numFmtId="164" fontId="34" fillId="10" borderId="96" xfId="2" applyNumberFormat="1" applyFont="1" applyFill="1" applyBorder="1"/>
    <xf numFmtId="0" fontId="0" fillId="10" borderId="91" xfId="0" applyFill="1" applyBorder="1" applyAlignment="1">
      <alignment horizontal="right"/>
    </xf>
    <xf numFmtId="164" fontId="0" fillId="10" borderId="97" xfId="2" applyNumberFormat="1" applyFont="1" applyFill="1" applyBorder="1" applyAlignment="1">
      <alignment horizontal="right"/>
    </xf>
    <xf numFmtId="0" fontId="0" fillId="10" borderId="31" xfId="0" applyFill="1" applyBorder="1" applyAlignment="1">
      <alignment horizontal="right"/>
    </xf>
    <xf numFmtId="164" fontId="0" fillId="10" borderId="89" xfId="2" applyNumberFormat="1" applyFont="1" applyFill="1" applyBorder="1" applyAlignment="1">
      <alignment horizontal="right"/>
    </xf>
    <xf numFmtId="0" fontId="0" fillId="10" borderId="53" xfId="0" applyFill="1" applyBorder="1"/>
    <xf numFmtId="164" fontId="0" fillId="10" borderId="70" xfId="2" applyNumberFormat="1" applyFont="1" applyFill="1" applyBorder="1"/>
    <xf numFmtId="0" fontId="0" fillId="10" borderId="94" xfId="0" applyFill="1" applyBorder="1" applyAlignment="1">
      <alignment horizontal="right"/>
    </xf>
    <xf numFmtId="164" fontId="0" fillId="10" borderId="0" xfId="2" applyNumberFormat="1" applyFont="1" applyFill="1" applyBorder="1" applyAlignment="1">
      <alignment horizontal="right"/>
    </xf>
    <xf numFmtId="0" fontId="0" fillId="10" borderId="95" xfId="0" applyFill="1" applyBorder="1" applyAlignment="1">
      <alignment horizontal="right"/>
    </xf>
    <xf numFmtId="164" fontId="0" fillId="10" borderId="4" xfId="2" applyNumberFormat="1" applyFont="1" applyFill="1" applyBorder="1" applyAlignment="1">
      <alignment horizontal="right"/>
    </xf>
    <xf numFmtId="0" fontId="0" fillId="10" borderId="74" xfId="0" applyFill="1" applyBorder="1"/>
    <xf numFmtId="164" fontId="0" fillId="10" borderId="40" xfId="2" applyNumberFormat="1" applyFont="1" applyFill="1" applyBorder="1"/>
    <xf numFmtId="0" fontId="0" fillId="10" borderId="0" xfId="0" applyFill="1" applyBorder="1" applyAlignment="1">
      <alignment horizontal="right"/>
    </xf>
    <xf numFmtId="0" fontId="0" fillId="10" borderId="40" xfId="0" applyFill="1" applyBorder="1" applyAlignment="1">
      <alignment horizontal="right"/>
    </xf>
    <xf numFmtId="164" fontId="0" fillId="10" borderId="40" xfId="2" applyNumberFormat="1" applyFont="1" applyFill="1" applyBorder="1" applyAlignment="1">
      <alignment horizontal="right"/>
    </xf>
    <xf numFmtId="0" fontId="0" fillId="10" borderId="0" xfId="0" applyFill="1" applyBorder="1"/>
    <xf numFmtId="164" fontId="0" fillId="10" borderId="0" xfId="2" applyNumberFormat="1" applyFont="1" applyFill="1" applyBorder="1"/>
    <xf numFmtId="0" fontId="0" fillId="10" borderId="4" xfId="0" applyFill="1" applyBorder="1"/>
    <xf numFmtId="164" fontId="0" fillId="10" borderId="4" xfId="2" applyNumberFormat="1" applyFont="1" applyFill="1" applyBorder="1"/>
    <xf numFmtId="164" fontId="0" fillId="10" borderId="98" xfId="2" applyNumberFormat="1" applyFont="1" applyFill="1" applyBorder="1"/>
    <xf numFmtId="0" fontId="0" fillId="10" borderId="74" xfId="0" applyFill="1" applyBorder="1" applyAlignment="1">
      <alignment horizontal="right"/>
    </xf>
    <xf numFmtId="0" fontId="0" fillId="10" borderId="93" xfId="0" applyFill="1" applyBorder="1" applyAlignment="1">
      <alignment horizontal="right"/>
    </xf>
    <xf numFmtId="164" fontId="0" fillId="10" borderId="96" xfId="2" applyNumberFormat="1" applyFont="1" applyFill="1" applyBorder="1" applyAlignment="1">
      <alignment horizontal="right"/>
    </xf>
    <xf numFmtId="0" fontId="66" fillId="10" borderId="0" xfId="0" applyFont="1" applyFill="1"/>
    <xf numFmtId="0" fontId="66" fillId="10" borderId="93" xfId="0" applyFont="1" applyFill="1" applyBorder="1"/>
    <xf numFmtId="0" fontId="66" fillId="10" borderId="91" xfId="0" applyFont="1" applyFill="1" applyBorder="1"/>
    <xf numFmtId="0" fontId="66" fillId="10" borderId="53" xfId="0" applyFont="1" applyFill="1" applyBorder="1"/>
    <xf numFmtId="0" fontId="66" fillId="10" borderId="0" xfId="0" applyFont="1" applyFill="1" applyBorder="1"/>
    <xf numFmtId="0" fontId="66" fillId="10" borderId="4" xfId="0" applyFont="1" applyFill="1" applyBorder="1"/>
    <xf numFmtId="3" fontId="66" fillId="10" borderId="97" xfId="0" applyNumberFormat="1" applyFont="1" applyFill="1" applyBorder="1" applyAlignment="1">
      <alignment horizontal="left"/>
    </xf>
    <xf numFmtId="164" fontId="66" fillId="10" borderId="87" xfId="2" applyNumberFormat="1" applyFont="1" applyFill="1" applyBorder="1"/>
    <xf numFmtId="164" fontId="66" fillId="10" borderId="88" xfId="2" applyNumberFormat="1" applyFont="1" applyFill="1" applyBorder="1"/>
    <xf numFmtId="164" fontId="66" fillId="10" borderId="70" xfId="2" applyNumberFormat="1" applyFont="1" applyFill="1" applyBorder="1"/>
    <xf numFmtId="164" fontId="66" fillId="10" borderId="83" xfId="2" applyNumberFormat="1" applyFont="1" applyFill="1" applyBorder="1"/>
    <xf numFmtId="164" fontId="66" fillId="10" borderId="47" xfId="2" applyNumberFormat="1" applyFont="1" applyFill="1" applyBorder="1"/>
    <xf numFmtId="164" fontId="66" fillId="10" borderId="97" xfId="0" applyNumberFormat="1" applyFont="1" applyFill="1" applyBorder="1"/>
    <xf numFmtId="3" fontId="66" fillId="10" borderId="0" xfId="0" applyNumberFormat="1" applyFont="1" applyFill="1" applyBorder="1" applyAlignment="1">
      <alignment horizontal="left"/>
    </xf>
    <xf numFmtId="164" fontId="66" fillId="10" borderId="0" xfId="0" applyNumberFormat="1" applyFont="1" applyFill="1" applyBorder="1"/>
    <xf numFmtId="0" fontId="66" fillId="10" borderId="35" xfId="0" applyFont="1" applyFill="1" applyBorder="1"/>
    <xf numFmtId="0" fontId="66" fillId="10" borderId="43" xfId="0" applyFont="1" applyFill="1" applyBorder="1"/>
    <xf numFmtId="3" fontId="66" fillId="10" borderId="46" xfId="0" applyNumberFormat="1" applyFont="1" applyFill="1" applyBorder="1" applyAlignment="1">
      <alignment horizontal="left"/>
    </xf>
    <xf numFmtId="164" fontId="66" fillId="10" borderId="45" xfId="2" applyNumberFormat="1" applyFont="1" applyFill="1" applyBorder="1"/>
    <xf numFmtId="164" fontId="66" fillId="10" borderId="46" xfId="2" applyNumberFormat="1" applyFont="1" applyFill="1" applyBorder="1"/>
    <xf numFmtId="164" fontId="66" fillId="10" borderId="0" xfId="2" applyNumberFormat="1" applyFont="1" applyFill="1" applyBorder="1"/>
    <xf numFmtId="0" fontId="0" fillId="0" borderId="0" xfId="0"/>
    <xf numFmtId="0" fontId="3" fillId="0" borderId="8" xfId="0" applyFont="1" applyBorder="1" applyAlignment="1">
      <alignment horizontal="left" vertical="center" wrapText="1"/>
    </xf>
    <xf numFmtId="0" fontId="50" fillId="0" borderId="72" xfId="0" applyFont="1" applyFill="1" applyBorder="1" applyAlignment="1">
      <alignment horizontal="left" vertical="center" wrapText="1"/>
    </xf>
    <xf numFmtId="0" fontId="6" fillId="0" borderId="8" xfId="0" applyFont="1" applyBorder="1" applyAlignment="1">
      <alignment vertical="center" wrapText="1"/>
    </xf>
    <xf numFmtId="0" fontId="1" fillId="15" borderId="4" xfId="0" applyFont="1" applyFill="1" applyBorder="1" applyAlignment="1">
      <alignment vertical="center" wrapText="1"/>
    </xf>
    <xf numFmtId="0" fontId="2" fillId="0" borderId="9" xfId="1" applyBorder="1" applyAlignment="1">
      <alignment vertical="center" wrapText="1"/>
    </xf>
    <xf numFmtId="0" fontId="2" fillId="0" borderId="10" xfId="1" applyBorder="1" applyAlignment="1">
      <alignment vertical="center" wrapText="1"/>
    </xf>
    <xf numFmtId="0" fontId="0" fillId="0" borderId="0" xfId="0" applyAlignment="1"/>
    <xf numFmtId="0" fontId="39" fillId="15" borderId="13"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0" fontId="20" fillId="3" borderId="21" xfId="0" applyFont="1" applyFill="1" applyBorder="1" applyAlignment="1">
      <alignment horizontal="left" vertical="top" wrapText="1"/>
    </xf>
    <xf numFmtId="0" fontId="20" fillId="3" borderId="21" xfId="21" applyFont="1" applyFill="1" applyBorder="1" applyAlignment="1">
      <alignment horizontal="left" vertical="top" wrapText="1"/>
    </xf>
    <xf numFmtId="0" fontId="84" fillId="0" borderId="0" xfId="1" applyFont="1" applyFill="1"/>
    <xf numFmtId="0" fontId="72" fillId="10" borderId="0" xfId="0" applyFont="1" applyFill="1"/>
    <xf numFmtId="0" fontId="77" fillId="0" borderId="81" xfId="43" applyFont="1"/>
    <xf numFmtId="0" fontId="86" fillId="0" borderId="81" xfId="43" applyFont="1"/>
    <xf numFmtId="0" fontId="54" fillId="15" borderId="3" xfId="0" applyFont="1" applyFill="1" applyBorder="1" applyAlignment="1">
      <alignment vertical="top" wrapText="1"/>
    </xf>
    <xf numFmtId="0" fontId="20" fillId="4" borderId="92" xfId="0" applyFont="1" applyFill="1" applyBorder="1" applyAlignment="1">
      <alignment horizontal="left" vertical="top" wrapText="1"/>
    </xf>
    <xf numFmtId="0" fontId="20" fillId="4" borderId="92" xfId="0" quotePrefix="1" applyFont="1" applyFill="1" applyBorder="1" applyAlignment="1">
      <alignment horizontal="right" vertical="top" wrapText="1"/>
    </xf>
    <xf numFmtId="0" fontId="66" fillId="2" borderId="33" xfId="0" applyFont="1" applyFill="1" applyBorder="1" applyAlignment="1">
      <alignment horizontal="center" vertical="center" wrapText="1"/>
    </xf>
    <xf numFmtId="0" fontId="66" fillId="2" borderId="74" xfId="0" applyNumberFormat="1" applyFont="1" applyFill="1" applyBorder="1" applyAlignment="1">
      <alignment horizontal="center" vertical="center"/>
    </xf>
    <xf numFmtId="0" fontId="66" fillId="2" borderId="33" xfId="0" quotePrefix="1" applyFont="1" applyFill="1" applyBorder="1" applyAlignment="1">
      <alignment horizontal="center" vertical="center" wrapText="1"/>
    </xf>
    <xf numFmtId="0" fontId="66" fillId="2" borderId="92" xfId="0" applyFont="1" applyFill="1" applyBorder="1" applyAlignment="1">
      <alignment horizontal="center" vertical="center"/>
    </xf>
    <xf numFmtId="0" fontId="66" fillId="2" borderId="94" xfId="0" applyNumberFormat="1" applyFont="1" applyFill="1" applyBorder="1" applyAlignment="1">
      <alignment horizontal="center" vertical="center"/>
    </xf>
    <xf numFmtId="0" fontId="66" fillId="2" borderId="44" xfId="0" quotePrefix="1" applyFont="1" applyFill="1" applyBorder="1" applyAlignment="1">
      <alignment horizontal="center" vertical="center" wrapText="1"/>
    </xf>
    <xf numFmtId="0" fontId="20" fillId="4" borderId="17" xfId="15" applyNumberFormat="1" applyFont="1" applyFill="1" applyBorder="1" applyAlignment="1">
      <alignment horizontal="right" vertical="top" wrapText="1"/>
    </xf>
    <xf numFmtId="0" fontId="20" fillId="5" borderId="17" xfId="15" applyNumberFormat="1" applyFont="1" applyFill="1" applyBorder="1" applyAlignment="1">
      <alignment horizontal="right" vertical="top" wrapText="1"/>
    </xf>
    <xf numFmtId="0" fontId="20" fillId="4" borderId="25" xfId="15" applyNumberFormat="1" applyFont="1" applyFill="1" applyBorder="1" applyAlignment="1">
      <alignment horizontal="right" vertical="top" wrapText="1"/>
    </xf>
    <xf numFmtId="0" fontId="20" fillId="4" borderId="92" xfId="15" applyNumberFormat="1" applyFont="1" applyFill="1" applyBorder="1" applyAlignment="1">
      <alignment horizontal="right" vertical="top" wrapText="1"/>
    </xf>
    <xf numFmtId="0" fontId="62" fillId="0" borderId="0" xfId="0" applyFont="1"/>
    <xf numFmtId="0" fontId="68" fillId="4" borderId="20" xfId="0" applyFont="1" applyFill="1" applyBorder="1" applyAlignment="1">
      <alignment horizontal="left" vertical="top" wrapText="1"/>
    </xf>
    <xf numFmtId="0" fontId="68" fillId="4" borderId="20" xfId="0" applyFont="1" applyFill="1" applyBorder="1" applyAlignment="1" applyProtection="1">
      <alignment horizontal="left" vertical="top" wrapText="1"/>
    </xf>
    <xf numFmtId="0" fontId="68" fillId="4" borderId="17" xfId="0" applyFont="1" applyFill="1" applyBorder="1" applyAlignment="1">
      <alignment horizontal="left" vertical="top" wrapText="1"/>
    </xf>
    <xf numFmtId="0" fontId="68" fillId="4" borderId="49" xfId="0" applyFont="1" applyFill="1" applyBorder="1" applyAlignment="1">
      <alignment horizontal="left" vertical="top" wrapText="1"/>
    </xf>
    <xf numFmtId="0" fontId="68" fillId="4" borderId="37" xfId="0" applyFont="1" applyFill="1" applyBorder="1" applyAlignment="1">
      <alignment horizontal="left" vertical="top" wrapText="1"/>
    </xf>
    <xf numFmtId="0" fontId="88" fillId="15" borderId="99" xfId="0" applyFont="1" applyFill="1" applyBorder="1" applyAlignment="1">
      <alignment horizontal="center" vertical="center" wrapText="1"/>
    </xf>
    <xf numFmtId="0" fontId="90" fillId="15" borderId="51" xfId="0" applyFont="1" applyFill="1" applyBorder="1" applyAlignment="1">
      <alignment horizontal="center" vertical="center" wrapText="1"/>
    </xf>
    <xf numFmtId="0" fontId="91" fillId="16" borderId="51"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5" borderId="48" xfId="0" applyFont="1" applyFill="1" applyBorder="1" applyAlignment="1">
      <alignment horizontal="left" vertical="top" wrapText="1"/>
    </xf>
    <xf numFmtId="0" fontId="70" fillId="16" borderId="3" xfId="0" applyFont="1" applyFill="1" applyBorder="1" applyAlignment="1">
      <alignment horizontal="center" vertical="center"/>
    </xf>
    <xf numFmtId="0" fontId="68" fillId="4" borderId="20" xfId="0" applyNumberFormat="1" applyFont="1" applyFill="1" applyBorder="1" applyAlignment="1" applyProtection="1">
      <alignment horizontal="left" vertical="top" wrapText="1"/>
    </xf>
    <xf numFmtId="0" fontId="21" fillId="2" borderId="40" xfId="0" applyFont="1" applyFill="1" applyBorder="1" applyAlignment="1"/>
    <xf numFmtId="165" fontId="22" fillId="2" borderId="33" xfId="15" applyNumberFormat="1" applyFont="1" applyFill="1" applyBorder="1" applyAlignment="1">
      <alignment horizontal="right" vertical="top" wrapText="1"/>
    </xf>
    <xf numFmtId="164" fontId="22" fillId="2" borderId="33" xfId="2" applyNumberFormat="1" applyFont="1" applyFill="1" applyBorder="1" applyAlignment="1">
      <alignment horizontal="right" vertical="top" wrapText="1"/>
    </xf>
    <xf numFmtId="0" fontId="0" fillId="2" borderId="96" xfId="0" applyFill="1" applyBorder="1" applyAlignment="1">
      <alignment horizontal="right"/>
    </xf>
    <xf numFmtId="0" fontId="20" fillId="2" borderId="20" xfId="0" applyFont="1" applyFill="1" applyBorder="1" applyAlignment="1">
      <alignment horizontal="right" vertical="top" wrapText="1"/>
    </xf>
    <xf numFmtId="164" fontId="0" fillId="2" borderId="24" xfId="2" applyNumberFormat="1" applyFont="1" applyFill="1" applyBorder="1"/>
    <xf numFmtId="165" fontId="0" fillId="2" borderId="24" xfId="15" applyNumberFormat="1" applyFont="1" applyFill="1" applyBorder="1" applyAlignment="1">
      <alignment horizontal="right"/>
    </xf>
    <xf numFmtId="0" fontId="21" fillId="2" borderId="96" xfId="0" applyFont="1" applyFill="1" applyBorder="1" applyAlignment="1"/>
    <xf numFmtId="0" fontId="21" fillId="2" borderId="24" xfId="0" applyFont="1" applyFill="1" applyBorder="1" applyAlignment="1">
      <alignment horizontal="right"/>
    </xf>
    <xf numFmtId="164" fontId="21" fillId="2" borderId="24" xfId="2" applyNumberFormat="1" applyFont="1" applyFill="1" applyBorder="1"/>
    <xf numFmtId="0" fontId="0" fillId="2" borderId="24" xfId="0" applyFill="1" applyBorder="1" applyAlignment="1">
      <alignment horizontal="right"/>
    </xf>
    <xf numFmtId="165" fontId="21" fillId="2" borderId="24" xfId="0" applyNumberFormat="1" applyFont="1" applyFill="1" applyBorder="1" applyAlignment="1">
      <alignment horizontal="right"/>
    </xf>
    <xf numFmtId="0" fontId="21" fillId="2" borderId="24" xfId="0" applyFont="1" applyFill="1" applyBorder="1"/>
    <xf numFmtId="165" fontId="0" fillId="2" borderId="24" xfId="0" applyNumberFormat="1" applyFill="1" applyBorder="1" applyAlignment="1">
      <alignment horizontal="right"/>
    </xf>
    <xf numFmtId="0" fontId="0" fillId="2" borderId="97" xfId="0" applyFill="1" applyBorder="1" applyAlignment="1">
      <alignment horizontal="right"/>
    </xf>
    <xf numFmtId="165" fontId="0" fillId="2" borderId="92" xfId="0" applyNumberFormat="1" applyFill="1" applyBorder="1" applyAlignment="1">
      <alignment horizontal="right"/>
    </xf>
    <xf numFmtId="164" fontId="0" fillId="2" borderId="92" xfId="2" applyNumberFormat="1" applyFont="1" applyFill="1" applyBorder="1"/>
    <xf numFmtId="0" fontId="89" fillId="15" borderId="40" xfId="0" applyFont="1" applyFill="1" applyBorder="1" applyAlignment="1">
      <alignment horizontal="center" vertical="center" wrapText="1"/>
    </xf>
    <xf numFmtId="0" fontId="93" fillId="15" borderId="14" xfId="0" applyFont="1" applyFill="1" applyBorder="1" applyAlignment="1">
      <alignment horizontal="center" vertical="center" wrapText="1"/>
    </xf>
    <xf numFmtId="0" fontId="94" fillId="0" borderId="6" xfId="0" applyFont="1" applyBorder="1" applyAlignment="1">
      <alignment horizontal="center" vertical="center" wrapText="1"/>
    </xf>
    <xf numFmtId="0" fontId="85" fillId="15" borderId="6" xfId="0" applyFont="1" applyFill="1" applyBorder="1" applyAlignment="1">
      <alignment horizontal="center" vertical="center" wrapText="1"/>
    </xf>
    <xf numFmtId="0" fontId="4" fillId="0" borderId="6" xfId="0" applyFont="1" applyBorder="1" applyAlignment="1">
      <alignment vertical="center" wrapText="1"/>
    </xf>
    <xf numFmtId="0" fontId="95" fillId="0" borderId="6" xfId="0" applyFont="1" applyBorder="1" applyAlignment="1">
      <alignment vertical="center" wrapText="1"/>
    </xf>
    <xf numFmtId="0" fontId="95" fillId="0" borderId="13" xfId="0" applyFont="1" applyBorder="1" applyAlignment="1">
      <alignment vertical="center" wrapText="1"/>
    </xf>
    <xf numFmtId="0" fontId="4" fillId="2" borderId="72" xfId="0" applyFont="1" applyFill="1" applyBorder="1" applyAlignment="1">
      <alignment vertical="center" wrapText="1"/>
    </xf>
    <xf numFmtId="0" fontId="95" fillId="0" borderId="10" xfId="0" applyFont="1" applyBorder="1" applyAlignment="1">
      <alignment vertical="center" wrapText="1"/>
    </xf>
    <xf numFmtId="0" fontId="85" fillId="15" borderId="4" xfId="0" applyFont="1" applyFill="1" applyBorder="1" applyAlignment="1">
      <alignment horizontal="center" vertical="center" wrapText="1"/>
    </xf>
    <xf numFmtId="0" fontId="94" fillId="0" borderId="4" xfId="0" applyFont="1" applyBorder="1" applyAlignment="1">
      <alignment horizontal="center" vertical="center" wrapText="1"/>
    </xf>
    <xf numFmtId="10" fontId="3" fillId="0" borderId="4" xfId="0" applyNumberFormat="1" applyFont="1" applyBorder="1" applyAlignment="1">
      <alignment horizontal="right" wrapText="1"/>
    </xf>
    <xf numFmtId="164" fontId="3" fillId="0" borderId="0" xfId="0" applyNumberFormat="1" applyFont="1" applyBorder="1" applyAlignment="1">
      <alignment horizontal="right" wrapText="1"/>
    </xf>
    <xf numFmtId="9" fontId="3" fillId="0" borderId="8" xfId="0" applyNumberFormat="1" applyFont="1" applyBorder="1" applyAlignment="1">
      <alignment horizontal="right" wrapText="1"/>
    </xf>
    <xf numFmtId="9" fontId="3" fillId="0" borderId="8" xfId="2" applyFont="1" applyBorder="1" applyAlignment="1">
      <alignment horizontal="right" wrapText="1"/>
    </xf>
    <xf numFmtId="0" fontId="95" fillId="0" borderId="73" xfId="0" applyFont="1" applyBorder="1" applyAlignment="1">
      <alignment vertical="center" wrapText="1"/>
    </xf>
    <xf numFmtId="3" fontId="3" fillId="0" borderId="73" xfId="0" applyNumberFormat="1" applyFont="1" applyBorder="1" applyAlignment="1">
      <alignment horizontal="right" wrapText="1"/>
    </xf>
    <xf numFmtId="9" fontId="3" fillId="0" borderId="72" xfId="0" applyNumberFormat="1" applyFont="1" applyBorder="1" applyAlignment="1">
      <alignment horizontal="right" wrapText="1"/>
    </xf>
    <xf numFmtId="0" fontId="54" fillId="4" borderId="23" xfId="0" applyFont="1" applyFill="1" applyBorder="1" applyAlignment="1">
      <alignment horizontal="left" vertical="top" wrapText="1"/>
    </xf>
    <xf numFmtId="0" fontId="54" fillId="4" borderId="22" xfId="0" applyFont="1" applyFill="1" applyBorder="1" applyAlignment="1">
      <alignment horizontal="left" vertical="top" wrapText="1"/>
    </xf>
    <xf numFmtId="0" fontId="36" fillId="2" borderId="50" xfId="0" applyFont="1" applyFill="1" applyBorder="1" applyAlignment="1">
      <alignment horizontal="left" vertical="center" wrapText="1"/>
    </xf>
    <xf numFmtId="0" fontId="72" fillId="4" borderId="22" xfId="0" applyFont="1" applyFill="1" applyBorder="1" applyAlignment="1">
      <alignment horizontal="left" vertical="top" wrapText="1"/>
    </xf>
    <xf numFmtId="0" fontId="43" fillId="12" borderId="62" xfId="0" applyNumberFormat="1" applyFont="1" applyFill="1" applyBorder="1" applyAlignment="1">
      <alignment horizontal="right" vertical="center"/>
    </xf>
    <xf numFmtId="0" fontId="43" fillId="10" borderId="62" xfId="0" applyNumberFormat="1" applyFont="1" applyFill="1" applyBorder="1" applyAlignment="1">
      <alignment horizontal="right" vertical="center"/>
    </xf>
    <xf numFmtId="0" fontId="42" fillId="12" borderId="0" xfId="0" applyFont="1" applyFill="1" applyBorder="1" applyAlignment="1">
      <alignment horizontal="left" vertical="center" wrapText="1" indent="1"/>
    </xf>
    <xf numFmtId="0" fontId="42" fillId="10" borderId="0" xfId="0" applyFont="1" applyFill="1" applyBorder="1" applyAlignment="1">
      <alignment horizontal="left" vertical="center" wrapText="1" indent="3"/>
    </xf>
    <xf numFmtId="0" fontId="42" fillId="12" borderId="0" xfId="0" applyFont="1" applyFill="1" applyBorder="1" applyAlignment="1">
      <alignment horizontal="left" vertical="center" wrapText="1" indent="3"/>
    </xf>
    <xf numFmtId="0" fontId="45" fillId="11" borderId="62" xfId="0" applyNumberFormat="1" applyFont="1" applyFill="1" applyBorder="1" applyAlignment="1">
      <alignment horizontal="right" vertical="center"/>
    </xf>
    <xf numFmtId="0" fontId="54" fillId="4" borderId="20" xfId="0" applyFont="1" applyFill="1" applyBorder="1" applyAlignment="1">
      <alignment horizontal="left" vertical="top" wrapText="1"/>
    </xf>
    <xf numFmtId="0" fontId="96" fillId="5" borderId="32" xfId="0" applyFont="1" applyFill="1" applyBorder="1" applyAlignment="1">
      <alignment horizontal="left" vertical="top" wrapText="1"/>
    </xf>
    <xf numFmtId="0" fontId="92" fillId="16" borderId="9" xfId="0" applyFont="1" applyFill="1" applyBorder="1" applyAlignment="1">
      <alignment vertical="center"/>
    </xf>
    <xf numFmtId="3" fontId="70" fillId="15" borderId="8" xfId="0" applyNumberFormat="1" applyFont="1" applyFill="1" applyBorder="1" applyAlignment="1">
      <alignment horizontal="center" wrapText="1"/>
    </xf>
    <xf numFmtId="3" fontId="70" fillId="15" borderId="9" xfId="0" applyNumberFormat="1" applyFont="1" applyFill="1" applyBorder="1" applyAlignment="1">
      <alignment horizontal="center" wrapText="1"/>
    </xf>
    <xf numFmtId="1" fontId="64" fillId="3" borderId="0" xfId="0" applyNumberFormat="1" applyFont="1" applyFill="1" applyBorder="1" applyAlignment="1">
      <alignment horizontal="center"/>
    </xf>
    <xf numFmtId="1" fontId="64" fillId="3" borderId="12" xfId="0" applyNumberFormat="1" applyFont="1" applyFill="1" applyBorder="1" applyAlignment="1">
      <alignment horizontal="center"/>
    </xf>
    <xf numFmtId="1" fontId="64" fillId="3" borderId="14" xfId="0" applyNumberFormat="1" applyFont="1" applyFill="1" applyBorder="1" applyAlignment="1">
      <alignment horizontal="center"/>
    </xf>
    <xf numFmtId="0" fontId="65" fillId="0" borderId="10" xfId="0" applyFont="1" applyBorder="1" applyAlignment="1">
      <alignment horizontal="left" indent="4"/>
    </xf>
    <xf numFmtId="3" fontId="65" fillId="0" borderId="55" xfId="0" applyNumberFormat="1" applyFont="1" applyBorder="1" applyAlignment="1">
      <alignment horizontal="right"/>
    </xf>
    <xf numFmtId="3" fontId="65" fillId="0" borderId="56" xfId="0" applyNumberFormat="1" applyFont="1" applyBorder="1" applyAlignment="1">
      <alignment horizontal="right"/>
    </xf>
    <xf numFmtId="164" fontId="65" fillId="0" borderId="57" xfId="2" applyNumberFormat="1" applyFont="1" applyBorder="1" applyAlignment="1">
      <alignment horizontal="right"/>
    </xf>
    <xf numFmtId="3" fontId="65" fillId="0" borderId="8" xfId="0" applyNumberFormat="1" applyFont="1" applyBorder="1" applyAlignment="1">
      <alignment horizontal="right"/>
    </xf>
    <xf numFmtId="164" fontId="65" fillId="0" borderId="102" xfId="2" applyNumberFormat="1" applyFont="1" applyBorder="1" applyAlignment="1">
      <alignment horizontal="right"/>
    </xf>
    <xf numFmtId="0" fontId="19" fillId="0" borderId="4" xfId="0" applyFont="1" applyBorder="1" applyAlignment="1"/>
    <xf numFmtId="0" fontId="27" fillId="15" borderId="0" xfId="8" applyFont="1" applyFill="1" applyBorder="1" applyAlignment="1">
      <alignment horizontal="center" vertical="center"/>
    </xf>
    <xf numFmtId="0" fontId="27" fillId="15" borderId="14" xfId="8" applyFont="1" applyFill="1" applyBorder="1" applyAlignment="1">
      <alignment horizontal="center" vertical="center" wrapText="1"/>
    </xf>
    <xf numFmtId="0" fontId="27" fillId="15" borderId="0" xfId="8" applyFont="1" applyFill="1" applyBorder="1" applyAlignment="1">
      <alignment horizontal="center" vertical="center" wrapText="1"/>
    </xf>
    <xf numFmtId="0" fontId="27" fillId="15" borderId="5" xfId="8" applyFont="1" applyFill="1" applyBorder="1" applyAlignment="1">
      <alignment horizontal="center" vertical="center" wrapText="1"/>
    </xf>
    <xf numFmtId="0" fontId="27" fillId="15" borderId="13" xfId="8" applyFont="1" applyFill="1" applyBorder="1" applyAlignment="1">
      <alignment horizontal="center" vertical="center" wrapText="1"/>
    </xf>
    <xf numFmtId="0" fontId="31" fillId="2" borderId="72" xfId="0" applyFont="1" applyFill="1" applyBorder="1"/>
    <xf numFmtId="3" fontId="30" fillId="2" borderId="7" xfId="0" applyNumberFormat="1" applyFont="1" applyFill="1" applyBorder="1"/>
    <xf numFmtId="3" fontId="30" fillId="2" borderId="72" xfId="0" applyNumberFormat="1" applyFont="1" applyFill="1" applyBorder="1"/>
    <xf numFmtId="164" fontId="30" fillId="2" borderId="7" xfId="20" applyNumberFormat="1" applyFont="1" applyFill="1" applyBorder="1"/>
    <xf numFmtId="164" fontId="30" fillId="2" borderId="73" xfId="20" applyNumberFormat="1" applyFont="1" applyFill="1" applyBorder="1"/>
    <xf numFmtId="164" fontId="30" fillId="2" borderId="72" xfId="20" applyNumberFormat="1" applyFont="1" applyFill="1" applyBorder="1"/>
    <xf numFmtId="0" fontId="2" fillId="0" borderId="72" xfId="1" applyBorder="1" applyAlignment="1">
      <alignment wrapText="1"/>
    </xf>
    <xf numFmtId="0" fontId="42" fillId="10" borderId="77" xfId="0" applyFont="1" applyFill="1" applyBorder="1" applyAlignment="1">
      <alignment horizontal="left" vertical="center" wrapText="1"/>
    </xf>
    <xf numFmtId="0" fontId="44" fillId="11" borderId="0" xfId="0" applyFont="1" applyFill="1" applyBorder="1" applyAlignment="1">
      <alignment horizontal="left" vertical="center" wrapText="1" indent="3"/>
    </xf>
    <xf numFmtId="0" fontId="42" fillId="12" borderId="64" xfId="0" applyFont="1" applyFill="1" applyBorder="1" applyAlignment="1">
      <alignment horizontal="center" vertical="center" wrapText="1"/>
    </xf>
    <xf numFmtId="0" fontId="97" fillId="12" borderId="100" xfId="0" applyFont="1" applyFill="1" applyBorder="1" applyAlignment="1">
      <alignment horizontal="center" wrapText="1"/>
    </xf>
    <xf numFmtId="3" fontId="98" fillId="2" borderId="7" xfId="0" applyNumberFormat="1" applyFont="1" applyFill="1" applyBorder="1"/>
    <xf numFmtId="0" fontId="97" fillId="12" borderId="60" xfId="0" applyFont="1" applyFill="1" applyBorder="1" applyAlignment="1">
      <alignment horizontal="center" wrapText="1"/>
    </xf>
    <xf numFmtId="0" fontId="97" fillId="12" borderId="101" xfId="0" applyFont="1" applyFill="1" applyBorder="1" applyAlignment="1">
      <alignment horizontal="center" vertical="center" wrapText="1"/>
    </xf>
    <xf numFmtId="0" fontId="99" fillId="0" borderId="0" xfId="0" applyFont="1" applyAlignment="1">
      <alignment wrapText="1"/>
    </xf>
    <xf numFmtId="3" fontId="100" fillId="15" borderId="9" xfId="0" applyNumberFormat="1" applyFont="1" applyFill="1" applyBorder="1" applyAlignment="1">
      <alignment horizontal="center" wrapText="1"/>
    </xf>
    <xf numFmtId="3" fontId="100" fillId="15" borderId="10" xfId="0" applyNumberFormat="1" applyFont="1" applyFill="1" applyBorder="1" applyAlignment="1">
      <alignment horizontal="center" wrapText="1"/>
    </xf>
    <xf numFmtId="0" fontId="2" fillId="0" borderId="97" xfId="1" applyBorder="1" applyAlignment="1">
      <alignment horizontal="right"/>
    </xf>
    <xf numFmtId="0" fontId="0" fillId="0" borderId="91" xfId="0" applyBorder="1" applyAlignment="1">
      <alignment horizontal="right"/>
    </xf>
    <xf numFmtId="165" fontId="0" fillId="0" borderId="92" xfId="0" applyNumberFormat="1" applyBorder="1" applyAlignment="1">
      <alignment horizontal="right"/>
    </xf>
    <xf numFmtId="164" fontId="0" fillId="0" borderId="92" xfId="2" applyNumberFormat="1" applyFont="1" applyBorder="1"/>
    <xf numFmtId="0" fontId="2" fillId="2" borderId="0" xfId="1" applyFill="1" applyAlignment="1">
      <alignment horizontal="left" vertical="top"/>
    </xf>
    <xf numFmtId="3" fontId="13" fillId="2" borderId="0" xfId="0" applyNumberFormat="1" applyFont="1" applyFill="1" applyBorder="1" applyAlignment="1">
      <alignment horizontal="center" vertical="center"/>
    </xf>
    <xf numFmtId="0" fontId="38" fillId="2" borderId="0" xfId="0" applyFont="1" applyFill="1" applyBorder="1" applyAlignment="1">
      <alignment horizontal="center" vertical="center"/>
    </xf>
    <xf numFmtId="0" fontId="20" fillId="4" borderId="103" xfId="1" applyFont="1" applyFill="1" applyBorder="1" applyAlignment="1">
      <alignment horizontal="left" vertical="top" wrapText="1"/>
    </xf>
    <xf numFmtId="0" fontId="20" fillId="4" borderId="103" xfId="0" applyFont="1" applyFill="1" applyBorder="1" applyAlignment="1">
      <alignment horizontal="left" vertical="top" wrapText="1"/>
    </xf>
    <xf numFmtId="165" fontId="20" fillId="4" borderId="104" xfId="15" applyNumberFormat="1" applyFont="1" applyFill="1" applyBorder="1" applyAlignment="1">
      <alignment horizontal="right" vertical="top" wrapText="1"/>
    </xf>
    <xf numFmtId="0" fontId="20" fillId="4" borderId="103" xfId="0" applyFont="1" applyFill="1" applyBorder="1" applyAlignment="1">
      <alignment horizontal="right" vertical="top" wrapText="1"/>
    </xf>
    <xf numFmtId="0" fontId="84" fillId="0" borderId="2" xfId="1" applyFont="1" applyFill="1" applyBorder="1" applyAlignment="1"/>
    <xf numFmtId="0" fontId="31" fillId="2" borderId="72" xfId="1" applyFont="1" applyFill="1" applyBorder="1" applyAlignment="1">
      <alignment wrapText="1"/>
    </xf>
    <xf numFmtId="3" fontId="30" fillId="2" borderId="7" xfId="1" applyNumberFormat="1" applyFont="1" applyFill="1" applyBorder="1" applyAlignment="1">
      <alignment wrapText="1"/>
    </xf>
    <xf numFmtId="3" fontId="30" fillId="2" borderId="72" xfId="1" applyNumberFormat="1" applyFont="1" applyFill="1" applyBorder="1" applyAlignment="1">
      <alignment horizontal="left"/>
    </xf>
    <xf numFmtId="3" fontId="30" fillId="2" borderId="7" xfId="1" applyNumberFormat="1" applyFont="1" applyFill="1" applyBorder="1" applyAlignment="1">
      <alignment horizontal="left"/>
    </xf>
    <xf numFmtId="0" fontId="6" fillId="0" borderId="6" xfId="0" applyFont="1" applyBorder="1" applyAlignment="1">
      <alignment horizontal="center" vertical="center" wrapText="1"/>
    </xf>
    <xf numFmtId="0" fontId="85" fillId="15" borderId="8" xfId="0" applyFont="1" applyFill="1" applyBorder="1" applyAlignment="1">
      <alignment horizontal="center" vertical="center" wrapText="1"/>
    </xf>
    <xf numFmtId="0" fontId="70" fillId="16" borderId="0" xfId="0" applyFont="1" applyFill="1" applyBorder="1" applyAlignment="1">
      <alignment horizontal="center" vertical="center" wrapText="1"/>
    </xf>
    <xf numFmtId="0" fontId="101" fillId="15" borderId="8" xfId="0" applyFont="1" applyFill="1" applyBorder="1" applyAlignment="1">
      <alignment horizontal="center" vertical="center" wrapText="1"/>
    </xf>
    <xf numFmtId="0" fontId="101" fillId="15" borderId="6" xfId="0" applyFont="1" applyFill="1" applyBorder="1" applyAlignment="1">
      <alignment horizontal="center" vertical="center" wrapText="1"/>
    </xf>
    <xf numFmtId="0" fontId="92" fillId="16" borderId="0" xfId="0" applyFont="1" applyFill="1" applyBorder="1" applyAlignment="1">
      <alignment horizontal="center" vertical="center" wrapText="1"/>
    </xf>
    <xf numFmtId="0" fontId="90" fillId="15" borderId="6" xfId="0" applyFont="1" applyFill="1" applyBorder="1" applyAlignment="1">
      <alignment vertical="center" wrapText="1"/>
    </xf>
    <xf numFmtId="0" fontId="51" fillId="0" borderId="106" xfId="0" applyFont="1" applyBorder="1" applyAlignment="1">
      <alignment horizontal="center" vertical="center" wrapText="1"/>
    </xf>
    <xf numFmtId="0" fontId="51" fillId="0" borderId="6"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106" xfId="0" applyFont="1" applyBorder="1" applyAlignment="1">
      <alignment horizontal="center" vertical="center" wrapText="1"/>
    </xf>
    <xf numFmtId="0" fontId="51" fillId="0" borderId="54" xfId="0" applyFont="1" applyBorder="1" applyAlignment="1">
      <alignment horizontal="center" vertical="center" wrapText="1"/>
    </xf>
    <xf numFmtId="0" fontId="6" fillId="0" borderId="13" xfId="0" applyFont="1" applyBorder="1" applyAlignment="1">
      <alignment horizontal="center" vertical="center" wrapText="1"/>
    </xf>
    <xf numFmtId="0" fontId="83" fillId="12" borderId="61" xfId="0" applyFont="1" applyFill="1" applyBorder="1" applyAlignment="1">
      <alignment horizontal="center" wrapText="1"/>
    </xf>
    <xf numFmtId="0" fontId="73" fillId="12" borderId="100" xfId="0" applyFont="1" applyFill="1" applyBorder="1" applyAlignment="1">
      <alignment horizontal="center" wrapText="1"/>
    </xf>
    <xf numFmtId="0" fontId="102" fillId="12" borderId="65" xfId="0" applyFont="1" applyFill="1" applyBorder="1" applyAlignment="1">
      <alignment wrapText="1"/>
    </xf>
    <xf numFmtId="0" fontId="73" fillId="12" borderId="67" xfId="0" applyFont="1" applyFill="1" applyBorder="1" applyAlignment="1">
      <alignment wrapText="1"/>
    </xf>
    <xf numFmtId="0" fontId="73" fillId="12" borderId="101" xfId="0" applyFont="1" applyFill="1" applyBorder="1" applyAlignment="1">
      <alignment horizontal="center" wrapText="1"/>
    </xf>
    <xf numFmtId="0" fontId="102" fillId="12" borderId="60" xfId="0" applyFont="1" applyFill="1" applyBorder="1" applyAlignment="1">
      <alignment horizontal="center" wrapText="1"/>
    </xf>
    <xf numFmtId="0" fontId="102" fillId="12" borderId="61" xfId="0" applyFont="1" applyFill="1" applyBorder="1" applyAlignment="1">
      <alignment horizontal="center" wrapText="1"/>
    </xf>
    <xf numFmtId="0" fontId="102" fillId="10" borderId="77" xfId="0" applyFont="1" applyFill="1" applyBorder="1" applyAlignment="1">
      <alignment horizontal="left" vertical="center" wrapText="1"/>
    </xf>
    <xf numFmtId="3" fontId="68" fillId="4" borderId="20" xfId="0" applyNumberFormat="1" applyFont="1" applyFill="1" applyBorder="1" applyAlignment="1" applyProtection="1">
      <alignment vertical="top" wrapText="1"/>
    </xf>
    <xf numFmtId="2" fontId="68" fillId="4" borderId="20" xfId="0" applyNumberFormat="1" applyFont="1" applyFill="1" applyBorder="1" applyAlignment="1" applyProtection="1">
      <alignment horizontal="left" vertical="top" wrapText="1"/>
    </xf>
    <xf numFmtId="10" fontId="68" fillId="4" borderId="20" xfId="0" applyNumberFormat="1" applyFont="1" applyFill="1" applyBorder="1" applyAlignment="1" applyProtection="1">
      <alignment horizontal="left" vertical="top" wrapText="1"/>
    </xf>
    <xf numFmtId="0" fontId="102" fillId="12" borderId="0" xfId="0" applyFont="1" applyFill="1" applyBorder="1" applyAlignment="1">
      <alignment horizontal="left" vertical="center" wrapText="1"/>
    </xf>
    <xf numFmtId="2" fontId="72" fillId="4" borderId="20" xfId="0" applyNumberFormat="1" applyFont="1" applyFill="1" applyBorder="1" applyAlignment="1" applyProtection="1">
      <alignment vertical="top" wrapText="1"/>
    </xf>
    <xf numFmtId="0" fontId="102" fillId="10" borderId="0" xfId="0" applyFont="1" applyFill="1" applyBorder="1" applyAlignment="1">
      <alignment horizontal="left" vertical="center" wrapText="1" indent="1"/>
    </xf>
    <xf numFmtId="0" fontId="68" fillId="4" borderId="20" xfId="0" applyNumberFormat="1" applyFont="1" applyFill="1" applyBorder="1" applyAlignment="1" applyProtection="1">
      <alignment vertical="top" wrapText="1"/>
    </xf>
    <xf numFmtId="0" fontId="102" fillId="12" borderId="0" xfId="0" applyFont="1" applyFill="1" applyBorder="1" applyAlignment="1">
      <alignment horizontal="left" vertical="center" wrapText="1" indent="1"/>
    </xf>
    <xf numFmtId="0" fontId="102" fillId="10" borderId="0" xfId="0" applyFont="1" applyFill="1" applyBorder="1" applyAlignment="1">
      <alignment horizontal="left" vertical="center" wrapText="1"/>
    </xf>
    <xf numFmtId="2" fontId="68" fillId="4" borderId="20" xfId="0" applyNumberFormat="1" applyFont="1" applyFill="1" applyBorder="1" applyAlignment="1" applyProtection="1">
      <alignment vertical="top" wrapText="1"/>
    </xf>
    <xf numFmtId="0" fontId="102" fillId="12" borderId="0" xfId="0" applyFont="1" applyFill="1" applyBorder="1" applyAlignment="1">
      <alignment horizontal="left" vertical="center" wrapText="1" indent="3"/>
    </xf>
    <xf numFmtId="0" fontId="102" fillId="10" borderId="0" xfId="0" applyFont="1" applyFill="1" applyBorder="1" applyAlignment="1">
      <alignment horizontal="left" vertical="center" wrapText="1" indent="4"/>
    </xf>
    <xf numFmtId="0" fontId="102" fillId="12" borderId="0" xfId="0" applyFont="1" applyFill="1" applyBorder="1" applyAlignment="1">
      <alignment horizontal="left" vertical="center" wrapText="1" indent="4"/>
    </xf>
    <xf numFmtId="0" fontId="102" fillId="10" borderId="0" xfId="0" applyFont="1" applyFill="1" applyBorder="1" applyAlignment="1">
      <alignment horizontal="left" vertical="center" wrapText="1" indent="3"/>
    </xf>
    <xf numFmtId="0" fontId="102" fillId="10" borderId="105" xfId="0" applyFont="1" applyFill="1" applyBorder="1" applyAlignment="1">
      <alignment horizontal="left" vertical="center" wrapText="1" indent="4"/>
    </xf>
    <xf numFmtId="0" fontId="90" fillId="15" borderId="6" xfId="0" applyFont="1" applyFill="1" applyBorder="1" applyAlignment="1">
      <alignment horizontal="center" vertical="center" wrapText="1"/>
    </xf>
    <xf numFmtId="0" fontId="104" fillId="0" borderId="6" xfId="0" applyFont="1" applyBorder="1" applyAlignment="1">
      <alignment horizontal="left" vertical="center" wrapText="1"/>
    </xf>
    <xf numFmtId="0" fontId="66" fillId="0" borderId="6" xfId="0" applyNumberFormat="1" applyFont="1" applyBorder="1" applyAlignment="1">
      <alignment horizontal="center" vertical="center" wrapText="1"/>
    </xf>
    <xf numFmtId="10" fontId="66" fillId="0" borderId="4" xfId="0" applyNumberFormat="1" applyFont="1" applyBorder="1" applyAlignment="1">
      <alignment horizontal="center" vertical="center" wrapText="1"/>
    </xf>
    <xf numFmtId="0" fontId="104" fillId="0" borderId="6" xfId="0" applyFont="1" applyBorder="1" applyAlignment="1">
      <alignment horizontal="center" vertical="center" wrapText="1"/>
    </xf>
    <xf numFmtId="0" fontId="104" fillId="0" borderId="13" xfId="0" applyFont="1" applyBorder="1" applyAlignment="1">
      <alignment horizontal="left" vertical="center" wrapText="1"/>
    </xf>
    <xf numFmtId="0" fontId="66" fillId="0" borderId="13" xfId="0" applyNumberFormat="1" applyFont="1" applyBorder="1" applyAlignment="1">
      <alignment horizontal="center" vertical="center" wrapText="1"/>
    </xf>
    <xf numFmtId="10" fontId="66" fillId="0" borderId="0" xfId="0" applyNumberFormat="1" applyFont="1" applyBorder="1" applyAlignment="1">
      <alignment horizontal="center" vertical="center" wrapText="1"/>
    </xf>
    <xf numFmtId="0" fontId="70" fillId="16" borderId="0" xfId="0" applyFont="1" applyFill="1" applyAlignment="1">
      <alignment wrapText="1"/>
    </xf>
    <xf numFmtId="0" fontId="66" fillId="0" borderId="33" xfId="0" applyFont="1" applyBorder="1" applyAlignment="1">
      <alignment horizontal="center"/>
    </xf>
    <xf numFmtId="0" fontId="67" fillId="0" borderId="0" xfId="1" applyFont="1" applyAlignment="1">
      <alignment horizontal="center"/>
    </xf>
    <xf numFmtId="0" fontId="69" fillId="0" borderId="0" xfId="0" applyFont="1" applyAlignment="1">
      <alignment horizontal="center"/>
    </xf>
    <xf numFmtId="0" fontId="69" fillId="15" borderId="68" xfId="0" applyFont="1" applyFill="1" applyBorder="1" applyAlignment="1">
      <alignment horizontal="center" wrapText="1"/>
    </xf>
    <xf numFmtId="0" fontId="69" fillId="15" borderId="107" xfId="0" applyFont="1" applyFill="1" applyBorder="1" applyAlignment="1">
      <alignment horizontal="center" wrapText="1"/>
    </xf>
    <xf numFmtId="0" fontId="70" fillId="15" borderId="0" xfId="0" applyFont="1" applyFill="1" applyAlignment="1">
      <alignment horizontal="left" wrapText="1"/>
    </xf>
    <xf numFmtId="0" fontId="69" fillId="15" borderId="99" xfId="0" applyFont="1" applyFill="1" applyBorder="1" applyAlignment="1">
      <alignment wrapText="1"/>
    </xf>
    <xf numFmtId="0" fontId="69" fillId="15" borderId="68" xfId="0" applyFont="1" applyFill="1" applyBorder="1" applyAlignment="1">
      <alignment wrapText="1"/>
    </xf>
    <xf numFmtId="0" fontId="66" fillId="0" borderId="92" xfId="0" applyFont="1" applyBorder="1" applyAlignment="1">
      <alignment horizontal="center"/>
    </xf>
    <xf numFmtId="0" fontId="66" fillId="0" borderId="33" xfId="0" applyNumberFormat="1" applyFont="1" applyBorder="1" applyAlignment="1">
      <alignment horizontal="center"/>
    </xf>
    <xf numFmtId="0" fontId="66" fillId="0" borderId="92" xfId="0" applyNumberFormat="1" applyFont="1" applyBorder="1" applyAlignment="1">
      <alignment horizontal="center"/>
    </xf>
    <xf numFmtId="0" fontId="50" fillId="0" borderId="0" xfId="0" applyFont="1" applyFill="1" applyBorder="1" applyAlignment="1">
      <alignment vertical="center" wrapText="1"/>
    </xf>
    <xf numFmtId="0" fontId="65" fillId="0" borderId="12" xfId="0" applyFont="1" applyFill="1" applyBorder="1" applyAlignment="1">
      <alignment vertical="center" wrapText="1"/>
    </xf>
    <xf numFmtId="0" fontId="3" fillId="0" borderId="4" xfId="0" applyFont="1" applyBorder="1" applyAlignment="1">
      <alignment vertical="center" wrapText="1"/>
    </xf>
    <xf numFmtId="0" fontId="1" fillId="15" borderId="9" xfId="0" applyFont="1" applyFill="1" applyBorder="1" applyAlignment="1">
      <alignment vertical="center" wrapText="1"/>
    </xf>
    <xf numFmtId="0" fontId="6" fillId="0" borderId="1" xfId="0" applyFont="1" applyBorder="1" applyAlignment="1">
      <alignment vertical="center" wrapText="1"/>
    </xf>
    <xf numFmtId="0" fontId="3" fillId="0" borderId="0" xfId="0" applyFont="1" applyBorder="1" applyAlignment="1">
      <alignment vertical="center" wrapText="1"/>
    </xf>
    <xf numFmtId="0" fontId="105" fillId="15" borderId="4" xfId="0" applyFont="1" applyFill="1" applyBorder="1" applyAlignment="1">
      <alignment vertical="center" wrapText="1"/>
    </xf>
    <xf numFmtId="0" fontId="106" fillId="0" borderId="10" xfId="0" applyFont="1" applyBorder="1" applyAlignment="1">
      <alignment vertical="center" wrapText="1"/>
    </xf>
    <xf numFmtId="0" fontId="70" fillId="15" borderId="78" xfId="0" applyFont="1" applyFill="1" applyBorder="1" applyAlignment="1">
      <alignment wrapText="1"/>
    </xf>
    <xf numFmtId="0" fontId="70" fillId="16" borderId="71" xfId="0" applyFont="1" applyFill="1" applyBorder="1" applyAlignment="1"/>
    <xf numFmtId="0" fontId="92" fillId="16" borderId="71" xfId="0" applyFont="1" applyFill="1" applyBorder="1" applyAlignment="1"/>
    <xf numFmtId="0" fontId="66" fillId="0" borderId="92" xfId="0" applyFont="1" applyBorder="1"/>
    <xf numFmtId="0" fontId="64" fillId="0" borderId="5"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14" xfId="0" applyFont="1" applyBorder="1" applyAlignment="1">
      <alignment horizontal="center" vertical="center" wrapText="1"/>
    </xf>
    <xf numFmtId="3" fontId="65" fillId="0" borderId="13" xfId="0" applyNumberFormat="1" applyFont="1" applyBorder="1" applyAlignment="1">
      <alignment horizontal="center" vertical="center" wrapText="1"/>
    </xf>
    <xf numFmtId="3" fontId="65" fillId="0" borderId="0" xfId="0" applyNumberFormat="1" applyFont="1" applyBorder="1" applyAlignment="1">
      <alignment horizontal="center" vertical="center" wrapText="1"/>
    </xf>
    <xf numFmtId="0" fontId="101" fillId="15" borderId="0" xfId="0" applyFont="1" applyFill="1" applyBorder="1" applyAlignment="1">
      <alignment horizontal="center" vertical="center" wrapText="1"/>
    </xf>
    <xf numFmtId="0" fontId="100" fillId="15" borderId="0" xfId="0" applyFont="1" applyFill="1" applyBorder="1" applyAlignment="1">
      <alignment horizontal="center" vertical="center" wrapText="1"/>
    </xf>
    <xf numFmtId="0" fontId="94" fillId="0" borderId="6" xfId="0" applyFont="1" applyBorder="1" applyAlignment="1">
      <alignment vertical="center" wrapText="1"/>
    </xf>
    <xf numFmtId="0" fontId="66" fillId="0" borderId="8" xfId="0" applyFont="1" applyBorder="1" applyAlignment="1">
      <alignment vertical="center" wrapText="1"/>
    </xf>
    <xf numFmtId="0" fontId="66" fillId="0" borderId="9" xfId="0" applyFont="1" applyBorder="1" applyAlignment="1">
      <alignment vertical="center" wrapText="1"/>
    </xf>
    <xf numFmtId="0" fontId="66" fillId="0" borderId="10" xfId="0" applyFont="1" applyBorder="1" applyAlignment="1">
      <alignment vertical="center" wrapText="1"/>
    </xf>
    <xf numFmtId="0" fontId="65" fillId="0" borderId="1" xfId="0" applyFont="1" applyFill="1" applyBorder="1" applyAlignment="1">
      <alignment horizontal="left" vertical="center" wrapText="1"/>
    </xf>
    <xf numFmtId="0" fontId="94" fillId="0" borderId="5" xfId="0" applyFont="1" applyBorder="1" applyAlignment="1">
      <alignment vertical="center" wrapText="1"/>
    </xf>
    <xf numFmtId="0" fontId="94" fillId="0" borderId="4" xfId="0" applyFont="1" applyBorder="1" applyAlignment="1">
      <alignment vertical="center" wrapText="1"/>
    </xf>
    <xf numFmtId="0" fontId="26" fillId="0" borderId="9" xfId="0" applyFont="1" applyBorder="1" applyAlignment="1">
      <alignment vertical="center" wrapText="1"/>
    </xf>
    <xf numFmtId="0" fontId="26" fillId="0" borderId="10" xfId="0" applyFont="1" applyBorder="1" applyAlignment="1">
      <alignment vertical="center" wrapText="1"/>
    </xf>
    <xf numFmtId="0" fontId="2" fillId="0" borderId="72" xfId="1" applyBorder="1" applyAlignment="1">
      <alignment vertical="center" wrapText="1"/>
    </xf>
    <xf numFmtId="0" fontId="85" fillId="15" borderId="7" xfId="0" applyFont="1" applyFill="1" applyBorder="1" applyAlignment="1">
      <alignment vertical="center" wrapText="1"/>
    </xf>
    <xf numFmtId="0" fontId="85" fillId="15" borderId="1" xfId="0" applyFont="1" applyFill="1" applyBorder="1" applyAlignment="1">
      <alignment vertical="center" wrapText="1"/>
    </xf>
    <xf numFmtId="0" fontId="66" fillId="0" borderId="6" xfId="0" applyFont="1" applyBorder="1" applyAlignment="1">
      <alignment vertical="center" wrapText="1"/>
    </xf>
    <xf numFmtId="0" fontId="66" fillId="0" borderId="4" xfId="0" applyFont="1" applyBorder="1" applyAlignment="1">
      <alignment vertical="center" wrapText="1"/>
    </xf>
    <xf numFmtId="0" fontId="66" fillId="0" borderId="13" xfId="0" applyFont="1" applyBorder="1" applyAlignment="1">
      <alignment vertical="center" wrapText="1"/>
    </xf>
    <xf numFmtId="0" fontId="66" fillId="0" borderId="0" xfId="0" applyFont="1" applyBorder="1" applyAlignment="1">
      <alignment vertical="center" wrapText="1"/>
    </xf>
    <xf numFmtId="0" fontId="90" fillId="15" borderId="13" xfId="0" applyFont="1" applyFill="1" applyBorder="1" applyAlignment="1">
      <alignment vertical="center" wrapText="1"/>
    </xf>
    <xf numFmtId="0" fontId="85" fillId="15" borderId="3" xfId="0" applyFont="1" applyFill="1" applyBorder="1" applyAlignment="1">
      <alignment vertical="center" wrapText="1"/>
    </xf>
    <xf numFmtId="0" fontId="85" fillId="15" borderId="3" xfId="0" applyFont="1" applyFill="1" applyBorder="1" applyAlignment="1">
      <alignment horizontal="center" vertical="center" wrapText="1"/>
    </xf>
    <xf numFmtId="0" fontId="90" fillId="15" borderId="4" xfId="0" applyFont="1" applyFill="1" applyBorder="1" applyAlignment="1">
      <alignment vertical="center" wrapText="1"/>
    </xf>
    <xf numFmtId="0" fontId="66" fillId="0" borderId="15" xfId="0" applyFont="1" applyBorder="1" applyAlignment="1">
      <alignment vertical="center" wrapText="1"/>
    </xf>
    <xf numFmtId="164" fontId="66" fillId="0" borderId="6" xfId="2" applyNumberFormat="1" applyFont="1" applyBorder="1" applyAlignment="1">
      <alignment vertical="center" wrapText="1"/>
    </xf>
    <xf numFmtId="164" fontId="66" fillId="0" borderId="4" xfId="2" applyNumberFormat="1" applyFont="1" applyBorder="1" applyAlignment="1">
      <alignment vertical="center" wrapText="1"/>
    </xf>
    <xf numFmtId="0" fontId="66" fillId="0" borderId="9" xfId="0" applyFont="1" applyBorder="1" applyAlignment="1">
      <alignment horizontal="left" vertical="center" wrapText="1"/>
    </xf>
    <xf numFmtId="0" fontId="66" fillId="0" borderId="72" xfId="0" applyFont="1" applyBorder="1" applyAlignment="1">
      <alignment horizontal="left" vertical="center" wrapText="1"/>
    </xf>
    <xf numFmtId="0" fontId="66" fillId="0" borderId="7" xfId="0" applyFont="1" applyBorder="1" applyAlignment="1">
      <alignment vertical="center" wrapText="1"/>
    </xf>
    <xf numFmtId="164" fontId="66" fillId="0" borderId="13" xfId="2" applyNumberFormat="1" applyFont="1" applyBorder="1" applyAlignment="1">
      <alignment vertical="center" wrapText="1"/>
    </xf>
    <xf numFmtId="164" fontId="66" fillId="0" borderId="0" xfId="2" applyNumberFormat="1" applyFont="1" applyBorder="1" applyAlignment="1">
      <alignment vertical="center" wrapText="1"/>
    </xf>
    <xf numFmtId="0" fontId="69" fillId="18" borderId="74" xfId="0" applyNumberFormat="1" applyFont="1" applyFill="1" applyBorder="1" applyAlignment="1">
      <alignment horizontal="center" vertical="top" wrapText="1"/>
    </xf>
    <xf numFmtId="0" fontId="69" fillId="18" borderId="33" xfId="0" applyNumberFormat="1" applyFont="1" applyFill="1" applyBorder="1" applyAlignment="1">
      <alignment horizontal="center" vertical="top" wrapText="1"/>
    </xf>
    <xf numFmtId="0" fontId="69" fillId="18" borderId="39" xfId="0" applyFont="1" applyFill="1" applyBorder="1" applyAlignment="1">
      <alignment horizontal="center" vertical="top" wrapText="1"/>
    </xf>
    <xf numFmtId="49" fontId="66" fillId="0" borderId="91" xfId="0" applyNumberFormat="1" applyFont="1" applyFill="1" applyBorder="1" applyAlignment="1">
      <alignment vertical="top"/>
    </xf>
    <xf numFmtId="49" fontId="66" fillId="0" borderId="92" xfId="0" applyNumberFormat="1" applyFont="1" applyFill="1" applyBorder="1" applyAlignment="1">
      <alignment vertical="top"/>
    </xf>
    <xf numFmtId="0" fontId="68" fillId="0" borderId="92" xfId="41" applyNumberFormat="1" applyFont="1" applyFill="1" applyBorder="1" applyAlignment="1">
      <alignment horizontal="left" vertical="top"/>
    </xf>
    <xf numFmtId="0" fontId="68" fillId="0" borderId="92" xfId="41" applyFont="1" applyFill="1" applyBorder="1" applyAlignment="1">
      <alignment horizontal="left" vertical="top" readingOrder="1"/>
    </xf>
    <xf numFmtId="0" fontId="66" fillId="0" borderId="92" xfId="0" applyNumberFormat="1" applyFont="1" applyFill="1" applyBorder="1" applyAlignment="1">
      <alignment vertical="top"/>
    </xf>
    <xf numFmtId="0" fontId="55" fillId="17" borderId="0" xfId="0" applyFont="1" applyFill="1" applyAlignment="1"/>
    <xf numFmtId="0" fontId="108" fillId="17" borderId="0" xfId="0" applyFont="1" applyFill="1" applyAlignment="1"/>
    <xf numFmtId="49" fontId="66" fillId="0" borderId="44" xfId="0" applyNumberFormat="1" applyFont="1" applyFill="1" applyBorder="1" applyAlignment="1">
      <alignment vertical="top"/>
    </xf>
    <xf numFmtId="0" fontId="66" fillId="0" borderId="0" xfId="0" applyFont="1" applyBorder="1"/>
    <xf numFmtId="49" fontId="66" fillId="0" borderId="0" xfId="0" applyNumberFormat="1" applyFont="1" applyAlignment="1">
      <alignment vertical="top"/>
    </xf>
    <xf numFmtId="0" fontId="72" fillId="0" borderId="0" xfId="0" applyFont="1"/>
    <xf numFmtId="0" fontId="62" fillId="0" borderId="0" xfId="0" applyFont="1" applyAlignment="1">
      <alignment horizontal="center" wrapText="1"/>
    </xf>
    <xf numFmtId="0" fontId="39" fillId="15" borderId="7" xfId="0" applyFont="1" applyFill="1" applyBorder="1" applyAlignment="1">
      <alignment vertical="center" wrapText="1"/>
    </xf>
    <xf numFmtId="0" fontId="39" fillId="15" borderId="12" xfId="0" applyFont="1" applyFill="1" applyBorder="1" applyAlignment="1">
      <alignment vertical="center" wrapText="1"/>
    </xf>
    <xf numFmtId="0" fontId="109" fillId="15" borderId="72" xfId="0" applyFont="1" applyFill="1" applyBorder="1" applyAlignment="1">
      <alignment vertical="center" wrapText="1"/>
    </xf>
    <xf numFmtId="0" fontId="80" fillId="0" borderId="0" xfId="0" applyFont="1" applyBorder="1" applyAlignment="1">
      <alignment vertical="center" wrapText="1"/>
    </xf>
    <xf numFmtId="0" fontId="66" fillId="0" borderId="0" xfId="0" applyFont="1" applyAlignment="1"/>
    <xf numFmtId="0" fontId="0" fillId="0" borderId="12" xfId="0" applyFont="1" applyBorder="1" applyAlignment="1">
      <alignment vertical="center" wrapText="1"/>
    </xf>
    <xf numFmtId="0" fontId="110" fillId="9" borderId="13" xfId="0" applyFont="1" applyFill="1" applyBorder="1" applyAlignment="1">
      <alignment horizontal="center" vertical="center" wrapText="1"/>
    </xf>
    <xf numFmtId="0" fontId="65" fillId="15" borderId="14" xfId="0" applyFont="1" applyFill="1" applyBorder="1" applyAlignment="1">
      <alignment horizontal="center" vertical="center"/>
    </xf>
    <xf numFmtId="0" fontId="65" fillId="15" borderId="12" xfId="0" applyFont="1" applyFill="1" applyBorder="1" applyAlignment="1">
      <alignment horizontal="center" vertical="center"/>
    </xf>
    <xf numFmtId="0" fontId="65" fillId="15" borderId="13" xfId="0" applyFont="1" applyFill="1" applyBorder="1" applyAlignment="1">
      <alignment horizontal="center" vertical="center"/>
    </xf>
    <xf numFmtId="0" fontId="69" fillId="15" borderId="74" xfId="6" applyFont="1" applyFill="1" applyBorder="1"/>
    <xf numFmtId="0" fontId="69" fillId="15" borderId="33" xfId="6" applyFont="1" applyFill="1" applyBorder="1"/>
    <xf numFmtId="3" fontId="69" fillId="15" borderId="33" xfId="6" applyNumberFormat="1" applyFont="1" applyFill="1" applyBorder="1" applyAlignment="1">
      <alignment horizontal="center" wrapText="1"/>
    </xf>
    <xf numFmtId="0" fontId="51" fillId="16" borderId="12" xfId="0" applyFont="1" applyFill="1" applyBorder="1" applyAlignment="1">
      <alignment horizontal="center" vertical="center"/>
    </xf>
    <xf numFmtId="0" fontId="20" fillId="16" borderId="84" xfId="0" applyFont="1" applyFill="1" applyBorder="1" applyAlignment="1">
      <alignment horizontal="center" vertical="top" wrapText="1"/>
    </xf>
    <xf numFmtId="0" fontId="20" fillId="15" borderId="18" xfId="0" applyFont="1" applyFill="1" applyBorder="1" applyAlignment="1">
      <alignment horizontal="left" vertical="top" wrapText="1"/>
    </xf>
    <xf numFmtId="0" fontId="20" fillId="15" borderId="19" xfId="0" applyFont="1" applyFill="1" applyBorder="1" applyAlignment="1">
      <alignment horizontal="left" vertical="top" wrapText="1"/>
    </xf>
    <xf numFmtId="14" fontId="12" fillId="15" borderId="92" xfId="3" applyNumberFormat="1" applyFont="1" applyFill="1" applyBorder="1" applyAlignment="1">
      <alignment horizontal="right"/>
    </xf>
    <xf numFmtId="0" fontId="65" fillId="3" borderId="47" xfId="12" applyFont="1" applyFill="1" applyBorder="1"/>
    <xf numFmtId="0" fontId="78" fillId="15" borderId="59" xfId="0" applyFont="1" applyFill="1" applyBorder="1" applyAlignment="1">
      <alignment horizontal="center" vertical="center" wrapText="1"/>
    </xf>
    <xf numFmtId="0" fontId="107" fillId="15" borderId="9" xfId="0" applyFont="1" applyFill="1" applyBorder="1" applyAlignment="1">
      <alignment horizontal="center" vertical="center" wrapText="1"/>
    </xf>
    <xf numFmtId="0" fontId="69" fillId="15" borderId="87" xfId="0" applyFont="1" applyFill="1" applyBorder="1" applyAlignment="1">
      <alignment horizontal="center" vertical="center"/>
    </xf>
    <xf numFmtId="0" fontId="111" fillId="15" borderId="59" xfId="0" applyFont="1" applyFill="1" applyBorder="1" applyAlignment="1">
      <alignment horizontal="center" vertical="top" wrapText="1"/>
    </xf>
    <xf numFmtId="0" fontId="82" fillId="16" borderId="74" xfId="0" applyFont="1" applyFill="1" applyBorder="1" applyAlignment="1">
      <alignment horizontal="center"/>
    </xf>
    <xf numFmtId="0" fontId="82" fillId="16" borderId="39" xfId="0" applyFont="1" applyFill="1" applyBorder="1" applyAlignment="1">
      <alignment horizontal="center"/>
    </xf>
    <xf numFmtId="0" fontId="82" fillId="15" borderId="33" xfId="0" applyFont="1" applyFill="1" applyBorder="1" applyAlignment="1">
      <alignment horizontal="center"/>
    </xf>
    <xf numFmtId="3" fontId="34" fillId="15" borderId="79" xfId="0" applyNumberFormat="1" applyFont="1" applyFill="1" applyBorder="1"/>
    <xf numFmtId="3" fontId="0" fillId="15" borderId="0" xfId="0" applyNumberFormat="1" applyFill="1" applyBorder="1"/>
    <xf numFmtId="3" fontId="0" fillId="15" borderId="27" xfId="0" applyNumberFormat="1" applyFill="1" applyBorder="1"/>
    <xf numFmtId="3" fontId="0" fillId="15" borderId="16" xfId="0" applyNumberFormat="1" applyFill="1" applyBorder="1"/>
    <xf numFmtId="3" fontId="0" fillId="15" borderId="44" xfId="0" applyNumberFormat="1" applyFill="1" applyBorder="1"/>
    <xf numFmtId="3" fontId="34" fillId="15" borderId="0" xfId="0" applyNumberFormat="1" applyFont="1" applyFill="1" applyBorder="1"/>
    <xf numFmtId="3" fontId="0" fillId="15" borderId="33" xfId="0" applyNumberFormat="1" applyFill="1" applyBorder="1"/>
    <xf numFmtId="3" fontId="0" fillId="15" borderId="68" xfId="0" applyNumberFormat="1" applyFill="1" applyBorder="1"/>
    <xf numFmtId="3" fontId="0" fillId="15" borderId="69" xfId="0" applyNumberFormat="1" applyFill="1" applyBorder="1"/>
    <xf numFmtId="0" fontId="83" fillId="15" borderId="33" xfId="0" applyFont="1" applyFill="1" applyBorder="1" applyAlignment="1">
      <alignment horizontal="center"/>
    </xf>
    <xf numFmtId="3" fontId="66" fillId="15" borderId="46" xfId="0" applyNumberFormat="1" applyFont="1" applyFill="1" applyBorder="1"/>
    <xf numFmtId="3" fontId="66" fillId="15" borderId="16" xfId="0" applyNumberFormat="1" applyFont="1" applyFill="1" applyBorder="1"/>
    <xf numFmtId="3" fontId="66" fillId="15" borderId="70" xfId="0" applyNumberFormat="1" applyFont="1" applyFill="1" applyBorder="1"/>
    <xf numFmtId="3" fontId="66" fillId="15" borderId="27" xfId="0" applyNumberFormat="1" applyFont="1" applyFill="1" applyBorder="1"/>
    <xf numFmtId="3" fontId="66" fillId="15" borderId="44" xfId="0" applyNumberFormat="1" applyFont="1" applyFill="1" applyBorder="1"/>
    <xf numFmtId="0" fontId="83" fillId="16" borderId="74" xfId="0" applyFont="1" applyFill="1" applyBorder="1" applyAlignment="1">
      <alignment horizontal="center"/>
    </xf>
    <xf numFmtId="0" fontId="83" fillId="16" borderId="39" xfId="0" applyFont="1" applyFill="1" applyBorder="1" applyAlignment="1">
      <alignment horizontal="center"/>
    </xf>
    <xf numFmtId="0" fontId="69" fillId="16" borderId="74" xfId="0" applyFont="1" applyFill="1" applyBorder="1" applyAlignment="1">
      <alignment horizontal="center"/>
    </xf>
    <xf numFmtId="164" fontId="69" fillId="16" borderId="39" xfId="0" applyNumberFormat="1" applyFont="1" applyFill="1" applyBorder="1" applyAlignment="1">
      <alignment horizontal="center"/>
    </xf>
    <xf numFmtId="0" fontId="69" fillId="15" borderId="33" xfId="0" applyFont="1" applyFill="1" applyBorder="1" applyAlignment="1">
      <alignment horizontal="center"/>
    </xf>
    <xf numFmtId="3" fontId="65" fillId="15" borderId="46" xfId="0" applyNumberFormat="1" applyFont="1" applyFill="1" applyBorder="1"/>
    <xf numFmtId="3" fontId="65" fillId="15" borderId="16" xfId="0" applyNumberFormat="1" applyFont="1" applyFill="1" applyBorder="1"/>
    <xf numFmtId="3" fontId="65" fillId="15" borderId="70" xfId="0" applyNumberFormat="1" applyFont="1" applyFill="1" applyBorder="1"/>
    <xf numFmtId="3" fontId="65" fillId="15" borderId="44" xfId="0" applyNumberFormat="1" applyFont="1" applyFill="1" applyBorder="1"/>
    <xf numFmtId="3" fontId="65" fillId="15" borderId="68" xfId="0" applyNumberFormat="1" applyFont="1" applyFill="1" applyBorder="1"/>
    <xf numFmtId="3" fontId="65" fillId="15" borderId="33" xfId="0" applyNumberFormat="1" applyFont="1" applyFill="1" applyBorder="1"/>
    <xf numFmtId="0" fontId="2" fillId="0" borderId="91" xfId="1" applyFill="1" applyBorder="1" applyAlignment="1">
      <alignment horizontal="right"/>
    </xf>
    <xf numFmtId="164" fontId="0" fillId="0" borderId="97" xfId="2" applyNumberFormat="1" applyFont="1" applyFill="1" applyBorder="1" applyAlignment="1">
      <alignment horizontal="right"/>
    </xf>
    <xf numFmtId="3" fontId="30" fillId="2" borderId="7" xfId="8" applyNumberFormat="1" applyFont="1" applyFill="1" applyBorder="1"/>
    <xf numFmtId="0" fontId="104" fillId="0" borderId="13" xfId="1" applyFont="1" applyBorder="1" applyAlignment="1">
      <alignment horizontal="center" vertical="center" wrapText="1"/>
    </xf>
    <xf numFmtId="3" fontId="66" fillId="0" borderId="13" xfId="1" applyNumberFormat="1" applyFont="1" applyBorder="1" applyAlignment="1">
      <alignment horizontal="center" vertical="center" wrapText="1"/>
    </xf>
    <xf numFmtId="10" fontId="66" fillId="0" borderId="0" xfId="1" applyNumberFormat="1" applyFont="1" applyBorder="1" applyAlignment="1">
      <alignment horizontal="center" vertical="center" wrapText="1"/>
    </xf>
    <xf numFmtId="0" fontId="20" fillId="4" borderId="0" xfId="0" applyFont="1" applyFill="1" applyBorder="1" applyAlignment="1">
      <alignment horizontal="right" vertical="center" wrapText="1"/>
    </xf>
    <xf numFmtId="10" fontId="3" fillId="0" borderId="73" xfId="0" applyNumberFormat="1" applyFont="1" applyBorder="1" applyAlignment="1">
      <alignment horizontal="right" vertical="center" wrapText="1"/>
    </xf>
    <xf numFmtId="0" fontId="84" fillId="0" borderId="0" xfId="1" applyFont="1"/>
    <xf numFmtId="0" fontId="112" fillId="2" borderId="20" xfId="0" applyFont="1" applyFill="1" applyBorder="1" applyAlignment="1">
      <alignment horizontal="left" vertical="top" wrapText="1"/>
    </xf>
    <xf numFmtId="0" fontId="66" fillId="15" borderId="8" xfId="0" applyFont="1" applyFill="1" applyBorder="1" applyAlignment="1">
      <alignment horizontal="center" vertical="center" wrapText="1"/>
    </xf>
    <xf numFmtId="0" fontId="66" fillId="15" borderId="15" xfId="0" applyFont="1" applyFill="1" applyBorder="1" applyAlignment="1">
      <alignment horizontal="center" vertical="center" wrapText="1"/>
    </xf>
    <xf numFmtId="3" fontId="113" fillId="11" borderId="62" xfId="0" applyNumberFormat="1" applyFont="1" applyFill="1" applyBorder="1" applyAlignment="1">
      <alignment horizontal="right" vertical="center"/>
    </xf>
    <xf numFmtId="3" fontId="114" fillId="10" borderId="60" xfId="0" applyNumberFormat="1" applyFont="1" applyFill="1" applyBorder="1" applyAlignment="1">
      <alignment horizontal="right" vertical="center"/>
    </xf>
    <xf numFmtId="0" fontId="70" fillId="0" borderId="5" xfId="0" applyFont="1" applyBorder="1" applyAlignment="1">
      <alignment horizontal="center" vertical="center" wrapText="1"/>
    </xf>
    <xf numFmtId="0" fontId="72" fillId="0" borderId="10" xfId="0" applyFont="1" applyBorder="1" applyAlignment="1">
      <alignment vertical="center" wrapText="1"/>
    </xf>
    <xf numFmtId="0" fontId="115" fillId="0" borderId="0" xfId="0" applyFont="1"/>
    <xf numFmtId="0" fontId="2" fillId="0" borderId="0" xfId="1" quotePrefix="1"/>
    <xf numFmtId="0" fontId="20" fillId="4" borderId="104" xfId="0" applyFont="1" applyFill="1" applyBorder="1" applyAlignment="1">
      <alignment horizontal="left" vertical="top" wrapText="1"/>
    </xf>
    <xf numFmtId="0" fontId="20" fillId="3" borderId="103" xfId="0" applyFont="1" applyFill="1" applyBorder="1" applyAlignment="1">
      <alignment horizontal="left" vertical="top" wrapText="1"/>
    </xf>
    <xf numFmtId="0" fontId="20" fillId="3" borderId="103" xfId="21" applyFont="1" applyFill="1" applyBorder="1" applyAlignment="1">
      <alignment horizontal="left" vertical="top" wrapText="1"/>
    </xf>
    <xf numFmtId="0" fontId="2" fillId="4" borderId="25" xfId="1" applyFill="1" applyBorder="1" applyAlignment="1">
      <alignment horizontal="left" vertical="top" wrapText="1"/>
    </xf>
    <xf numFmtId="0" fontId="66" fillId="0" borderId="4" xfId="0" applyFont="1" applyBorder="1" applyAlignment="1"/>
    <xf numFmtId="0" fontId="103" fillId="16" borderId="9" xfId="0" applyFont="1" applyFill="1" applyBorder="1" applyAlignment="1">
      <alignment horizontal="center" vertical="center"/>
    </xf>
    <xf numFmtId="0" fontId="19" fillId="0" borderId="0" xfId="0" applyFont="1" applyBorder="1" applyAlignment="1"/>
    <xf numFmtId="0" fontId="70" fillId="15" borderId="40" xfId="0" applyFont="1" applyFill="1" applyBorder="1"/>
    <xf numFmtId="0" fontId="68" fillId="4" borderId="103" xfId="0" applyNumberFormat="1" applyFont="1" applyFill="1" applyBorder="1" applyAlignment="1" applyProtection="1">
      <alignment vertical="top" wrapText="1"/>
    </xf>
    <xf numFmtId="2" fontId="68" fillId="4" borderId="103" xfId="0" applyNumberFormat="1" applyFont="1" applyFill="1" applyBorder="1" applyAlignment="1" applyProtection="1">
      <alignment horizontal="left" vertical="top" wrapText="1"/>
    </xf>
    <xf numFmtId="0" fontId="68" fillId="4" borderId="103" xfId="0" applyNumberFormat="1" applyFont="1" applyFill="1" applyBorder="1" applyAlignment="1" applyProtection="1">
      <alignment horizontal="left" vertical="top" wrapText="1"/>
    </xf>
    <xf numFmtId="10" fontId="68" fillId="4" borderId="103" xfId="0" applyNumberFormat="1" applyFont="1" applyFill="1" applyBorder="1" applyAlignment="1" applyProtection="1">
      <alignment horizontal="left" vertical="top" wrapText="1"/>
    </xf>
    <xf numFmtId="0" fontId="66" fillId="0" borderId="44" xfId="0" applyFont="1" applyBorder="1" applyAlignment="1">
      <alignment horizontal="center"/>
    </xf>
    <xf numFmtId="0" fontId="85" fillId="15" borderId="24" xfId="0" applyFont="1" applyFill="1" applyBorder="1" applyAlignment="1">
      <alignment horizontal="center" vertical="center" wrapText="1"/>
    </xf>
    <xf numFmtId="0" fontId="69" fillId="15" borderId="109" xfId="0" applyFont="1" applyFill="1" applyBorder="1" applyAlignment="1">
      <alignment horizontal="center" wrapText="1"/>
    </xf>
    <xf numFmtId="0" fontId="69" fillId="15" borderId="44" xfId="0" applyFont="1" applyFill="1" applyBorder="1" applyAlignment="1">
      <alignment horizontal="center" wrapText="1"/>
    </xf>
    <xf numFmtId="0" fontId="69" fillId="15" borderId="108" xfId="0" applyFont="1" applyFill="1" applyBorder="1" applyAlignment="1">
      <alignment horizontal="center" wrapText="1"/>
    </xf>
    <xf numFmtId="0" fontId="66" fillId="0" borderId="24" xfId="0" applyFont="1" applyBorder="1" applyAlignment="1">
      <alignment horizontal="center"/>
    </xf>
    <xf numFmtId="0" fontId="66" fillId="0" borderId="24" xfId="0" applyNumberFormat="1" applyFont="1" applyBorder="1" applyAlignment="1">
      <alignment horizontal="center"/>
    </xf>
    <xf numFmtId="0" fontId="79" fillId="0" borderId="0" xfId="43" applyFont="1" applyBorder="1"/>
    <xf numFmtId="0" fontId="66" fillId="0" borderId="0" xfId="0" applyFont="1" applyBorder="1" applyAlignment="1"/>
    <xf numFmtId="0" fontId="69" fillId="16" borderId="8" xfId="44" applyFont="1" applyFill="1" applyBorder="1" applyAlignment="1">
      <alignment horizontal="center" vertical="center"/>
    </xf>
    <xf numFmtId="0" fontId="103" fillId="16" borderId="10" xfId="0" applyFont="1" applyFill="1" applyBorder="1" applyAlignment="1">
      <alignment horizontal="center" vertical="center"/>
    </xf>
    <xf numFmtId="0" fontId="44" fillId="11" borderId="24" xfId="0" applyFont="1" applyFill="1" applyBorder="1" applyAlignment="1">
      <alignment horizontal="left" vertical="center" wrapText="1"/>
    </xf>
    <xf numFmtId="0" fontId="45" fillId="11" borderId="24" xfId="0" applyNumberFormat="1" applyFont="1" applyFill="1" applyBorder="1" applyAlignment="1">
      <alignment horizontal="right" vertical="center" wrapText="1"/>
    </xf>
    <xf numFmtId="0" fontId="45" fillId="11" borderId="24" xfId="0" applyFont="1" applyFill="1" applyBorder="1" applyAlignment="1">
      <alignment horizontal="right" vertical="center" wrapText="1"/>
    </xf>
    <xf numFmtId="0" fontId="42" fillId="12" borderId="24" xfId="0" applyFont="1" applyFill="1" applyBorder="1" applyAlignment="1">
      <alignment horizontal="left" vertical="center" wrapText="1" indent="1"/>
    </xf>
    <xf numFmtId="0" fontId="43" fillId="12" borderId="24" xfId="0" applyNumberFormat="1" applyFont="1" applyFill="1" applyBorder="1" applyAlignment="1">
      <alignment horizontal="right" vertical="center"/>
    </xf>
    <xf numFmtId="0" fontId="43" fillId="12" borderId="24" xfId="0" applyFont="1" applyFill="1" applyBorder="1" applyAlignment="1">
      <alignment horizontal="right" vertical="center"/>
    </xf>
    <xf numFmtId="0" fontId="42" fillId="10" borderId="24" xfId="0" applyFont="1" applyFill="1" applyBorder="1" applyAlignment="1">
      <alignment horizontal="left" vertical="center" wrapText="1" indent="3"/>
    </xf>
    <xf numFmtId="0" fontId="43" fillId="10" borderId="24" xfId="0" applyNumberFormat="1" applyFont="1" applyFill="1" applyBorder="1" applyAlignment="1">
      <alignment horizontal="right" vertical="center"/>
    </xf>
    <xf numFmtId="0" fontId="43" fillId="10" borderId="24" xfId="0" applyFont="1" applyFill="1" applyBorder="1" applyAlignment="1">
      <alignment horizontal="right" vertical="center"/>
    </xf>
    <xf numFmtId="0" fontId="42" fillId="12" borderId="24" xfId="0" applyFont="1" applyFill="1" applyBorder="1" applyAlignment="1">
      <alignment horizontal="left" vertical="center" wrapText="1" indent="5"/>
    </xf>
    <xf numFmtId="0" fontId="42" fillId="10" borderId="24" xfId="0" applyFont="1" applyFill="1" applyBorder="1" applyAlignment="1">
      <alignment horizontal="left" vertical="center" wrapText="1" indent="5"/>
    </xf>
    <xf numFmtId="0" fontId="42" fillId="12" borderId="24" xfId="0" applyFont="1" applyFill="1" applyBorder="1" applyAlignment="1">
      <alignment horizontal="left" vertical="center" wrapText="1" indent="3"/>
    </xf>
    <xf numFmtId="0" fontId="42" fillId="10" borderId="24" xfId="0" applyFont="1" applyFill="1" applyBorder="1" applyAlignment="1">
      <alignment horizontal="left" vertical="center" wrapText="1" indent="4"/>
    </xf>
    <xf numFmtId="0" fontId="42" fillId="12" borderId="24" xfId="0" applyFont="1" applyFill="1" applyBorder="1" applyAlignment="1">
      <alignment horizontal="left" vertical="center" wrapText="1" indent="4"/>
    </xf>
    <xf numFmtId="0" fontId="42" fillId="10" borderId="24" xfId="0" applyFont="1" applyFill="1" applyBorder="1" applyAlignment="1">
      <alignment horizontal="left" vertical="center" wrapText="1" indent="1"/>
    </xf>
    <xf numFmtId="3" fontId="65" fillId="0" borderId="5" xfId="0" applyNumberFormat="1" applyFont="1" applyBorder="1" applyAlignment="1"/>
    <xf numFmtId="1" fontId="64" fillId="3" borderId="15" xfId="0" applyNumberFormat="1" applyFont="1" applyFill="1" applyBorder="1" applyAlignment="1">
      <alignment horizontal="center"/>
    </xf>
    <xf numFmtId="0" fontId="72" fillId="0" borderId="92" xfId="0" applyFont="1" applyFill="1" applyBorder="1"/>
    <xf numFmtId="10" fontId="117" fillId="9" borderId="6" xfId="0" applyNumberFormat="1" applyFont="1" applyFill="1" applyBorder="1" applyAlignment="1">
      <alignment horizontal="center" vertical="center" wrapText="1"/>
    </xf>
    <xf numFmtId="9" fontId="117" fillId="9" borderId="8" xfId="0" applyNumberFormat="1" applyFont="1" applyFill="1" applyBorder="1" applyAlignment="1">
      <alignment horizontal="center" vertical="center" wrapText="1"/>
    </xf>
    <xf numFmtId="9" fontId="117" fillId="9" borderId="10" xfId="0" applyNumberFormat="1" applyFont="1" applyFill="1" applyBorder="1" applyAlignment="1">
      <alignment horizontal="center" vertical="center" wrapText="1"/>
    </xf>
    <xf numFmtId="0" fontId="2" fillId="0" borderId="0" xfId="1" applyFill="1" applyAlignment="1"/>
    <xf numFmtId="0" fontId="2" fillId="10" borderId="0" xfId="1" applyFill="1" applyAlignment="1"/>
    <xf numFmtId="3" fontId="66" fillId="10" borderId="44" xfId="0" applyNumberFormat="1" applyFont="1" applyFill="1" applyBorder="1"/>
    <xf numFmtId="0" fontId="5" fillId="15" borderId="36" xfId="0" applyFont="1" applyFill="1" applyBorder="1" applyAlignment="1">
      <alignment vertical="center" wrapText="1"/>
    </xf>
    <xf numFmtId="0" fontId="84" fillId="0" borderId="0" xfId="1" applyFont="1" applyFill="1" applyAlignment="1"/>
    <xf numFmtId="0" fontId="2" fillId="0" borderId="13" xfId="1" applyBorder="1" applyAlignment="1">
      <alignment horizontal="center" vertical="center" wrapText="1"/>
    </xf>
    <xf numFmtId="0" fontId="2" fillId="0" borderId="8" xfId="1" applyBorder="1" applyAlignment="1">
      <alignment vertical="center"/>
    </xf>
    <xf numFmtId="0" fontId="2" fillId="0" borderId="72" xfId="1" applyBorder="1" applyAlignment="1">
      <alignment vertical="center"/>
    </xf>
    <xf numFmtId="0" fontId="2" fillId="0" borderId="72" xfId="1" applyBorder="1" applyAlignment="1"/>
    <xf numFmtId="0" fontId="2" fillId="0" borderId="0" xfId="1" applyAlignment="1">
      <alignment horizontal="center"/>
    </xf>
    <xf numFmtId="0" fontId="118" fillId="10" borderId="0" xfId="1" applyFont="1" applyFill="1" applyAlignment="1"/>
    <xf numFmtId="3" fontId="118" fillId="15" borderId="44" xfId="0" applyNumberFormat="1" applyFont="1" applyFill="1" applyBorder="1"/>
    <xf numFmtId="164" fontId="118" fillId="10" borderId="83" xfId="2" applyNumberFormat="1" applyFont="1" applyFill="1" applyBorder="1"/>
    <xf numFmtId="0" fontId="119" fillId="16" borderId="85" xfId="0" applyFont="1" applyFill="1" applyBorder="1" applyAlignment="1">
      <alignment horizontal="center" vertical="top" wrapText="1"/>
    </xf>
    <xf numFmtId="0" fontId="69" fillId="16" borderId="1" xfId="6" applyFont="1" applyFill="1" applyBorder="1" applyAlignment="1">
      <alignment horizontal="center" vertical="center" wrapText="1"/>
    </xf>
    <xf numFmtId="0" fontId="69" fillId="16" borderId="72" xfId="6" applyFont="1" applyFill="1" applyBorder="1" applyAlignment="1">
      <alignment horizontal="center" vertical="center" wrapText="1"/>
    </xf>
    <xf numFmtId="0" fontId="69" fillId="16" borderId="73" xfId="6" applyFont="1" applyFill="1" applyBorder="1" applyAlignment="1">
      <alignment horizontal="center" vertical="center" wrapText="1"/>
    </xf>
    <xf numFmtId="0" fontId="64" fillId="16" borderId="12" xfId="0" applyFont="1" applyFill="1" applyBorder="1" applyAlignment="1">
      <alignment horizontal="center" vertical="center" wrapText="1"/>
    </xf>
    <xf numFmtId="0" fontId="64" fillId="16" borderId="0" xfId="0" applyFont="1" applyFill="1" applyBorder="1" applyAlignment="1">
      <alignment horizontal="center" vertical="center" wrapText="1"/>
    </xf>
    <xf numFmtId="0" fontId="81" fillId="16" borderId="0" xfId="0" applyFont="1" applyFill="1" applyAlignment="1">
      <alignment horizontal="center" wrapText="1"/>
    </xf>
    <xf numFmtId="0" fontId="87" fillId="0" borderId="23" xfId="0" applyFont="1" applyBorder="1" applyAlignment="1">
      <alignment horizontal="left"/>
    </xf>
    <xf numFmtId="0" fontId="36" fillId="16" borderId="3" xfId="0" applyFont="1" applyFill="1" applyBorder="1" applyAlignment="1">
      <alignment horizontal="center" vertical="center" wrapText="1"/>
    </xf>
    <xf numFmtId="0" fontId="36" fillId="16" borderId="4" xfId="0" applyFont="1" applyFill="1" applyBorder="1" applyAlignment="1">
      <alignment horizontal="center" vertical="center" wrapText="1"/>
    </xf>
    <xf numFmtId="0" fontId="36" fillId="16" borderId="95"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6" borderId="72" xfId="0" applyFont="1" applyFill="1" applyBorder="1" applyAlignment="1">
      <alignment horizontal="center" vertical="center" wrapText="1"/>
    </xf>
    <xf numFmtId="0" fontId="2" fillId="0" borderId="60" xfId="1" applyFill="1" applyBorder="1" applyAlignment="1">
      <alignment horizontal="left" vertical="top" wrapText="1"/>
    </xf>
    <xf numFmtId="0" fontId="2" fillId="0" borderId="77" xfId="1" applyFill="1" applyBorder="1" applyAlignment="1">
      <alignment horizontal="left" vertical="top" wrapText="1"/>
    </xf>
    <xf numFmtId="0" fontId="116" fillId="16" borderId="72" xfId="0" applyFont="1" applyFill="1" applyBorder="1" applyAlignment="1">
      <alignment horizontal="center"/>
    </xf>
    <xf numFmtId="0" fontId="70" fillId="16" borderId="9" xfId="0" applyFont="1" applyFill="1" applyBorder="1" applyAlignment="1">
      <alignment horizontal="center" vertical="center"/>
    </xf>
    <xf numFmtId="0" fontId="70" fillId="16" borderId="24" xfId="0" applyFont="1" applyFill="1" applyBorder="1" applyAlignment="1">
      <alignment horizontal="center" vertical="center"/>
    </xf>
    <xf numFmtId="0" fontId="83" fillId="12" borderId="65" xfId="0" applyFont="1" applyFill="1" applyBorder="1" applyAlignment="1">
      <alignment horizontal="center" wrapText="1"/>
    </xf>
    <xf numFmtId="0" fontId="83" fillId="12" borderId="66" xfId="0" applyFont="1" applyFill="1" applyBorder="1" applyAlignment="1">
      <alignment horizontal="center" wrapText="1"/>
    </xf>
    <xf numFmtId="0" fontId="101" fillId="16" borderId="12" xfId="0" applyFont="1" applyFill="1" applyBorder="1" applyAlignment="1">
      <alignment horizontal="center" vertical="center" wrapText="1"/>
    </xf>
    <xf numFmtId="0" fontId="101" fillId="16" borderId="0" xfId="0" applyFont="1" applyFill="1" applyBorder="1" applyAlignment="1">
      <alignment horizontal="center" vertical="center" wrapText="1"/>
    </xf>
    <xf numFmtId="0" fontId="1" fillId="16" borderId="73" xfId="0" applyFont="1" applyFill="1" applyBorder="1" applyAlignment="1">
      <alignment horizontal="center" vertical="center" wrapText="1"/>
    </xf>
    <xf numFmtId="0" fontId="101" fillId="16" borderId="1" xfId="0" applyFont="1" applyFill="1" applyBorder="1" applyAlignment="1">
      <alignment horizontal="center" vertical="center" wrapText="1"/>
    </xf>
    <xf numFmtId="0" fontId="101" fillId="16" borderId="72" xfId="0" applyFont="1" applyFill="1" applyBorder="1" applyAlignment="1">
      <alignment horizontal="center" vertical="center" wrapText="1"/>
    </xf>
    <xf numFmtId="0" fontId="101" fillId="16" borderId="73" xfId="0" applyFont="1" applyFill="1" applyBorder="1" applyAlignment="1">
      <alignment horizontal="center" vertical="center" wrapText="1"/>
    </xf>
    <xf numFmtId="0" fontId="40" fillId="16" borderId="1" xfId="0" applyFont="1" applyFill="1" applyBorder="1" applyAlignment="1">
      <alignment horizontal="center" vertical="center" wrapText="1"/>
    </xf>
    <xf numFmtId="0" fontId="40" fillId="16" borderId="72" xfId="0" applyFont="1" applyFill="1" applyBorder="1" applyAlignment="1">
      <alignment horizontal="center" vertical="center" wrapText="1"/>
    </xf>
    <xf numFmtId="3" fontId="23" fillId="6" borderId="37" xfId="0" applyNumberFormat="1" applyFont="1" applyFill="1" applyBorder="1" applyAlignment="1">
      <alignment horizontal="center"/>
    </xf>
    <xf numFmtId="0" fontId="0" fillId="6" borderId="34" xfId="0" applyFont="1" applyFill="1" applyBorder="1" applyAlignment="1">
      <alignment horizontal="center"/>
    </xf>
    <xf numFmtId="0" fontId="23" fillId="6" borderId="37" xfId="0" applyFont="1" applyFill="1" applyBorder="1" applyAlignment="1">
      <alignment horizontal="center"/>
    </xf>
    <xf numFmtId="0" fontId="0" fillId="6" borderId="34" xfId="0" applyFill="1" applyBorder="1" applyAlignment="1">
      <alignment horizontal="center"/>
    </xf>
    <xf numFmtId="0" fontId="0" fillId="0" borderId="35" xfId="0" applyBorder="1" applyAlignment="1">
      <alignment horizontal="center"/>
    </xf>
  </cellXfs>
  <cellStyles count="45">
    <cellStyle name="Bad 2" xfId="29" xr:uid="{00000000-0005-0000-0000-000000000000}"/>
    <cellStyle name="Comma" xfId="15" builtinId="3"/>
    <cellStyle name="Comma 2" xfId="4" xr:uid="{00000000-0005-0000-0000-000002000000}"/>
    <cellStyle name="Comma 3" xfId="18" xr:uid="{00000000-0005-0000-0000-000003000000}"/>
    <cellStyle name="Comma 4" xfId="22" xr:uid="{00000000-0005-0000-0000-000004000000}"/>
    <cellStyle name="Currency 2" xfId="24" xr:uid="{00000000-0005-0000-0000-000005000000}"/>
    <cellStyle name="Good 2" xfId="30" xr:uid="{00000000-0005-0000-0000-000006000000}"/>
    <cellStyle name="Heading 1" xfId="42" builtinId="16"/>
    <cellStyle name="Heading 2" xfId="43" builtinId="17"/>
    <cellStyle name="Heading 3" xfId="44" builtinId="18"/>
    <cellStyle name="Hyperlink" xfId="1" builtinId="8"/>
    <cellStyle name="Hyperlink 2" xfId="5" xr:uid="{00000000-0005-0000-0000-00000B000000}"/>
    <cellStyle name="Hyperlink 2 2" xfId="31" xr:uid="{00000000-0005-0000-0000-00000C000000}"/>
    <cellStyle name="Hyperlink 3" xfId="16" xr:uid="{00000000-0005-0000-0000-00000D000000}"/>
    <cellStyle name="Neutral 2" xfId="19" xr:uid="{00000000-0005-0000-0000-00000E000000}"/>
    <cellStyle name="Normal" xfId="0" builtinId="0"/>
    <cellStyle name="Normal 2" xfId="6" xr:uid="{00000000-0005-0000-0000-000010000000}"/>
    <cellStyle name="Normal 2 2" xfId="7" xr:uid="{00000000-0005-0000-0000-000011000000}"/>
    <cellStyle name="Normal 2 2 2" xfId="32" xr:uid="{00000000-0005-0000-0000-000012000000}"/>
    <cellStyle name="Normal 2 3" xfId="27" xr:uid="{00000000-0005-0000-0000-000013000000}"/>
    <cellStyle name="Normal 2 3 2" xfId="33" xr:uid="{00000000-0005-0000-0000-000014000000}"/>
    <cellStyle name="Normal 2 4" xfId="34" xr:uid="{00000000-0005-0000-0000-000015000000}"/>
    <cellStyle name="Normal 2 4 2" xfId="41" xr:uid="{00000000-0005-0000-0000-000016000000}"/>
    <cellStyle name="Normal 2 5" xfId="35" xr:uid="{00000000-0005-0000-0000-000017000000}"/>
    <cellStyle name="Normal 2 6" xfId="36" xr:uid="{00000000-0005-0000-0000-000018000000}"/>
    <cellStyle name="Normal 3" xfId="8" xr:uid="{00000000-0005-0000-0000-000019000000}"/>
    <cellStyle name="Normal 3 2" xfId="9" xr:uid="{00000000-0005-0000-0000-00001A000000}"/>
    <cellStyle name="Normal 3 3" xfId="26" xr:uid="{00000000-0005-0000-0000-00001B000000}"/>
    <cellStyle name="Normal 4" xfId="10" xr:uid="{00000000-0005-0000-0000-00001C000000}"/>
    <cellStyle name="Normal 4 2" xfId="37" xr:uid="{00000000-0005-0000-0000-00001D000000}"/>
    <cellStyle name="Normal 5" xfId="11" xr:uid="{00000000-0005-0000-0000-00001E000000}"/>
    <cellStyle name="Normal 5 2" xfId="38" xr:uid="{00000000-0005-0000-0000-00001F000000}"/>
    <cellStyle name="Normal 6" xfId="12" xr:uid="{00000000-0005-0000-0000-000020000000}"/>
    <cellStyle name="Normal 7" xfId="3" xr:uid="{00000000-0005-0000-0000-000021000000}"/>
    <cellStyle name="Normal 8" xfId="21" xr:uid="{00000000-0005-0000-0000-000022000000}"/>
    <cellStyle name="Normal 9" xfId="25" xr:uid="{00000000-0005-0000-0000-000023000000}"/>
    <cellStyle name="Normal_rptE4Cityunround_calc" xfId="13" xr:uid="{00000000-0005-0000-0000-000024000000}"/>
    <cellStyle name="Normal_Sheet1_1" xfId="17" xr:uid="{00000000-0005-0000-0000-000025000000}"/>
    <cellStyle name="Percent" xfId="2" builtinId="5"/>
    <cellStyle name="Percent 2" xfId="14" xr:uid="{00000000-0005-0000-0000-000027000000}"/>
    <cellStyle name="Percent 2 2" xfId="28" xr:uid="{00000000-0005-0000-0000-000028000000}"/>
    <cellStyle name="Percent 2 2 2" xfId="39" xr:uid="{00000000-0005-0000-0000-000029000000}"/>
    <cellStyle name="Percent 2 3" xfId="40" xr:uid="{00000000-0005-0000-0000-00002A000000}"/>
    <cellStyle name="Percent 3" xfId="20" xr:uid="{00000000-0005-0000-0000-00002B000000}"/>
    <cellStyle name="Percent 4" xfId="23" xr:uid="{00000000-0005-0000-0000-00002C000000}"/>
  </cellStyles>
  <dxfs count="218">
    <dxf>
      <numFmt numFmtId="0" formatCode="General"/>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1"/>
        <color theme="0"/>
        <name val="Times New Roman"/>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0"/>
        <name val="Times New Roman"/>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0"/>
        <name val="Times New Roman"/>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indexed="8"/>
        <name val="Times New Roman"/>
        <scheme val="none"/>
      </font>
      <fill>
        <patternFill patternType="none">
          <fgColor indexed="64"/>
          <bgColor indexed="65"/>
        </patternFill>
      </fill>
      <alignment horizontal="left" vertical="top" textRotation="0" wrapText="0" indent="0" justifyLastLine="0" shrinkToFit="0" readingOrder="1"/>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indexed="8"/>
        <name val="Times New Roman"/>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auto="1"/>
        </left>
        <right style="thin">
          <color auto="1"/>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imes New Roman"/>
        <scheme val="none"/>
      </font>
      <numFmt numFmtId="164" formatCode="0.0%"/>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numFmt numFmtId="164" formatCode="0.0%"/>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1"/>
        <name val="Times New Roman"/>
        <scheme val="none"/>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92D050"/>
        <name val="Times New Roman"/>
        <scheme val="none"/>
      </font>
      <fill>
        <patternFill patternType="solid">
          <fgColor indexed="64"/>
          <bgColor rgb="FF92D05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Times New Roman"/>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FFFFFF"/>
        <name val="Times New Roman"/>
        <scheme val="none"/>
      </font>
      <fill>
        <patternFill patternType="solid">
          <fgColor indexed="64"/>
          <bgColor rgb="FF92D050"/>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bottom style="medium">
          <color indexed="64"/>
        </bottom>
      </border>
    </dxf>
    <dxf>
      <border outline="0">
        <bottom style="medium">
          <color indexed="64"/>
        </bottom>
      </border>
    </dxf>
    <dxf>
      <font>
        <b/>
        <i val="0"/>
        <strike val="0"/>
        <condense val="0"/>
        <extend val="0"/>
        <outline val="0"/>
        <shadow val="0"/>
        <u val="none"/>
        <vertAlign val="baseline"/>
        <sz val="12"/>
        <color rgb="FFFFFFFF"/>
        <name val="Calibri"/>
        <scheme val="none"/>
      </font>
      <fill>
        <patternFill patternType="solid">
          <fgColor indexed="64"/>
          <bgColor rgb="FF92D050"/>
        </patternFill>
      </fill>
      <alignment horizontal="general" vertical="center" textRotation="0" wrapText="1" indent="0" justifyLastLine="0" shrinkToFit="0" readingOrder="0"/>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border outline="0">
        <top style="thin">
          <color indexed="64"/>
        </top>
      </border>
    </dxf>
    <dxf>
      <border outline="0">
        <bottom style="thin">
          <color auto="1"/>
        </bottom>
      </border>
    </dxf>
    <dxf>
      <font>
        <strike val="0"/>
        <outline val="0"/>
        <shadow val="0"/>
        <u val="none"/>
        <vertAlign val="baseline"/>
        <sz val="11"/>
        <name val="Times New Roman"/>
        <scheme val="none"/>
      </font>
    </dxf>
    <dxf>
      <border outline="0">
        <bottom style="thin">
          <color auto="1"/>
        </bottom>
      </border>
    </dxf>
    <dxf>
      <font>
        <b/>
        <i val="0"/>
        <strike val="0"/>
        <condense val="0"/>
        <extend val="0"/>
        <outline val="0"/>
        <shadow val="0"/>
        <u val="none"/>
        <vertAlign val="baseline"/>
        <sz val="11"/>
        <color rgb="FF00B050"/>
        <name val="Times New Roman"/>
        <scheme val="none"/>
      </font>
      <fill>
        <patternFill patternType="solid">
          <fgColor indexed="64"/>
          <bgColor rgb="FF00B050"/>
        </patternFill>
      </fill>
      <alignment horizontal="general" vertical="bottom" textRotation="0" wrapText="0" indent="0" justifyLastLine="0" shrinkToFit="0" readingOrder="0"/>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b/>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dxf>
    <dxf>
      <border outline="0">
        <right style="medium">
          <color indexed="64"/>
        </right>
        <bottom style="medium">
          <color indexed="64"/>
        </bottom>
      </border>
    </dxf>
    <dxf>
      <font>
        <strike val="0"/>
        <outline val="0"/>
        <shadow val="0"/>
        <u val="none"/>
        <vertAlign val="baseline"/>
        <sz val="11"/>
        <name val="Times New Roman"/>
        <scheme val="none"/>
      </font>
    </dxf>
    <dxf>
      <font>
        <b/>
        <i val="0"/>
        <strike val="0"/>
        <condense val="0"/>
        <extend val="0"/>
        <outline val="0"/>
        <shadow val="0"/>
        <u val="none"/>
        <vertAlign val="baseline"/>
        <sz val="11"/>
        <color rgb="FFFFFFFF"/>
        <name val="Times New Roman"/>
        <scheme val="none"/>
      </font>
      <fill>
        <patternFill patternType="solid">
          <fgColor indexed="64"/>
          <bgColor rgb="FF92D05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Times New Roman"/>
        <scheme val="none"/>
      </font>
      <fill>
        <patternFill patternType="solid">
          <fgColor indexed="64"/>
          <bgColor rgb="FF92D05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imes New Roman"/>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medium">
          <color indexed="64"/>
        </top>
      </border>
    </dxf>
    <dxf>
      <border outline="0">
        <bottom style="medium">
          <color indexed="64"/>
        </bottom>
      </border>
    </dxf>
    <dxf>
      <font>
        <b/>
        <i val="0"/>
        <strike val="0"/>
        <condense val="0"/>
        <extend val="0"/>
        <outline val="0"/>
        <shadow val="0"/>
        <u val="none"/>
        <vertAlign val="baseline"/>
        <sz val="11"/>
        <color theme="1"/>
        <name val="Times New Roman"/>
        <scheme val="none"/>
      </font>
      <fill>
        <patternFill patternType="solid">
          <fgColor indexed="64"/>
          <bgColor rgb="FF92D05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numFmt numFmtId="14" formatCode="0.00%"/>
      <alignment horizontal="right"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rgb="FF000000"/>
        <name val="Calibri"/>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border>
    </dxf>
    <dxf>
      <font>
        <b val="0"/>
        <i val="0"/>
        <strike val="0"/>
        <condense val="0"/>
        <extend val="0"/>
        <outline val="0"/>
        <shadow val="0"/>
        <u val="none"/>
        <vertAlign val="baseline"/>
        <sz val="11"/>
        <color indexed="8"/>
        <name val="Times New Roman"/>
        <scheme val="none"/>
      </font>
      <numFmt numFmtId="2" formatCode="0.00"/>
      <fill>
        <patternFill patternType="solid">
          <fgColor indexed="64"/>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indexed="8"/>
        <name val="Times New Roman"/>
        <scheme val="none"/>
      </font>
      <numFmt numFmtId="14" formatCode="0.00%"/>
      <fill>
        <patternFill patternType="solid">
          <fgColor indexed="64"/>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indexed="8"/>
        <name val="Times New Roman"/>
        <scheme val="none"/>
      </font>
      <numFmt numFmtId="2" formatCode="0.00"/>
      <fill>
        <patternFill patternType="solid">
          <fgColor indexed="64"/>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indexed="8"/>
        <name val="Times New Roman"/>
        <scheme val="none"/>
      </font>
      <numFmt numFmtId="0" formatCode="General"/>
      <fill>
        <patternFill patternType="solid">
          <fgColor indexed="64"/>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indexed="8"/>
        <name val="Times New Roman"/>
        <scheme val="none"/>
      </font>
      <numFmt numFmtId="2" formatCode="0.00"/>
      <fill>
        <patternFill patternType="solid">
          <fgColor indexed="64"/>
          <bgColor indexed="9"/>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indexed="8"/>
        <name val="Times New Roman"/>
        <scheme val="none"/>
      </font>
      <numFmt numFmtId="0" formatCode="General"/>
      <fill>
        <patternFill patternType="solid">
          <fgColor indexed="64"/>
          <bgColor indexed="9"/>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strike val="0"/>
        <outline val="0"/>
        <shadow val="0"/>
        <u val="none"/>
        <vertAlign val="baseline"/>
        <sz val="11"/>
        <name val="Times New Roman"/>
        <scheme val="none"/>
      </font>
    </dxf>
    <dxf>
      <border outline="0">
        <left style="medium">
          <color rgb="FFAAAAAA"/>
        </left>
      </border>
    </dxf>
    <dxf>
      <font>
        <b val="0"/>
        <i val="0"/>
        <strike val="0"/>
        <condense val="0"/>
        <extend val="0"/>
        <outline val="0"/>
        <shadow val="0"/>
        <u val="none"/>
        <vertAlign val="baseline"/>
        <sz val="11"/>
        <color indexed="8"/>
        <name val="Times New Roman"/>
        <scheme val="none"/>
      </font>
      <fill>
        <patternFill patternType="solid">
          <fgColor indexed="64"/>
          <bgColor indexed="9"/>
        </patternFill>
      </fill>
      <alignment horizontal="left" vertical="top" textRotation="0" wrapText="1" indent="0" justifyLastLine="0" shrinkToFit="0" readingOrder="0"/>
      <protection locked="1" hidden="0"/>
    </dxf>
    <dxf>
      <font>
        <b/>
        <i val="0"/>
        <strike val="0"/>
        <condense val="0"/>
        <extend val="0"/>
        <outline val="0"/>
        <shadow val="0"/>
        <u val="none"/>
        <vertAlign val="baseline"/>
        <sz val="11"/>
        <color rgb="FF222222"/>
        <name val="Times New Roman"/>
        <scheme val="none"/>
      </font>
      <fill>
        <patternFill patternType="solid">
          <fgColor indexed="64"/>
          <bgColor rgb="FFEAE8E6"/>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Times New Roman"/>
        <scheme val="none"/>
      </font>
      <numFmt numFmtId="14" formatCode="0.00%"/>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Times New Roman"/>
        <scheme val="none"/>
      </font>
      <numFmt numFmtId="3" formatCode="#,##0"/>
      <alignment horizontal="center" vertical="center" textRotation="0" wrapText="1" indent="0" justifyLastLine="0" shrinkToFit="0" readingOrder="0"/>
      <border diagonalUp="0" diagonalDown="0" outline="0">
        <left/>
        <right style="medium">
          <color indexed="64"/>
        </right>
        <top/>
        <bottom style="medium">
          <color indexed="64"/>
        </bottom>
      </border>
    </dxf>
    <dxf>
      <font>
        <b val="0"/>
        <i val="0"/>
        <strike val="0"/>
        <condense val="0"/>
        <extend val="0"/>
        <outline val="0"/>
        <shadow val="0"/>
        <u val="none"/>
        <vertAlign val="baseline"/>
        <sz val="11"/>
        <color rgb="FF000000"/>
        <name val="Times New Roman"/>
        <scheme val="none"/>
      </font>
      <alignment horizontal="center" vertical="center" textRotation="0" wrapText="1"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Times New Roman"/>
        <scheme val="none"/>
      </font>
    </dxf>
    <dxf>
      <border outline="0">
        <bottom style="medium">
          <color indexed="64"/>
        </bottom>
      </border>
    </dxf>
    <dxf>
      <font>
        <strike val="0"/>
        <outline val="0"/>
        <shadow val="0"/>
        <u val="none"/>
        <vertAlign val="baseline"/>
        <sz val="11"/>
        <name val="Times New Roman"/>
        <scheme val="none"/>
      </font>
    </dxf>
    <dxf>
      <font>
        <b val="0"/>
        <i val="0"/>
        <strike val="0"/>
        <condense val="0"/>
        <extend val="0"/>
        <outline val="0"/>
        <shadow val="0"/>
        <u val="none"/>
        <vertAlign val="baseline"/>
        <sz val="8"/>
        <color rgb="FF222222"/>
        <name val="Arial"/>
        <scheme val="none"/>
      </font>
      <fill>
        <patternFill patternType="solid">
          <fgColor indexed="64"/>
          <bgColor rgb="FFFFFFFF"/>
        </patternFill>
      </fill>
      <alignment horizontal="right" vertical="center" textRotation="0" wrapText="0" indent="0" justifyLastLine="0" shrinkToFit="0" readingOrder="0"/>
      <border diagonalUp="0" diagonalDown="0">
        <left style="medium">
          <color rgb="FFAAAAAA"/>
        </left>
        <right style="medium">
          <color rgb="FFAAAAAA"/>
        </right>
        <top/>
        <bottom/>
        <vertical/>
        <horizontal/>
      </border>
    </dxf>
    <dxf>
      <font>
        <b/>
        <i val="0"/>
        <strike val="0"/>
        <condense val="0"/>
        <extend val="0"/>
        <outline val="0"/>
        <shadow val="0"/>
        <u val="none"/>
        <vertAlign val="baseline"/>
        <sz val="8"/>
        <color rgb="FF222222"/>
        <name val="Arial"/>
        <scheme val="none"/>
      </font>
      <fill>
        <patternFill patternType="solid">
          <fgColor indexed="64"/>
          <bgColor rgb="FFFFFFFF"/>
        </patternFill>
      </fill>
      <alignment horizontal="left" vertical="center" textRotation="0" wrapText="1" indent="3" justifyLastLine="0" shrinkToFit="0" readingOrder="0"/>
    </dxf>
    <dxf>
      <border outline="0">
        <left style="medium">
          <color rgb="FFAAAAAA"/>
        </left>
        <right style="thin">
          <color indexed="64"/>
        </right>
        <top style="medium">
          <color rgb="FFAAAAAA"/>
        </top>
        <bottom style="medium">
          <color rgb="FFAAAAAA"/>
        </bottom>
      </border>
    </dxf>
    <dxf>
      <font>
        <b val="0"/>
        <i val="0"/>
        <strike val="0"/>
        <condense val="0"/>
        <extend val="0"/>
        <outline val="0"/>
        <shadow val="0"/>
        <u val="none"/>
        <vertAlign val="baseline"/>
        <sz val="10"/>
        <color auto="1"/>
        <name val="Calibri"/>
        <scheme val="minor"/>
      </font>
      <numFmt numFmtId="164" formatCode="0.0%"/>
      <fill>
        <patternFill patternType="solid">
          <fgColor indexed="64"/>
          <bgColor theme="0"/>
        </patternFill>
      </fill>
      <border diagonalUp="0" diagonalDown="0">
        <left/>
        <right/>
        <top style="medium">
          <color auto="1"/>
        </top>
        <bottom/>
        <vertical/>
        <horizontal/>
      </border>
    </dxf>
    <dxf>
      <font>
        <b val="0"/>
        <i val="0"/>
        <strike val="0"/>
        <condense val="0"/>
        <extend val="0"/>
        <outline val="0"/>
        <shadow val="0"/>
        <u val="none"/>
        <vertAlign val="baseline"/>
        <sz val="10"/>
        <color auto="1"/>
        <name val="Calibri"/>
        <scheme val="minor"/>
      </font>
      <numFmt numFmtId="164" formatCode="0.0%"/>
      <fill>
        <patternFill patternType="solid">
          <fgColor indexed="64"/>
          <bgColor theme="0"/>
        </patternFill>
      </fill>
      <border diagonalUp="0" diagonalDown="0">
        <left/>
        <right style="medium">
          <color auto="1"/>
        </right>
        <top style="medium">
          <color auto="1"/>
        </top>
        <bottom/>
        <vertical/>
        <horizontal/>
      </border>
    </dxf>
    <dxf>
      <font>
        <b val="0"/>
        <i val="0"/>
        <strike val="0"/>
        <condense val="0"/>
        <extend val="0"/>
        <outline val="0"/>
        <shadow val="0"/>
        <u val="none"/>
        <vertAlign val="baseline"/>
        <sz val="10"/>
        <color auto="1"/>
        <name val="Calibri"/>
        <scheme val="minor"/>
      </font>
      <numFmt numFmtId="164" formatCode="0.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164" formatCode="0.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0"/>
        <color theme="0"/>
        <name val="Calibri"/>
        <scheme val="minor"/>
      </font>
      <numFmt numFmtId="3" formatCode="#,##0"/>
      <fill>
        <patternFill patternType="solid">
          <fgColor indexed="64"/>
          <bgColor theme="0"/>
        </patternFill>
      </fill>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outline="0">
        <left style="medium">
          <color indexed="64"/>
        </left>
        <right style="medium">
          <color indexed="64"/>
        </right>
        <top style="medium">
          <color indexed="64"/>
        </top>
        <bottom/>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right/>
        <top style="medium">
          <color auto="1"/>
        </top>
        <bottom/>
        <vertical/>
        <horizontal/>
      </border>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border diagonalUp="0" diagonalDown="0">
        <left style="medium">
          <color indexed="64"/>
        </left>
        <right style="medium">
          <color indexed="64"/>
        </right>
        <top style="medium">
          <color indexed="64"/>
        </top>
        <bottom/>
        <vertical/>
        <horizontal/>
      </border>
    </dxf>
    <dxf>
      <font>
        <b/>
        <i val="0"/>
        <strike val="0"/>
        <condense val="0"/>
        <extend val="0"/>
        <outline val="0"/>
        <shadow val="0"/>
        <u val="none"/>
        <vertAlign val="baseline"/>
        <sz val="10"/>
        <color auto="1"/>
        <name val="Calibri"/>
        <scheme val="minor"/>
      </font>
      <fill>
        <patternFill patternType="solid">
          <fgColor indexed="64"/>
          <bgColor theme="0"/>
        </patternFill>
      </fill>
      <border diagonalUp="0" diagonalDown="0">
        <left/>
        <right/>
        <top style="medium">
          <color auto="1"/>
        </top>
        <bottom/>
        <vertical/>
        <horizontal/>
      </border>
    </dxf>
    <dxf>
      <border outline="0">
        <left style="medium">
          <color indexed="64"/>
        </left>
        <right style="medium">
          <color indexed="64"/>
        </right>
        <top style="medium">
          <color auto="1"/>
        </top>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92D050"/>
        </patternFill>
      </fill>
      <alignment horizontal="center" vertical="center" textRotation="0" wrapText="1" indent="0" justifyLastLine="0" shrinkToFit="0" readingOrder="0"/>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font>
        <strike val="0"/>
        <outline val="0"/>
        <shadow val="0"/>
        <u val="none"/>
        <vertAlign val="baseline"/>
        <sz val="11"/>
        <name val="Times New Roman"/>
        <scheme val="none"/>
      </font>
    </dxf>
    <dxf>
      <border outline="0">
        <left style="medium">
          <color indexed="64"/>
        </left>
        <right style="medium">
          <color indexed="64"/>
        </right>
      </border>
    </dxf>
    <dxf>
      <font>
        <strike val="0"/>
        <outline val="0"/>
        <shadow val="0"/>
        <u val="none"/>
        <vertAlign val="baseline"/>
        <sz val="11"/>
        <name val="Times New Roman"/>
        <scheme val="none"/>
      </font>
      <numFmt numFmtId="3" formatCode="#,##0"/>
    </dxf>
    <dxf>
      <font>
        <b/>
        <i val="0"/>
        <strike val="0"/>
        <condense val="0"/>
        <extend val="0"/>
        <outline val="0"/>
        <shadow val="0"/>
        <u val="none"/>
        <vertAlign val="baseline"/>
        <sz val="11"/>
        <color theme="0"/>
        <name val="Times New Roman"/>
        <scheme val="none"/>
      </font>
      <numFmt numFmtId="3" formatCode="#,##0"/>
      <fill>
        <patternFill patternType="solid">
          <fgColor indexed="64"/>
          <bgColor rgb="FF92D050"/>
        </patternFill>
      </fill>
      <alignment horizontal="center" vertical="bottom" textRotation="0" wrapText="1" indent="0" justifyLastLine="0" shrinkToFit="0" readingOrder="0"/>
    </dxf>
    <dxf>
      <font>
        <b val="0"/>
        <i val="0"/>
        <strike val="0"/>
        <condense val="0"/>
        <extend val="0"/>
        <outline val="0"/>
        <shadow val="0"/>
        <u val="none"/>
        <vertAlign val="baseline"/>
        <sz val="8"/>
        <color rgb="FF222222"/>
        <name val="Arial"/>
        <scheme val="none"/>
      </font>
      <fill>
        <patternFill patternType="solid">
          <fgColor indexed="64"/>
          <bgColor rgb="FFFFFFFF"/>
        </patternFill>
      </fill>
      <alignment horizontal="right" vertical="center" textRotation="0" wrapText="0" indent="0" justifyLastLine="0" shrinkToFit="0" readingOrder="0"/>
      <border diagonalUp="0" diagonalDown="0">
        <left style="medium">
          <color rgb="FFAAAAAA"/>
        </left>
        <right/>
        <top/>
        <bottom/>
        <vertical/>
        <horizontal/>
      </border>
    </dxf>
    <dxf>
      <font>
        <b val="0"/>
        <i val="0"/>
        <strike val="0"/>
        <condense val="0"/>
        <extend val="0"/>
        <outline val="0"/>
        <shadow val="0"/>
        <u val="none"/>
        <vertAlign val="baseline"/>
        <sz val="8"/>
        <color rgb="FF222222"/>
        <name val="Arial"/>
        <scheme val="none"/>
      </font>
      <numFmt numFmtId="0" formatCode="General"/>
      <fill>
        <patternFill patternType="solid">
          <fgColor indexed="64"/>
          <bgColor rgb="FFFFFFFF"/>
        </patternFill>
      </fill>
      <alignment horizontal="right" vertical="center" textRotation="0" wrapText="0" indent="0" justifyLastLine="0" shrinkToFit="0" readingOrder="0"/>
      <border diagonalUp="0" diagonalDown="0">
        <left style="medium">
          <color rgb="FFAAAAAA"/>
        </left>
        <right/>
        <top/>
        <bottom/>
        <vertical/>
        <horizontal/>
      </border>
    </dxf>
    <dxf>
      <border outline="0">
        <left style="medium">
          <color rgb="FFAAAAAA"/>
        </left>
        <right style="medium">
          <color rgb="FFAAAAAA"/>
        </right>
        <top style="medium">
          <color rgb="FFAAAAAA"/>
        </top>
        <bottom style="medium">
          <color rgb="FFAAAAAA"/>
        </bottom>
      </border>
    </dxf>
    <dxf>
      <border outline="0">
        <left style="medium">
          <color indexed="64"/>
        </left>
        <right style="medium">
          <color indexed="64"/>
        </right>
        <bottom style="medium">
          <color indexed="64"/>
        </bottom>
      </border>
    </dxf>
    <dxf>
      <border outline="0">
        <bottom style="medium">
          <color indexed="64"/>
        </bottom>
      </border>
    </dxf>
    <dxf>
      <font>
        <b val="0"/>
        <i val="0"/>
        <strike val="0"/>
        <condense val="0"/>
        <extend val="0"/>
        <outline val="0"/>
        <shadow val="0"/>
        <u val="none"/>
        <vertAlign val="baseline"/>
        <sz val="11"/>
        <color rgb="FFFFFFFF"/>
        <name val="Times New Roman"/>
        <scheme val="none"/>
      </font>
      <fill>
        <patternFill patternType="solid">
          <fgColor indexed="64"/>
          <bgColor rgb="FF92D050"/>
        </patternFill>
      </fill>
      <alignment horizontal="center" vertical="center" textRotation="0" wrapText="1" indent="0" justifyLastLine="0" shrinkToFit="0" readingOrder="0"/>
    </dxf>
    <dxf>
      <font>
        <b val="0"/>
        <i val="0"/>
        <strike val="0"/>
        <condense val="0"/>
        <extend val="0"/>
        <outline val="0"/>
        <shadow val="0"/>
        <u val="none"/>
        <vertAlign val="baseline"/>
        <sz val="11"/>
        <color indexed="8"/>
        <name val="Times New Roman"/>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protection locked="1" hidden="0"/>
    </dxf>
    <dxf>
      <font>
        <b val="0"/>
        <i val="0"/>
        <strike val="0"/>
        <condense val="0"/>
        <extend val="0"/>
        <outline val="0"/>
        <shadow val="0"/>
        <u val="none"/>
        <vertAlign val="baseline"/>
        <sz val="11"/>
        <color indexed="8"/>
        <name val="Times New Roman"/>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protection locked="1" hidden="0"/>
    </dxf>
    <dxf>
      <font>
        <b val="0"/>
        <i val="0"/>
        <strike val="0"/>
        <condense val="0"/>
        <extend val="0"/>
        <outline val="0"/>
        <shadow val="0"/>
        <u val="none"/>
        <vertAlign val="baseline"/>
        <sz val="11"/>
        <color indexed="8"/>
        <name val="Times New Roman"/>
        <scheme val="none"/>
      </font>
      <fill>
        <patternFill patternType="solid">
          <fgColor indexed="64"/>
          <bgColor indexed="9"/>
        </patternFill>
      </fill>
      <alignment horizontal="left" vertical="top" textRotation="0" wrapText="1" indent="0" justifyLastLine="0" shrinkToFit="0" readingOrder="0"/>
      <border diagonalUp="0" diagonalDown="0">
        <left/>
        <right style="thin">
          <color indexed="8"/>
        </right>
        <top style="thin">
          <color indexed="8"/>
        </top>
        <bottom style="thin">
          <color indexed="64"/>
        </bottom>
        <vertical/>
        <horizontal/>
      </border>
    </dxf>
    <dxf>
      <font>
        <b val="0"/>
        <i val="0"/>
        <strike val="0"/>
        <condense val="0"/>
        <extend val="0"/>
        <outline val="0"/>
        <shadow val="0"/>
        <u val="none"/>
        <vertAlign val="baseline"/>
        <sz val="11"/>
        <color indexed="8"/>
        <name val="Times New Roman"/>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top style="thin">
          <color indexed="8"/>
        </top>
        <bottom style="thin">
          <color indexed="64"/>
        </bottom>
        <vertical/>
        <horizontal/>
      </border>
    </dxf>
    <dxf>
      <fill>
        <patternFill patternType="solid">
          <fgColor indexed="64"/>
          <bgColor rgb="FF00B050"/>
        </patternFill>
      </fill>
    </dxf>
    <dxf>
      <font>
        <b val="0"/>
        <i val="0"/>
        <strike val="0"/>
        <condense val="0"/>
        <extend val="0"/>
        <outline val="0"/>
        <shadow val="0"/>
        <u val="none"/>
        <vertAlign val="baseline"/>
        <sz val="11"/>
        <color theme="1"/>
        <name val="Calibri"/>
        <scheme val="minor"/>
      </font>
      <numFmt numFmtId="164" formatCode="0.0%"/>
      <border diagonalUp="0" diagonalDown="0">
        <left style="thin">
          <color indexed="64"/>
        </left>
        <right style="thin">
          <color indexed="64"/>
        </right>
        <top style="thin">
          <color indexed="64"/>
        </top>
        <bottom style="thin">
          <color indexed="64"/>
        </bottom>
        <vertical/>
        <horizontal/>
      </border>
    </dxf>
    <dxf>
      <numFmt numFmtId="165" formatCode="_(* #,##0_);_(* \(#,##0\);_(*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right/>
        <top style="thin">
          <color indexed="64"/>
        </top>
        <bottom style="thin">
          <color indexed="64"/>
        </bottom>
        <vertical/>
        <horizontal/>
      </border>
    </dxf>
    <dxf>
      <border outline="0">
        <left style="medium">
          <color indexed="64"/>
        </left>
        <top style="medium">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ansSerif"/>
        <scheme val="none"/>
      </font>
      <fill>
        <patternFill patternType="solid">
          <fgColor indexed="64"/>
          <bgColor indexed="9"/>
        </patternFill>
      </fill>
      <alignment horizontal="right" vertical="top" textRotation="0" wrapText="1" indent="0" justifyLastLine="0" shrinkToFit="0" readingOrder="0"/>
      <border diagonalUp="0" diagonalDown="0">
        <left style="thin">
          <color indexed="8"/>
        </left>
        <right style="thin">
          <color indexed="8"/>
        </right>
        <top style="thin">
          <color indexed="8"/>
        </top>
        <bottom/>
        <vertical/>
        <horizontal/>
      </border>
    </dxf>
    <dxf>
      <font>
        <b val="0"/>
        <i val="0"/>
        <strike val="0"/>
        <condense val="0"/>
        <extend val="0"/>
        <outline val="0"/>
        <shadow val="0"/>
        <u val="none"/>
        <vertAlign val="baseline"/>
        <sz val="10"/>
        <color indexed="8"/>
        <name val="SansSerif"/>
        <scheme val="none"/>
      </font>
      <numFmt numFmtId="165" formatCode="_(* #,##0_);_(* \(#,##0\);_(* &quot;-&quot;??_);_(@_)"/>
      <fill>
        <patternFill patternType="solid">
          <fgColor indexed="64"/>
          <bgColor indexed="9"/>
        </patternFill>
      </fill>
      <alignment horizontal="right" vertical="top" textRotation="0" wrapText="1" indent="0" justifyLastLine="0" shrinkToFit="0" readingOrder="0"/>
      <border diagonalUp="0" diagonalDown="0">
        <left style="thin">
          <color indexed="8"/>
        </left>
        <right/>
        <top style="thin">
          <color indexed="8"/>
        </top>
        <bottom/>
        <vertical/>
        <horizontal/>
      </border>
    </dxf>
    <dxf>
      <font>
        <b val="0"/>
        <i val="0"/>
        <strike val="0"/>
        <condense val="0"/>
        <extend val="0"/>
        <outline val="0"/>
        <shadow val="0"/>
        <u val="none"/>
        <vertAlign val="baseline"/>
        <sz val="10"/>
        <color indexed="8"/>
        <name val="SansSerif"/>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style="thin">
          <color indexed="8"/>
        </right>
        <top style="thin">
          <color indexed="8"/>
        </top>
        <bottom/>
        <vertical/>
        <horizontal/>
      </border>
    </dxf>
    <dxf>
      <font>
        <b val="0"/>
        <i val="0"/>
        <strike val="0"/>
        <condense val="0"/>
        <extend val="0"/>
        <outline val="0"/>
        <shadow val="0"/>
        <u val="none"/>
        <vertAlign val="baseline"/>
        <sz val="10"/>
        <color indexed="8"/>
        <name val="SansSerif"/>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style="thin">
          <color indexed="8"/>
        </right>
        <top style="thin">
          <color indexed="8"/>
        </top>
        <bottom/>
        <vertical/>
        <horizontal/>
      </border>
    </dxf>
    <dxf>
      <border outline="0">
        <top style="medium">
          <color indexed="64"/>
        </top>
        <bottom style="thin">
          <color indexed="64"/>
        </bottom>
      </border>
    </dxf>
    <dxf>
      <border outline="0">
        <bottom style="medium">
          <color indexed="64"/>
        </bottom>
      </border>
    </dxf>
    <dxf>
      <fill>
        <patternFill patternType="solid">
          <fgColor indexed="64"/>
          <bgColor rgb="FF92D05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border outline="0">
        <top style="medium">
          <color indexed="64"/>
        </top>
        <bottom style="thin">
          <color indexed="64"/>
        </bottom>
      </border>
    </dxf>
    <dxf>
      <fill>
        <patternFill patternType="solid">
          <fgColor indexed="64"/>
          <bgColor theme="0"/>
        </patternFill>
      </fill>
    </dxf>
    <dxf>
      <border outline="0">
        <bottom style="medium">
          <color indexed="64"/>
        </bottom>
      </border>
    </dxf>
    <dxf>
      <font>
        <strike val="0"/>
        <outline val="0"/>
        <shadow val="0"/>
        <u val="none"/>
        <vertAlign val="baseline"/>
        <sz val="11"/>
        <color theme="0"/>
        <name val="Times New Roman"/>
        <scheme val="none"/>
      </font>
      <fill>
        <patternFill patternType="solid">
          <fgColor indexed="64"/>
          <bgColor rgb="FF00B050"/>
        </patternFill>
      </fill>
    </dxf>
    <dxf>
      <font>
        <b val="0"/>
        <i val="0"/>
        <strike val="0"/>
        <condense val="0"/>
        <extend val="0"/>
        <outline val="0"/>
        <shadow val="0"/>
        <u val="none"/>
        <vertAlign val="baseline"/>
        <sz val="11"/>
        <color theme="1"/>
        <name val="Times New Roman"/>
        <scheme val="none"/>
      </font>
      <numFmt numFmtId="164" formatCode="0.0%"/>
      <fill>
        <patternFill patternType="solid">
          <fgColor indexed="64"/>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Times New Roman"/>
        <scheme val="none"/>
      </font>
      <numFmt numFmtId="3" formatCode="#,##0"/>
      <fill>
        <patternFill patternType="solid">
          <fgColor indexed="64"/>
          <bgColor rgb="FF92D05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dxf>
    <dxf>
      <border outline="0">
        <left style="medium">
          <color indexed="64"/>
        </left>
        <right style="medium">
          <color indexed="64"/>
        </right>
        <top style="medium">
          <color indexed="64"/>
        </top>
        <bottom style="medium">
          <color indexed="64"/>
        </bottom>
      </border>
    </dxf>
    <dxf>
      <border outline="0">
        <bottom style="thin">
          <color indexed="64"/>
        </bottom>
      </border>
    </dxf>
    <dxf>
      <fill>
        <patternFill patternType="solid">
          <fgColor indexed="64"/>
          <bgColor theme="0" tint="-0.249977111117893"/>
        </patternFill>
      </fill>
    </dxf>
    <dxf>
      <font>
        <b val="0"/>
        <i val="0"/>
        <strike val="0"/>
        <condense val="0"/>
        <extend val="0"/>
        <outline val="0"/>
        <shadow val="0"/>
        <u val="none"/>
        <vertAlign val="baseline"/>
        <sz val="11"/>
        <color theme="1"/>
        <name val="Times New Roman"/>
        <scheme val="none"/>
      </font>
      <numFmt numFmtId="164" formatCode="0.0%"/>
      <fill>
        <patternFill patternType="solid">
          <fgColor indexed="64"/>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1"/>
        <color theme="1"/>
        <name val="Times New Roman"/>
        <scheme val="none"/>
      </font>
      <numFmt numFmtId="3" formatCode="#,##0"/>
      <fill>
        <patternFill patternType="solid">
          <fgColor indexed="64"/>
          <bgColor rgb="FF92D05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Times New Roman"/>
        <scheme val="none"/>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0.0%"/>
      <fill>
        <patternFill patternType="none">
          <fgColor indexed="64"/>
          <bgColor rgb="FFFFFFFF"/>
        </patternFill>
      </fill>
      <alignment horizontal="right" vertical="bottom" textRotation="0" wrapText="0" indent="0" justifyLastLine="0" shrinkToFit="0" readingOrder="0"/>
      <border diagonalUp="0" diagonalDown="0" outline="0">
        <left/>
        <right/>
        <top style="thin">
          <color indexed="64"/>
        </top>
        <bottom style="thin">
          <color indexed="64"/>
        </bottom>
      </border>
    </dxf>
    <dxf>
      <numFmt numFmtId="3" formatCode="#,##0"/>
      <fill>
        <patternFill patternType="solid">
          <fgColor indexed="64"/>
          <bgColor rgb="FF92D050"/>
        </patternFill>
      </fill>
      <border diagonalUp="0" diagonalDown="0" outline="0">
        <left style="thin">
          <color indexed="64"/>
        </left>
        <right style="thin">
          <color indexed="64"/>
        </right>
        <top/>
        <bottom/>
      </border>
    </dxf>
    <dxf>
      <fill>
        <patternFill patternType="none">
          <fgColor indexed="64"/>
          <bgColor rgb="FFFFFFFF"/>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none">
          <fgColor indexed="64"/>
          <bgColor rgb="FFFFFFFF"/>
        </patternFill>
      </fill>
    </dxf>
    <dxf>
      <border outline="0">
        <bottom style="thin">
          <color indexed="64"/>
        </bottom>
      </border>
    </dxf>
    <dxf>
      <font>
        <b/>
        <i val="0"/>
        <strike val="0"/>
        <condense val="0"/>
        <extend val="0"/>
        <outline val="0"/>
        <shadow val="0"/>
        <u val="none"/>
        <vertAlign val="baseline"/>
        <sz val="11"/>
        <color theme="1" tint="4.9989318521683403E-2"/>
        <name val="Calibri"/>
        <scheme val="minor"/>
      </font>
      <fill>
        <patternFill patternType="solid">
          <fgColor indexed="64"/>
          <bgColor rgb="FF00B050"/>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Times New Roman"/>
        <scheme val="none"/>
      </font>
      <fill>
        <patternFill patternType="none">
          <fgColor indexed="64"/>
          <bgColor auto="1"/>
        </patternFill>
      </fill>
    </dxf>
    <dxf>
      <font>
        <strike val="0"/>
        <outline val="0"/>
        <shadow val="0"/>
        <u val="none"/>
        <vertAlign val="baseline"/>
        <name val="Times New Roman"/>
        <scheme val="none"/>
      </font>
      <fill>
        <patternFill patternType="none">
          <fgColor indexed="64"/>
          <bgColor auto="1"/>
        </patternFill>
      </fill>
    </dxf>
    <dxf>
      <font>
        <strike val="0"/>
        <outline val="0"/>
        <shadow val="0"/>
        <u val="none"/>
        <vertAlign val="baseline"/>
        <name val="Times New Roman"/>
        <scheme val="none"/>
      </font>
      <fill>
        <patternFill patternType="none">
          <fgColor indexed="64"/>
          <bgColor auto="1"/>
        </patternFill>
      </fill>
    </dxf>
    <dxf>
      <font>
        <strike val="0"/>
        <outline val="0"/>
        <shadow val="0"/>
        <u val="none"/>
        <vertAlign val="baseline"/>
        <name val="Times New Roman"/>
        <scheme val="none"/>
      </font>
      <fill>
        <patternFill patternType="none">
          <fgColor indexed="64"/>
          <bgColor auto="1"/>
        </patternFill>
      </fill>
    </dxf>
    <dxf>
      <border outline="0">
        <right style="medium">
          <color indexed="64"/>
        </right>
        <bottom style="medium">
          <color indexed="64"/>
        </bottom>
      </border>
    </dxf>
    <dxf>
      <font>
        <strike val="0"/>
        <outline val="0"/>
        <shadow val="0"/>
        <u val="none"/>
        <vertAlign val="baseline"/>
        <name val="Times New Roman"/>
        <scheme val="none"/>
      </font>
      <fill>
        <patternFill patternType="none">
          <fgColor indexed="64"/>
          <bgColor auto="1"/>
        </patternFill>
      </fill>
    </dxf>
    <dxf>
      <font>
        <b/>
        <i val="0"/>
        <strike val="0"/>
        <condense val="0"/>
        <extend val="0"/>
        <outline val="0"/>
        <shadow val="0"/>
        <u val="none"/>
        <vertAlign val="baseline"/>
        <sz val="12"/>
        <color theme="1"/>
        <name val="Times New Roman"/>
        <scheme val="none"/>
      </font>
      <fill>
        <patternFill patternType="solid">
          <fgColor indexed="64"/>
          <bgColor rgb="FF00B050"/>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SansSerif"/>
        <scheme val="none"/>
      </font>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8"/>
        <name val="SansSerif"/>
        <scheme val="none"/>
      </font>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8"/>
        <name val="SansSerif"/>
        <scheme val="none"/>
      </font>
      <fill>
        <patternFill patternType="solid">
          <fgColor indexed="64"/>
          <bgColor indexed="9"/>
        </patternFill>
      </fill>
      <alignment horizontal="left" vertical="top" textRotation="0" wrapText="1" indent="0" justifyLastLine="0" shrinkToFit="0" readingOrder="0"/>
      <border diagonalUp="0" diagonalDown="0">
        <left style="thin">
          <color indexed="8"/>
        </left>
        <right/>
        <top style="thin">
          <color indexed="8"/>
        </top>
        <bottom style="thin">
          <color indexed="8"/>
        </bottom>
        <vertical/>
        <horizontal/>
      </border>
    </dxf>
    <dxf>
      <border outline="0">
        <top style="medium">
          <color indexed="64"/>
        </top>
        <bottom style="thin">
          <color indexed="8"/>
        </bottom>
      </border>
    </dxf>
    <dxf>
      <fill>
        <patternFill patternType="solid">
          <fgColor indexed="64"/>
          <bgColor rgb="FF00B050"/>
        </patternFill>
      </fill>
    </dxf>
    <dxf>
      <border outline="0">
        <top style="thin">
          <color indexed="64"/>
        </top>
      </border>
    </dxf>
    <dxf>
      <border outline="0">
        <left style="thin">
          <color indexed="64"/>
        </left>
        <bottom style="thin">
          <color indexed="64"/>
        </bottom>
      </border>
    </dxf>
    <dxf>
      <border outline="0">
        <bottom style="thin">
          <color indexed="64"/>
        </bottom>
      </border>
    </dxf>
    <dxf>
      <font>
        <b/>
        <i val="0"/>
        <strike val="0"/>
        <condense val="0"/>
        <extend val="0"/>
        <outline val="0"/>
        <shadow val="0"/>
        <u val="none"/>
        <vertAlign val="baseline"/>
        <sz val="11"/>
        <color theme="1"/>
        <name val="Times New Roman"/>
        <scheme val="none"/>
      </font>
      <numFmt numFmtId="3" formatCode="#,##0"/>
      <fill>
        <patternFill patternType="solid">
          <fgColor indexed="64"/>
          <bgColor rgb="FF92D05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Times New Roman"/>
        <scheme val="none"/>
      </font>
      <fill>
        <patternFill patternType="solid">
          <fgColor indexed="64"/>
          <bgColor theme="0" tint="-0.14999847407452621"/>
        </patternFill>
      </fill>
      <border diagonalUp="0" diagonalDown="0" outline="0">
        <left style="thin">
          <color indexed="64"/>
        </left>
        <right/>
        <top/>
        <bottom style="medium">
          <color indexed="64"/>
        </bottom>
      </border>
    </dxf>
    <dxf>
      <border outline="0">
        <top style="medium">
          <color auto="1"/>
        </top>
      </border>
    </dxf>
    <dxf>
      <font>
        <b val="0"/>
        <i val="0"/>
        <strike val="0"/>
        <condense val="0"/>
        <extend val="0"/>
        <outline val="0"/>
        <shadow val="0"/>
        <u val="none"/>
        <vertAlign val="baseline"/>
        <sz val="11"/>
        <color theme="1"/>
        <name val="Times New Roman"/>
        <scheme val="none"/>
      </font>
      <fill>
        <patternFill patternType="solid">
          <fgColor indexed="64"/>
          <bgColor rgb="FF92D050"/>
        </patternFill>
      </fill>
      <alignment horizontal="center" vertical="center" textRotation="0" wrapText="0" indent="0" justifyLastLine="0" shrinkToFit="0" readingOrder="0"/>
    </dxf>
  </dxfs>
  <tableStyles count="1" defaultTableStyle="Table Style 1" defaultPivotStyle="PivotStyleMedium9">
    <tableStyle name="Table Style 1" pivot="0" count="0" xr9:uid="{00000000-0011-0000-FFFF-FFFF00000000}"/>
  </tableStyles>
  <colors>
    <mruColors>
      <color rgb="FF000000"/>
      <color rgb="FFFFFFFF"/>
      <color rgb="FF111111"/>
      <color rgb="FFDDDDDD"/>
      <color rgb="FFF8F8F8"/>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266701</xdr:colOff>
      <xdr:row>2</xdr:row>
      <xdr:rowOff>476250</xdr:rowOff>
    </xdr:from>
    <xdr:to>
      <xdr:col>14</xdr:col>
      <xdr:colOff>527539</xdr:colOff>
      <xdr:row>9</xdr:row>
      <xdr:rowOff>285750</xdr:rowOff>
    </xdr:to>
    <xdr:sp macro="" textlink="">
      <xdr:nvSpPr>
        <xdr:cNvPr id="2" name="TextBox 1" descr="Note :2017USDA Agricultural Census data available February&#10;also estimate from employment tab &quot;Agriculture, Forestry, fishing and hunting , and mining&quot; can inform farmworker counts ">
          <a:extLst>
            <a:ext uri="{FF2B5EF4-FFF2-40B4-BE49-F238E27FC236}">
              <a16:creationId xmlns:a16="http://schemas.microsoft.com/office/drawing/2014/main" id="{00000000-0008-0000-0800-000002000000}"/>
            </a:ext>
          </a:extLst>
        </xdr:cNvPr>
        <xdr:cNvSpPr txBox="1"/>
      </xdr:nvSpPr>
      <xdr:spPr>
        <a:xfrm>
          <a:off x="10714893" y="2051538"/>
          <a:ext cx="3909646" cy="274027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2017 USDA Agricultural Census data available February 2019</a:t>
          </a:r>
        </a:p>
        <a:p>
          <a:endParaRPr lang="en-US" sz="1100" baseline="0"/>
        </a:p>
        <a:p>
          <a:r>
            <a:rPr lang="en-US" sz="1100"/>
            <a:t>https://www.nass.usda.gov/AgCensus/</a:t>
          </a:r>
        </a:p>
        <a:p>
          <a:endParaRPr lang="en-US" sz="1100"/>
        </a:p>
        <a:p>
          <a:r>
            <a:rPr lang="en-US" sz="1100"/>
            <a:t>Also: Estimates from Employment</a:t>
          </a:r>
          <a:r>
            <a:rPr lang="en-US" sz="1100" baseline="0"/>
            <a:t> tab "Agriculture, forestry, fishing and hunting, and mining" can inform farmworker counts</a:t>
          </a:r>
          <a:r>
            <a:rPr lang="en-US" sz="1100" b="0" i="0" u="none" strike="noStrike">
              <a:solidFill>
                <a:schemeClr val="dk1"/>
              </a:solidFill>
              <a:effectLst/>
              <a:latin typeface="+mn-lt"/>
              <a:ea typeface="+mn-ea"/>
              <a:cs typeface="+mn-cs"/>
            </a:rPr>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xdr:row>
      <xdr:rowOff>76200</xdr:rowOff>
    </xdr:from>
    <xdr:to>
      <xdr:col>3</xdr:col>
      <xdr:colOff>114300</xdr:colOff>
      <xdr:row>7</xdr:row>
      <xdr:rowOff>76200</xdr:rowOff>
    </xdr:to>
    <xdr:cxnSp macro="">
      <xdr:nvCxnSpPr>
        <xdr:cNvPr id="3" name="Straight Arrow Connector 2">
          <a:extLst>
            <a:ext uri="{FF2B5EF4-FFF2-40B4-BE49-F238E27FC236}">
              <a16:creationId xmlns:a16="http://schemas.microsoft.com/office/drawing/2014/main" id="{00000000-0008-0000-0C00-000003000000}"/>
            </a:ext>
          </a:extLst>
        </xdr:cNvPr>
        <xdr:cNvCxnSpPr/>
      </xdr:nvCxnSpPr>
      <xdr:spPr>
        <a:xfrm flipH="1">
          <a:off x="1962150" y="647700"/>
          <a:ext cx="1790700" cy="1038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3</xdr:row>
      <xdr:rowOff>85725</xdr:rowOff>
    </xdr:from>
    <xdr:to>
      <xdr:col>3</xdr:col>
      <xdr:colOff>171450</xdr:colOff>
      <xdr:row>18</xdr:row>
      <xdr:rowOff>76200</xdr:rowOff>
    </xdr:to>
    <xdr:cxnSp macro="">
      <xdr:nvCxnSpPr>
        <xdr:cNvPr id="6" name="Straight Arrow Connector 5">
          <a:extLst>
            <a:ext uri="{FF2B5EF4-FFF2-40B4-BE49-F238E27FC236}">
              <a16:creationId xmlns:a16="http://schemas.microsoft.com/office/drawing/2014/main" id="{00000000-0008-0000-0C00-000006000000}"/>
            </a:ext>
          </a:extLst>
        </xdr:cNvPr>
        <xdr:cNvCxnSpPr/>
      </xdr:nvCxnSpPr>
      <xdr:spPr>
        <a:xfrm flipH="1">
          <a:off x="2362200" y="657225"/>
          <a:ext cx="1447800" cy="3124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PopulationGrowthTrends20142018with2010Benchmark" displayName="Table1PopulationGrowthTrends20142018with2010Benchmark" ref="A4:I5" totalsRowShown="0" headerRowDxfId="217" tableBorderDxfId="216">
  <tableColumns count="9">
    <tableColumn id="1" xr3:uid="{00000000-0010-0000-0000-000001000000}" name="COUNTRY/CITY" dataDxfId="215" dataCellStyle="Normal 6"/>
    <tableColumn id="2" xr3:uid="{00000000-0010-0000-0000-000002000000}" name="Population"/>
    <tableColumn id="3" xr3:uid="{00000000-0010-0000-0000-000003000000}" name="Population2"/>
    <tableColumn id="4" xr3:uid="{00000000-0010-0000-0000-000004000000}" name="Population3"/>
    <tableColumn id="5" xr3:uid="{00000000-0010-0000-0000-000005000000}" name="Population4"/>
    <tableColumn id="6" xr3:uid="{00000000-0010-0000-0000-000006000000}" name="Population5"/>
    <tableColumn id="7" xr3:uid="{00000000-0010-0000-0000-000007000000}" name="Population6"/>
    <tableColumn id="8" xr3:uid="{00000000-0010-0000-0000-000008000000}" name="Average Annual Change"/>
    <tableColumn id="9" xr3:uid="{00000000-0010-0000-0000-000009000000}" name="Average Annual Change2"/>
  </tableColumns>
  <tableStyleInfo name="TableStyleMedium1" showFirstColumn="0" showLastColumn="0" showRowStripes="1" showColumnStripes="0"/>
  <extLst>
    <ext xmlns:x14="http://schemas.microsoft.com/office/spreadsheetml/2009/9/main" uri="{504A1905-F514-4f6f-8877-14C23A59335A}">
      <x14:table altText="Table 1" altTextSummary="Population Growth Trends  2014 -2018, with 2010 Benchmark"/>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HouseholdSizebyTenureIncludingLargeHouseholds" displayName="HouseholdSizebyTenureIncludingLargeHouseholds" ref="A58:D73" totalsRowShown="0" headerRowBorderDxfId="165" tableBorderDxfId="164">
  <tableColumns count="4">
    <tableColumn id="1" xr3:uid="{00000000-0010-0000-0900-000001000000}" name="empty column header" dataDxfId="163"/>
    <tableColumn id="2" xr3:uid="{00000000-0010-0000-0900-000002000000}" name="empty column header2" dataDxfId="162"/>
    <tableColumn id="3" xr3:uid="{00000000-0010-0000-0900-000003000000}" name="Alpine Country" dataDxfId="161"/>
    <tableColumn id="4" xr3:uid="{00000000-0010-0000-0900-000004000000}" name="Alpine Country2" dataDxfId="160" dataCellStyle="Percent"/>
  </tableColumns>
  <tableStyleInfo name="TableStyleLight1" showFirstColumn="0" showLastColumn="0" showRowStripes="1" showColumnStripes="0"/>
  <extLst>
    <ext xmlns:x14="http://schemas.microsoft.com/office/spreadsheetml/2009/9/main" uri="{504A1905-F514-4f6f-8877-14C23A59335A}">
      <x14:table altText="table -7" altTextSummary="Household Size by Tenure (Including Large Households) (2012-2016)"/>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Forcalculationpurposesonly" displayName="Forcalculationpurposesonly" ref="A36:D55" totalsRowShown="0" headerRowDxfId="159">
  <tableColumns count="4">
    <tableColumn id="1" xr3:uid="{00000000-0010-0000-0A00-000001000000}" name="For calculation purposes only" dataDxfId="158"/>
    <tableColumn id="2" xr3:uid="{00000000-0010-0000-0A00-000002000000}" name="empty column header" dataDxfId="157"/>
    <tableColumn id="3" xr3:uid="{00000000-0010-0000-0A00-000003000000}" name="empty column header2" dataDxfId="156"/>
    <tableColumn id="4" xr3:uid="{00000000-0010-0000-0A00-000004000000}" name="empty column header3" dataDxfId="155"/>
  </tableColumns>
  <tableStyleInfo name="TableStyleLight1" showFirstColumn="0" showLastColumn="0" showRowStripes="1" showColumnStripes="0"/>
  <extLst>
    <ext xmlns:x14="http://schemas.microsoft.com/office/spreadsheetml/2009/9/main" uri="{504A1905-F514-4f6f-8877-14C23A59335A}">
      <x14:table altText="table-6" altTextSummary="For calculation purposes only"/>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FemaleHeadedHouseholds" displayName="FemaleHeadedHouseholds" ref="A77:C84" totalsRowShown="0" headerRowDxfId="154" headerRowBorderDxfId="153" tableBorderDxfId="152">
  <tableColumns count="3">
    <tableColumn id="1" xr3:uid="{00000000-0010-0000-0B00-000001000000}" name="Householder Type"/>
    <tableColumn id="2" xr3:uid="{00000000-0010-0000-0B00-000002000000}" name="Number"/>
    <tableColumn id="3" xr3:uid="{00000000-0010-0000-0B00-000003000000}" name="Percent"/>
  </tableColumns>
  <tableStyleInfo name="Table Style 1" showFirstColumn="0" showLastColumn="0" showRowStripes="1" showColumnStripes="0"/>
  <extLst>
    <ext xmlns:x14="http://schemas.microsoft.com/office/spreadsheetml/2009/9/main" uri="{504A1905-F514-4f6f-8877-14C23A59335A}">
      <x14:table altText="table 8 " altTextSummary="female headed householder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otalhouseholders" displayName="totalhouseholders" ref="A86:C121" totalsRowShown="0" tableBorderDxfId="151">
  <tableColumns count="3">
    <tableColumn id="1" xr3:uid="{00000000-0010-0000-0C00-000001000000}" name="Total:"/>
    <tableColumn id="2" xr3:uid="{00000000-0010-0000-0C00-000002000000}" name="236" dataDxfId="150"/>
    <tableColumn id="3" xr3:uid="{00000000-0010-0000-0C00-000003000000}" name="0" dataDxfId="149"/>
  </tableColumns>
  <tableStyleInfo name="Table Style 1" showFirstColumn="0" showLastColumn="0" showRowStripes="1" showColumnStripes="0"/>
  <extLst>
    <ext xmlns:x14="http://schemas.microsoft.com/office/spreadsheetml/2009/9/main" uri="{504A1905-F514-4f6f-8877-14C23A59335A}">
      <x14:table altText="Table-8" altTextSummary="total householders "/>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housingunitbytype" displayName="housingunitbytype" ref="A4:S7" totalsRowShown="0" headerRowDxfId="148" dataDxfId="147" tableBorderDxfId="146">
  <tableColumns count="19">
    <tableColumn id="1" xr3:uid="{00000000-0010-0000-0D00-000001000000}" name="Country / City" dataDxfId="145"/>
    <tableColumn id="2" xr3:uid="{00000000-0010-0000-0D00-000002000000}" name="Total" dataDxfId="144"/>
    <tableColumn id="3" xr3:uid="{00000000-0010-0000-0D00-000003000000}" name="Empty Colum header" dataDxfId="143"/>
    <tableColumn id="4" xr3:uid="{00000000-0010-0000-0D00-000004000000}" name="Empty Colum header2" dataDxfId="142">
      <calculatedColumnFormula>(C5-B5)/B5</calculatedColumnFormula>
    </tableColumn>
    <tableColumn id="5" xr3:uid="{00000000-0010-0000-0D00-000005000000}" name="Single Detached" dataDxfId="141"/>
    <tableColumn id="6" xr3:uid="{00000000-0010-0000-0D00-000006000000}" name="Empty Colum header3" dataDxfId="140"/>
    <tableColumn id="7" xr3:uid="{00000000-0010-0000-0D00-000007000000}" name="Empty column header" dataDxfId="139">
      <calculatedColumnFormula>(F5-E5)/E5</calculatedColumnFormula>
    </tableColumn>
    <tableColumn id="8" xr3:uid="{00000000-0010-0000-0D00-000008000000}" name="Single Attached" dataDxfId="138"/>
    <tableColumn id="9" xr3:uid="{00000000-0010-0000-0D00-000009000000}" name="Empty Colum header4" dataDxfId="137"/>
    <tableColumn id="10" xr3:uid="{00000000-0010-0000-0D00-00000A000000}" name="Empty Colum header5" dataDxfId="136">
      <calculatedColumnFormula>(I5-H5)/H5</calculatedColumnFormula>
    </tableColumn>
    <tableColumn id="11" xr3:uid="{00000000-0010-0000-0D00-00000B000000}" name="Two to Four" dataDxfId="135"/>
    <tableColumn id="12" xr3:uid="{00000000-0010-0000-0D00-00000C000000}" name="Empty Colum header7" dataDxfId="134"/>
    <tableColumn id="13" xr3:uid="{00000000-0010-0000-0D00-00000D000000}" name="Empty Colum header6" dataDxfId="133">
      <calculatedColumnFormula>(L5-K5)/K5</calculatedColumnFormula>
    </tableColumn>
    <tableColumn id="14" xr3:uid="{00000000-0010-0000-0D00-00000E000000}" name="Five Plus" dataDxfId="132"/>
    <tableColumn id="15" xr3:uid="{00000000-0010-0000-0D00-00000F000000}" name="Empty Colum header9" dataDxfId="131"/>
    <tableColumn id="16" xr3:uid="{00000000-0010-0000-0D00-000010000000}" name="Empty Colum header8" dataDxfId="130">
      <calculatedColumnFormula>(O5-N5)/N5</calculatedColumnFormula>
    </tableColumn>
    <tableColumn id="17" xr3:uid="{00000000-0010-0000-0D00-000011000000}" name="Mobile Homes" dataDxfId="129"/>
    <tableColumn id="18" xr3:uid="{00000000-0010-0000-0D00-000012000000}" name="Empty Colum header10" dataDxfId="128"/>
    <tableColumn id="19" xr3:uid="{00000000-0010-0000-0D00-000013000000}" name="Empty Colum header11" dataDxfId="127">
      <calculatedColumnFormula>(R5-Q5)/Q5</calculatedColumnFormula>
    </tableColumn>
  </tableColumns>
  <tableStyleInfo name="Table Style 1" showFirstColumn="0" showLastColumn="0" showRowStripes="1" showColumnStripes="0"/>
  <extLst>
    <ext xmlns:x14="http://schemas.microsoft.com/office/spreadsheetml/2009/9/main" uri="{504A1905-F514-4f6f-8877-14C23A59335A}">
      <x14:table altText="table-9" altTextSummary="Housing unit by Typ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HOUSINGSTOCKBYTYPEOFVACANCY" displayName="HOUSINGSTOCKBYTYPEOFVACANCY" ref="A11:N14" totalsRowShown="0" headerRowDxfId="126" tableBorderDxfId="125" headerRowCellStyle="Normal 3">
  <tableColumns count="14">
    <tableColumn id="1" xr3:uid="{00000000-0010-0000-0E00-000001000000}" name="Geography" dataDxfId="124"/>
    <tableColumn id="2" xr3:uid="{00000000-0010-0000-0E00-000002000000}" name="Total housing units" dataDxfId="123"/>
    <tableColumn id="3" xr3:uid="{00000000-0010-0000-0E00-000003000000}" name=" Occupied housing units" dataDxfId="122"/>
    <tableColumn id="4" xr3:uid="{00000000-0010-0000-0E00-000004000000}" name=" Vacant housing units" dataDxfId="121"/>
    <tableColumn id="5" xr3:uid="{00000000-0010-0000-0E00-000005000000}" name="  For rent" dataDxfId="120"/>
    <tableColumn id="6" xr3:uid="{00000000-0010-0000-0E00-000006000000}" name="  Rented, not occupied" dataDxfId="119"/>
    <tableColumn id="7" xr3:uid="{00000000-0010-0000-0E00-000007000000}" name="  For sale only" dataDxfId="118"/>
    <tableColumn id="8" xr3:uid="{00000000-0010-0000-0E00-000008000000}" name="  Sold, not occupied" dataDxfId="117"/>
    <tableColumn id="9" xr3:uid="{00000000-0010-0000-0E00-000009000000}" name="  For seasonal, recreational, or occasional use" dataDxfId="116"/>
    <tableColumn id="10" xr3:uid="{00000000-0010-0000-0E00-00000A000000}" name="  All other vacants" dataDxfId="115"/>
    <tableColumn id="11" xr3:uid="{00000000-0010-0000-0E00-00000B000000}" name="Vacancy rate" dataDxfId="114" dataCellStyle="Percent 3">
      <calculatedColumnFormula>D12/B12</calculatedColumnFormula>
    </tableColumn>
    <tableColumn id="12" xr3:uid="{00000000-0010-0000-0E00-00000C000000}" name="Homeowner Vacancy Rate" dataDxfId="113" dataCellStyle="Percent 3">
      <calculatedColumnFormula>G12/(B19+H12+G12)</calculatedColumnFormula>
    </tableColumn>
    <tableColumn id="13" xr3:uid="{00000000-0010-0000-0E00-00000D000000}" name="Rental Vacancy Rate" dataDxfId="112" dataCellStyle="Percent 3">
      <calculatedColumnFormula>E12/(B25+F12+E12)</calculatedColumnFormula>
    </tableColumn>
    <tableColumn id="14" xr3:uid="{00000000-0010-0000-0E00-00000E000000}" name="Vacancy Rate minus Seasonal " dataDxfId="111" dataCellStyle="Percent 3">
      <calculatedColumnFormula>(G12+E12)/(E12+F12+G12+H12+C12)</calculatedColumnFormula>
    </tableColumn>
  </tableColumns>
  <tableStyleInfo name="Table Style 1" showFirstColumn="0" showLastColumn="0" showRowStripes="1" showColumnStripes="0"/>
  <extLst>
    <ext xmlns:x14="http://schemas.microsoft.com/office/spreadsheetml/2009/9/main" uri="{504A1905-F514-4f6f-8877-14C23A59335A}">
      <x14:table altText="table 10" altTextSummary="B25004 - HOUSING STOCK BY TYPE OF VACANCY"/>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10" displayName="table10" ref="A16:D30" totalsRowShown="0" tableBorderDxfId="110">
  <tableColumns count="4">
    <tableColumn id="1" xr3:uid="{00000000-0010-0000-0F00-000001000000}" name="empty column header" dataDxfId="109"/>
    <tableColumn id="2" xr3:uid="{00000000-0010-0000-0F00-000002000000}" name="Alpine Country, California"/>
    <tableColumn id="3" xr3:uid="{00000000-0010-0000-0F00-000003000000}" name="empty column header2" dataDxfId="108"/>
    <tableColumn id="4" xr3:uid="{00000000-0010-0000-0F00-000004000000}" name="Balance of Country"/>
  </tableColumns>
  <tableStyleInfo name="Table Style 1" showFirstColumn="0" showLastColumn="0" showRowStripes="1" showColumnStripes="0"/>
  <extLst>
    <ext xmlns:x14="http://schemas.microsoft.com/office/spreadsheetml/2009/9/main" uri="{504A1905-F514-4f6f-8877-14C23A59335A}">
      <x14:table altText="table10" altTextSummary="total estimat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disabilityemployementstatus" displayName="disabilityemployementstatus" ref="A4:C17" totalsRowShown="0" headerRowDxfId="107" dataDxfId="105" headerRowBorderDxfId="106" tableBorderDxfId="104">
  <tableColumns count="3">
    <tableColumn id="1" xr3:uid="{00000000-0010-0000-1000-000001000000}" name="no data" dataDxfId="103"/>
    <tableColumn id="2" xr3:uid="{00000000-0010-0000-1000-000002000000}" name="Alpine County" dataDxfId="102"/>
    <tableColumn id="3" xr3:uid="{00000000-0010-0000-1000-000003000000}" name="Alpine County2" dataDxfId="101"/>
  </tableColumns>
  <tableStyleInfo name="Table Style 1" showFirstColumn="0" showLastColumn="0" showRowStripes="1" showColumnStripes="0"/>
  <extLst>
    <ext xmlns:x14="http://schemas.microsoft.com/office/spreadsheetml/2009/9/main" uri="{504A1905-F514-4f6f-8877-14C23A59335A}">
      <x14:table altText="table11 " altTextSummary="person with disability by employment status(ACS 2012-2016)"/>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19" displayName="Table19" ref="A40:G119" totalsRowShown="0" headerRowDxfId="100" dataDxfId="99" tableBorderDxfId="98">
  <tableColumns count="7">
    <tableColumn id="1" xr3:uid="{00000000-0010-0000-1100-000001000000}" name="no data" dataDxfId="97"/>
    <tableColumn id="2" xr3:uid="{00000000-0010-0000-1100-000002000000}" name="Total" dataDxfId="96"/>
    <tableColumn id="3" xr3:uid="{00000000-0010-0000-1100-000003000000}" name="empty column header" dataDxfId="95"/>
    <tableColumn id="4" xr3:uid="{00000000-0010-0000-1100-000004000000}" name="With a disability" dataDxfId="94"/>
    <tableColumn id="5" xr3:uid="{00000000-0010-0000-1100-000005000000}" name="empty column header2" dataDxfId="93"/>
    <tableColumn id="6" xr3:uid="{00000000-0010-0000-1100-000006000000}" name="Percent with a disability" dataDxfId="92"/>
    <tableColumn id="7" xr3:uid="{00000000-0010-0000-1100-000007000000}" name="empty column header3" dataDxfId="91"/>
  </tableColumns>
  <tableStyleInfo name="Table Style 1" showFirstColumn="0" showLastColumn="0" showRowStripes="1" showColumnStripes="0"/>
  <extLst>
    <ext xmlns:x14="http://schemas.microsoft.com/office/spreadsheetml/2009/9/main" uri="{504A1905-F514-4f6f-8877-14C23A59335A}">
      <x14:table altText="table 12" altTextSummary="alpine contry california"/>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disabilitytypeandage" displayName="disabilitytypeandage" ref="A19:C37" totalsRowShown="0" tableBorderDxfId="90">
  <tableColumns count="3">
    <tableColumn id="1" xr3:uid="{00000000-0010-0000-1200-000001000000}" name="Persons with Disabilities by Disability Type* and age (ACS 2012-2016) " dataDxfId="89"/>
    <tableColumn id="2" xr3:uid="{00000000-0010-0000-1200-000002000000}" name="no data"/>
    <tableColumn id="3" xr3:uid="{00000000-0010-0000-1200-000003000000}" name="nodata2" dataDxfId="88"/>
  </tableColumns>
  <tableStyleInfo name="Table Style 1" showFirstColumn="0" showLastColumn="0" showRowStripes="1" showColumnStripes="0"/>
  <extLst>
    <ext xmlns:x14="http://schemas.microsoft.com/office/spreadsheetml/2009/9/main" uri="{504A1905-F514-4f6f-8877-14C23A59335A}">
      <x14:table altText="table 12" altTextSummary="Persons with Disabilities by Disability Type* and age (ACS 2012-2016)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1:K15" totalsRowShown="0" headerRowDxfId="214" headerRowBorderDxfId="213" tableBorderDxfId="212" totalsRowBorderDxfId="211" headerRowCellStyle="Normal 2">
  <tableColumns count="11">
    <tableColumn id="1" xr3:uid="{00000000-0010-0000-0100-000001000000}" name="County / City"/>
    <tableColumn id="2" xr3:uid="{00000000-0010-0000-0100-000002000000}" name="Date"/>
    <tableColumn id="3" xr3:uid="{00000000-0010-0000-0100-000003000000}" name="Total"/>
    <tableColumn id="4" xr3:uid="{00000000-0010-0000-0100-000004000000}" name="Single Detached"/>
    <tableColumn id="5" xr3:uid="{00000000-0010-0000-0100-000005000000}" name="Single Attached"/>
    <tableColumn id="6" xr3:uid="{00000000-0010-0000-0100-000006000000}" name="Two to Four"/>
    <tableColumn id="7" xr3:uid="{00000000-0010-0000-0100-000007000000}" name="Five Plus"/>
    <tableColumn id="8" xr3:uid="{00000000-0010-0000-0100-000008000000}" name="Mobile Homes"/>
    <tableColumn id="9" xr3:uid="{00000000-0010-0000-0100-000009000000}" name="Occupied"/>
    <tableColumn id="10" xr3:uid="{00000000-0010-0000-0100-00000A000000}" name="Vacancy Rate"/>
    <tableColumn id="11" xr3:uid="{00000000-0010-0000-0100-00000B000000}" name="Persons per Household"/>
  </tableColumns>
  <tableStyleInfo name="TableStyleMedium1" showFirstColumn="0" showLastColumn="0" showRowStripes="1" showColumnStripes="0"/>
  <extLst>
    <ext xmlns:x14="http://schemas.microsoft.com/office/spreadsheetml/2009/9/main" uri="{504A1905-F514-4f6f-8877-14C23A59335A}">
      <x14:table altText="Table 1.a " altTextSummary="E-5 City/County/State Population and Housing Estimates, 2010 and 2018"/>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6:F8" totalsRowShown="0" headerRowDxfId="87" headerRowBorderDxfId="86" tableBorderDxfId="85">
  <tableColumns count="6">
    <tableColumn id="1" xr3:uid="{00000000-0010-0000-1300-000001000000}" name="ZIP" dataDxfId="84"/>
    <tableColumn id="2" xr3:uid="{00000000-0010-0000-1300-000002000000}" name="City" dataDxfId="83"/>
    <tableColumn id="3" xr3:uid="{00000000-0010-0000-1300-000003000000}" name="Country" dataDxfId="82"/>
    <tableColumn id="4" xr3:uid="{00000000-0010-0000-1300-000004000000}" name="00-17 yrs." dataDxfId="81"/>
    <tableColumn id="5" xr3:uid="{00000000-0010-0000-1300-000005000000}" name="18+ yrs." dataDxfId="80"/>
    <tableColumn id="6" xr3:uid="{00000000-0010-0000-1300-000006000000}" name="Total Age" dataDxfId="79"/>
  </tableColumns>
  <tableStyleInfo name="Table Style 1" showFirstColumn="0" showLastColumn="0" showRowStripes="1" showColumnStripes="0"/>
  <extLst>
    <ext xmlns:x14="http://schemas.microsoft.com/office/spreadsheetml/2009/9/main" uri="{504A1905-F514-4f6f-8877-14C23A59335A}">
      <x14:table altText="table 13"/>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10:J14" totalsRowShown="0" headerRowDxfId="78" dataDxfId="76" headerRowBorderDxfId="77" tableBorderDxfId="75">
  <tableColumns count="10">
    <tableColumn id="1" xr3:uid="{00000000-0010-0000-1400-000001000000}" name="ZIP" dataDxfId="74"/>
    <tableColumn id="2" xr3:uid="{00000000-0010-0000-1400-000002000000}" name="City " dataDxfId="73"/>
    <tableColumn id="3" xr3:uid="{00000000-0010-0000-1400-000003000000}" name="Country" dataDxfId="72"/>
    <tableColumn id="4" xr3:uid="{00000000-0010-0000-1400-000004000000}" name="Home of Parent /Family /Guardian" dataDxfId="71"/>
    <tableColumn id="5" xr3:uid="{00000000-0010-0000-1400-000005000000}" name="Independent /Supported Living" dataDxfId="70"/>
    <tableColumn id="6" xr3:uid="{00000000-0010-0000-1400-000006000000}" name="Community Care Facility" dataDxfId="69"/>
    <tableColumn id="7" xr3:uid="{00000000-0010-0000-1400-000007000000}" name="Intermediate Care Facility" dataDxfId="68"/>
    <tableColumn id="8" xr3:uid="{00000000-0010-0000-1400-000008000000}" name="Foster /Family Home" dataDxfId="67"/>
    <tableColumn id="9" xr3:uid="{00000000-0010-0000-1400-000009000000}" name="Other" dataDxfId="66"/>
    <tableColumn id="10" xr3:uid="{00000000-0010-0000-1400-00000A000000}" name="Total Receives" dataDxfId="65"/>
  </tableColumns>
  <tableStyleInfo name="Table Style 1" showFirstColumn="0" showLastColumn="0" showRowStripes="1" showColumnStripes="0"/>
  <extLst>
    <ext xmlns:x14="http://schemas.microsoft.com/office/spreadsheetml/2009/9/main" uri="{504A1905-F514-4f6f-8877-14C23A59335A}">
      <x14:table altText="TABLE 14"/>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FarmworkersCountyWideAlpineCounty" displayName="FarmworkersCountyWideAlpineCounty" ref="A4:D6" totalsRowShown="0" headerRowDxfId="64" dataDxfId="63" tableBorderDxfId="62">
  <tableColumns count="4">
    <tableColumn id="1" xr3:uid="{00000000-0010-0000-1500-000001000000}" name="Hired Farm Labor" dataDxfId="61"/>
    <tableColumn id="2" xr3:uid="{00000000-0010-0000-1500-000002000000}" name="Empty Column header" dataDxfId="60"/>
    <tableColumn id="3" xr3:uid="{00000000-0010-0000-1500-000003000000}" name="Empty Column header2" dataDxfId="59"/>
    <tableColumn id="4" xr3:uid="{00000000-0010-0000-1500-000004000000}" name="Empty Column header3" dataDxfId="58"/>
  </tableColumns>
  <tableStyleInfo name="Table Style 1" showFirstColumn="0" showLastColumn="0" showRowStripes="1" showColumnStripes="0"/>
  <extLst>
    <ext xmlns:x14="http://schemas.microsoft.com/office/spreadsheetml/2009/9/main" uri="{504A1905-F514-4f6f-8877-14C23A59335A}">
      <x14:table altText="TABLE 15" altTextSummary="Farmworkers – County-Wide (Alpine County)*"/>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23" displayName="Table23" ref="A9:G12" totalsRowShown="0" headerRowDxfId="57" dataDxfId="55" headerRowBorderDxfId="56" tableBorderDxfId="54" totalsRowBorderDxfId="53">
  <tableColumns count="7">
    <tableColumn id="1" xr3:uid="{00000000-0010-0000-1600-000001000000}" name="Employee Housing Facilities" dataDxfId="52"/>
    <tableColumn id="2" xr3:uid="{00000000-0010-0000-1600-000002000000}" name="NO DATA" dataDxfId="51"/>
    <tableColumn id="3" xr3:uid="{00000000-0010-0000-1600-000003000000}" name="NO DATA2" dataDxfId="50"/>
    <tableColumn id="4" xr3:uid="{00000000-0010-0000-1600-000004000000}" name="NO DATA3" dataDxfId="49"/>
    <tableColumn id="5" xr3:uid="{00000000-0010-0000-1600-000005000000}" name="NO DATA4" dataDxfId="48"/>
    <tableColumn id="6" xr3:uid="{00000000-0010-0000-1600-000006000000}" name="NO DATA5" dataDxfId="47"/>
    <tableColumn id="7" xr3:uid="{00000000-0010-0000-1600-000007000000}" name="NO DATA6" dataDxfId="46"/>
  </tableColumns>
  <tableStyleInfo name="Table Style 1" showFirstColumn="0" showLastColumn="0" showRowStripes="1" showColumnStripes="0"/>
  <extLst>
    <ext xmlns:x14="http://schemas.microsoft.com/office/spreadsheetml/2009/9/main" uri="{504A1905-F514-4f6f-8877-14C23A59335A}">
      <x14:table altText="TABLE 15" altTextSummary="FARM-WORKERS EMPLOYEE HOUSING FACILITIE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FarmworkersDaysWorked" displayName="FarmworkersDaysWorked" ref="A15:D23" totalsRowShown="0" headerRowDxfId="45" headerRowBorderDxfId="44" tableBorderDxfId="43">
  <tableColumns count="4">
    <tableColumn id="1" xr3:uid="{00000000-0010-0000-1700-000001000000}" name="150 Days or More" dataDxfId="42"/>
    <tableColumn id="2" xr3:uid="{00000000-0010-0000-1700-000002000000}" name="empty column header"/>
    <tableColumn id="3" xr3:uid="{00000000-0010-0000-1700-000003000000}" name="empty column header2"/>
    <tableColumn id="4" xr3:uid="{00000000-0010-0000-1700-000004000000}" name="empty column header3" dataDxfId="41"/>
  </tableColumns>
  <tableStyleInfo name="Table Style 1" showFirstColumn="0" showLastColumn="0" showRowStripes="1" showColumnStripes="0"/>
  <extLst>
    <ext xmlns:x14="http://schemas.microsoft.com/office/spreadsheetml/2009/9/main" uri="{504A1905-F514-4f6f-8877-14C23A59335A}">
      <x14:table altText="table 16" altTextSummary="Farmworkers by Days Worked (Alpine Country)*"/>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HomelessFacilities" displayName="HomelessFacilities" ref="A4:E9" totalsRowShown="0" headerRowDxfId="40" dataDxfId="39" tableBorderDxfId="38">
  <tableColumns count="5">
    <tableColumn id="1" xr3:uid="{00000000-0010-0000-1800-000001000000}" name="Facility Type" dataDxfId="37"/>
    <tableColumn id="2" xr3:uid="{00000000-0010-0000-1800-000002000000}" name="Family Units" dataDxfId="36"/>
    <tableColumn id="3" xr3:uid="{00000000-0010-0000-1800-000003000000}" name="Family Beds" dataDxfId="35"/>
    <tableColumn id="4" xr3:uid="{00000000-0010-0000-1800-000004000000}" name="Adult Only Beds" dataDxfId="34"/>
    <tableColumn id="5" xr3:uid="{00000000-0010-0000-1800-000005000000}" name="Seasonal" dataDxfId="33"/>
  </tableColumns>
  <tableStyleInfo name="Table Style 1" showFirstColumn="0" showLastColumn="0" showRowStripes="1" showColumnStripes="0"/>
  <extLst>
    <ext xmlns:x14="http://schemas.microsoft.com/office/spreadsheetml/2009/9/main" uri="{504A1905-F514-4f6f-8877-14C23A59335A}">
      <x14:table altText="TABLE 17" altTextSummary="HOMELESS FACILITIES"/>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HomelessNeeds" displayName="HomelessNeeds" ref="A15:G22" totalsRowShown="0" headerRowDxfId="32" dataDxfId="31" tableBorderDxfId="30">
  <tableColumns count="7">
    <tableColumn id="1" xr3:uid="{00000000-0010-0000-1900-000001000000}" name="Empty column header" dataDxfId="29"/>
    <tableColumn id="2" xr3:uid="{00000000-0010-0000-1900-000002000000}" name="Individual " dataDxfId="28"/>
    <tableColumn id="3" xr3:uid="{00000000-0010-0000-1900-000003000000}" name="Individual 2" dataDxfId="27"/>
    <tableColumn id="4" xr3:uid="{00000000-0010-0000-1900-000004000000}" name="Individual 3" dataDxfId="26" dataCellStyle="Percent">
      <calculatedColumnFormula>(C16-B16)/B16</calculatedColumnFormula>
    </tableColumn>
    <tableColumn id="5" xr3:uid="{00000000-0010-0000-1900-000005000000}" name="Persons in Families" dataDxfId="25"/>
    <tableColumn id="6" xr3:uid="{00000000-0010-0000-1900-000006000000}" name="Persons in Families2" dataDxfId="24"/>
    <tableColumn id="7" xr3:uid="{00000000-0010-0000-1900-000007000000}" name="Empty column heade2" dataDxfId="23" dataCellStyle="Percent">
      <calculatedColumnFormula>(F16-E16)/E16</calculatedColumnFormula>
    </tableColumn>
  </tableColumns>
  <tableStyleInfo name="Table Style 1" showFirstColumn="0" showLastColumn="0" showRowStripes="1" showColumnStripes="0"/>
  <extLst>
    <ext xmlns:x14="http://schemas.microsoft.com/office/spreadsheetml/2009/9/main" uri="{504A1905-F514-4f6f-8877-14C23A59335A}">
      <x14:table altText="TABLE 18" altTextSummary="Homeless Needs*"/>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LITHCAssisted" displayName="LITHCAssisted" ref="A3:M4" totalsRowShown="0" headerRowDxfId="22" headerRowBorderDxfId="21" tableBorderDxfId="20" totalsRowBorderDxfId="19">
  <tableColumns count="13">
    <tableColumn id="1" xr3:uid="{00000000-0010-0000-1A00-000001000000}" name="LIHTC App Number" dataDxfId="18"/>
    <tableColumn id="2" xr3:uid="{00000000-0010-0000-1A00-000002000000}" name="Name" dataDxfId="17"/>
    <tableColumn id="3" xr3:uid="{00000000-0010-0000-1A00-000003000000}" name="Address" dataDxfId="16"/>
    <tableColumn id="4" xr3:uid="{00000000-0010-0000-1A00-000004000000}" name="City" dataDxfId="15"/>
    <tableColumn id="5" xr3:uid="{00000000-0010-0000-1A00-000005000000}" name="Zip Code" dataDxfId="14" dataCellStyle="Normal 2 4 2"/>
    <tableColumn id="6" xr3:uid="{00000000-0010-0000-1A00-000006000000}" name="Country" dataDxfId="13" dataCellStyle="Normal 2 4 2"/>
    <tableColumn id="7" xr3:uid="{00000000-0010-0000-1A00-000007000000}" name="Affordable Units" dataDxfId="12"/>
    <tableColumn id="8" xr3:uid="{00000000-0010-0000-1A00-000008000000}" name="Total Units" dataDxfId="11"/>
    <tableColumn id="9" xr3:uid="{00000000-0010-0000-1A00-000009000000}" name="Date of Conversion" dataDxfId="10"/>
    <tableColumn id="10" xr3:uid="{00000000-0010-0000-1A00-00000A000000}" name="HUD Match" dataDxfId="9"/>
    <tableColumn id="11" xr3:uid="{00000000-0010-0000-1A00-00000B000000}" name="USDA Match" dataDxfId="8"/>
    <tableColumn id="12" xr3:uid="{00000000-0010-0000-1A00-00000C000000}" name="Risk Level " dataDxfId="7"/>
    <tableColumn id="13" xr3:uid="{00000000-0010-0000-1A00-00000D000000}" name="Notes" dataDxfId="6"/>
  </tableColumns>
  <tableStyleInfo name="Table Style 1" showFirstColumn="0" showLastColumn="0" showRowStripes="1" showColumnStripes="0"/>
  <extLst>
    <ext xmlns:x14="http://schemas.microsoft.com/office/spreadsheetml/2009/9/main" uri="{504A1905-F514-4f6f-8877-14C23A59335A}">
      <x14:table altText="LITHC Assisted"/>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29" displayName="Table29" ref="A7:D13" totalsRowShown="0">
  <tableColumns count="4">
    <tableColumn id="1" xr3:uid="{00000000-0010-0000-1B00-000001000000}" name="Risk Level" dataDxfId="5"/>
    <tableColumn id="2" xr3:uid="{00000000-0010-0000-1B00-000002000000}" name="Definition" dataDxfId="4"/>
    <tableColumn id="3" xr3:uid="{00000000-0010-0000-1B00-000003000000}" name="empty column header" dataDxfId="3"/>
    <tableColumn id="4" xr3:uid="{00000000-0010-0000-1B00-000004000000}" name="empty column header2" dataDxfId="2"/>
  </tableColumns>
  <tableStyleInfo name="Table Style 1" showFirstColumn="0" showLastColumn="0" showRowStripes="1" showColumnStripes="0"/>
  <extLst>
    <ext xmlns:x14="http://schemas.microsoft.com/office/spreadsheetml/2009/9/main" uri="{504A1905-F514-4f6f-8877-14C23A59335A}">
      <x14:table altText="Source: California Housing Partnership"/>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PROJECTEDNEEDS" displayName="PROJECTEDNEEDS" ref="A4:G7" totalsRowShown="0" tableBorderDxfId="1">
  <tableColumns count="7">
    <tableColumn id="1" xr3:uid="{00000000-0010-0000-1C00-000001000000}" name="Jurisdiction"/>
    <tableColumn id="2" xr3:uid="{00000000-0010-0000-1C00-000002000000}" name="Very-Low">
      <calculatedColumnFormula>B4/F4</calculatedColumnFormula>
    </tableColumn>
    <tableColumn id="3" xr3:uid="{00000000-0010-0000-1C00-000003000000}" name="Low">
      <calculatedColumnFormula>C4/F4</calculatedColumnFormula>
    </tableColumn>
    <tableColumn id="4" xr3:uid="{00000000-0010-0000-1C00-000004000000}" name="Moderate">
      <calculatedColumnFormula>D4/F4</calculatedColumnFormula>
    </tableColumn>
    <tableColumn id="5" xr3:uid="{00000000-0010-0000-1C00-000005000000}" name="Above-Moderate">
      <calculatedColumnFormula>E4/F4</calculatedColumnFormula>
    </tableColumn>
    <tableColumn id="6" xr3:uid="{00000000-0010-0000-1C00-000006000000}" name="Total" dataDxfId="0">
      <calculatedColumnFormula>PROJECTEDNEEDS[[#This Row],[Above-Moderate]]=SUM(B5:E5)</calculatedColumnFormula>
    </tableColumn>
    <tableColumn id="7" xr3:uid="{00000000-0010-0000-1C00-000007000000}" name="Empty Column header"/>
  </tableColumns>
  <tableStyleInfo name="Table Style 1" showFirstColumn="0" showLastColumn="0" showRowStripes="1" showColumnStripes="0"/>
  <extLst>
    <ext xmlns:x14="http://schemas.microsoft.com/office/spreadsheetml/2009/9/main" uri="{504A1905-F514-4f6f-8877-14C23A59335A}">
      <x14:table altText="TABLE 19" altTextSummary="Projected Needs (Regional Housing Need Allo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mployment_by_industry" displayName="Employment_by_industry" ref="A3:C20" totalsRowShown="0" headerRowDxfId="210" tableBorderDxfId="209">
  <tableColumns count="3">
    <tableColumn id="1" xr3:uid="{00000000-0010-0000-0200-000001000000}" name="Employment by Industry" dataDxfId="208"/>
    <tableColumn id="2" xr3:uid="{00000000-0010-0000-0200-000002000000}" name="Alpine County, California" dataDxfId="207"/>
    <tableColumn id="3" xr3:uid="{00000000-0010-0000-0200-000003000000}" name="Alpine County, California2" dataDxfId="206" dataCellStyle="Normal 8"/>
  </tableColumns>
  <tableStyleInfo name="TableStyleMedium1" showFirstColumn="0" showLastColumn="0" showRowStripes="1" showColumnStripes="0"/>
  <extLst>
    <ext xmlns:x14="http://schemas.microsoft.com/office/spreadsheetml/2009/9/main" uri="{504A1905-F514-4f6f-8877-14C23A59335A}">
      <x14:table altText="Table 2" altTextSummary="Employment by Industry"/>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vercrowdedhouseholds" displayName="overcrowdedhouseholds" ref="A3:D26" totalsRowShown="0" headerRowDxfId="205" dataDxfId="204" tableBorderDxfId="203">
  <tableColumns count="4">
    <tableColumn id="1" xr3:uid="{00000000-0010-0000-0300-000001000000}" name="Overcrowded Households (2012-2016)" dataDxfId="202"/>
    <tableColumn id="2" xr3:uid="{00000000-0010-0000-0300-000002000000}" name="Empty column header" dataDxfId="201"/>
    <tableColumn id="3" xr3:uid="{00000000-0010-0000-0300-000003000000}" name="Empty column header2" dataDxfId="200"/>
    <tableColumn id="4" xr3:uid="{00000000-0010-0000-0300-000004000000}" name="Empty column header3" dataDxfId="199"/>
  </tableColumns>
  <tableStyleInfo name="TableStyleLight1" showFirstColumn="0" showLastColumn="0" showRowStripes="1" showColumnStripes="0"/>
  <extLst>
    <ext xmlns:x14="http://schemas.microsoft.com/office/spreadsheetml/2009/9/main" uri="{504A1905-F514-4f6f-8877-14C23A59335A}">
      <x14:table altText="table 3" altTextSummary="Overcrowded Households (2012-2016)"/>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4overpayment" displayName="table4overpayment" ref="A4:C32" totalsRowShown="0" headerRowDxfId="198" dataDxfId="196" headerRowBorderDxfId="197" tableBorderDxfId="195">
  <tableColumns count="3">
    <tableColumn id="1" xr3:uid="{00000000-0010-0000-0400-000001000000}" name="Total Households Characteristics" dataDxfId="194"/>
    <tableColumn id="2" xr3:uid="{00000000-0010-0000-0400-000002000000}" name="Number" dataDxfId="193"/>
    <tableColumn id="3" xr3:uid="{00000000-0010-0000-0400-000003000000}" name="Percent of Total Households" dataDxfId="192" dataCellStyle="Percent"/>
  </tableColumns>
  <tableStyleInfo name="TableStyleMedium1" showFirstColumn="0" showLastColumn="0" showRowStripes="1" showColumnStripes="0"/>
  <extLst>
    <ext xmlns:x14="http://schemas.microsoft.com/office/spreadsheetml/2009/9/main" uri="{504A1905-F514-4f6f-8877-14C23A59335A}">
      <x14:table altText="Table 4" altTextSummary="Households by Income Category Paying in Excess of 30% of Income Toward Housing Cost (Overpayment By Income category)"/>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renterhouseholdscharacteristics" displayName="renterhouseholdscharacteristics" ref="A34:C51" totalsRowShown="0" headerRowDxfId="191" headerRowBorderDxfId="190" tableBorderDxfId="189">
  <tableColumns count="3">
    <tableColumn id="1" xr3:uid="{00000000-0010-0000-0500-000001000000}" name="Renter Households Characteristics" dataDxfId="188"/>
    <tableColumn id="2" xr3:uid="{00000000-0010-0000-0500-000002000000}" name="Number" dataDxfId="187"/>
    <tableColumn id="3" xr3:uid="{00000000-0010-0000-0500-000003000000}" name="Percent of Total Households" dataDxfId="186" dataCellStyle="Percent"/>
  </tableColumns>
  <tableStyleInfo name="TableStyleMedium1" showFirstColumn="0" showLastColumn="0" showRowStripes="1" showColumnStripes="0"/>
  <extLst>
    <ext xmlns:x14="http://schemas.microsoft.com/office/spreadsheetml/2009/9/main" uri="{504A1905-F514-4f6f-8877-14C23A59335A}">
      <x14:table altText="table 4" altTextSummary="Renter Households Characteristic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4:C71" totalsRowShown="0" headerRowDxfId="185" headerRowBorderDxfId="184" tableBorderDxfId="183">
  <tableColumns count="3">
    <tableColumn id="1" xr3:uid="{00000000-0010-0000-0600-000001000000}" name="Owner Households Characteristics" dataDxfId="182"/>
    <tableColumn id="2" xr3:uid="{00000000-0010-0000-0600-000002000000}" name="Number" dataDxfId="181"/>
    <tableColumn id="3" xr3:uid="{00000000-0010-0000-0600-000003000000}" name="Percent of Total Households" dataDxfId="180" dataCellStyle="Percent"/>
  </tableColumns>
  <tableStyleInfo name="TableStyleLight1" showFirstColumn="0" showLastColumn="0" showRowStripes="1" showColumnStripes="0"/>
  <extLst>
    <ext xmlns:x14="http://schemas.microsoft.com/office/spreadsheetml/2009/9/main" uri="{504A1905-F514-4f6f-8877-14C23A59335A}">
      <x14:table altText="table4" altTextSummary="Owner Households Characteristic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ExistingHouseholds" displayName="ExistingHouseholds" ref="A3:C7" totalsRowShown="0" headerRowDxfId="179" dataDxfId="177" headerRowBorderDxfId="178" tableBorderDxfId="176">
  <tableColumns count="3">
    <tableColumn id="1" xr3:uid="{00000000-0010-0000-0700-000001000000}" name="Existing Households" dataDxfId="175"/>
    <tableColumn id="2" xr3:uid="{00000000-0010-0000-0700-000002000000}" name="Alpine Country" dataDxfId="174"/>
    <tableColumn id="3" xr3:uid="{00000000-0010-0000-0700-000003000000}" name="Alpine Country2" dataDxfId="173"/>
  </tableColumns>
  <tableStyleInfo name="TableStyleLight1" showFirstColumn="0" showLastColumn="0" showRowStripes="1" showColumnStripes="0"/>
  <extLst>
    <ext xmlns:x14="http://schemas.microsoft.com/office/spreadsheetml/2009/9/main" uri="{504A1905-F514-4f6f-8877-14C23A59335A}">
      <x14:table altText="table5" altTextSummary="Existing Household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HouseholdsbyTenureandAge" displayName="HouseholdsbyTenureandAge" ref="A10:D33" totalsRowShown="0" headerRowDxfId="172" headerRowBorderDxfId="171" tableBorderDxfId="170">
  <tableColumns count="4">
    <tableColumn id="1" xr3:uid="{00000000-0010-0000-0800-000001000000}" name="empty column header" dataDxfId="169"/>
    <tableColumn id="2" xr3:uid="{00000000-0010-0000-0800-000002000000}" name="empty column header2" dataDxfId="168"/>
    <tableColumn id="3" xr3:uid="{00000000-0010-0000-0800-000003000000}" name="Alpine Countrywide Total" dataDxfId="167" dataCellStyle="Comma"/>
    <tableColumn id="4" xr3:uid="{00000000-0010-0000-0800-000004000000}" name="Alpine Countrywide Total2" dataDxfId="166"/>
  </tableColumns>
  <tableStyleInfo name="TableStyleLight1" showFirstColumn="0" showLastColumn="0" showRowStripes="1" showColumnStripes="0"/>
  <extLst>
    <ext xmlns:x14="http://schemas.microsoft.com/office/spreadsheetml/2009/9/main" uri="{504A1905-F514-4f6f-8877-14C23A59335A}">
      <x14:table altText="table 6" altTextSummary="Households by Tenure and Age (2012-201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hyperlink" Target="http://www.hcd.ca.gov/" TargetMode="External"/><Relationship Id="rId7" Type="http://schemas.openxmlformats.org/officeDocument/2006/relationships/table" Target="../tables/table23.xml"/><Relationship Id="rId2" Type="http://schemas.openxmlformats.org/officeDocument/2006/relationships/hyperlink" Target="../../../tbrinkhuis/AppData/Local/Microsoft/Windows/INetCache/Content.Outlook/JXZ9RQUX/Farmworker/st06_2_007_007.pdf" TargetMode="External"/><Relationship Id="rId1" Type="http://schemas.openxmlformats.org/officeDocument/2006/relationships/hyperlink" Target="../../../tbrinkhuis/AppData/Local/Microsoft/Windows/INetCache/Content.Outlook/JXZ9RQUX/Farmworker/st06_2_007_007.pdf" TargetMode="External"/><Relationship Id="rId6" Type="http://schemas.openxmlformats.org/officeDocument/2006/relationships/table" Target="../tables/table22.xml"/><Relationship Id="rId5" Type="http://schemas.openxmlformats.org/officeDocument/2006/relationships/drawing" Target="../drawings/drawing1.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hyperlink" Target="https://www.hudexchange.info/programs/coc/coc-housing-inventory-count-reports/" TargetMode="External"/><Relationship Id="rId7" Type="http://schemas.openxmlformats.org/officeDocument/2006/relationships/table" Target="../tables/table25.xml"/><Relationship Id="rId2" Type="http://schemas.openxmlformats.org/officeDocument/2006/relationships/hyperlink" Target="../../../tbrinkhuis/AppData/Local/Microsoft/Windows/INetCache/Content.Outlook/JXZ9RQUX/Homelessness" TargetMode="External"/><Relationship Id="rId1" Type="http://schemas.openxmlformats.org/officeDocument/2006/relationships/hyperlink" Target="../../../tbrinkhuis/AppData/Local/Microsoft/Windows/INetCache/Content.Outlook/JXZ9RQUX/Homelessness" TargetMode="External"/><Relationship Id="rId6" Type="http://schemas.openxmlformats.org/officeDocument/2006/relationships/printerSettings" Target="../printerSettings/printerSettings11.bin"/><Relationship Id="rId5" Type="http://schemas.openxmlformats.org/officeDocument/2006/relationships/hyperlink" Target="https://www.hudexchange.info/programs/coc/coc-homeless-populations-and-subpopulations-reports/" TargetMode="External"/><Relationship Id="rId4" Type="http://schemas.openxmlformats.org/officeDocument/2006/relationships/hyperlink" Target="../../../tbrinkhuis/AppData/Local/Microsoft/Windows/INetCache/Content.Outlook/JXZ9RQUX/Homelessness/2007-2017-PIT-Counts-by-CoC.xlsx"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printerSettings" Target="../printerSettings/printerSettings13.bin"/><Relationship Id="rId1" Type="http://schemas.openxmlformats.org/officeDocument/2006/relationships/hyperlink" Target="http://www.hcd.ca.gov/community-development/housing-element/index.s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hyperlink" Target="http://www.dof.ca.gov/research/demographic/reports/estimates/e-5/2011-20/view.ph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http://www.dof.ca.gov/forecasting/demographics/Estimates/E-4/2010-18/documents/E-4_2018InternetVersion.xls" TargetMode="External"/><Relationship Id="rId1" Type="http://schemas.openxmlformats.org/officeDocument/2006/relationships/hyperlink" Target="file:///./hqfiles/Groups/HPD/ELEMENTS/5th%20HE%20Data%20Package%20Survey/DOF%20E8_2000-2010_Report_ByGeog_Final_EOC.xl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factfinder.census.gov/faces/tableservices/jsf/pages/productview.xhtml?pid=ACS_16_5YR_DP03&amp;prodType=table"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factfinder2.census.gov/faces/nav/jsf/pages/searchresults.xhtml?refresh=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huduser.gov/portal/datasets/cp.html" TargetMode="External"/><Relationship Id="rId7" Type="http://schemas.openxmlformats.org/officeDocument/2006/relationships/table" Target="../tables/table7.xml"/><Relationship Id="rId2" Type="http://schemas.openxmlformats.org/officeDocument/2006/relationships/hyperlink" Target="https://www.huduser.gov/portal/datasets/cp.html" TargetMode="External"/><Relationship Id="rId1" Type="http://schemas.openxmlformats.org/officeDocument/2006/relationships/hyperlink" Target="https://www.huduser.gov/portal/datasets/cp.html"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hyperlink" Target="https://factfinder.census.gov/faces/tableservices/jsf/pages/productview.xhtml?pid=ACS_16_5YR_B17012&amp;prodType=table" TargetMode="Externa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hyperlink" Target="https://factfinder.census.gov/faces/tableservices/jsf/pages/productview.xhtml?pid=ACS_16_5YR_B25014&amp;prodType=table" TargetMode="External"/><Relationship Id="rId1" Type="http://schemas.openxmlformats.org/officeDocument/2006/relationships/hyperlink" Target="https://factfinder.census.gov/faces/tableservices/jsf/pages/productview.xhtml?pid=ACS_16_5YR_B25009&amp;prodType=table" TargetMode="External"/><Relationship Id="rId6" Type="http://schemas.openxmlformats.org/officeDocument/2006/relationships/printerSettings" Target="../printerSettings/printerSettings6.bin"/><Relationship Id="rId11" Type="http://schemas.openxmlformats.org/officeDocument/2006/relationships/table" Target="../tables/table12.xml"/><Relationship Id="rId5" Type="http://schemas.openxmlformats.org/officeDocument/2006/relationships/hyperlink" Target="https://factfinder.census.gov/faces/tableservices/jsf/pages/productview.xhtml?pid=ACS_16_5YR_B25007&amp;prodType=table" TargetMode="External"/><Relationship Id="rId10" Type="http://schemas.openxmlformats.org/officeDocument/2006/relationships/table" Target="../tables/table11.xml"/><Relationship Id="rId4" Type="http://schemas.openxmlformats.org/officeDocument/2006/relationships/hyperlink" Target="https://factfinder.census.gov/faces/tableservices/jsf/pages/productview.xhtml?pid=ACS_16_5YR_B25007&amp;prodType=table" TargetMode="External"/><Relationship Id="rId9"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hyperlink" Target="https://factfinder.census.gov/faces/tableservices/jsf/pages/productview.xhtml?pid=ACS_16_5YR_B25002&amp;prodType=table" TargetMode="External"/><Relationship Id="rId7" Type="http://schemas.openxmlformats.org/officeDocument/2006/relationships/table" Target="../tables/table15.xml"/><Relationship Id="rId2" Type="http://schemas.openxmlformats.org/officeDocument/2006/relationships/hyperlink" Target="https://factfinder.census.gov/faces/tableservices/jsf/pages/productview.xhtml?pid=ACS_16_5YR_B25004&amp;prodType=table" TargetMode="External"/><Relationship Id="rId1" Type="http://schemas.openxmlformats.org/officeDocument/2006/relationships/hyperlink" Target="http://www.dof.ca.gov/research/demographic/reports/estimates/e-5/2011-20/view.php" TargetMode="External"/><Relationship Id="rId6" Type="http://schemas.openxmlformats.org/officeDocument/2006/relationships/table" Target="../tables/table14.xml"/><Relationship Id="rId5" Type="http://schemas.openxmlformats.org/officeDocument/2006/relationships/printerSettings" Target="../printerSettings/printerSettings7.bin"/><Relationship Id="rId4" Type="http://schemas.openxmlformats.org/officeDocument/2006/relationships/hyperlink" Target="https://factfinder.census.gov/faces/tableservices/jsf/pages/productview.xhtml?pid=ACS_16_5YR_B25014&amp;prodType=tabl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factfinder.census.gov/faces/tableservices/jsf/pages/productview.xhtml?pid=ACS_16_5YR_C18120&amp;prodType=table" TargetMode="External"/><Relationship Id="rId7" Type="http://schemas.openxmlformats.org/officeDocument/2006/relationships/table" Target="../tables/table19.xml"/><Relationship Id="rId2" Type="http://schemas.openxmlformats.org/officeDocument/2006/relationships/hyperlink" Target="https://factfinder.census.gov/faces/tableservices/jsf/pages/productview.xhtml?pid=ACS_16_5YR_S1810&amp;prodType=table" TargetMode="External"/><Relationship Id="rId1" Type="http://schemas.openxmlformats.org/officeDocument/2006/relationships/hyperlink" Target="http://www.dds.ca.gov/FactsStats/QuarterlyCounty.cfm" TargetMode="External"/><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printerSettings" Target="../printerSettings/printerSettings9.bin"/><Relationship Id="rId1" Type="http://schemas.openxmlformats.org/officeDocument/2006/relationships/hyperlink" Target="https://www.dds.ca.gov/FactsStats/docs/ZIPCodes.xlsx" TargetMode="External"/><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15" sqref="A15"/>
    </sheetView>
  </sheetViews>
  <sheetFormatPr baseColWidth="10" defaultColWidth="8.83203125" defaultRowHeight="15"/>
  <cols>
    <col min="1" max="1" width="41.83203125" customWidth="1"/>
  </cols>
  <sheetData>
    <row r="1" spans="1:1">
      <c r="A1" s="288" t="s">
        <v>544</v>
      </c>
    </row>
    <row r="2" spans="1:1" ht="16">
      <c r="A2" s="586" t="s">
        <v>532</v>
      </c>
    </row>
    <row r="3" spans="1:1">
      <c r="A3" s="22" t="s">
        <v>1</v>
      </c>
    </row>
    <row r="4" spans="1:1">
      <c r="A4" s="22" t="s">
        <v>533</v>
      </c>
    </row>
    <row r="5" spans="1:1">
      <c r="A5" s="22" t="s">
        <v>534</v>
      </c>
    </row>
    <row r="6" spans="1:1">
      <c r="A6" s="22" t="s">
        <v>535</v>
      </c>
    </row>
    <row r="7" spans="1:1">
      <c r="A7" s="22" t="s">
        <v>536</v>
      </c>
    </row>
    <row r="8" spans="1:1">
      <c r="A8" s="587" t="s">
        <v>537</v>
      </c>
    </row>
    <row r="9" spans="1:1">
      <c r="A9" s="22" t="s">
        <v>538</v>
      </c>
    </row>
    <row r="10" spans="1:1">
      <c r="A10" s="22" t="s">
        <v>539</v>
      </c>
    </row>
    <row r="11" spans="1:1">
      <c r="A11" s="587" t="s">
        <v>540</v>
      </c>
    </row>
    <row r="12" spans="1:1">
      <c r="A12" s="22" t="s">
        <v>541</v>
      </c>
    </row>
    <row r="13" spans="1:1">
      <c r="A13" s="587" t="s">
        <v>542</v>
      </c>
    </row>
    <row r="14" spans="1:1">
      <c r="A14" s="587" t="s">
        <v>543</v>
      </c>
    </row>
    <row r="15" spans="1:1">
      <c r="A15" t="s">
        <v>548</v>
      </c>
    </row>
  </sheetData>
  <dataValidations count="1">
    <dataValidation allowBlank="1" showInputMessage="1" showErrorMessage="1" prompt="This sheets contain Index page from cell A3 To Cell A14" sqref="A1" xr:uid="{31F96F2D-2DD7-40E1-9DA1-E15A359DE2F7}"/>
  </dataValidations>
  <hyperlinks>
    <hyperlink ref="A3" location="Population!Print_Area" display="Population" xr:uid="{00000000-0004-0000-0000-000000000000}"/>
    <hyperlink ref="A4" location="Employment!Print_Area" display="Employment" xr:uid="{00000000-0004-0000-0000-000001000000}"/>
    <hyperlink ref="A5" location="Overcrowding!Print_Area" display="Overcrowding" xr:uid="{00000000-0004-0000-0000-000002000000}"/>
    <hyperlink ref="A6" location="Overpayment!A1" display="Overpayment" xr:uid="{00000000-0004-0000-0000-000003000000}"/>
    <hyperlink ref="A7" location="Households!A1" display="Households" xr:uid="{00000000-0004-0000-0000-000004000000}"/>
    <hyperlink ref="A8" location="'Housing Stock'!A1" display="'Housing Stock" xr:uid="{00000000-0004-0000-0000-000005000000}"/>
    <hyperlink ref="A9" location="Disability!A1" display="Disability" xr:uid="{00000000-0004-0000-0000-000006000000}"/>
    <hyperlink ref="A10" location="Disability_SB812!A1" display="Disability_SB812" xr:uid="{00000000-0004-0000-0000-000007000000}"/>
    <hyperlink ref="A11" location="'Farm Workers'!A1" display="'Farm Workers'" xr:uid="{00000000-0004-0000-0000-000008000000}"/>
    <hyperlink ref="A12" location="Homeless!A1" display="Homeless" xr:uid="{00000000-0004-0000-0000-000009000000}"/>
    <hyperlink ref="A13" location="' Assisted Units'!A1" display="' Assisted Units'" xr:uid="{00000000-0004-0000-0000-00000A000000}"/>
    <hyperlink ref="A14" location="'Projected Needs'!A1" display="'Projected Needs'" xr:uid="{00000000-0004-0000-0000-00000B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7"/>
  <sheetViews>
    <sheetView zoomScale="130" zoomScaleNormal="130" zoomScalePageLayoutView="85" workbookViewId="0"/>
  </sheetViews>
  <sheetFormatPr baseColWidth="10" defaultColWidth="8.83203125" defaultRowHeight="15"/>
  <cols>
    <col min="1" max="1" width="35.83203125" bestFit="1" customWidth="1"/>
    <col min="2" max="2" width="11.83203125" customWidth="1"/>
    <col min="3" max="3" width="23.6640625" customWidth="1"/>
    <col min="4" max="4" width="20.5" customWidth="1"/>
    <col min="5" max="5" width="18.83203125" customWidth="1"/>
    <col min="6" max="6" width="19" customWidth="1"/>
    <col min="7" max="7" width="17.6640625" customWidth="1"/>
  </cols>
  <sheetData>
    <row r="1" spans="1:8" s="258" customFormat="1" ht="30.5" customHeight="1">
      <c r="A1" s="190" t="s">
        <v>598</v>
      </c>
    </row>
    <row r="2" spans="1:8" s="49" customFormat="1" ht="19">
      <c r="A2" s="11" t="s">
        <v>367</v>
      </c>
    </row>
    <row r="3" spans="1:8" ht="37.5" customHeight="1">
      <c r="A3" s="668" t="s">
        <v>582</v>
      </c>
      <c r="B3" s="668"/>
      <c r="C3" s="668"/>
      <c r="D3" s="668"/>
    </row>
    <row r="4" spans="1:8" ht="15" customHeight="1">
      <c r="A4" s="473" t="s">
        <v>13</v>
      </c>
      <c r="B4" s="474" t="s">
        <v>583</v>
      </c>
      <c r="C4" s="474" t="s">
        <v>584</v>
      </c>
      <c r="D4" s="474" t="s">
        <v>585</v>
      </c>
    </row>
    <row r="5" spans="1:8" s="67" customFormat="1" ht="16" thickBot="1">
      <c r="A5" s="584" t="s">
        <v>518</v>
      </c>
      <c r="B5" s="467" t="s">
        <v>14</v>
      </c>
      <c r="C5" s="468" t="s">
        <v>15</v>
      </c>
      <c r="D5" s="469" t="s">
        <v>144</v>
      </c>
    </row>
    <row r="6" spans="1:8" s="67" customFormat="1">
      <c r="A6" s="470" t="s">
        <v>513</v>
      </c>
      <c r="B6" s="470" t="s">
        <v>337</v>
      </c>
      <c r="C6" s="471" t="s">
        <v>337</v>
      </c>
      <c r="D6" s="472" t="s">
        <v>337</v>
      </c>
    </row>
    <row r="7" spans="1:8" s="49" customFormat="1" ht="68.25" customHeight="1">
      <c r="A7" s="456" t="s">
        <v>384</v>
      </c>
      <c r="B7" s="455"/>
      <c r="C7" s="455"/>
      <c r="D7" s="455"/>
      <c r="E7" s="104"/>
    </row>
    <row r="8" spans="1:8" ht="21" customHeight="1">
      <c r="A8" s="22" t="s">
        <v>385</v>
      </c>
      <c r="B8" s="111"/>
      <c r="C8" s="111"/>
      <c r="D8" s="111"/>
    </row>
    <row r="9" spans="1:8" ht="26.25" customHeight="1">
      <c r="A9" s="464" t="s">
        <v>408</v>
      </c>
      <c r="B9" s="465" t="s">
        <v>523</v>
      </c>
      <c r="C9" s="465" t="s">
        <v>524</v>
      </c>
      <c r="D9" s="465" t="s">
        <v>525</v>
      </c>
      <c r="E9" s="465" t="s">
        <v>526</v>
      </c>
      <c r="F9" s="465" t="s">
        <v>527</v>
      </c>
      <c r="G9" s="465" t="s">
        <v>528</v>
      </c>
    </row>
    <row r="10" spans="1:8" ht="31">
      <c r="A10" s="463" t="s">
        <v>531</v>
      </c>
      <c r="B10" s="463" t="s">
        <v>409</v>
      </c>
      <c r="C10" s="463" t="s">
        <v>410</v>
      </c>
      <c r="D10" s="463" t="s">
        <v>411</v>
      </c>
      <c r="E10" s="463" t="s">
        <v>412</v>
      </c>
      <c r="F10" s="463" t="s">
        <v>413</v>
      </c>
      <c r="G10" s="463" t="s">
        <v>414</v>
      </c>
    </row>
    <row r="11" spans="1:8" ht="15" customHeight="1">
      <c r="A11" s="466" t="s">
        <v>442</v>
      </c>
      <c r="B11" s="466">
        <v>1</v>
      </c>
      <c r="C11" s="466">
        <v>1</v>
      </c>
      <c r="D11" s="466">
        <v>196</v>
      </c>
      <c r="E11" s="466">
        <v>0</v>
      </c>
      <c r="F11" s="466">
        <v>0</v>
      </c>
      <c r="G11" s="466">
        <v>196</v>
      </c>
    </row>
    <row r="12" spans="1:8" ht="15.75" customHeight="1">
      <c r="A12" s="578" t="s">
        <v>415</v>
      </c>
      <c r="B12" s="161"/>
      <c r="C12" s="161"/>
      <c r="D12" s="161"/>
      <c r="E12" s="161"/>
      <c r="F12" s="161"/>
      <c r="G12" s="161"/>
      <c r="H12" s="104"/>
    </row>
    <row r="13" spans="1:8" ht="20" thickBot="1">
      <c r="A13" s="11" t="s">
        <v>145</v>
      </c>
    </row>
    <row r="14" spans="1:8" ht="45" customHeight="1">
      <c r="A14" s="658" t="s">
        <v>529</v>
      </c>
      <c r="B14" s="659"/>
      <c r="C14" s="659"/>
      <c r="D14" s="669"/>
    </row>
    <row r="15" spans="1:8" ht="16.5" customHeight="1" thickBot="1">
      <c r="A15" s="262" t="s">
        <v>154</v>
      </c>
      <c r="B15" s="461" t="s">
        <v>550</v>
      </c>
      <c r="C15" s="461" t="s">
        <v>551</v>
      </c>
      <c r="D15" s="461" t="s">
        <v>564</v>
      </c>
    </row>
    <row r="16" spans="1:8" ht="18" thickBot="1">
      <c r="A16" s="475" t="s">
        <v>518</v>
      </c>
      <c r="B16" s="261" t="s">
        <v>14</v>
      </c>
      <c r="C16" s="462" t="s">
        <v>518</v>
      </c>
      <c r="D16" s="457" t="s">
        <v>337</v>
      </c>
    </row>
    <row r="17" spans="1:4" ht="18" thickBot="1">
      <c r="A17" s="475" t="s">
        <v>518</v>
      </c>
      <c r="B17" s="261" t="s">
        <v>15</v>
      </c>
      <c r="C17" s="475" t="s">
        <v>518</v>
      </c>
      <c r="D17" s="457" t="s">
        <v>337</v>
      </c>
    </row>
    <row r="18" spans="1:4" ht="52" thickBot="1">
      <c r="A18" s="475" t="s">
        <v>518</v>
      </c>
      <c r="B18" s="261" t="s">
        <v>16</v>
      </c>
      <c r="C18" s="475" t="s">
        <v>518</v>
      </c>
      <c r="D18" s="481" t="s">
        <v>518</v>
      </c>
    </row>
    <row r="19" spans="1:4" ht="18" thickBot="1">
      <c r="A19" s="475" t="s">
        <v>518</v>
      </c>
      <c r="B19" s="259" t="s">
        <v>14</v>
      </c>
      <c r="C19" s="475" t="s">
        <v>518</v>
      </c>
      <c r="D19" s="457" t="s">
        <v>337</v>
      </c>
    </row>
    <row r="20" spans="1:4" ht="18" thickBot="1">
      <c r="A20" s="475" t="s">
        <v>518</v>
      </c>
      <c r="B20" s="259" t="s">
        <v>15</v>
      </c>
      <c r="C20" s="475" t="s">
        <v>518</v>
      </c>
      <c r="D20" s="457" t="s">
        <v>337</v>
      </c>
    </row>
    <row r="21" spans="1:4" ht="24" customHeight="1" thickBot="1">
      <c r="A21" s="458" t="s">
        <v>155</v>
      </c>
      <c r="B21" s="461" t="s">
        <v>518</v>
      </c>
      <c r="C21" s="461" t="s">
        <v>518</v>
      </c>
      <c r="D21" s="461" t="s">
        <v>518</v>
      </c>
    </row>
    <row r="22" spans="1:4" ht="27" customHeight="1" thickBot="1">
      <c r="A22" s="475" t="s">
        <v>518</v>
      </c>
      <c r="B22" s="261" t="s">
        <v>14</v>
      </c>
      <c r="C22" s="475" t="s">
        <v>518</v>
      </c>
      <c r="D22" s="457" t="s">
        <v>337</v>
      </c>
    </row>
    <row r="23" spans="1:4" ht="18" thickBot="1">
      <c r="A23" s="475" t="s">
        <v>518</v>
      </c>
      <c r="B23" s="459" t="s">
        <v>15</v>
      </c>
      <c r="C23" s="475" t="s">
        <v>518</v>
      </c>
      <c r="D23" s="460" t="s">
        <v>337</v>
      </c>
    </row>
    <row r="24" spans="1:4" ht="31" thickBot="1">
      <c r="A24" s="476" t="s">
        <v>290</v>
      </c>
      <c r="B24" s="480" t="s">
        <v>518</v>
      </c>
      <c r="C24" s="477"/>
      <c r="D24" s="585" t="s">
        <v>518</v>
      </c>
    </row>
    <row r="25" spans="1:4" ht="60">
      <c r="A25" s="479" t="s">
        <v>384</v>
      </c>
      <c r="B25" s="260"/>
      <c r="C25" s="260"/>
      <c r="D25" s="260"/>
    </row>
    <row r="26" spans="1:4">
      <c r="A26" s="22" t="s">
        <v>385</v>
      </c>
      <c r="B26" s="111"/>
      <c r="C26" s="111"/>
      <c r="D26" s="111"/>
    </row>
    <row r="27" spans="1:4">
      <c r="A27" t="s">
        <v>548</v>
      </c>
    </row>
  </sheetData>
  <mergeCells count="2">
    <mergeCell ref="A3:D3"/>
    <mergeCell ref="A14:D14"/>
  </mergeCells>
  <dataValidations count="16">
    <dataValidation allowBlank="1" showInputMessage="1" showErrorMessage="1" prompt="THIS SHEET CONTAIN 2 TABLE .TABLE 15 BEGINS FROM CELL A3 ANT ENDS AT CELL D6 ,TABLE 15 Employee Housing Facilities BEGINS WITH CELL A10 AND ENDS AT  CELL G11,TABLE 16 BEGINS FROM CELL A14 AND ENDS AT D24. " sqref="A1" xr:uid="{0C4A45CE-B802-43E9-B060-0A0863805478}"/>
    <dataValidation allowBlank="1" showInputMessage="1" showErrorMessage="1" prompt="Farm-workersTable 15 " sqref="A2" xr:uid="{A5B4B8F9-AD7D-453C-97F1-55F1A86B2EE8}"/>
    <dataValidation allowBlank="1" showInputMessage="1" showErrorMessage="1" prompt="Farmworkers – County-Wide (Alpine County)* table header" sqref="A3:D3" xr:uid="{F8F88644-1639-43FE-B565-33FA155C4FDD}"/>
    <dataValidation allowBlank="1" showInputMessage="1" showErrorMessage="1" prompt="Farmworkers – County-Wide (Alpine CountRy)* data table heading_x000a_Hired Farm Labor" sqref="A4" xr:uid="{C8EE0413-3D27-450B-A1CB-D31E88ABCFE4}"/>
    <dataValidation allowBlank="1" showInputMessage="1" showErrorMessage="1" prompt="Employee Housing Facilities table header" sqref="A9" xr:uid="{8B12CC37-A1C7-4E27-B566-D03CF7F990D6}"/>
    <dataValidation allowBlank="1" showInputMessage="1" showErrorMessage="1" prompt="Employee Housing Facilities data table heading_x000a_Country " sqref="A10" xr:uid="{984AD472-FA5D-4D6A-B565-3B7DCBBB9610}"/>
    <dataValidation allowBlank="1" showInputMessage="1" showErrorMessage="1" prompt="Employee Housing Facilities- data table heading_x000a_Facilities " sqref="B10" xr:uid="{B8F972F0-487B-4DF9-A306-6CEF3C357D1D}"/>
    <dataValidation allowBlank="1" showInputMessage="1" showErrorMessage="1" prompt="Employee Housing Facilities data table heading_x000a_Permanent Facilities " sqref="C10" xr:uid="{E7B7BB1D-1F21-4FEF-9399-2AAE549ADFBB}"/>
    <dataValidation allowBlank="1" showInputMessage="1" showErrorMessage="1" prompt="Employee Housing Facilities data table heading_x000a_# of Permanent Employees  " sqref="D10" xr:uid="{FB1FC5D3-902D-473B-A2E1-1F6A4EF300D7}"/>
    <dataValidation allowBlank="1" showInputMessage="1" showErrorMessage="1" prompt="Employee Housing Facilities data table heading_x000a_Seasonal Facilities " sqref="E10" xr:uid="{664952B9-B3E4-4CF5-9F55-6D4D83C3443C}"/>
    <dataValidation allowBlank="1" showInputMessage="1" showErrorMessage="1" prompt="Employee Housing Facilities data table heading_x000a_# of Seasonal Employees" sqref="F10" xr:uid="{FDF9BE5F-B0C1-4D56-98F4-FA851CADB708}"/>
    <dataValidation allowBlank="1" showInputMessage="1" showErrorMessage="1" prompt="Employee Housing Facilities  data table heading_x000a_Total Employees" sqref="G10" xr:uid="{3FF7D5A7-FB77-401F-93EE-1B6CA35A6296}"/>
    <dataValidation allowBlank="1" showInputMessage="1" showErrorMessage="1" prompt="Farm workers -Table 16" sqref="A13" xr:uid="{287EC622-084D-4A88-B437-8E120C9C5696}"/>
    <dataValidation allowBlank="1" showInputMessage="1" showErrorMessage="1" prompt="Farmworkers by Days Worked (Alpine Country)* table data header" sqref="A14:D14" xr:uid="{FE505461-40DE-44DB-B044-0FC7E951BBD9}"/>
    <dataValidation allowBlank="1" showInputMessage="1" showErrorMessage="1" prompt="Farmworkers by Days Worked (Alpine Country)*  data table heading_x000a_150 Days or More" sqref="A15" xr:uid="{0D1BCEB9-B973-48FE-8E9E-81917B43CB7A}"/>
    <dataValidation allowBlank="1" showInputMessage="1" showErrorMessage="1" prompt="Data table heading Fewer than 150 Days" sqref="A21" xr:uid="{DF8B38E9-5F8C-42FF-ADCA-1B4E004C4CE2}"/>
  </dataValidations>
  <hyperlinks>
    <hyperlink ref="A8" r:id="rId1" xr:uid="{00000000-0004-0000-0900-000000000000}"/>
    <hyperlink ref="A26" r:id="rId2" xr:uid="{00000000-0004-0000-0900-000001000000}"/>
    <hyperlink ref="A12" r:id="rId3" xr:uid="{00000000-0004-0000-0900-000002000000}"/>
  </hyperlinks>
  <pageMargins left="0.7" right="0.7" top="0.75" bottom="0.75" header="0.3" footer="0.3"/>
  <pageSetup scale="61" orientation="portrait" r:id="rId4"/>
  <headerFooter>
    <oddHeader>&amp;L6th Cycle Housing Element Data Package&amp;CAlpine County and the Cities Within</oddHeader>
    <oddFooter>&amp;LHCD-Housing Policy Division (HPD)&amp;CPage &amp;P&amp;R&amp;D</oddFooter>
  </headerFooter>
  <drawing r:id="rId5"/>
  <tableParts count="3">
    <tablePart r:id="rId6"/>
    <tablePart r:id="rId7"/>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topLeftCell="A31" zoomScale="130" zoomScaleNormal="130" workbookViewId="0"/>
  </sheetViews>
  <sheetFormatPr baseColWidth="10" defaultColWidth="8.83203125" defaultRowHeight="15"/>
  <cols>
    <col min="1" max="1" width="46.5" customWidth="1"/>
    <col min="2" max="2" width="14.5" customWidth="1"/>
    <col min="3" max="3" width="13.83203125" customWidth="1"/>
    <col min="4" max="4" width="19.1640625" customWidth="1"/>
    <col min="5" max="5" width="18.5" customWidth="1"/>
    <col min="6" max="6" width="16" customWidth="1"/>
    <col min="7" max="7" width="11.5" customWidth="1"/>
  </cols>
  <sheetData>
    <row r="1" spans="1:9" s="258" customFormat="1" ht="23" customHeight="1">
      <c r="A1" s="190" t="s">
        <v>599</v>
      </c>
    </row>
    <row r="2" spans="1:9" s="49" customFormat="1" ht="20" thickBot="1">
      <c r="A2" s="11" t="s">
        <v>146</v>
      </c>
    </row>
    <row r="3" spans="1:9" ht="47.25" customHeight="1" thickBot="1">
      <c r="A3" s="670" t="s">
        <v>386</v>
      </c>
      <c r="B3" s="671"/>
      <c r="C3" s="671"/>
      <c r="D3" s="671"/>
      <c r="E3" s="672"/>
    </row>
    <row r="4" spans="1:9" ht="33" customHeight="1" thickBot="1">
      <c r="A4" s="321" t="s">
        <v>24</v>
      </c>
      <c r="B4" s="485" t="s">
        <v>293</v>
      </c>
      <c r="C4" s="485" t="s">
        <v>294</v>
      </c>
      <c r="D4" s="485" t="s">
        <v>295</v>
      </c>
      <c r="E4" s="486" t="s">
        <v>291</v>
      </c>
    </row>
    <row r="5" spans="1:9" ht="35.25" customHeight="1" thickBot="1">
      <c r="A5" s="487" t="s">
        <v>286</v>
      </c>
      <c r="B5" s="487">
        <v>0</v>
      </c>
      <c r="C5" s="487">
        <v>0</v>
      </c>
      <c r="D5" s="487">
        <v>0</v>
      </c>
      <c r="E5" s="488">
        <v>0</v>
      </c>
    </row>
    <row r="6" spans="1:9" ht="29.25" customHeight="1" thickBot="1">
      <c r="A6" s="487" t="s">
        <v>287</v>
      </c>
      <c r="B6" s="487">
        <v>0</v>
      </c>
      <c r="C6" s="487">
        <v>0</v>
      </c>
      <c r="D6" s="487">
        <v>0</v>
      </c>
      <c r="E6" s="488">
        <v>0</v>
      </c>
    </row>
    <row r="7" spans="1:9" ht="28.5" customHeight="1" thickBot="1">
      <c r="A7" s="487" t="s">
        <v>288</v>
      </c>
      <c r="B7" s="487">
        <v>0</v>
      </c>
      <c r="C7" s="487">
        <v>0</v>
      </c>
      <c r="D7" s="487">
        <v>0</v>
      </c>
      <c r="E7" s="488">
        <v>0</v>
      </c>
    </row>
    <row r="8" spans="1:9" s="98" customFormat="1" ht="28.5" customHeight="1" thickBot="1">
      <c r="A8" s="487" t="s">
        <v>292</v>
      </c>
      <c r="B8" s="487">
        <v>0</v>
      </c>
      <c r="C8" s="487">
        <v>0</v>
      </c>
      <c r="D8" s="487">
        <v>0</v>
      </c>
      <c r="E8" s="488">
        <v>0</v>
      </c>
    </row>
    <row r="9" spans="1:9" ht="28.5" customHeight="1" thickBot="1">
      <c r="A9" s="489" t="s">
        <v>8</v>
      </c>
      <c r="B9" s="489">
        <v>0</v>
      </c>
      <c r="C9" s="489">
        <v>0</v>
      </c>
      <c r="D9" s="489">
        <v>0</v>
      </c>
      <c r="E9" s="490">
        <v>0</v>
      </c>
    </row>
    <row r="10" spans="1:9" ht="123" customHeight="1" thickBot="1">
      <c r="A10" s="476" t="s">
        <v>586</v>
      </c>
      <c r="B10" s="482"/>
      <c r="C10" s="482"/>
      <c r="D10" s="482"/>
      <c r="E10" s="483"/>
      <c r="F10" s="104"/>
    </row>
    <row r="11" spans="1:9" s="110" customFormat="1" ht="24.75" customHeight="1" thickBot="1">
      <c r="A11" s="638" t="s">
        <v>296</v>
      </c>
      <c r="B11" s="263"/>
      <c r="C11" s="263"/>
      <c r="D11" s="263"/>
      <c r="E11" s="264"/>
      <c r="F11" s="104"/>
    </row>
    <row r="12" spans="1:9" ht="26.25" customHeight="1">
      <c r="A12" s="639" t="s">
        <v>382</v>
      </c>
      <c r="B12" s="484"/>
      <c r="C12" s="484"/>
      <c r="D12" s="484"/>
      <c r="E12" s="484"/>
      <c r="F12" s="104"/>
    </row>
    <row r="13" spans="1:9" ht="20" thickBot="1">
      <c r="A13" s="11" t="s">
        <v>368</v>
      </c>
    </row>
    <row r="14" spans="1:9" ht="36.75" customHeight="1">
      <c r="A14" s="670" t="s">
        <v>387</v>
      </c>
      <c r="B14" s="671"/>
      <c r="C14" s="671"/>
      <c r="D14" s="671"/>
      <c r="E14" s="671"/>
      <c r="F14" s="671"/>
      <c r="G14" s="672"/>
    </row>
    <row r="15" spans="1:9" ht="30.75" customHeight="1" thickBot="1">
      <c r="A15" s="491" t="s">
        <v>575</v>
      </c>
      <c r="B15" s="492" t="s">
        <v>25</v>
      </c>
      <c r="C15" s="492" t="s">
        <v>565</v>
      </c>
      <c r="D15" s="492" t="s">
        <v>568</v>
      </c>
      <c r="E15" s="493" t="s">
        <v>26</v>
      </c>
      <c r="F15" s="601" t="s">
        <v>566</v>
      </c>
      <c r="G15" s="494" t="s">
        <v>587</v>
      </c>
    </row>
    <row r="16" spans="1:9" ht="50.25" customHeight="1" thickBot="1">
      <c r="A16" s="405"/>
      <c r="B16" s="321">
        <v>2015</v>
      </c>
      <c r="C16" s="321">
        <v>2017</v>
      </c>
      <c r="D16" s="321" t="s">
        <v>567</v>
      </c>
      <c r="E16" s="321">
        <v>2015</v>
      </c>
      <c r="F16" s="321">
        <v>2017</v>
      </c>
      <c r="G16" s="327" t="s">
        <v>567</v>
      </c>
      <c r="H16" s="109"/>
      <c r="I16" s="109"/>
    </row>
    <row r="17" spans="1:9" ht="16" thickBot="1">
      <c r="A17" s="487" t="s">
        <v>27</v>
      </c>
      <c r="B17" s="495">
        <v>46</v>
      </c>
      <c r="C17" s="495">
        <v>102</v>
      </c>
      <c r="D17" s="496">
        <f>(C17-B17)/B17</f>
        <v>1.2173913043478262</v>
      </c>
      <c r="E17" s="487">
        <v>7</v>
      </c>
      <c r="F17" s="487">
        <v>19</v>
      </c>
      <c r="G17" s="497">
        <f>(F17-E17)/E17</f>
        <v>1.7142857142857142</v>
      </c>
      <c r="H17" s="109"/>
      <c r="I17" s="109"/>
    </row>
    <row r="18" spans="1:9" ht="16" thickBot="1">
      <c r="A18" s="487" t="s">
        <v>28</v>
      </c>
      <c r="B18" s="495">
        <v>4</v>
      </c>
      <c r="C18" s="495">
        <v>3</v>
      </c>
      <c r="D18" s="496">
        <f t="shared" ref="D18:D22" si="0">(C18-B18)/B18</f>
        <v>-0.25</v>
      </c>
      <c r="E18" s="487">
        <v>4</v>
      </c>
      <c r="F18" s="487">
        <v>2</v>
      </c>
      <c r="G18" s="497">
        <f t="shared" ref="G18:G22" si="1">(F18-E18)/E18</f>
        <v>-0.5</v>
      </c>
      <c r="H18" s="109"/>
      <c r="I18" s="109"/>
    </row>
    <row r="19" spans="1:9" ht="16" thickBot="1">
      <c r="A19" s="487" t="s">
        <v>29</v>
      </c>
      <c r="B19" s="495">
        <v>42</v>
      </c>
      <c r="C19" s="495">
        <v>99</v>
      </c>
      <c r="D19" s="496">
        <f t="shared" si="0"/>
        <v>1.3571428571428572</v>
      </c>
      <c r="E19" s="487">
        <v>3</v>
      </c>
      <c r="F19" s="487">
        <v>17</v>
      </c>
      <c r="G19" s="497">
        <f t="shared" si="1"/>
        <v>4.666666666666667</v>
      </c>
      <c r="H19" s="109"/>
      <c r="I19" s="109"/>
    </row>
    <row r="20" spans="1:9" ht="16" thickBot="1">
      <c r="A20" s="498" t="s">
        <v>298</v>
      </c>
      <c r="B20" s="495">
        <v>19</v>
      </c>
      <c r="C20" s="495">
        <v>31</v>
      </c>
      <c r="D20" s="496">
        <f t="shared" si="0"/>
        <v>0.63157894736842102</v>
      </c>
      <c r="E20" s="495">
        <v>0</v>
      </c>
      <c r="F20" s="495">
        <v>0</v>
      </c>
      <c r="G20" s="497" t="e">
        <f t="shared" si="1"/>
        <v>#DIV/0!</v>
      </c>
      <c r="H20" s="109"/>
      <c r="I20" s="109"/>
    </row>
    <row r="21" spans="1:9" ht="33.75" customHeight="1" thickBot="1">
      <c r="A21" s="477" t="s">
        <v>299</v>
      </c>
      <c r="B21" s="495">
        <v>1</v>
      </c>
      <c r="C21" s="495">
        <v>0</v>
      </c>
      <c r="D21" s="496">
        <f t="shared" si="0"/>
        <v>-1</v>
      </c>
      <c r="E21" s="495">
        <v>0</v>
      </c>
      <c r="F21" s="495">
        <v>0</v>
      </c>
      <c r="G21" s="497" t="e">
        <f t="shared" si="1"/>
        <v>#DIV/0!</v>
      </c>
      <c r="H21" s="109"/>
      <c r="I21" s="109"/>
    </row>
    <row r="22" spans="1:9" ht="16" thickBot="1">
      <c r="A22" s="499" t="s">
        <v>300</v>
      </c>
      <c r="B22" s="500">
        <v>18</v>
      </c>
      <c r="C22" s="500">
        <v>31</v>
      </c>
      <c r="D22" s="501">
        <f t="shared" si="0"/>
        <v>0.72222222222222221</v>
      </c>
      <c r="E22" s="500">
        <v>0</v>
      </c>
      <c r="F22" s="500">
        <v>0</v>
      </c>
      <c r="G22" s="502" t="e">
        <f t="shared" si="1"/>
        <v>#DIV/0!</v>
      </c>
      <c r="H22" s="109"/>
      <c r="I22" s="109"/>
    </row>
    <row r="23" spans="1:9" ht="102.75" customHeight="1" thickBot="1">
      <c r="A23" s="476" t="s">
        <v>588</v>
      </c>
      <c r="B23" s="477"/>
      <c r="C23" s="477"/>
      <c r="D23" s="477"/>
      <c r="E23" s="477"/>
      <c r="F23" s="477"/>
      <c r="G23" s="478"/>
      <c r="H23" s="109"/>
      <c r="I23" s="109"/>
    </row>
    <row r="24" spans="1:9" ht="24.75" customHeight="1" thickBot="1">
      <c r="A24" s="170" t="s">
        <v>297</v>
      </c>
      <c r="B24" s="104"/>
      <c r="C24" s="104"/>
      <c r="D24" s="104"/>
      <c r="E24" s="104"/>
      <c r="F24" s="104"/>
      <c r="G24" s="104"/>
      <c r="H24" s="109"/>
      <c r="I24" s="109"/>
    </row>
    <row r="25" spans="1:9" ht="17.25" customHeight="1">
      <c r="A25" s="640" t="s">
        <v>383</v>
      </c>
      <c r="B25" s="372"/>
      <c r="C25" s="372"/>
      <c r="D25" s="372"/>
      <c r="E25" s="372"/>
      <c r="F25" s="372"/>
      <c r="G25" s="372"/>
      <c r="H25" s="104"/>
    </row>
    <row r="26" spans="1:9">
      <c r="A26" s="258" t="s">
        <v>548</v>
      </c>
      <c r="B26" s="97"/>
      <c r="C26" s="97"/>
      <c r="D26" s="97"/>
    </row>
  </sheetData>
  <mergeCells count="2">
    <mergeCell ref="A3:E3"/>
    <mergeCell ref="A14:G14"/>
  </mergeCells>
  <dataValidations count="20">
    <dataValidation allowBlank="1" showInputMessage="1" showErrorMessage="1" prompt="THIS SHEET CONTAIN 2 TABLE .TABLE 17Homeless Facilities*  BEGINS FROM CELL A3 ANT ENDS AT CELL E9 ,TABLE 18 Homeless Needs* BEGINS FROM CELL A15 AND ENDS AT G23" sqref="A1" xr:uid="{AA4526D6-DA8E-4AA7-B1A1-F5D123F97937}"/>
    <dataValidation allowBlank="1" showInputMessage="1" showErrorMessage="1" prompt="Homeless- Table17" sqref="A2" xr:uid="{7A8B603A-DF5E-4494-A73A-B69347DC27BF}"/>
    <dataValidation allowBlank="1" showInputMessage="1" showErrorMessage="1" prompt="_x000a_Homeless Facilities* table header" sqref="A3:E3" xr:uid="{5D211DDD-B14A-4DE3-8EC2-0984F5DF41A6}"/>
    <dataValidation allowBlank="1" showInputMessage="1" showErrorMessage="1" prompt="Homeless Facilities* data table heading_x000a_Facility Type " sqref="A4" xr:uid="{6CD5604E-C354-482B-A67B-930CF1711561}"/>
    <dataValidation allowBlank="1" showInputMessage="1" showErrorMessage="1" prompt="Homeless Facilities*_x000a_ data table heading Family Units" sqref="B4" xr:uid="{923E2280-22F4-4C74-AB0E-316F90664448}"/>
    <dataValidation allowBlank="1" showInputMessage="1" showErrorMessage="1" prompt="Homeless Facilities*_x000a_data table heading Family Beds " sqref="C4" xr:uid="{6284C8B2-F550-4347-B521-6F864CA0B810}"/>
    <dataValidation allowBlank="1" showInputMessage="1" showErrorMessage="1" prompt="Homeless Facilities*_x000a_ data table heading Adult Only Beds" sqref="D4" xr:uid="{AAA70624-208E-4A2C-B61B-8BFA92CADFD6}"/>
    <dataValidation allowBlank="1" showInputMessage="1" showErrorMessage="1" prompt="Homeless Facilities*_x000a_ data table heading Seasonal" sqref="E4" xr:uid="{9B7E82AF-86E9-4E9D-9C14-8BC51FE43A75}"/>
    <dataValidation allowBlank="1" showInputMessage="1" showErrorMessage="1" prompt="Homeless-Table 18 " sqref="A13" xr:uid="{C4765B22-F551-4273-962D-73CFD400908A}"/>
    <dataValidation allowBlank="1" showInputMessage="1" showErrorMessage="1" prompt="Homeless Needs* Table header" sqref="A14:G14" xr:uid="{680450AA-8E3B-4663-95F0-2CDC67905F30}"/>
    <dataValidation allowBlank="1" showInputMessage="1" showErrorMessage="1" prompt="Homeless Needs*_x000a_  data table heading Individual" sqref="B15" xr:uid="{B2177313-AFCF-4F2E-A321-A61633777DDD}"/>
    <dataValidation allowBlank="1" showInputMessage="1" showErrorMessage="1" prompt="Homeless Needs*_x000a_  data table heading Individual 2" sqref="C15" xr:uid="{5476E688-5E24-4325-8BD1-77C11A5EE2D1}"/>
    <dataValidation allowBlank="1" showInputMessage="1" showErrorMessage="1" prompt="Homeless Needs*_x000a_  data table heading Individual 3" sqref="D15" xr:uid="{D94114A3-34E7-4962-9D4E-606F88F0A944}"/>
    <dataValidation allowBlank="1" showInputMessage="1" showErrorMessage="1" prompt="Homeless Needs*_x000a_  data table heading Persons in Families" sqref="E15 F15" xr:uid="{62FCEA84-D399-4566-B69B-C38C6546B688}"/>
    <dataValidation allowBlank="1" showInputMessage="1" showErrorMessage="1" prompt=" Individual subheading 2015" sqref="B16" xr:uid="{F12893CE-11BB-4B14-9E73-7F38C01D0FCE}"/>
    <dataValidation allowBlank="1" showInputMessage="1" showErrorMessage="1" prompt=" Individual 2 subheading 2017" sqref="C16" xr:uid="{07D58D8D-C595-4930-8FC7-5E5B8DF6BDC3}"/>
    <dataValidation allowBlank="1" showInputMessage="1" showErrorMessage="1" prompt=" Individual 3subheading % change" sqref="D16" xr:uid="{E6487960-72CD-45C2-A821-0068CCF169EC}"/>
    <dataValidation allowBlank="1" showInputMessage="1" showErrorMessage="1" prompt=" Persons in Families subheading 2015" sqref="E16" xr:uid="{E207B5A4-667A-4893-8C88-3ECE2BAD0819}"/>
    <dataValidation allowBlank="1" showInputMessage="1" showErrorMessage="1" prompt="Persons in Families 2 subheading 2017" sqref="F16" xr:uid="{76553952-7CCB-41E5-9C4A-B19DC15FD24F}"/>
    <dataValidation allowBlank="1" showInputMessage="1" showErrorMessage="1" prompt="Subheading % change" sqref="G16" xr:uid="{4647DFF4-7BBE-4E23-BF65-2678A49272D8}"/>
  </dataValidations>
  <hyperlinks>
    <hyperlink ref="A11" r:id="rId1" xr:uid="{00000000-0004-0000-0A00-000000000000}"/>
    <hyperlink ref="A11:E11" r:id="rId2" display="Source:  Continuum of Care or HUD; CoC_HIC_State_CA_2017" xr:uid="{00000000-0004-0000-0A00-000001000000}"/>
    <hyperlink ref="A12" r:id="rId3" xr:uid="{00000000-0004-0000-0A00-000002000000}"/>
    <hyperlink ref="A24" r:id="rId4" xr:uid="{00000000-0004-0000-0A00-000003000000}"/>
    <hyperlink ref="A25" r:id="rId5" xr:uid="{00000000-0004-0000-0A00-000004000000}"/>
  </hyperlinks>
  <pageMargins left="0.7" right="0.7" top="0.75" bottom="0.75" header="0.3" footer="0.3"/>
  <pageSetup scale="61" orientation="portrait" r:id="rId6"/>
  <headerFooter>
    <oddHeader>&amp;L6th Cycle Housing Element Data Package&amp;CAlpine County and the Cities Within</oddHeader>
    <oddFooter>&amp;LHCD-Housing Policy Division (HPD)&amp;CPage &amp;P&amp;R&amp;D</oddFooter>
  </headerFooter>
  <ignoredErrors>
    <ignoredError sqref="G16 D16" calculatedColumn="1"/>
  </ignoredErrors>
  <tableParts count="2">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7"/>
  <sheetViews>
    <sheetView zoomScale="85" zoomScaleNormal="85" workbookViewId="0"/>
  </sheetViews>
  <sheetFormatPr baseColWidth="10" defaultColWidth="21.83203125" defaultRowHeight="15"/>
  <cols>
    <col min="1" max="1" width="40.83203125" style="49" customWidth="1"/>
    <col min="2" max="2" width="19.33203125" style="49" customWidth="1"/>
    <col min="3" max="3" width="18.6640625" style="49" customWidth="1"/>
    <col min="4" max="4" width="27.1640625" style="49" customWidth="1"/>
    <col min="5" max="5" width="25.5" style="49" customWidth="1"/>
    <col min="6" max="6" width="21.1640625" style="49" customWidth="1"/>
    <col min="7" max="7" width="22.5" style="49" customWidth="1"/>
    <col min="8" max="8" width="20.1640625" style="49" customWidth="1"/>
    <col min="9" max="9" width="21.33203125" style="49" customWidth="1"/>
    <col min="10" max="10" width="17.5" style="49" customWidth="1"/>
    <col min="11" max="11" width="26.6640625" style="49" customWidth="1"/>
    <col min="12" max="12" width="23.5" style="49" customWidth="1"/>
    <col min="13" max="13" width="17.83203125" style="49" customWidth="1"/>
    <col min="14" max="14" width="14.83203125" style="49" customWidth="1"/>
    <col min="15" max="16384" width="21.83203125" style="49"/>
  </cols>
  <sheetData>
    <row r="1" spans="1:20" s="258" customFormat="1" ht="27.5" customHeight="1">
      <c r="A1" s="517" t="s">
        <v>600</v>
      </c>
    </row>
    <row r="2" spans="1:20" ht="20" customHeight="1">
      <c r="A2" s="512" t="s">
        <v>308</v>
      </c>
      <c r="B2" s="511"/>
      <c r="C2" s="511"/>
      <c r="D2" s="511"/>
      <c r="E2" s="511"/>
      <c r="F2" s="511"/>
      <c r="G2" s="511"/>
      <c r="H2" s="511"/>
      <c r="I2" s="511"/>
      <c r="J2" s="511"/>
      <c r="K2" s="511"/>
      <c r="L2" s="511"/>
      <c r="M2" s="124"/>
      <c r="N2" s="125"/>
      <c r="O2" s="125"/>
      <c r="P2" s="125"/>
      <c r="Q2" s="125"/>
      <c r="R2" s="102"/>
      <c r="S2" s="102"/>
      <c r="T2" s="102"/>
    </row>
    <row r="3" spans="1:20" s="63" customFormat="1" ht="20" customHeight="1">
      <c r="A3" s="503" t="s">
        <v>309</v>
      </c>
      <c r="B3" s="504" t="s">
        <v>310</v>
      </c>
      <c r="C3" s="504" t="s">
        <v>311</v>
      </c>
      <c r="D3" s="504" t="s">
        <v>312</v>
      </c>
      <c r="E3" s="504" t="s">
        <v>313</v>
      </c>
      <c r="F3" s="504" t="s">
        <v>531</v>
      </c>
      <c r="G3" s="504" t="s">
        <v>314</v>
      </c>
      <c r="H3" s="504" t="s">
        <v>168</v>
      </c>
      <c r="I3" s="504" t="s">
        <v>443</v>
      </c>
      <c r="J3" s="504" t="s">
        <v>444</v>
      </c>
      <c r="K3" s="504" t="s">
        <v>316</v>
      </c>
      <c r="L3" s="504" t="s">
        <v>315</v>
      </c>
      <c r="M3" s="505" t="s">
        <v>317</v>
      </c>
      <c r="N3" s="103"/>
      <c r="O3" s="103"/>
      <c r="P3" s="103"/>
      <c r="Q3" s="103"/>
      <c r="R3" s="103"/>
      <c r="S3" s="103"/>
      <c r="T3" s="103"/>
    </row>
    <row r="4" spans="1:20" ht="20" customHeight="1">
      <c r="A4" s="506" t="s">
        <v>445</v>
      </c>
      <c r="B4" s="507" t="s">
        <v>446</v>
      </c>
      <c r="C4" s="507" t="s">
        <v>447</v>
      </c>
      <c r="D4" s="507" t="s">
        <v>448</v>
      </c>
      <c r="E4" s="508">
        <v>96120</v>
      </c>
      <c r="F4" s="509" t="s">
        <v>449</v>
      </c>
      <c r="G4" s="510">
        <v>24</v>
      </c>
      <c r="H4" s="510">
        <v>24</v>
      </c>
      <c r="I4" s="510">
        <v>2069</v>
      </c>
      <c r="J4" s="628" t="s">
        <v>515</v>
      </c>
      <c r="K4" s="628" t="s">
        <v>515</v>
      </c>
      <c r="L4" s="507" t="s">
        <v>147</v>
      </c>
      <c r="M4" s="628" t="s">
        <v>515</v>
      </c>
      <c r="N4" s="104"/>
      <c r="O4" s="104"/>
      <c r="P4" s="104"/>
      <c r="Q4" s="104"/>
      <c r="R4" s="104"/>
      <c r="S4" s="104"/>
      <c r="T4" s="104"/>
    </row>
    <row r="5" spans="1:20">
      <c r="A5" s="121"/>
      <c r="B5" s="121"/>
      <c r="C5" s="121"/>
      <c r="D5" s="104"/>
    </row>
    <row r="6" spans="1:20">
      <c r="A6" s="513" t="s">
        <v>429</v>
      </c>
      <c r="B6" s="514"/>
      <c r="C6" s="161"/>
      <c r="D6" s="207"/>
    </row>
    <row r="7" spans="1:20" ht="20" customHeight="1">
      <c r="A7" s="162" t="s">
        <v>430</v>
      </c>
      <c r="B7" s="162" t="s">
        <v>431</v>
      </c>
      <c r="C7" s="516" t="s">
        <v>550</v>
      </c>
      <c r="D7" s="516" t="s">
        <v>551</v>
      </c>
    </row>
    <row r="8" spans="1:20" ht="20" customHeight="1">
      <c r="A8" s="515" t="s">
        <v>432</v>
      </c>
      <c r="B8" s="161" t="s">
        <v>433</v>
      </c>
      <c r="C8" s="161"/>
      <c r="D8" s="207"/>
    </row>
    <row r="9" spans="1:20" ht="20" customHeight="1">
      <c r="A9" s="515" t="s">
        <v>434</v>
      </c>
      <c r="B9" s="161" t="s">
        <v>435</v>
      </c>
      <c r="C9" s="161"/>
      <c r="D9" s="207"/>
    </row>
    <row r="10" spans="1:20" ht="20" customHeight="1">
      <c r="A10" s="515" t="s">
        <v>436</v>
      </c>
      <c r="B10" s="161" t="s">
        <v>437</v>
      </c>
      <c r="C10" s="161"/>
      <c r="D10" s="207"/>
    </row>
    <row r="11" spans="1:20" ht="20" customHeight="1">
      <c r="A11" s="515" t="s">
        <v>438</v>
      </c>
      <c r="B11" s="161" t="s">
        <v>439</v>
      </c>
      <c r="C11" s="161"/>
      <c r="D11" s="207"/>
    </row>
    <row r="12" spans="1:20" ht="20" customHeight="1">
      <c r="A12" s="515" t="s">
        <v>440</v>
      </c>
      <c r="B12" s="161" t="s">
        <v>441</v>
      </c>
      <c r="C12" s="161"/>
      <c r="D12" s="207"/>
    </row>
    <row r="13" spans="1:20">
      <c r="A13" s="515" t="s">
        <v>548</v>
      </c>
      <c r="B13" s="161"/>
      <c r="C13" s="161"/>
      <c r="D13" s="207"/>
    </row>
    <row r="14" spans="1:20" ht="16">
      <c r="A14" s="126"/>
      <c r="B14" s="126"/>
      <c r="C14" s="126"/>
    </row>
    <row r="15" spans="1:20">
      <c r="A15" s="121"/>
      <c r="B15" s="121"/>
      <c r="C15" s="121"/>
    </row>
    <row r="16" spans="1:20">
      <c r="A16" s="121"/>
      <c r="B16" s="121"/>
      <c r="C16" s="121"/>
    </row>
    <row r="17" spans="1:3">
      <c r="A17" s="121"/>
      <c r="B17" s="121"/>
      <c r="C17" s="121"/>
    </row>
  </sheetData>
  <dataValidations count="17">
    <dataValidation allowBlank="1" showInputMessage="1" showErrorMessage="1" prompt="THIS SHEETS CONTAIN 2 TABLE ASSITED INITS TABLE1 LITHC ASSITED BEGINS FROM CELL A3 ENDS AT  M4 TABLE 2 SOURCE:CALIFORNIA HOUSING PARTNERSHIP BEGINS FROM CELL A7 ENDS ATD12" sqref="A1" xr:uid="{0E4D40C5-93AA-4A11-8E1B-90330DBB7435}"/>
    <dataValidation allowBlank="1" showInputMessage="1" showErrorMessage="1" prompt=" Assisted Units -Table LITHC Assisted" sqref="A2" xr:uid="{1DB5754B-9BE0-4A30-A677-8FED49A10BB4}"/>
    <dataValidation allowBlank="1" showInputMessage="1" showErrorMessage="1" prompt="LITHC Assisted_x000a_ data table heading LIHTC App  Number" sqref="A3" xr:uid="{FF5058BC-50AB-4E59-BBB7-8A82B1B8B9D0}"/>
    <dataValidation allowBlank="1" showInputMessage="1" showErrorMessage="1" prompt="LITHC Assisted_x000a_ data table heading Name" sqref="B3" xr:uid="{525D0BB1-80EA-4C67-B837-BBC36FBDE16C}"/>
    <dataValidation allowBlank="1" showInputMessage="1" showErrorMessage="1" prompt="LITHC Assisted_x000a_ data table heading Address" sqref="C3" xr:uid="{64F99A94-8B21-4CC9-9D34-88E31A5E84D8}"/>
    <dataValidation allowBlank="1" showInputMessage="1" showErrorMessage="1" prompt="LITHC Assisted_x000a_ data table heading City" sqref="D3" xr:uid="{90357B92-97EE-4A4F-81BA-8CFD95EA0F77}"/>
    <dataValidation allowBlank="1" showInputMessage="1" showErrorMessage="1" prompt="LITHC Assisted_x000a_ data table heading Zip Code" sqref="E3" xr:uid="{5EAB099E-9854-418E-8B2A-3C95D3C9F9B8}"/>
    <dataValidation allowBlank="1" showInputMessage="1" showErrorMessage="1" prompt="LITHC Assisted_x000a_ data table headingCountry" sqref="F3" xr:uid="{F87D686C-80FE-488D-9BC3-9CC9D32980EC}"/>
    <dataValidation allowBlank="1" showInputMessage="1" showErrorMessage="1" prompt="LITHC Assisted Data Table heading_x000a_Affordable Units" sqref="G3" xr:uid="{1FEFF076-CEF2-4043-8D8B-050564F6B5D3}"/>
    <dataValidation allowBlank="1" showInputMessage="1" showErrorMessage="1" prompt="LITHC Assisted_x000a_ data table heading Total Units" sqref="H3" xr:uid="{82C97B4A-1902-41A8-9281-70D899518E17}"/>
    <dataValidation allowBlank="1" showInputMessage="1" showErrorMessage="1" prompt="LITHC Assisted_x000a_ data table heading Date of Conversion" sqref="I3" xr:uid="{048C71F4-C55D-4C18-828D-334C9F1541CD}"/>
    <dataValidation allowBlank="1" showInputMessage="1" showErrorMessage="1" prompt="LITHC Assisted data table heading   HUD Match" sqref="J3" xr:uid="{0BF96DB6-585F-422E-A014-20904D29B30D}"/>
    <dataValidation allowBlank="1" showInputMessage="1" showErrorMessage="1" prompt="LITHC Assisted_x000a_ data table heading  USDA Match" sqref="K3" xr:uid="{9FFBE080-3630-4AC8-BBBC-5E49A699F329}"/>
    <dataValidation allowBlank="1" showInputMessage="1" showErrorMessage="1" prompt="LITHC Assisted_x000a_   data table heading Risk Level" sqref="L3" xr:uid="{A28BD6D5-4AE3-4A86-8AB2-2413EE68A3CF}"/>
    <dataValidation allowBlank="1" showInputMessage="1" showErrorMessage="1" prompt="LITHC Assisted data table heading  Notes" sqref="M3" xr:uid="{5936B98C-6D16-43B8-AC88-DA38DFCDEC76}"/>
    <dataValidation allowBlank="1" showInputMessage="1" showErrorMessage="1" prompt="Risk Level data table heading" sqref="A7" xr:uid="{F61EDE67-BB0A-49C5-91B3-9813D0603CB6}"/>
    <dataValidation allowBlank="1" showInputMessage="1" showErrorMessage="1" prompt="Definition data table heading" sqref="B7" xr:uid="{B1B21D82-A541-4A19-BC37-F6E9DD7B9464}"/>
  </dataValidations>
  <pageMargins left="0.75" right="0.75" top="1" bottom="1" header="0.5" footer="0.5"/>
  <pageSetup scale="47" pageOrder="overThenDown" orientation="landscape" horizontalDpi="4294967292" verticalDpi="4294967292" r:id="rId1"/>
  <headerFooter>
    <oddHeader>&amp;L6th Cycle Housing Element Data Package&amp;CAlpine County and the Cities Within</oddHeader>
    <oddFooter>&amp;LHCD-Housing Policy Division (HPD)&amp;CPage &amp;P&amp;R&amp;D</oddFooter>
  </headerFooter>
  <colBreaks count="2" manualBreakCount="2">
    <brk id="14" max="1048575" man="1"/>
    <brk id="19" max="1048575" man="1"/>
  </colBreak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8"/>
  <sheetViews>
    <sheetView zoomScaleNormal="100" workbookViewId="0">
      <selection activeCell="A3" sqref="A3:G3"/>
    </sheetView>
  </sheetViews>
  <sheetFormatPr baseColWidth="10" defaultColWidth="8.83203125" defaultRowHeight="15"/>
  <cols>
    <col min="1" max="1" width="42.83203125" customWidth="1"/>
    <col min="2" max="2" width="19.6640625" customWidth="1"/>
    <col min="3" max="3" width="22.6640625" customWidth="1"/>
    <col min="4" max="4" width="24.6640625" customWidth="1"/>
    <col min="5" max="5" width="25.33203125" customWidth="1"/>
    <col min="6" max="6" width="23.6640625" customWidth="1"/>
    <col min="7" max="7" width="21" customWidth="1"/>
  </cols>
  <sheetData>
    <row r="1" spans="1:8" s="258" customFormat="1" ht="32">
      <c r="A1" s="517" t="s">
        <v>589</v>
      </c>
    </row>
    <row r="2" spans="1:8" ht="21.75" customHeight="1" thickBot="1">
      <c r="A2" s="11" t="s">
        <v>166</v>
      </c>
    </row>
    <row r="3" spans="1:8" ht="101.25" customHeight="1" thickBot="1">
      <c r="A3" s="673" t="s">
        <v>162</v>
      </c>
      <c r="B3" s="674"/>
      <c r="C3" s="674"/>
      <c r="D3" s="674"/>
      <c r="E3" s="674"/>
      <c r="F3" s="674"/>
      <c r="G3" s="674"/>
    </row>
    <row r="4" spans="1:8" ht="23.25" customHeight="1" thickBot="1">
      <c r="A4" s="266" t="s">
        <v>158</v>
      </c>
      <c r="B4" s="518" t="s">
        <v>159</v>
      </c>
      <c r="C4" s="266" t="s">
        <v>147</v>
      </c>
      <c r="D4" s="266" t="s">
        <v>148</v>
      </c>
      <c r="E4" s="518" t="s">
        <v>160</v>
      </c>
      <c r="F4" s="519" t="s">
        <v>8</v>
      </c>
      <c r="G4" s="520" t="s">
        <v>583</v>
      </c>
    </row>
    <row r="5" spans="1:8" ht="30" customHeight="1" thickBot="1">
      <c r="A5" s="268" t="s">
        <v>442</v>
      </c>
      <c r="B5" s="268">
        <v>1</v>
      </c>
      <c r="C5" s="268">
        <v>1</v>
      </c>
      <c r="D5" s="268">
        <v>0</v>
      </c>
      <c r="E5" s="268">
        <v>0</v>
      </c>
      <c r="F5" s="267">
        <f t="shared" ref="F5" si="0">SUM(B5:E5)</f>
        <v>2</v>
      </c>
      <c r="G5" s="268"/>
    </row>
    <row r="6" spans="1:8" ht="36" customHeight="1" thickBot="1">
      <c r="A6" s="524" t="s">
        <v>161</v>
      </c>
      <c r="B6" s="629">
        <f>B5/F5</f>
        <v>0.5</v>
      </c>
      <c r="C6" s="629">
        <f>C5/F5</f>
        <v>0.5</v>
      </c>
      <c r="D6" s="629">
        <f>D5/F5</f>
        <v>0</v>
      </c>
      <c r="E6" s="629">
        <f>E5/F5</f>
        <v>0</v>
      </c>
      <c r="F6" s="630">
        <f>F5/F5</f>
        <v>1</v>
      </c>
      <c r="G6" s="631"/>
    </row>
    <row r="7" spans="1:8" ht="21.75" customHeight="1">
      <c r="A7" s="641" t="s">
        <v>381</v>
      </c>
      <c r="F7" s="83"/>
      <c r="H7" s="104"/>
    </row>
    <row r="8" spans="1:8" ht="135" customHeight="1">
      <c r="A8" s="523" t="s">
        <v>167</v>
      </c>
      <c r="B8" s="521"/>
      <c r="C8" s="522"/>
      <c r="D8" s="522"/>
      <c r="E8" s="522"/>
      <c r="F8" s="522"/>
      <c r="G8" s="522"/>
    </row>
    <row r="9" spans="1:8" s="116" customFormat="1" ht="34.5" customHeight="1">
      <c r="A9" s="258" t="s">
        <v>548</v>
      </c>
      <c r="B9"/>
      <c r="C9"/>
      <c r="D9"/>
      <c r="E9"/>
      <c r="F9"/>
      <c r="G9"/>
    </row>
    <row r="10" spans="1:8" s="116" customFormat="1" ht="34.5" customHeight="1">
      <c r="A10"/>
      <c r="B10"/>
      <c r="C10"/>
      <c r="D10"/>
      <c r="E10"/>
      <c r="F10"/>
      <c r="G10"/>
    </row>
    <row r="11" spans="1:8" s="116" customFormat="1" ht="34.5" customHeight="1">
      <c r="A11"/>
      <c r="B11"/>
      <c r="C11"/>
      <c r="D11"/>
      <c r="E11"/>
      <c r="F11"/>
      <c r="G11"/>
    </row>
    <row r="12" spans="1:8" s="116" customFormat="1" ht="34.5" customHeight="1">
      <c r="A12"/>
      <c r="B12"/>
      <c r="C12"/>
      <c r="D12"/>
      <c r="E12"/>
      <c r="F12"/>
      <c r="G12"/>
    </row>
    <row r="13" spans="1:8" s="116" customFormat="1" ht="34.5" customHeight="1">
      <c r="A13"/>
      <c r="B13"/>
      <c r="C13"/>
      <c r="D13"/>
      <c r="E13"/>
      <c r="F13"/>
      <c r="G13"/>
    </row>
    <row r="14" spans="1:8" s="116" customFormat="1" ht="34.5" customHeight="1">
      <c r="A14"/>
      <c r="B14"/>
      <c r="C14"/>
      <c r="D14"/>
      <c r="E14"/>
      <c r="F14"/>
      <c r="G14"/>
    </row>
    <row r="15" spans="1:8" s="116" customFormat="1" ht="34.5" customHeight="1">
      <c r="A15"/>
      <c r="B15"/>
      <c r="C15"/>
      <c r="D15"/>
      <c r="E15"/>
      <c r="F15"/>
      <c r="G15"/>
    </row>
    <row r="16" spans="1:8" s="116" customFormat="1" ht="34.5" customHeight="1">
      <c r="A16"/>
      <c r="B16"/>
      <c r="C16"/>
      <c r="D16"/>
      <c r="E16"/>
      <c r="F16"/>
      <c r="G16"/>
    </row>
    <row r="17" spans="1:8" s="116" customFormat="1" ht="34.5" customHeight="1">
      <c r="A17"/>
      <c r="B17"/>
      <c r="C17"/>
      <c r="D17"/>
      <c r="E17"/>
      <c r="F17"/>
      <c r="G17"/>
    </row>
    <row r="18" spans="1:8" s="116" customFormat="1" ht="34.5" customHeight="1">
      <c r="A18"/>
      <c r="B18"/>
      <c r="C18"/>
      <c r="D18"/>
      <c r="E18"/>
      <c r="F18"/>
      <c r="G18"/>
    </row>
    <row r="19" spans="1:8" s="116" customFormat="1" ht="34.5" customHeight="1">
      <c r="A19"/>
      <c r="B19"/>
      <c r="C19"/>
      <c r="D19"/>
      <c r="E19"/>
      <c r="F19"/>
      <c r="G19"/>
    </row>
    <row r="20" spans="1:8" s="116" customFormat="1" ht="34.5" customHeight="1">
      <c r="A20"/>
      <c r="B20"/>
      <c r="C20"/>
      <c r="D20"/>
      <c r="E20"/>
      <c r="F20"/>
      <c r="G20"/>
    </row>
    <row r="21" spans="1:8" ht="27" customHeight="1"/>
    <row r="22" spans="1:8" ht="35.25" customHeight="1"/>
    <row r="23" spans="1:8" ht="35.25" customHeight="1">
      <c r="H23" s="104"/>
    </row>
    <row r="24" spans="1:8" ht="24.75" customHeight="1"/>
    <row r="25" spans="1:8" ht="33.75" customHeight="1"/>
    <row r="26" spans="1:8" ht="24.75" customHeight="1"/>
    <row r="27" spans="1:8" ht="34.5" customHeight="1"/>
    <row r="28" spans="1:8" ht="24.75" customHeight="1"/>
    <row r="29" spans="1:8" ht="27" customHeight="1"/>
    <row r="30" spans="1:8" ht="29.25" customHeight="1"/>
    <row r="31" spans="1:8" ht="25.5" customHeight="1"/>
    <row r="32" spans="1:8" ht="23.25" customHeight="1"/>
    <row r="33" ht="31.5" customHeight="1"/>
    <row r="34" ht="24.75" customHeight="1"/>
    <row r="35" ht="36" customHeight="1"/>
    <row r="36" ht="23.25" customHeight="1"/>
    <row r="38" ht="33" customHeight="1"/>
  </sheetData>
  <mergeCells count="1">
    <mergeCell ref="A3:G3"/>
  </mergeCells>
  <dataValidations count="9">
    <dataValidation allowBlank="1" showInputMessage="1" showErrorMessage="1" prompt="THIS SHEETS CONTAIN 1 TABLE . TABLE 19 IT BEGINS FRONM CELL A3 AND ENDS AT G6" sqref="A1" xr:uid="{E2CBE9BC-5E23-407E-98A6-453BE00E6A6C}"/>
    <dataValidation allowBlank="1" showInputMessage="1" showErrorMessage="1" prompt="Projected Needs- Table 19" sqref="A2" xr:uid="{0BB869F1-B246-4CD1-A2C0-65C7D8994670}"/>
    <dataValidation allowBlank="1" showInputMessage="1" showErrorMessage="1" prompt="Projected Needs (Regional Housing Need Allocation) table header" sqref="A3:G3" xr:uid="{F04FFAC1-F587-4F12-B542-E37725CD9AC2}"/>
    <dataValidation allowBlank="1" showInputMessage="1" showErrorMessage="1" prompt="Projected Needs (Regional Housing Need Allocation)_x000a_ data table heading Jurisdiction" sqref="A4" xr:uid="{155053B1-FAB9-4686-80B2-DB6520553109}"/>
    <dataValidation allowBlank="1" showInputMessage="1" showErrorMessage="1" prompt="Projected Needs (Regional Housing Need Allocation)_x000a_ data table heading Very-Low" sqref="B4" xr:uid="{4F15A808-7DE8-47D6-8384-E7494D880942}"/>
    <dataValidation allowBlank="1" showInputMessage="1" showErrorMessage="1" prompt="Projected Needs (Regional Housing Need Allocation)_x000a_ data table heading LOW" sqref="C4" xr:uid="{79A8CFBC-EED4-4B9F-B797-74805FA279D0}"/>
    <dataValidation allowBlank="1" showInputMessage="1" showErrorMessage="1" prompt="Projected Needs (Regional Housing Need Allocation)_x000a_ data table heading Moderate" sqref="D4" xr:uid="{B9C9E2CD-AF22-4CD4-B094-47FA24576C7F}"/>
    <dataValidation allowBlank="1" showInputMessage="1" showErrorMessage="1" prompt="Projected Needs (Regional Housing Need Allocation)  data table heading Above-Moderate" sqref="E4" xr:uid="{D0EFCB8D-1065-4883-AF04-382F359763C6}"/>
    <dataValidation allowBlank="1" showInputMessage="1" showErrorMessage="1" prompt="Projected Needs (Regional Housing Need Allocation)_x000a_l data table heading Tota" sqref="F4" xr:uid="{981A8404-21D3-482D-B670-4B808205C1B7}"/>
  </dataValidations>
  <hyperlinks>
    <hyperlink ref="A7" r:id="rId1" xr:uid="{00000000-0004-0000-0C00-000000000000}"/>
  </hyperlinks>
  <pageMargins left="0.7" right="0.7" top="0.75" bottom="0.75" header="0.3" footer="0.3"/>
  <pageSetup scale="61" orientation="portrait" r:id="rId2"/>
  <headerFooter>
    <oddHeader>&amp;L6th Cycle Housing Element Data Package&amp;CAlpine County and the Cities Within</oddHeader>
    <oddFooter>&amp;LHCD-Housing Policy Division (HPD)&amp;CPage &amp;P&amp;R&amp;D</oddFooter>
  </headerFooter>
  <ignoredErrors>
    <ignoredError sqref="B5:F5 F6" calculatedColumn="1"/>
  </ignoredErrors>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9"/>
  <sheetViews>
    <sheetView topLeftCell="A4" workbookViewId="0">
      <selection activeCell="P19" sqref="P19"/>
    </sheetView>
  </sheetViews>
  <sheetFormatPr baseColWidth="10" defaultColWidth="9.1640625" defaultRowHeight="15"/>
  <cols>
    <col min="1" max="1" width="25.6640625" style="17" customWidth="1"/>
    <col min="2" max="2" width="15.1640625" style="17" customWidth="1"/>
    <col min="3" max="3" width="13.6640625" style="17" customWidth="1"/>
    <col min="4" max="4" width="9.1640625" style="17"/>
    <col min="5" max="5" width="11.33203125" style="17" customWidth="1"/>
    <col min="6" max="16384" width="9.1640625" style="17"/>
  </cols>
  <sheetData>
    <row r="1" spans="1:15">
      <c r="A1" s="17" t="s">
        <v>118</v>
      </c>
      <c r="B1" s="22" t="s">
        <v>119</v>
      </c>
    </row>
    <row r="2" spans="1:15" s="49" customFormat="1">
      <c r="A2" s="49" t="s">
        <v>120</v>
      </c>
    </row>
    <row r="3" spans="1:15" s="49" customFormat="1">
      <c r="A3" s="49" t="s">
        <v>121</v>
      </c>
    </row>
    <row r="4" spans="1:15" s="49" customFormat="1">
      <c r="A4" s="49" t="s">
        <v>122</v>
      </c>
    </row>
    <row r="5" spans="1:15" s="49" customFormat="1">
      <c r="A5" s="49" t="s">
        <v>123</v>
      </c>
    </row>
    <row r="6" spans="1:15" s="21" customFormat="1">
      <c r="A6" s="30"/>
      <c r="B6" s="675" t="s">
        <v>102</v>
      </c>
      <c r="C6" s="676"/>
      <c r="D6" s="676"/>
      <c r="E6" s="677" t="s">
        <v>103</v>
      </c>
      <c r="F6" s="678"/>
      <c r="G6" s="678"/>
      <c r="H6" s="678"/>
      <c r="I6" s="678"/>
      <c r="J6" s="678"/>
      <c r="K6" s="679"/>
      <c r="L6" s="32"/>
      <c r="M6" s="34"/>
      <c r="N6" s="24"/>
      <c r="O6" s="24"/>
    </row>
    <row r="7" spans="1:15" ht="57">
      <c r="A7" s="31" t="s">
        <v>104</v>
      </c>
      <c r="B7" s="29" t="s">
        <v>8</v>
      </c>
      <c r="C7" s="28" t="s">
        <v>105</v>
      </c>
      <c r="D7" s="28" t="s">
        <v>106</v>
      </c>
      <c r="E7" s="27" t="s">
        <v>8</v>
      </c>
      <c r="F7" s="25" t="s">
        <v>107</v>
      </c>
      <c r="G7" s="25" t="s">
        <v>108</v>
      </c>
      <c r="H7" s="25" t="s">
        <v>109</v>
      </c>
      <c r="I7" s="25" t="s">
        <v>110</v>
      </c>
      <c r="J7" s="25" t="s">
        <v>111</v>
      </c>
      <c r="K7" s="26" t="s">
        <v>112</v>
      </c>
      <c r="L7" s="33" t="s">
        <v>113</v>
      </c>
      <c r="M7" s="35" t="s">
        <v>114</v>
      </c>
      <c r="N7" s="24"/>
      <c r="O7" s="24"/>
    </row>
    <row r="8" spans="1:15">
      <c r="A8" s="39" t="s">
        <v>31</v>
      </c>
      <c r="B8" s="23">
        <v>2010</v>
      </c>
      <c r="C8" s="37"/>
      <c r="D8" s="37"/>
      <c r="E8" s="37"/>
      <c r="F8" s="37"/>
      <c r="G8" s="37"/>
      <c r="H8" s="37"/>
      <c r="I8" s="37"/>
      <c r="J8" s="37"/>
      <c r="K8" s="37"/>
      <c r="L8" s="42" t="s">
        <v>115</v>
      </c>
      <c r="M8" s="46"/>
      <c r="N8" s="48"/>
      <c r="O8" s="38"/>
    </row>
    <row r="9" spans="1:15">
      <c r="A9" s="40" t="s">
        <v>32</v>
      </c>
      <c r="B9" s="37">
        <v>185</v>
      </c>
      <c r="C9" s="37">
        <v>185</v>
      </c>
      <c r="D9" s="37">
        <v>0</v>
      </c>
      <c r="E9" s="37">
        <v>108</v>
      </c>
      <c r="F9" s="37">
        <v>90</v>
      </c>
      <c r="G9" s="37">
        <v>12</v>
      </c>
      <c r="H9" s="37">
        <v>6</v>
      </c>
      <c r="I9" s="37">
        <v>0</v>
      </c>
      <c r="J9" s="37">
        <v>0</v>
      </c>
      <c r="K9" s="37">
        <v>85</v>
      </c>
      <c r="L9" s="43">
        <v>0.21296296296296291</v>
      </c>
      <c r="M9" s="46">
        <v>2.1760000000000002</v>
      </c>
      <c r="N9" s="48"/>
      <c r="O9" s="38"/>
    </row>
    <row r="10" spans="1:15">
      <c r="A10" s="40" t="s">
        <v>33</v>
      </c>
      <c r="B10" s="37">
        <v>7918</v>
      </c>
      <c r="C10" s="37">
        <v>3746</v>
      </c>
      <c r="D10" s="37">
        <v>4172</v>
      </c>
      <c r="E10" s="37">
        <v>1635</v>
      </c>
      <c r="F10" s="37">
        <v>1447</v>
      </c>
      <c r="G10" s="37">
        <v>31</v>
      </c>
      <c r="H10" s="37">
        <v>0</v>
      </c>
      <c r="I10" s="37">
        <v>104</v>
      </c>
      <c r="J10" s="37">
        <v>53</v>
      </c>
      <c r="K10" s="37">
        <v>1466</v>
      </c>
      <c r="L10" s="43">
        <v>0.10336391437308867</v>
      </c>
      <c r="M10" s="46">
        <v>2.5550000000000002</v>
      </c>
      <c r="N10" s="48"/>
      <c r="O10" s="38"/>
    </row>
    <row r="11" spans="1:15">
      <c r="A11" s="40" t="s">
        <v>34</v>
      </c>
      <c r="B11" s="37">
        <v>4651</v>
      </c>
      <c r="C11" s="37">
        <v>4423</v>
      </c>
      <c r="D11" s="37">
        <v>228</v>
      </c>
      <c r="E11" s="37">
        <v>2309</v>
      </c>
      <c r="F11" s="37">
        <v>1427</v>
      </c>
      <c r="G11" s="37">
        <v>134</v>
      </c>
      <c r="H11" s="37">
        <v>288</v>
      </c>
      <c r="I11" s="37">
        <v>252</v>
      </c>
      <c r="J11" s="37">
        <v>208</v>
      </c>
      <c r="K11" s="37">
        <v>2065</v>
      </c>
      <c r="L11" s="43">
        <v>0.10567345171069731</v>
      </c>
      <c r="M11" s="46">
        <v>2.1419999999999999</v>
      </c>
      <c r="N11" s="48"/>
      <c r="O11" s="38"/>
    </row>
    <row r="12" spans="1:15">
      <c r="A12" s="40" t="s">
        <v>35</v>
      </c>
      <c r="B12" s="37">
        <v>1005</v>
      </c>
      <c r="C12" s="37">
        <v>996</v>
      </c>
      <c r="D12" s="37">
        <v>9</v>
      </c>
      <c r="E12" s="37">
        <v>493</v>
      </c>
      <c r="F12" s="37">
        <v>275</v>
      </c>
      <c r="G12" s="37">
        <v>30</v>
      </c>
      <c r="H12" s="37">
        <v>23</v>
      </c>
      <c r="I12" s="37">
        <v>25</v>
      </c>
      <c r="J12" s="37">
        <v>140</v>
      </c>
      <c r="K12" s="37">
        <v>403</v>
      </c>
      <c r="L12" s="43">
        <v>0.18255578093306291</v>
      </c>
      <c r="M12" s="46">
        <v>2.4710000000000001</v>
      </c>
      <c r="N12" s="48"/>
      <c r="O12" s="38"/>
    </row>
    <row r="13" spans="1:15">
      <c r="A13" s="41" t="s">
        <v>36</v>
      </c>
      <c r="B13" s="36">
        <v>2501</v>
      </c>
      <c r="C13" s="36">
        <v>2500</v>
      </c>
      <c r="D13" s="36">
        <v>1</v>
      </c>
      <c r="E13" s="36">
        <v>1367</v>
      </c>
      <c r="F13" s="36">
        <v>796</v>
      </c>
      <c r="G13" s="36">
        <v>81</v>
      </c>
      <c r="H13" s="36">
        <v>136</v>
      </c>
      <c r="I13" s="36">
        <v>243</v>
      </c>
      <c r="J13" s="36">
        <v>111</v>
      </c>
      <c r="K13" s="36">
        <v>1168</v>
      </c>
      <c r="L13" s="44">
        <v>0.14557425018288217</v>
      </c>
      <c r="M13" s="47">
        <v>2.14</v>
      </c>
      <c r="N13" s="48"/>
      <c r="O13" s="38"/>
    </row>
    <row r="14" spans="1:15">
      <c r="A14" s="40"/>
      <c r="B14" s="37"/>
      <c r="C14" s="37"/>
      <c r="D14" s="37"/>
      <c r="E14" s="37"/>
      <c r="F14" s="37"/>
      <c r="G14" s="37"/>
      <c r="H14" s="37"/>
      <c r="I14" s="37"/>
      <c r="J14" s="37"/>
      <c r="K14" s="37"/>
      <c r="L14" s="42" t="s">
        <v>115</v>
      </c>
      <c r="M14" s="46"/>
      <c r="N14" s="48"/>
      <c r="O14" s="38"/>
    </row>
    <row r="15" spans="1:15">
      <c r="A15" s="40" t="s">
        <v>37</v>
      </c>
      <c r="B15" s="37">
        <v>21831</v>
      </c>
      <c r="C15" s="37">
        <v>21690</v>
      </c>
      <c r="D15" s="37">
        <v>141</v>
      </c>
      <c r="E15" s="37">
        <v>12120</v>
      </c>
      <c r="F15" s="37">
        <v>10720</v>
      </c>
      <c r="G15" s="37">
        <v>270</v>
      </c>
      <c r="H15" s="37">
        <v>159</v>
      </c>
      <c r="I15" s="37">
        <v>66</v>
      </c>
      <c r="J15" s="37">
        <v>905</v>
      </c>
      <c r="K15" s="37">
        <v>9382</v>
      </c>
      <c r="L15" s="43">
        <v>0.22590759075907596</v>
      </c>
      <c r="M15" s="46">
        <v>2.3119999999999998</v>
      </c>
      <c r="N15" s="48"/>
      <c r="O15" s="38"/>
    </row>
    <row r="16" spans="1:15">
      <c r="A16" s="40" t="s">
        <v>38</v>
      </c>
      <c r="B16" s="37">
        <v>16260</v>
      </c>
      <c r="C16" s="37">
        <v>11850</v>
      </c>
      <c r="D16" s="37">
        <v>4410</v>
      </c>
      <c r="E16" s="37">
        <v>5912</v>
      </c>
      <c r="F16" s="37">
        <v>4035</v>
      </c>
      <c r="G16" s="37">
        <v>288</v>
      </c>
      <c r="H16" s="37">
        <v>453</v>
      </c>
      <c r="I16" s="37">
        <v>624</v>
      </c>
      <c r="J16" s="37">
        <v>512</v>
      </c>
      <c r="K16" s="37">
        <v>5187</v>
      </c>
      <c r="L16" s="43">
        <v>0.12263193504736125</v>
      </c>
      <c r="M16" s="46">
        <v>2.2845575477154423</v>
      </c>
      <c r="N16" s="48"/>
      <c r="O16" s="38"/>
    </row>
    <row r="17" spans="1:15">
      <c r="A17" s="41" t="s">
        <v>115</v>
      </c>
      <c r="B17" s="36"/>
      <c r="C17" s="36"/>
      <c r="D17" s="36"/>
      <c r="E17" s="36"/>
      <c r="F17" s="36"/>
      <c r="G17" s="36"/>
      <c r="H17" s="36"/>
      <c r="I17" s="36"/>
      <c r="J17" s="36"/>
      <c r="K17" s="36"/>
      <c r="L17" s="45" t="s">
        <v>115</v>
      </c>
      <c r="M17" s="47"/>
      <c r="N17" s="48"/>
      <c r="O17" s="38"/>
    </row>
    <row r="18" spans="1:15">
      <c r="A18" s="40" t="s">
        <v>30</v>
      </c>
      <c r="B18" s="37">
        <v>38091</v>
      </c>
      <c r="C18" s="37">
        <v>33540</v>
      </c>
      <c r="D18" s="37">
        <v>4551</v>
      </c>
      <c r="E18" s="37">
        <v>18032</v>
      </c>
      <c r="F18" s="37">
        <v>14755</v>
      </c>
      <c r="G18" s="37">
        <v>558</v>
      </c>
      <c r="H18" s="37">
        <v>612</v>
      </c>
      <c r="I18" s="37">
        <v>690</v>
      </c>
      <c r="J18" s="37">
        <v>1417</v>
      </c>
      <c r="K18" s="37">
        <v>14569</v>
      </c>
      <c r="L18" s="43">
        <v>0.19204747116237797</v>
      </c>
      <c r="M18" s="46">
        <v>2.3021483972819001</v>
      </c>
      <c r="N18" s="48"/>
      <c r="O18" s="38"/>
    </row>
    <row r="19" spans="1:15">
      <c r="A19" s="53" t="s">
        <v>31</v>
      </c>
      <c r="B19" s="23">
        <v>2013</v>
      </c>
      <c r="C19" s="51"/>
      <c r="D19" s="51"/>
      <c r="E19" s="51"/>
      <c r="F19" s="51"/>
      <c r="G19" s="51"/>
      <c r="H19" s="51"/>
      <c r="I19" s="51"/>
      <c r="J19" s="51"/>
      <c r="K19" s="51"/>
      <c r="L19" s="56" t="s">
        <v>115</v>
      </c>
      <c r="M19" s="60"/>
      <c r="N19" s="62"/>
      <c r="O19" s="52"/>
    </row>
    <row r="20" spans="1:15">
      <c r="A20" s="54" t="s">
        <v>32</v>
      </c>
      <c r="B20" s="51">
        <v>182</v>
      </c>
      <c r="C20" s="51">
        <v>182</v>
      </c>
      <c r="D20" s="51">
        <v>0</v>
      </c>
      <c r="E20" s="51">
        <v>108</v>
      </c>
      <c r="F20" s="51">
        <v>90</v>
      </c>
      <c r="G20" s="51">
        <v>12</v>
      </c>
      <c r="H20" s="51">
        <v>6</v>
      </c>
      <c r="I20" s="51">
        <v>0</v>
      </c>
      <c r="J20" s="51">
        <v>0</v>
      </c>
      <c r="K20" s="51">
        <v>85</v>
      </c>
      <c r="L20" s="57">
        <v>0.21296296296296291</v>
      </c>
      <c r="M20" s="60">
        <v>2.141</v>
      </c>
      <c r="N20" s="62"/>
      <c r="O20" s="52"/>
    </row>
    <row r="21" spans="1:15">
      <c r="A21" s="54" t="s">
        <v>33</v>
      </c>
      <c r="B21" s="51">
        <v>6829</v>
      </c>
      <c r="C21" s="51">
        <v>3952</v>
      </c>
      <c r="D21" s="51">
        <v>2877</v>
      </c>
      <c r="E21" s="51">
        <v>1744</v>
      </c>
      <c r="F21" s="51">
        <v>1556</v>
      </c>
      <c r="G21" s="51">
        <v>31</v>
      </c>
      <c r="H21" s="51">
        <v>0</v>
      </c>
      <c r="I21" s="51">
        <v>104</v>
      </c>
      <c r="J21" s="51">
        <v>53</v>
      </c>
      <c r="K21" s="51">
        <v>1564</v>
      </c>
      <c r="L21" s="57">
        <v>0.10321100917431192</v>
      </c>
      <c r="M21" s="60">
        <v>2.5270000000000001</v>
      </c>
      <c r="N21" s="62"/>
      <c r="O21" s="52"/>
    </row>
    <row r="22" spans="1:15">
      <c r="A22" s="54" t="s">
        <v>34</v>
      </c>
      <c r="B22" s="51">
        <v>4613</v>
      </c>
      <c r="C22" s="51">
        <v>4381</v>
      </c>
      <c r="D22" s="51">
        <v>232</v>
      </c>
      <c r="E22" s="51">
        <v>2312</v>
      </c>
      <c r="F22" s="51">
        <v>1430</v>
      </c>
      <c r="G22" s="51">
        <v>134</v>
      </c>
      <c r="H22" s="51">
        <v>288</v>
      </c>
      <c r="I22" s="51">
        <v>252</v>
      </c>
      <c r="J22" s="51">
        <v>208</v>
      </c>
      <c r="K22" s="51">
        <v>2068</v>
      </c>
      <c r="L22" s="57">
        <v>0.10553633217993075</v>
      </c>
      <c r="M22" s="60">
        <v>2.1179999999999999</v>
      </c>
      <c r="N22" s="62"/>
      <c r="O22" s="52"/>
    </row>
    <row r="23" spans="1:15">
      <c r="A23" s="54" t="s">
        <v>35</v>
      </c>
      <c r="B23" s="51">
        <v>993</v>
      </c>
      <c r="C23" s="51">
        <v>984</v>
      </c>
      <c r="D23" s="51">
        <v>9</v>
      </c>
      <c r="E23" s="51">
        <v>492</v>
      </c>
      <c r="F23" s="51">
        <v>275</v>
      </c>
      <c r="G23" s="51">
        <v>30</v>
      </c>
      <c r="H23" s="51">
        <v>23</v>
      </c>
      <c r="I23" s="51">
        <v>25</v>
      </c>
      <c r="J23" s="51">
        <v>139</v>
      </c>
      <c r="K23" s="51">
        <v>402</v>
      </c>
      <c r="L23" s="57">
        <v>0.18292682926829273</v>
      </c>
      <c r="M23" s="60">
        <v>2.448</v>
      </c>
      <c r="N23" s="62"/>
      <c r="O23" s="52"/>
    </row>
    <row r="24" spans="1:15">
      <c r="A24" s="55" t="s">
        <v>36</v>
      </c>
      <c r="B24" s="50">
        <v>2484</v>
      </c>
      <c r="C24" s="50">
        <v>2483</v>
      </c>
      <c r="D24" s="50">
        <v>1</v>
      </c>
      <c r="E24" s="50">
        <v>1373</v>
      </c>
      <c r="F24" s="50">
        <v>802</v>
      </c>
      <c r="G24" s="50">
        <v>82</v>
      </c>
      <c r="H24" s="50">
        <v>136</v>
      </c>
      <c r="I24" s="50">
        <v>243</v>
      </c>
      <c r="J24" s="50">
        <v>110</v>
      </c>
      <c r="K24" s="50">
        <v>1173</v>
      </c>
      <c r="L24" s="58">
        <v>0.14566642388929352</v>
      </c>
      <c r="M24" s="61">
        <v>2.117</v>
      </c>
      <c r="N24" s="62"/>
      <c r="O24" s="52"/>
    </row>
    <row r="25" spans="1:15">
      <c r="A25" s="54"/>
      <c r="B25" s="51"/>
      <c r="C25" s="51"/>
      <c r="D25" s="51"/>
      <c r="E25" s="51"/>
      <c r="F25" s="51"/>
      <c r="G25" s="51"/>
      <c r="H25" s="51"/>
      <c r="I25" s="51"/>
      <c r="J25" s="51"/>
      <c r="K25" s="51"/>
      <c r="L25" s="56" t="s">
        <v>115</v>
      </c>
      <c r="M25" s="60"/>
      <c r="N25" s="62"/>
      <c r="O25" s="52"/>
    </row>
    <row r="26" spans="1:15">
      <c r="A26" s="54" t="s">
        <v>37</v>
      </c>
      <c r="B26" s="51">
        <v>21640</v>
      </c>
      <c r="C26" s="51">
        <v>21498</v>
      </c>
      <c r="D26" s="51">
        <v>142</v>
      </c>
      <c r="E26" s="51">
        <v>12145</v>
      </c>
      <c r="F26" s="51">
        <v>10742</v>
      </c>
      <c r="G26" s="51">
        <v>270</v>
      </c>
      <c r="H26" s="51">
        <v>159</v>
      </c>
      <c r="I26" s="51">
        <v>66</v>
      </c>
      <c r="J26" s="51">
        <v>908</v>
      </c>
      <c r="K26" s="51">
        <v>9401</v>
      </c>
      <c r="L26" s="57">
        <v>0.22593659942363109</v>
      </c>
      <c r="M26" s="60">
        <v>2.2869999999999999</v>
      </c>
      <c r="N26" s="62"/>
      <c r="O26" s="52"/>
    </row>
    <row r="27" spans="1:15">
      <c r="A27" s="54" t="s">
        <v>38</v>
      </c>
      <c r="B27" s="51">
        <v>15101</v>
      </c>
      <c r="C27" s="51">
        <v>11982</v>
      </c>
      <c r="D27" s="51">
        <v>3119</v>
      </c>
      <c r="E27" s="51">
        <v>6029</v>
      </c>
      <c r="F27" s="51">
        <v>4153</v>
      </c>
      <c r="G27" s="51">
        <v>289</v>
      </c>
      <c r="H27" s="51">
        <v>453</v>
      </c>
      <c r="I27" s="51">
        <v>624</v>
      </c>
      <c r="J27" s="51">
        <v>510</v>
      </c>
      <c r="K27" s="51">
        <v>5292</v>
      </c>
      <c r="L27" s="57">
        <v>0.12224249460938796</v>
      </c>
      <c r="M27" s="60">
        <v>2.2641723356009069</v>
      </c>
      <c r="N27" s="62"/>
      <c r="O27" s="52"/>
    </row>
    <row r="28" spans="1:15">
      <c r="A28" s="55" t="s">
        <v>115</v>
      </c>
      <c r="B28" s="50"/>
      <c r="C28" s="50"/>
      <c r="D28" s="50"/>
      <c r="E28" s="50"/>
      <c r="F28" s="50"/>
      <c r="G28" s="50"/>
      <c r="H28" s="50"/>
      <c r="I28" s="50"/>
      <c r="J28" s="50"/>
      <c r="K28" s="50"/>
      <c r="L28" s="59" t="s">
        <v>115</v>
      </c>
      <c r="M28" s="61"/>
      <c r="N28" s="62"/>
      <c r="O28" s="52"/>
    </row>
    <row r="29" spans="1:15">
      <c r="A29" s="54" t="s">
        <v>30</v>
      </c>
      <c r="B29" s="51">
        <v>36741</v>
      </c>
      <c r="C29" s="51">
        <v>33480</v>
      </c>
      <c r="D29" s="51">
        <v>3261</v>
      </c>
      <c r="E29" s="51">
        <v>18174</v>
      </c>
      <c r="F29" s="51">
        <v>14895</v>
      </c>
      <c r="G29" s="51">
        <v>559</v>
      </c>
      <c r="H29" s="51">
        <v>612</v>
      </c>
      <c r="I29" s="51">
        <v>690</v>
      </c>
      <c r="J29" s="51">
        <v>1418</v>
      </c>
      <c r="K29" s="51">
        <v>14693</v>
      </c>
      <c r="L29" s="57">
        <v>0.19153736106525809</v>
      </c>
      <c r="M29" s="60">
        <v>2.2786360852106444</v>
      </c>
      <c r="N29" s="62"/>
      <c r="O29" s="52"/>
    </row>
  </sheetData>
  <mergeCells count="2">
    <mergeCell ref="B6:D6"/>
    <mergeCell ref="E6:K6"/>
  </mergeCells>
  <hyperlinks>
    <hyperlink ref="B1" r:id="rId1" xr:uid="{00000000-0004-0000-0D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9"/>
  <sheetViews>
    <sheetView topLeftCell="A10" zoomScale="90" zoomScaleNormal="90" workbookViewId="0">
      <selection activeCell="A10" sqref="A10:K10"/>
    </sheetView>
  </sheetViews>
  <sheetFormatPr baseColWidth="10" defaultColWidth="8.83203125" defaultRowHeight="15"/>
  <cols>
    <col min="1" max="1" width="59.1640625" customWidth="1"/>
    <col min="2" max="2" width="16.33203125" style="49" customWidth="1"/>
    <col min="3" max="3" width="22.5" customWidth="1"/>
    <col min="4" max="5" width="21.6640625" customWidth="1"/>
    <col min="6" max="6" width="18.1640625" customWidth="1"/>
    <col min="7" max="7" width="20.5" customWidth="1"/>
    <col min="8" max="8" width="28.6640625" customWidth="1"/>
    <col min="9" max="9" width="27" customWidth="1"/>
    <col min="10" max="10" width="20.5" customWidth="1"/>
    <col min="11" max="11" width="28.5" customWidth="1"/>
  </cols>
  <sheetData>
    <row r="1" spans="1:12" s="144" customFormat="1" ht="32">
      <c r="A1" s="171" t="s">
        <v>573</v>
      </c>
    </row>
    <row r="2" spans="1:12" ht="40" customHeight="1" thickBot="1">
      <c r="A2" s="184" t="s">
        <v>39</v>
      </c>
      <c r="B2" s="11"/>
      <c r="C2" s="68"/>
    </row>
    <row r="3" spans="1:12" ht="40" customHeight="1" thickTop="1">
      <c r="A3" s="649" t="s">
        <v>196</v>
      </c>
      <c r="B3" s="650"/>
      <c r="C3" s="650"/>
      <c r="D3" s="650"/>
      <c r="E3" s="650"/>
      <c r="F3" s="650"/>
      <c r="G3" s="650"/>
      <c r="H3" s="650"/>
      <c r="I3" s="650"/>
    </row>
    <row r="4" spans="1:12" ht="40" customHeight="1">
      <c r="A4" s="525" t="s">
        <v>512</v>
      </c>
      <c r="B4" s="525" t="s">
        <v>1</v>
      </c>
      <c r="C4" s="525" t="s">
        <v>506</v>
      </c>
      <c r="D4" s="525" t="s">
        <v>507</v>
      </c>
      <c r="E4" s="525" t="s">
        <v>508</v>
      </c>
      <c r="F4" s="525" t="s">
        <v>509</v>
      </c>
      <c r="G4" s="525" t="s">
        <v>510</v>
      </c>
      <c r="H4" s="526" t="s">
        <v>2</v>
      </c>
      <c r="I4" s="527" t="s">
        <v>545</v>
      </c>
      <c r="J4" s="49"/>
    </row>
    <row r="5" spans="1:12" ht="40" customHeight="1" thickBot="1">
      <c r="A5" s="536" t="s">
        <v>30</v>
      </c>
      <c r="B5" s="535">
        <v>40269</v>
      </c>
      <c r="C5" s="535">
        <v>41640</v>
      </c>
      <c r="D5" s="535">
        <v>42005</v>
      </c>
      <c r="E5" s="535">
        <v>42370</v>
      </c>
      <c r="F5" s="535">
        <v>42736</v>
      </c>
      <c r="G5" s="535">
        <v>43101</v>
      </c>
      <c r="H5" s="535" t="s">
        <v>546</v>
      </c>
      <c r="I5" s="535" t="s">
        <v>547</v>
      </c>
    </row>
    <row r="6" spans="1:12" ht="40" customHeight="1">
      <c r="A6" s="153" t="s">
        <v>513</v>
      </c>
      <c r="B6" s="172" t="s">
        <v>511</v>
      </c>
      <c r="C6" s="172" t="s">
        <v>511</v>
      </c>
      <c r="D6" s="172" t="s">
        <v>511</v>
      </c>
      <c r="E6" s="172" t="s">
        <v>511</v>
      </c>
      <c r="F6" s="172" t="s">
        <v>511</v>
      </c>
      <c r="G6" s="172" t="s">
        <v>511</v>
      </c>
      <c r="H6" s="172" t="s">
        <v>511</v>
      </c>
      <c r="I6" s="172" t="s">
        <v>511</v>
      </c>
      <c r="J6" s="157"/>
      <c r="K6" s="158"/>
    </row>
    <row r="7" spans="1:12" ht="40" customHeight="1" thickBot="1">
      <c r="A7" s="154" t="s">
        <v>30</v>
      </c>
      <c r="B7" s="155">
        <v>1175</v>
      </c>
      <c r="C7" s="155">
        <v>1163</v>
      </c>
      <c r="D7" s="155">
        <v>1163</v>
      </c>
      <c r="E7" s="155">
        <v>1160</v>
      </c>
      <c r="F7" s="155">
        <v>1156</v>
      </c>
      <c r="G7" s="155">
        <v>1154</v>
      </c>
      <c r="H7" s="155">
        <f>(G7-C7)/5</f>
        <v>-1.8</v>
      </c>
      <c r="I7" s="156">
        <f t="shared" ref="I7" si="0">H7/C7</f>
        <v>-1.5477214101461737E-3</v>
      </c>
      <c r="J7" s="157"/>
      <c r="K7" s="158"/>
    </row>
    <row r="8" spans="1:12" ht="15" customHeight="1">
      <c r="A8" s="632" t="s">
        <v>424</v>
      </c>
      <c r="B8" s="104"/>
      <c r="C8" s="104"/>
      <c r="D8" s="104"/>
      <c r="E8" s="104"/>
      <c r="F8" s="104"/>
      <c r="G8" s="104"/>
      <c r="H8" s="104"/>
      <c r="I8" s="169"/>
      <c r="J8" s="159"/>
      <c r="K8" s="160"/>
    </row>
    <row r="9" spans="1:12" ht="40" customHeight="1" thickBot="1">
      <c r="A9" s="162" t="s">
        <v>149</v>
      </c>
      <c r="B9" s="161"/>
      <c r="C9" s="161"/>
      <c r="D9" s="161"/>
      <c r="E9" s="161"/>
      <c r="F9" s="161"/>
      <c r="G9" s="161"/>
      <c r="H9" s="161"/>
      <c r="I9" s="161"/>
      <c r="J9" s="157"/>
      <c r="K9" s="160"/>
    </row>
    <row r="10" spans="1:12" ht="40" customHeight="1">
      <c r="A10" s="646" t="s">
        <v>170</v>
      </c>
      <c r="B10" s="647"/>
      <c r="C10" s="647"/>
      <c r="D10" s="647"/>
      <c r="E10" s="647"/>
      <c r="F10" s="647"/>
      <c r="G10" s="647"/>
      <c r="H10" s="647"/>
      <c r="I10" s="647"/>
      <c r="J10" s="647"/>
      <c r="K10" s="648"/>
    </row>
    <row r="11" spans="1:12" ht="45.75" customHeight="1">
      <c r="A11" s="528" t="s">
        <v>104</v>
      </c>
      <c r="B11" s="529" t="s">
        <v>116</v>
      </c>
      <c r="C11" s="530" t="s">
        <v>8</v>
      </c>
      <c r="D11" s="530" t="s">
        <v>107</v>
      </c>
      <c r="E11" s="530" t="s">
        <v>108</v>
      </c>
      <c r="F11" s="530" t="s">
        <v>109</v>
      </c>
      <c r="G11" s="530" t="s">
        <v>110</v>
      </c>
      <c r="H11" s="530" t="s">
        <v>111</v>
      </c>
      <c r="I11" s="530" t="s">
        <v>112</v>
      </c>
      <c r="J11" s="530" t="s">
        <v>113</v>
      </c>
      <c r="K11" s="530" t="s">
        <v>114</v>
      </c>
    </row>
    <row r="12" spans="1:12" ht="40" customHeight="1">
      <c r="A12" s="173" t="s">
        <v>442</v>
      </c>
      <c r="B12" s="163">
        <v>40269</v>
      </c>
      <c r="C12" s="164">
        <v>1760</v>
      </c>
      <c r="D12" s="164">
        <v>1040</v>
      </c>
      <c r="E12" s="164">
        <v>12</v>
      </c>
      <c r="F12" s="164">
        <v>45</v>
      </c>
      <c r="G12" s="164">
        <v>631</v>
      </c>
      <c r="H12" s="164">
        <v>32</v>
      </c>
      <c r="I12" s="164">
        <v>497</v>
      </c>
      <c r="J12" s="165">
        <v>0.71761363636363629</v>
      </c>
      <c r="K12" s="166">
        <v>2.3159999999999998</v>
      </c>
      <c r="L12" s="104"/>
    </row>
    <row r="13" spans="1:12" ht="40" customHeight="1">
      <c r="A13" s="174"/>
      <c r="B13" s="175">
        <v>43101</v>
      </c>
      <c r="C13" s="176">
        <v>1778</v>
      </c>
      <c r="D13" s="176">
        <v>1050</v>
      </c>
      <c r="E13" s="176">
        <v>18</v>
      </c>
      <c r="F13" s="176">
        <v>45</v>
      </c>
      <c r="G13" s="176">
        <v>631</v>
      </c>
      <c r="H13" s="176">
        <v>34</v>
      </c>
      <c r="I13" s="176">
        <v>477</v>
      </c>
      <c r="J13" s="177">
        <v>0.73172103487064111</v>
      </c>
      <c r="K13" s="178">
        <v>2.3690000000000002</v>
      </c>
      <c r="L13" s="104"/>
    </row>
    <row r="14" spans="1:12" ht="32.25" customHeight="1">
      <c r="A14" s="180" t="s">
        <v>171</v>
      </c>
      <c r="B14" s="179"/>
      <c r="C14" s="167"/>
      <c r="D14" s="167"/>
      <c r="E14" s="167"/>
      <c r="F14" s="167"/>
      <c r="G14" s="167"/>
      <c r="H14" s="167"/>
      <c r="I14" s="168"/>
      <c r="J14" s="161"/>
      <c r="K14" s="161"/>
      <c r="L14" s="104"/>
    </row>
    <row r="15" spans="1:12">
      <c r="A15" s="5" t="s">
        <v>549</v>
      </c>
      <c r="B15" s="70"/>
      <c r="C15" s="2"/>
      <c r="D15" s="2"/>
      <c r="E15" s="2"/>
      <c r="F15" s="2"/>
      <c r="G15" s="2"/>
      <c r="H15" s="57"/>
      <c r="I15" s="1"/>
    </row>
    <row r="16" spans="1:12">
      <c r="A16" s="5"/>
      <c r="B16" s="70"/>
      <c r="C16" s="2"/>
      <c r="D16" s="2"/>
      <c r="E16" s="2"/>
      <c r="F16" s="2"/>
      <c r="G16" s="2"/>
      <c r="H16" s="57"/>
      <c r="I16" s="1"/>
    </row>
    <row r="17" spans="1:11">
      <c r="A17" s="5"/>
      <c r="B17" s="70"/>
      <c r="C17" s="2"/>
      <c r="D17" s="2"/>
      <c r="E17" s="2"/>
      <c r="F17" s="2"/>
      <c r="G17" s="2"/>
      <c r="H17" s="57"/>
      <c r="I17" s="1"/>
    </row>
    <row r="18" spans="1:11">
      <c r="A18" s="5"/>
      <c r="B18" s="70"/>
      <c r="C18" s="2"/>
      <c r="D18" s="2"/>
      <c r="E18" s="2"/>
      <c r="F18" s="2"/>
      <c r="G18" s="2"/>
      <c r="H18" s="57"/>
      <c r="I18" s="1"/>
    </row>
    <row r="19" spans="1:11">
      <c r="A19" s="5"/>
      <c r="B19" s="70"/>
      <c r="C19" s="2"/>
      <c r="D19" s="2"/>
      <c r="E19" s="2"/>
      <c r="F19" s="2"/>
      <c r="G19" s="2"/>
      <c r="H19" s="57"/>
      <c r="I19" s="70"/>
    </row>
    <row r="20" spans="1:11">
      <c r="A20" s="5"/>
      <c r="B20" s="70"/>
      <c r="C20" s="2"/>
      <c r="D20" s="2"/>
      <c r="E20" s="2"/>
      <c r="F20" s="2"/>
      <c r="G20" s="2"/>
      <c r="H20" s="57"/>
      <c r="I20" s="1"/>
    </row>
    <row r="21" spans="1:11">
      <c r="A21" s="6"/>
      <c r="B21" s="71"/>
      <c r="C21" s="2"/>
      <c r="D21" s="2"/>
      <c r="E21" s="2"/>
      <c r="F21" s="2"/>
      <c r="G21" s="2"/>
      <c r="H21" s="57"/>
      <c r="I21" s="1"/>
    </row>
    <row r="22" spans="1:11">
      <c r="A22" s="5"/>
      <c r="B22" s="70"/>
      <c r="C22" s="2"/>
      <c r="D22" s="2"/>
      <c r="E22" s="2"/>
      <c r="F22" s="2"/>
      <c r="G22" s="2"/>
      <c r="H22" s="57"/>
      <c r="I22" s="1"/>
      <c r="J22" s="16"/>
    </row>
    <row r="23" spans="1:11">
      <c r="A23" s="5"/>
      <c r="B23" s="70"/>
      <c r="C23" s="2"/>
      <c r="D23" s="2"/>
      <c r="E23" s="2"/>
      <c r="F23" s="2"/>
      <c r="G23" s="2"/>
      <c r="H23" s="57"/>
      <c r="I23" s="1"/>
      <c r="J23" s="4"/>
    </row>
    <row r="24" spans="1:11">
      <c r="A24" s="5"/>
      <c r="B24" s="70"/>
      <c r="C24" s="2"/>
      <c r="D24" s="2"/>
      <c r="E24" s="2"/>
      <c r="F24" s="2"/>
      <c r="G24" s="2"/>
      <c r="H24" s="57"/>
      <c r="I24" s="1"/>
      <c r="J24" s="4"/>
    </row>
    <row r="25" spans="1:11">
      <c r="A25" s="5"/>
      <c r="B25" s="70"/>
      <c r="C25" s="2"/>
      <c r="D25" s="2"/>
      <c r="E25" s="2"/>
      <c r="F25" s="2"/>
      <c r="G25" s="2"/>
      <c r="H25" s="57"/>
      <c r="I25" s="1"/>
      <c r="J25" s="4"/>
    </row>
    <row r="26" spans="1:11">
      <c r="A26" s="5"/>
      <c r="B26" s="70"/>
      <c r="C26" s="2"/>
      <c r="D26" s="2"/>
      <c r="E26" s="2"/>
      <c r="F26" s="2"/>
      <c r="G26" s="2"/>
      <c r="H26" s="57"/>
      <c r="I26" s="1"/>
      <c r="J26" s="4"/>
    </row>
    <row r="27" spans="1:11">
      <c r="A27" s="6"/>
      <c r="B27" s="71"/>
      <c r="C27" s="2"/>
      <c r="D27" s="2"/>
      <c r="E27" s="2"/>
      <c r="F27" s="2"/>
      <c r="G27" s="2"/>
      <c r="H27" s="57"/>
      <c r="I27" s="1"/>
      <c r="J27" s="2"/>
      <c r="K27" s="2"/>
    </row>
    <row r="28" spans="1:11">
      <c r="A28" s="5"/>
      <c r="B28" s="70"/>
      <c r="C28" s="2"/>
      <c r="D28" s="2"/>
      <c r="E28" s="2"/>
      <c r="F28" s="2"/>
      <c r="G28" s="2"/>
      <c r="H28" s="57"/>
      <c r="I28" s="1"/>
      <c r="J28" s="4"/>
    </row>
    <row r="29" spans="1:11">
      <c r="A29" s="5"/>
      <c r="B29" s="70"/>
      <c r="C29" s="2"/>
      <c r="D29" s="2"/>
      <c r="E29" s="2"/>
      <c r="F29" s="2"/>
      <c r="G29" s="2"/>
      <c r="H29" s="57"/>
      <c r="I29" s="1"/>
      <c r="J29" s="3"/>
    </row>
    <row r="30" spans="1:11">
      <c r="A30" s="5"/>
      <c r="B30" s="70"/>
      <c r="C30" s="2"/>
      <c r="D30" s="2"/>
      <c r="E30" s="2"/>
      <c r="F30" s="2"/>
      <c r="G30" s="2"/>
      <c r="H30" s="57"/>
      <c r="I30" s="1"/>
      <c r="J30" s="4"/>
    </row>
    <row r="31" spans="1:11">
      <c r="A31" s="5"/>
      <c r="B31" s="70"/>
      <c r="C31" s="2"/>
      <c r="D31" s="2"/>
      <c r="E31" s="2"/>
      <c r="F31" s="2"/>
      <c r="G31" s="2"/>
      <c r="H31" s="57"/>
      <c r="I31" s="1"/>
      <c r="J31" s="4"/>
    </row>
    <row r="32" spans="1:11">
      <c r="A32" s="5"/>
      <c r="B32" s="70"/>
      <c r="C32" s="2"/>
      <c r="D32" s="2"/>
      <c r="E32" s="2"/>
      <c r="F32" s="2"/>
      <c r="G32" s="2"/>
      <c r="H32" s="57"/>
      <c r="I32" s="1"/>
      <c r="J32" s="4"/>
    </row>
    <row r="33" spans="1:10">
      <c r="A33" s="5"/>
      <c r="B33" s="70"/>
      <c r="C33" s="2"/>
      <c r="D33" s="2"/>
      <c r="E33" s="2"/>
      <c r="F33" s="2"/>
      <c r="G33" s="2"/>
      <c r="H33" s="57"/>
      <c r="I33" s="1"/>
      <c r="J33" s="4"/>
    </row>
    <row r="34" spans="1:10">
      <c r="A34" s="6"/>
      <c r="B34" s="71"/>
      <c r="C34" s="2"/>
      <c r="D34" s="2"/>
      <c r="E34" s="2"/>
      <c r="F34" s="2"/>
      <c r="G34" s="2"/>
      <c r="H34" s="57"/>
      <c r="I34" s="1"/>
      <c r="J34" s="4"/>
    </row>
    <row r="35" spans="1:10">
      <c r="A35" s="5"/>
      <c r="B35" s="70"/>
      <c r="C35" s="2"/>
      <c r="D35" s="2"/>
      <c r="E35" s="2"/>
      <c r="F35" s="2"/>
      <c r="G35" s="2"/>
      <c r="H35" s="57"/>
      <c r="I35" s="1"/>
      <c r="J35" s="3"/>
    </row>
    <row r="36" spans="1:10">
      <c r="A36" s="5"/>
      <c r="B36" s="70"/>
      <c r="C36" s="2"/>
      <c r="D36" s="2"/>
      <c r="E36" s="2"/>
      <c r="F36" s="2"/>
      <c r="G36" s="2"/>
      <c r="H36" s="57"/>
      <c r="I36" s="1"/>
      <c r="J36" s="4"/>
    </row>
    <row r="37" spans="1:10">
      <c r="A37" s="5"/>
      <c r="B37" s="70"/>
      <c r="C37" s="2"/>
      <c r="D37" s="2"/>
      <c r="E37" s="2"/>
      <c r="F37" s="2"/>
      <c r="G37" s="2"/>
      <c r="H37" s="57"/>
      <c r="I37" s="1"/>
      <c r="J37" s="4"/>
    </row>
    <row r="38" spans="1:10">
      <c r="A38" s="5"/>
      <c r="B38" s="70"/>
      <c r="C38" s="2"/>
      <c r="D38" s="2"/>
      <c r="E38" s="2"/>
      <c r="F38" s="2"/>
      <c r="G38" s="2"/>
      <c r="H38" s="57"/>
      <c r="I38" s="1"/>
      <c r="J38" s="4"/>
    </row>
    <row r="39" spans="1:10">
      <c r="A39" s="5"/>
      <c r="B39" s="70"/>
      <c r="C39" s="2"/>
      <c r="D39" s="2"/>
      <c r="E39" s="2"/>
      <c r="F39" s="2"/>
      <c r="G39" s="2"/>
      <c r="H39" s="57"/>
      <c r="I39" s="1"/>
      <c r="J39" s="4"/>
    </row>
    <row r="40" spans="1:10">
      <c r="A40" s="6"/>
      <c r="B40" s="71"/>
      <c r="C40" s="2"/>
      <c r="D40" s="2"/>
      <c r="E40" s="2"/>
      <c r="F40" s="2"/>
      <c r="G40" s="2"/>
      <c r="H40" s="57"/>
      <c r="I40" s="1"/>
      <c r="J40" s="4"/>
    </row>
    <row r="41" spans="1:10">
      <c r="A41" s="5"/>
      <c r="B41" s="70"/>
      <c r="C41" s="2"/>
      <c r="D41" s="2"/>
      <c r="E41" s="2"/>
      <c r="F41" s="2"/>
      <c r="G41" s="2"/>
      <c r="H41" s="57"/>
      <c r="I41" s="1"/>
      <c r="J41" s="4"/>
    </row>
    <row r="42" spans="1:10">
      <c r="A42" s="5"/>
      <c r="B42" s="70"/>
      <c r="C42" s="2"/>
      <c r="D42" s="2"/>
      <c r="E42" s="2"/>
      <c r="F42" s="2"/>
      <c r="G42" s="2"/>
      <c r="H42" s="57"/>
      <c r="I42" s="1"/>
      <c r="J42" s="3"/>
    </row>
    <row r="43" spans="1:10">
      <c r="A43" s="6"/>
      <c r="B43" s="71"/>
      <c r="C43" s="2"/>
      <c r="D43" s="2"/>
      <c r="E43" s="2"/>
      <c r="F43" s="2"/>
      <c r="G43" s="2"/>
      <c r="H43" s="57"/>
      <c r="I43" s="1"/>
      <c r="J43" s="4"/>
    </row>
    <row r="44" spans="1:10">
      <c r="A44" s="5"/>
      <c r="B44" s="70"/>
      <c r="C44" s="2"/>
      <c r="D44" s="2"/>
      <c r="E44" s="2"/>
      <c r="F44" s="2"/>
      <c r="G44" s="2"/>
      <c r="H44" s="57"/>
      <c r="I44" s="1"/>
      <c r="J44" s="4"/>
    </row>
    <row r="45" spans="1:10">
      <c r="A45" s="5"/>
      <c r="B45" s="70"/>
      <c r="C45" s="2"/>
      <c r="D45" s="2"/>
      <c r="E45" s="2"/>
      <c r="F45" s="2"/>
      <c r="G45" s="2"/>
      <c r="H45" s="57"/>
      <c r="I45" s="1"/>
      <c r="J45" s="4"/>
    </row>
    <row r="46" spans="1:10">
      <c r="A46" s="5"/>
      <c r="B46" s="70"/>
      <c r="C46" s="2"/>
      <c r="D46" s="2"/>
      <c r="E46" s="2"/>
      <c r="F46" s="2"/>
      <c r="G46" s="2"/>
      <c r="H46" s="57"/>
      <c r="I46" s="1"/>
      <c r="J46" s="4"/>
    </row>
    <row r="47" spans="1:10">
      <c r="A47" s="5"/>
      <c r="B47" s="70"/>
      <c r="C47" s="2"/>
      <c r="D47" s="2"/>
      <c r="E47" s="2"/>
      <c r="F47" s="2"/>
      <c r="G47" s="2"/>
      <c r="H47" s="57"/>
      <c r="I47" s="1"/>
      <c r="J47" s="4"/>
    </row>
    <row r="48" spans="1:10">
      <c r="A48" s="5"/>
      <c r="B48" s="70"/>
      <c r="C48" s="2"/>
      <c r="D48" s="2"/>
      <c r="E48" s="2"/>
      <c r="F48" s="2"/>
      <c r="G48" s="2"/>
      <c r="H48" s="57"/>
      <c r="I48" s="1"/>
      <c r="J48" s="4"/>
    </row>
    <row r="49" spans="1:15">
      <c r="A49" s="5"/>
      <c r="B49" s="70"/>
      <c r="C49" s="2"/>
      <c r="D49" s="2"/>
      <c r="E49" s="2"/>
      <c r="F49" s="2"/>
      <c r="G49" s="2"/>
      <c r="H49" s="57"/>
      <c r="I49" s="1"/>
      <c r="J49" s="3"/>
    </row>
    <row r="50" spans="1:15">
      <c r="A50" s="7"/>
      <c r="B50" s="69"/>
      <c r="C50" s="8"/>
      <c r="D50" s="8"/>
      <c r="E50" s="8"/>
      <c r="F50" s="8"/>
      <c r="G50" s="8"/>
      <c r="H50" s="73"/>
      <c r="I50" s="1"/>
      <c r="J50" s="4"/>
    </row>
    <row r="51" spans="1:15">
      <c r="A51" s="5"/>
      <c r="B51" s="70"/>
      <c r="C51" s="2"/>
      <c r="D51" s="2"/>
      <c r="E51" s="2"/>
      <c r="F51" s="2"/>
      <c r="G51" s="2"/>
      <c r="H51" s="57"/>
      <c r="I51" s="1"/>
      <c r="J51" s="4"/>
      <c r="L51" s="2"/>
      <c r="M51" s="2"/>
      <c r="N51" s="2"/>
      <c r="O51" s="57"/>
    </row>
    <row r="52" spans="1:15">
      <c r="A52" s="6"/>
      <c r="B52" s="71"/>
      <c r="C52" s="2"/>
      <c r="D52" s="2"/>
      <c r="E52" s="2"/>
      <c r="F52" s="2"/>
      <c r="G52" s="2"/>
      <c r="H52" s="57"/>
      <c r="I52" s="1"/>
      <c r="J52" s="4"/>
    </row>
    <row r="53" spans="1:15">
      <c r="A53" s="5"/>
      <c r="B53" s="70"/>
      <c r="C53" s="2"/>
      <c r="D53" s="2"/>
      <c r="E53" s="2"/>
      <c r="F53" s="2"/>
      <c r="G53" s="2"/>
      <c r="H53" s="57"/>
      <c r="I53" s="1"/>
      <c r="J53" s="4"/>
    </row>
    <row r="54" spans="1:15">
      <c r="A54" s="5"/>
      <c r="B54" s="70"/>
      <c r="C54" s="2"/>
      <c r="D54" s="2"/>
      <c r="E54" s="2"/>
      <c r="F54" s="2"/>
      <c r="G54" s="2"/>
      <c r="H54" s="57"/>
      <c r="I54" s="1"/>
      <c r="J54" s="4"/>
    </row>
    <row r="55" spans="1:15">
      <c r="A55" s="5"/>
      <c r="B55" s="70"/>
      <c r="C55" s="2"/>
      <c r="D55" s="2"/>
      <c r="E55" s="2"/>
      <c r="F55" s="2"/>
      <c r="G55" s="2"/>
      <c r="H55" s="57"/>
      <c r="I55" s="1"/>
      <c r="J55" s="4"/>
    </row>
    <row r="56" spans="1:15">
      <c r="A56" s="7"/>
      <c r="B56" s="69"/>
      <c r="C56" s="8"/>
      <c r="D56" s="8"/>
      <c r="E56" s="8"/>
      <c r="F56" s="8"/>
      <c r="G56" s="8"/>
      <c r="H56" s="73"/>
      <c r="I56" s="1"/>
      <c r="J56" s="4"/>
    </row>
    <row r="57" spans="1:15">
      <c r="A57" s="5"/>
      <c r="B57" s="70"/>
      <c r="C57" s="2"/>
      <c r="D57" s="2"/>
      <c r="E57" s="2"/>
      <c r="F57" s="2"/>
      <c r="G57" s="2"/>
      <c r="H57" s="57"/>
      <c r="I57" s="1"/>
      <c r="J57" s="4"/>
    </row>
    <row r="58" spans="1:15">
      <c r="A58" s="6"/>
      <c r="B58" s="71"/>
      <c r="C58" s="2"/>
      <c r="D58" s="2"/>
      <c r="E58" s="2"/>
      <c r="F58" s="2"/>
      <c r="G58" s="2"/>
      <c r="H58" s="57"/>
      <c r="I58" s="1"/>
      <c r="J58" s="3"/>
    </row>
    <row r="59" spans="1:15">
      <c r="A59" s="5"/>
      <c r="B59" s="70"/>
      <c r="C59" s="2"/>
      <c r="D59" s="2"/>
      <c r="E59" s="2"/>
      <c r="F59" s="2"/>
      <c r="G59" s="2"/>
      <c r="H59" s="57"/>
      <c r="I59" s="1"/>
      <c r="J59" s="4"/>
    </row>
    <row r="60" spans="1:15">
      <c r="A60" s="5"/>
      <c r="B60" s="70"/>
      <c r="C60" s="2"/>
      <c r="D60" s="2"/>
      <c r="E60" s="2"/>
      <c r="F60" s="2"/>
      <c r="G60" s="2"/>
      <c r="H60" s="57"/>
      <c r="I60" s="1"/>
      <c r="J60" s="4"/>
    </row>
    <row r="61" spans="1:15">
      <c r="A61" s="5"/>
      <c r="B61" s="70"/>
      <c r="C61" s="2"/>
      <c r="D61" s="2"/>
      <c r="E61" s="2"/>
      <c r="F61" s="2"/>
      <c r="G61" s="2"/>
      <c r="H61" s="57"/>
      <c r="I61" s="1"/>
      <c r="J61" s="4"/>
    </row>
    <row r="62" spans="1:15">
      <c r="A62" s="7"/>
      <c r="B62" s="69"/>
      <c r="C62" s="8"/>
      <c r="D62" s="8"/>
      <c r="E62" s="8"/>
      <c r="F62" s="8"/>
      <c r="G62" s="8"/>
      <c r="H62" s="73"/>
      <c r="I62" s="1"/>
      <c r="J62" s="4"/>
    </row>
    <row r="63" spans="1:15">
      <c r="A63" s="5"/>
      <c r="B63" s="70"/>
      <c r="C63" s="2"/>
      <c r="D63" s="2"/>
      <c r="E63" s="2"/>
      <c r="F63" s="2"/>
      <c r="G63" s="2"/>
      <c r="H63" s="57"/>
      <c r="I63" s="1"/>
      <c r="J63" s="3"/>
    </row>
    <row r="64" spans="1:15">
      <c r="A64" s="6"/>
      <c r="B64" s="71"/>
      <c r="C64" s="2"/>
      <c r="D64" s="2"/>
      <c r="E64" s="2"/>
      <c r="F64" s="2"/>
      <c r="G64" s="2"/>
      <c r="H64" s="57"/>
      <c r="I64" s="1"/>
      <c r="J64" s="4"/>
    </row>
    <row r="65" spans="1:10">
      <c r="A65" s="5"/>
      <c r="B65" s="70"/>
      <c r="C65" s="2"/>
      <c r="D65" s="2"/>
      <c r="E65" s="2"/>
      <c r="F65" s="2"/>
      <c r="G65" s="2"/>
      <c r="H65" s="57"/>
      <c r="I65" s="1"/>
      <c r="J65" s="4"/>
    </row>
    <row r="66" spans="1:10">
      <c r="A66" s="5"/>
      <c r="B66" s="70"/>
      <c r="C66" s="2"/>
      <c r="D66" s="2"/>
      <c r="E66" s="2"/>
      <c r="F66" s="2"/>
      <c r="G66" s="2"/>
      <c r="H66" s="57"/>
      <c r="I66" s="1"/>
      <c r="J66" s="4"/>
    </row>
    <row r="67" spans="1:10">
      <c r="A67" s="5"/>
      <c r="B67" s="70"/>
      <c r="C67" s="2"/>
      <c r="D67" s="2"/>
      <c r="E67" s="2"/>
      <c r="F67" s="2"/>
      <c r="G67" s="2"/>
      <c r="H67" s="57"/>
      <c r="I67" s="1"/>
      <c r="J67" s="4"/>
    </row>
    <row r="68" spans="1:10">
      <c r="A68" s="5"/>
      <c r="B68" s="70"/>
      <c r="C68" s="2"/>
      <c r="D68" s="2"/>
      <c r="E68" s="2"/>
      <c r="F68" s="2"/>
      <c r="G68" s="2"/>
      <c r="H68" s="57"/>
      <c r="I68" s="1"/>
      <c r="J68" s="4"/>
    </row>
    <row r="69" spans="1:10">
      <c r="A69" s="5"/>
      <c r="B69" s="70"/>
      <c r="C69" s="2"/>
      <c r="D69" s="2"/>
      <c r="E69" s="2"/>
      <c r="F69" s="2"/>
      <c r="G69" s="2"/>
      <c r="H69" s="57"/>
      <c r="I69" s="1"/>
      <c r="J69" s="3"/>
    </row>
    <row r="70" spans="1:10">
      <c r="A70" s="7"/>
      <c r="B70" s="69"/>
      <c r="C70" s="8"/>
      <c r="D70" s="8"/>
      <c r="E70" s="8"/>
      <c r="F70" s="8"/>
      <c r="G70" s="8"/>
      <c r="H70" s="73"/>
      <c r="I70" s="1"/>
      <c r="J70" s="4"/>
    </row>
    <row r="71" spans="1:10">
      <c r="A71" s="5"/>
      <c r="B71" s="70"/>
      <c r="C71" s="2"/>
      <c r="D71" s="2"/>
      <c r="E71" s="2"/>
      <c r="F71" s="2"/>
      <c r="G71" s="2"/>
      <c r="H71" s="57"/>
      <c r="I71" s="1"/>
      <c r="J71" s="4"/>
    </row>
    <row r="72" spans="1:10">
      <c r="A72" s="6"/>
      <c r="B72" s="71"/>
      <c r="C72" s="2"/>
      <c r="D72" s="2"/>
      <c r="E72" s="2"/>
      <c r="F72" s="2"/>
      <c r="G72" s="2"/>
      <c r="H72" s="57"/>
      <c r="I72" s="1"/>
      <c r="J72" s="4"/>
    </row>
    <row r="73" spans="1:10">
      <c r="A73" s="5"/>
      <c r="B73" s="70"/>
      <c r="C73" s="2"/>
      <c r="D73" s="2"/>
      <c r="E73" s="2"/>
      <c r="F73" s="2"/>
      <c r="G73" s="2"/>
      <c r="H73" s="57"/>
      <c r="I73" s="1"/>
      <c r="J73" s="4"/>
    </row>
    <row r="74" spans="1:10">
      <c r="A74" s="5"/>
      <c r="B74" s="70"/>
      <c r="C74" s="2"/>
      <c r="D74" s="2"/>
      <c r="E74" s="2"/>
      <c r="F74" s="2"/>
      <c r="G74" s="2"/>
      <c r="H74" s="57"/>
      <c r="I74" s="1"/>
      <c r="J74" s="4"/>
    </row>
    <row r="75" spans="1:10">
      <c r="A75" s="5"/>
      <c r="B75" s="70"/>
      <c r="C75" s="2"/>
      <c r="D75" s="2"/>
      <c r="E75" s="2"/>
      <c r="F75" s="2"/>
      <c r="G75" s="2"/>
      <c r="H75" s="57"/>
      <c r="I75" s="1"/>
      <c r="J75" s="4"/>
    </row>
    <row r="76" spans="1:10">
      <c r="A76" s="7"/>
      <c r="B76" s="69"/>
      <c r="C76" s="8"/>
      <c r="D76" s="8"/>
      <c r="E76" s="8"/>
      <c r="F76" s="8"/>
      <c r="G76" s="8"/>
      <c r="H76" s="73"/>
      <c r="I76" s="1"/>
      <c r="J76" s="4"/>
    </row>
    <row r="77" spans="1:10">
      <c r="A77" s="5"/>
      <c r="B77" s="70"/>
      <c r="C77" s="2"/>
      <c r="D77" s="2"/>
      <c r="E77" s="2"/>
      <c r="F77" s="2"/>
      <c r="G77" s="2"/>
      <c r="H77" s="57"/>
      <c r="I77" s="1"/>
      <c r="J77" s="3"/>
    </row>
    <row r="78" spans="1:10">
      <c r="A78" s="6"/>
      <c r="B78" s="71"/>
      <c r="C78" s="2"/>
      <c r="D78" s="2"/>
      <c r="E78" s="2"/>
      <c r="F78" s="2"/>
      <c r="G78" s="2"/>
      <c r="H78" s="57"/>
      <c r="I78" s="1"/>
      <c r="J78" s="4"/>
    </row>
    <row r="79" spans="1:10">
      <c r="A79" s="5"/>
      <c r="B79" s="70"/>
      <c r="C79" s="2"/>
      <c r="D79" s="2"/>
      <c r="E79" s="2"/>
      <c r="F79" s="2"/>
      <c r="G79" s="2"/>
      <c r="H79" s="57"/>
      <c r="I79" s="1"/>
      <c r="J79" s="4"/>
    </row>
    <row r="80" spans="1:10">
      <c r="A80" s="5"/>
      <c r="B80" s="70"/>
      <c r="C80" s="2"/>
      <c r="D80" s="2"/>
      <c r="E80" s="2"/>
      <c r="F80" s="2"/>
      <c r="G80" s="2"/>
      <c r="H80" s="57"/>
      <c r="I80" s="1"/>
      <c r="J80" s="4"/>
    </row>
    <row r="81" spans="1:10">
      <c r="A81" s="5"/>
      <c r="B81" s="70"/>
      <c r="C81" s="2"/>
      <c r="D81" s="2"/>
      <c r="E81" s="2"/>
      <c r="F81" s="2"/>
      <c r="G81" s="2"/>
      <c r="H81" s="57"/>
      <c r="I81" s="1"/>
      <c r="J81" s="4"/>
    </row>
    <row r="82" spans="1:10">
      <c r="A82" s="5"/>
      <c r="B82" s="70"/>
      <c r="C82" s="2"/>
      <c r="D82" s="2"/>
      <c r="E82" s="2"/>
      <c r="F82" s="2"/>
      <c r="G82" s="2"/>
      <c r="H82" s="57"/>
      <c r="I82" s="1"/>
      <c r="J82" s="4"/>
    </row>
    <row r="83" spans="1:10">
      <c r="A83" s="5"/>
      <c r="B83" s="70"/>
      <c r="C83" s="2"/>
      <c r="D83" s="2"/>
      <c r="E83" s="2"/>
      <c r="F83" s="2"/>
      <c r="G83" s="2"/>
      <c r="H83" s="57"/>
      <c r="I83" s="1"/>
      <c r="J83" s="3"/>
    </row>
    <row r="84" spans="1:10">
      <c r="A84" s="5"/>
      <c r="B84" s="70"/>
      <c r="C84" s="2"/>
      <c r="D84" s="2"/>
      <c r="E84" s="2"/>
      <c r="F84" s="2"/>
      <c r="G84" s="2"/>
      <c r="H84" s="57"/>
      <c r="I84" s="1"/>
      <c r="J84" s="4"/>
    </row>
    <row r="85" spans="1:10">
      <c r="A85" s="5"/>
      <c r="B85" s="70"/>
      <c r="C85" s="2"/>
      <c r="D85" s="2"/>
      <c r="E85" s="2"/>
      <c r="F85" s="2"/>
      <c r="G85" s="2"/>
      <c r="H85" s="57"/>
      <c r="I85" s="1"/>
      <c r="J85" s="4"/>
    </row>
    <row r="86" spans="1:10">
      <c r="A86" s="5"/>
      <c r="B86" s="70"/>
      <c r="C86" s="2"/>
      <c r="D86" s="2"/>
      <c r="E86" s="2"/>
      <c r="F86" s="2"/>
      <c r="G86" s="2"/>
      <c r="H86" s="57"/>
      <c r="I86" s="1"/>
      <c r="J86" s="4"/>
    </row>
    <row r="87" spans="1:10">
      <c r="A87" s="5"/>
      <c r="B87" s="70"/>
      <c r="C87" s="2"/>
      <c r="D87" s="2"/>
      <c r="E87" s="2"/>
      <c r="F87" s="2"/>
      <c r="G87" s="2"/>
      <c r="H87" s="57"/>
      <c r="I87" s="1"/>
      <c r="J87" s="4"/>
    </row>
    <row r="88" spans="1:10">
      <c r="A88" s="7"/>
      <c r="B88" s="69"/>
      <c r="C88" s="8"/>
      <c r="D88" s="8"/>
      <c r="E88" s="8"/>
      <c r="F88" s="8"/>
      <c r="G88" s="8"/>
      <c r="H88" s="73"/>
      <c r="I88" s="1"/>
      <c r="J88" s="4"/>
    </row>
    <row r="89" spans="1:10">
      <c r="A89" s="5"/>
      <c r="B89" s="70"/>
      <c r="C89" s="2"/>
      <c r="D89" s="2"/>
      <c r="E89" s="2"/>
      <c r="F89" s="2"/>
      <c r="G89" s="2"/>
      <c r="H89" s="57"/>
      <c r="I89" s="1"/>
      <c r="J89" s="4"/>
    </row>
    <row r="90" spans="1:10">
      <c r="A90" s="6"/>
      <c r="B90" s="71"/>
      <c r="C90" s="2"/>
      <c r="D90" s="2"/>
      <c r="E90" s="2"/>
      <c r="F90" s="2"/>
      <c r="G90" s="2"/>
      <c r="H90" s="57"/>
      <c r="I90" s="1"/>
      <c r="J90" s="4"/>
    </row>
    <row r="91" spans="1:10">
      <c r="A91" s="5"/>
      <c r="B91" s="70"/>
      <c r="C91" s="2"/>
      <c r="D91" s="2"/>
      <c r="E91" s="2"/>
      <c r="F91" s="2"/>
      <c r="G91" s="2"/>
      <c r="H91" s="57"/>
      <c r="I91" s="1"/>
      <c r="J91" s="4"/>
    </row>
    <row r="92" spans="1:10">
      <c r="A92" s="5"/>
      <c r="B92" s="70"/>
      <c r="C92" s="2"/>
      <c r="D92" s="2"/>
      <c r="E92" s="2"/>
      <c r="F92" s="2"/>
      <c r="G92" s="2"/>
      <c r="H92" s="57"/>
      <c r="I92" s="1"/>
      <c r="J92" s="4"/>
    </row>
    <row r="93" spans="1:10">
      <c r="A93" s="5"/>
      <c r="B93" s="70"/>
      <c r="C93" s="2"/>
      <c r="D93" s="2"/>
      <c r="E93" s="2"/>
      <c r="F93" s="2"/>
      <c r="G93" s="2"/>
      <c r="H93" s="57"/>
      <c r="I93" s="1"/>
      <c r="J93" s="3"/>
    </row>
    <row r="94" spans="1:10">
      <c r="A94" s="5"/>
      <c r="B94" s="70"/>
      <c r="C94" s="2"/>
      <c r="D94" s="2"/>
      <c r="E94" s="2"/>
      <c r="F94" s="2"/>
      <c r="G94" s="2"/>
      <c r="H94" s="57"/>
      <c r="I94" s="1"/>
      <c r="J94" s="4"/>
    </row>
    <row r="95" spans="1:10">
      <c r="A95" s="5"/>
      <c r="B95" s="70"/>
      <c r="C95" s="2"/>
      <c r="D95" s="2"/>
      <c r="E95" s="2"/>
      <c r="F95" s="2"/>
      <c r="G95" s="2"/>
      <c r="H95" s="57"/>
      <c r="I95" s="1"/>
      <c r="J95" s="4"/>
    </row>
    <row r="96" spans="1:10">
      <c r="A96" s="5"/>
      <c r="B96" s="70"/>
      <c r="C96" s="2"/>
      <c r="D96" s="2"/>
      <c r="E96" s="2"/>
      <c r="F96" s="2"/>
      <c r="G96" s="2"/>
      <c r="H96" s="57"/>
      <c r="I96" s="1"/>
      <c r="J96" s="4"/>
    </row>
    <row r="97" spans="1:10">
      <c r="A97" s="5"/>
      <c r="B97" s="70"/>
      <c r="C97" s="2"/>
      <c r="D97" s="2"/>
      <c r="E97" s="2"/>
      <c r="F97" s="2"/>
      <c r="G97" s="2"/>
      <c r="H97" s="57"/>
      <c r="I97" s="1"/>
      <c r="J97" s="4"/>
    </row>
    <row r="98" spans="1:10">
      <c r="A98" s="5"/>
      <c r="B98" s="70"/>
      <c r="C98" s="2"/>
      <c r="D98" s="2"/>
      <c r="E98" s="2"/>
      <c r="F98" s="2"/>
      <c r="G98" s="2"/>
      <c r="H98" s="57"/>
      <c r="I98" s="1"/>
      <c r="J98" s="4"/>
    </row>
    <row r="99" spans="1:10">
      <c r="A99" s="5"/>
      <c r="B99" s="70"/>
      <c r="C99" s="2"/>
      <c r="D99" s="2"/>
      <c r="E99" s="2"/>
      <c r="F99" s="2"/>
      <c r="G99" s="2"/>
      <c r="H99" s="57"/>
      <c r="I99" s="1"/>
      <c r="J99" s="4"/>
    </row>
    <row r="100" spans="1:10">
      <c r="A100" s="5"/>
      <c r="B100" s="70"/>
      <c r="C100" s="2"/>
      <c r="D100" s="2"/>
      <c r="E100" s="2"/>
      <c r="F100" s="2"/>
      <c r="G100" s="2"/>
      <c r="H100" s="57"/>
      <c r="I100" s="1"/>
      <c r="J100" s="4"/>
    </row>
    <row r="101" spans="1:10">
      <c r="A101" s="7"/>
      <c r="B101" s="69"/>
      <c r="C101" s="8"/>
      <c r="D101" s="8"/>
      <c r="E101" s="8"/>
      <c r="F101" s="8"/>
      <c r="G101" s="8"/>
      <c r="H101" s="73"/>
      <c r="I101" s="1"/>
      <c r="J101" s="4"/>
    </row>
    <row r="102" spans="1:10">
      <c r="A102" s="5"/>
      <c r="B102" s="70"/>
      <c r="C102" s="2"/>
      <c r="D102" s="2"/>
      <c r="E102" s="2"/>
      <c r="F102" s="2"/>
      <c r="G102" s="2"/>
      <c r="H102" s="57"/>
      <c r="I102" s="1"/>
      <c r="J102" s="4"/>
    </row>
    <row r="103" spans="1:10">
      <c r="A103" s="6"/>
      <c r="B103" s="71"/>
      <c r="C103" s="2"/>
      <c r="D103" s="2"/>
      <c r="E103" s="2"/>
      <c r="F103" s="2"/>
      <c r="G103" s="2"/>
      <c r="H103" s="57"/>
      <c r="I103" s="1"/>
      <c r="J103" s="4"/>
    </row>
    <row r="104" spans="1:10">
      <c r="A104" s="5"/>
      <c r="B104" s="70"/>
      <c r="C104" s="2"/>
      <c r="D104" s="2"/>
      <c r="E104" s="2"/>
      <c r="F104" s="2"/>
      <c r="G104" s="2"/>
      <c r="H104" s="57"/>
      <c r="I104" s="1"/>
      <c r="J104" s="4"/>
    </row>
    <row r="105" spans="1:10">
      <c r="A105" s="5"/>
      <c r="B105" s="70"/>
      <c r="C105" s="2"/>
      <c r="D105" s="2"/>
      <c r="E105" s="2"/>
      <c r="F105" s="2"/>
      <c r="G105" s="2"/>
      <c r="H105" s="57"/>
      <c r="I105" s="1"/>
      <c r="J105" s="4"/>
    </row>
    <row r="106" spans="1:10">
      <c r="A106" s="5"/>
      <c r="B106" s="70"/>
      <c r="C106" s="2"/>
      <c r="D106" s="2"/>
      <c r="E106" s="2"/>
      <c r="F106" s="2"/>
      <c r="G106" s="2"/>
      <c r="H106" s="57"/>
      <c r="I106" s="1"/>
      <c r="J106" s="3"/>
    </row>
    <row r="107" spans="1:10">
      <c r="A107" s="5"/>
      <c r="B107" s="70"/>
      <c r="C107" s="2"/>
      <c r="D107" s="2"/>
      <c r="E107" s="2"/>
      <c r="F107" s="2"/>
      <c r="G107" s="2"/>
      <c r="H107" s="57"/>
      <c r="I107" s="1"/>
      <c r="J107" s="4"/>
    </row>
    <row r="108" spans="1:10">
      <c r="A108" s="5"/>
      <c r="B108" s="70"/>
      <c r="C108" s="2"/>
      <c r="D108" s="2"/>
      <c r="E108" s="2"/>
      <c r="F108" s="2"/>
      <c r="G108" s="2"/>
      <c r="H108" s="57"/>
      <c r="I108" s="1"/>
      <c r="J108" s="4"/>
    </row>
    <row r="109" spans="1:10">
      <c r="A109" s="7"/>
      <c r="B109" s="69"/>
      <c r="C109" s="8"/>
      <c r="D109" s="8"/>
      <c r="E109" s="8"/>
      <c r="F109" s="8"/>
      <c r="G109" s="8"/>
      <c r="H109" s="73"/>
      <c r="I109" s="1"/>
      <c r="J109" s="4"/>
    </row>
    <row r="110" spans="1:10">
      <c r="A110" s="5"/>
      <c r="B110" s="70"/>
      <c r="C110" s="2"/>
      <c r="D110" s="2"/>
      <c r="E110" s="2"/>
      <c r="F110" s="2"/>
      <c r="G110" s="2"/>
      <c r="H110" s="57"/>
      <c r="I110" s="1"/>
      <c r="J110" s="4"/>
    </row>
    <row r="111" spans="1:10">
      <c r="A111" s="6"/>
      <c r="B111" s="71"/>
      <c r="C111" s="2"/>
      <c r="D111" s="2"/>
      <c r="E111" s="2"/>
      <c r="F111" s="2"/>
      <c r="G111" s="2"/>
      <c r="H111" s="57"/>
      <c r="I111" s="1"/>
      <c r="J111" s="4"/>
    </row>
    <row r="112" spans="1:10">
      <c r="A112" s="5"/>
      <c r="B112" s="70"/>
      <c r="C112" s="2"/>
      <c r="D112" s="2"/>
      <c r="E112" s="2"/>
      <c r="F112" s="2"/>
      <c r="G112" s="2"/>
      <c r="H112" s="57"/>
      <c r="I112" s="1"/>
      <c r="J112" s="4"/>
    </row>
    <row r="113" spans="1:10">
      <c r="A113" s="5"/>
      <c r="B113" s="70"/>
      <c r="C113" s="2"/>
      <c r="D113" s="2"/>
      <c r="E113" s="2"/>
      <c r="F113" s="2"/>
      <c r="G113" s="2"/>
      <c r="H113" s="57"/>
      <c r="I113" s="1"/>
      <c r="J113" s="4"/>
    </row>
    <row r="114" spans="1:10">
      <c r="A114" s="5"/>
      <c r="B114" s="70"/>
      <c r="C114" s="2"/>
      <c r="D114" s="2"/>
      <c r="E114" s="2"/>
      <c r="F114" s="2"/>
      <c r="G114" s="2"/>
      <c r="H114" s="57"/>
      <c r="I114" s="1"/>
      <c r="J114" s="3"/>
    </row>
    <row r="115" spans="1:10">
      <c r="A115" s="7"/>
      <c r="B115" s="69"/>
      <c r="C115" s="8"/>
      <c r="D115" s="8"/>
      <c r="E115" s="8"/>
      <c r="F115" s="8"/>
      <c r="G115" s="8"/>
      <c r="H115" s="73"/>
      <c r="I115" s="1"/>
      <c r="J115" s="4"/>
    </row>
    <row r="116" spans="1:10">
      <c r="A116" s="5"/>
      <c r="B116" s="70"/>
      <c r="C116" s="2"/>
      <c r="D116" s="2"/>
      <c r="E116" s="2"/>
      <c r="F116" s="2"/>
      <c r="G116" s="2"/>
      <c r="H116" s="57"/>
      <c r="I116" s="1"/>
      <c r="J116" s="4"/>
    </row>
    <row r="117" spans="1:10">
      <c r="H117" s="74"/>
      <c r="I117" s="1"/>
      <c r="J117" s="4"/>
    </row>
    <row r="118" spans="1:10">
      <c r="H118" s="74"/>
      <c r="I118" s="1"/>
      <c r="J118" s="4"/>
    </row>
    <row r="119" spans="1:10">
      <c r="H119" s="74"/>
      <c r="I119" s="1"/>
      <c r="J119" s="4"/>
    </row>
    <row r="120" spans="1:10">
      <c r="H120" s="74"/>
      <c r="I120" s="1"/>
      <c r="J120" s="3"/>
    </row>
    <row r="121" spans="1:10">
      <c r="H121" s="74"/>
      <c r="I121" s="1"/>
      <c r="J121" s="4"/>
    </row>
    <row r="122" spans="1:10">
      <c r="H122" s="74"/>
      <c r="I122" s="1"/>
      <c r="J122" s="4"/>
    </row>
    <row r="123" spans="1:10">
      <c r="H123" s="74"/>
      <c r="I123" s="1"/>
      <c r="J123" s="4"/>
    </row>
    <row r="124" spans="1:10">
      <c r="H124" s="74"/>
      <c r="I124" s="1"/>
      <c r="J124" s="4"/>
    </row>
    <row r="125" spans="1:10">
      <c r="H125" s="74"/>
      <c r="I125" s="1"/>
      <c r="J125" s="4"/>
    </row>
    <row r="126" spans="1:10">
      <c r="H126" s="74"/>
      <c r="I126" s="1"/>
      <c r="J126" s="4"/>
    </row>
    <row r="127" spans="1:10">
      <c r="H127" s="74"/>
      <c r="I127" s="1"/>
      <c r="J127" s="4"/>
    </row>
    <row r="128" spans="1:10">
      <c r="H128" s="74"/>
      <c r="I128" s="1"/>
      <c r="J128" s="4"/>
    </row>
    <row r="129" spans="1:10">
      <c r="H129" s="74"/>
      <c r="I129" s="1"/>
      <c r="J129" s="4"/>
    </row>
    <row r="130" spans="1:10">
      <c r="A130" s="5"/>
      <c r="B130" s="70"/>
      <c r="C130" s="2"/>
      <c r="D130" s="2"/>
      <c r="E130" s="2"/>
      <c r="F130" s="2"/>
      <c r="G130" s="2"/>
      <c r="H130" s="57"/>
      <c r="I130" s="1"/>
      <c r="J130" s="4"/>
    </row>
    <row r="131" spans="1:10">
      <c r="A131" s="6"/>
      <c r="B131" s="71"/>
      <c r="C131" s="2"/>
      <c r="D131" s="2"/>
      <c r="E131" s="2"/>
      <c r="F131" s="2"/>
      <c r="G131" s="2"/>
      <c r="H131" s="57"/>
      <c r="I131" s="1"/>
      <c r="J131" s="4"/>
    </row>
    <row r="132" spans="1:10">
      <c r="A132" s="5"/>
      <c r="B132" s="70"/>
      <c r="C132" s="2"/>
      <c r="D132" s="2"/>
      <c r="E132" s="2"/>
      <c r="F132" s="2"/>
      <c r="G132" s="2"/>
      <c r="H132" s="57"/>
      <c r="I132" s="1"/>
      <c r="J132" s="4"/>
    </row>
    <row r="133" spans="1:10">
      <c r="A133" s="5"/>
      <c r="B133" s="70"/>
      <c r="C133" s="2"/>
      <c r="D133" s="2"/>
      <c r="E133" s="2"/>
      <c r="F133" s="2"/>
      <c r="G133" s="2"/>
      <c r="H133" s="57"/>
      <c r="I133" s="1"/>
      <c r="J133" s="4"/>
    </row>
    <row r="134" spans="1:10">
      <c r="A134" s="5"/>
      <c r="B134" s="70"/>
      <c r="C134" s="2"/>
      <c r="D134" s="2"/>
      <c r="E134" s="2"/>
      <c r="F134" s="2"/>
      <c r="G134" s="2"/>
      <c r="H134" s="57"/>
      <c r="I134" s="1"/>
      <c r="J134" s="3"/>
    </row>
    <row r="135" spans="1:10">
      <c r="A135" s="5"/>
      <c r="B135" s="70"/>
      <c r="C135" s="2"/>
      <c r="D135" s="2"/>
      <c r="E135" s="2"/>
      <c r="F135" s="2"/>
      <c r="G135" s="2"/>
      <c r="H135" s="57"/>
      <c r="I135" s="1"/>
      <c r="J135" s="4"/>
    </row>
    <row r="136" spans="1:10">
      <c r="A136" s="5"/>
      <c r="B136" s="70"/>
      <c r="C136" s="2"/>
      <c r="D136" s="2"/>
      <c r="E136" s="2"/>
      <c r="F136" s="2"/>
      <c r="G136" s="2"/>
      <c r="H136" s="57"/>
      <c r="I136" s="1"/>
      <c r="J136" s="4"/>
    </row>
    <row r="137" spans="1:10">
      <c r="A137" s="7"/>
      <c r="B137" s="69"/>
      <c r="C137" s="8"/>
      <c r="D137" s="8"/>
      <c r="E137" s="8"/>
      <c r="F137" s="8"/>
      <c r="G137" s="8"/>
      <c r="H137" s="73"/>
      <c r="I137" s="1"/>
      <c r="J137" s="4"/>
    </row>
    <row r="138" spans="1:10">
      <c r="A138" s="5"/>
      <c r="B138" s="70"/>
      <c r="C138" s="2"/>
      <c r="D138" s="2"/>
      <c r="E138" s="2"/>
      <c r="F138" s="2"/>
      <c r="G138" s="2"/>
      <c r="H138" s="57"/>
      <c r="I138" s="1"/>
      <c r="J138" s="4"/>
    </row>
    <row r="139" spans="1:10">
      <c r="A139" s="6"/>
      <c r="B139" s="71"/>
      <c r="C139" s="2"/>
      <c r="D139" s="2"/>
      <c r="E139" s="2"/>
      <c r="F139" s="2"/>
      <c r="G139" s="2"/>
      <c r="H139" s="57"/>
      <c r="I139" s="1"/>
      <c r="J139" s="4"/>
    </row>
    <row r="140" spans="1:10">
      <c r="A140" s="7"/>
      <c r="B140" s="69"/>
      <c r="C140" s="8"/>
      <c r="D140" s="8"/>
      <c r="E140" s="8"/>
      <c r="F140" s="8"/>
      <c r="G140" s="8"/>
      <c r="H140" s="73"/>
      <c r="I140" s="1"/>
      <c r="J140" s="4"/>
    </row>
    <row r="141" spans="1:10">
      <c r="A141" s="5"/>
      <c r="B141" s="70"/>
      <c r="C141" s="2"/>
      <c r="D141" s="2"/>
      <c r="E141" s="2"/>
      <c r="F141" s="2"/>
      <c r="G141" s="2"/>
      <c r="H141" s="57"/>
      <c r="I141" s="1"/>
      <c r="J141" s="4"/>
    </row>
    <row r="142" spans="1:10">
      <c r="A142" s="6"/>
      <c r="B142" s="71"/>
      <c r="C142" s="2"/>
      <c r="D142" s="2"/>
      <c r="E142" s="2"/>
      <c r="F142" s="2"/>
      <c r="G142" s="2"/>
      <c r="H142" s="57"/>
      <c r="I142" s="1"/>
      <c r="J142" s="3"/>
    </row>
    <row r="143" spans="1:10">
      <c r="A143" s="5"/>
      <c r="B143" s="70"/>
      <c r="C143" s="2"/>
      <c r="D143" s="2"/>
      <c r="E143" s="2"/>
      <c r="F143" s="2"/>
      <c r="G143" s="2"/>
      <c r="H143" s="57"/>
      <c r="I143" s="1"/>
      <c r="J143" s="4"/>
    </row>
    <row r="144" spans="1:10">
      <c r="A144" s="5"/>
      <c r="B144" s="70"/>
      <c r="C144" s="2"/>
      <c r="D144" s="2"/>
      <c r="E144" s="2"/>
      <c r="F144" s="2"/>
      <c r="G144" s="2"/>
      <c r="H144" s="57"/>
      <c r="I144" s="1"/>
      <c r="J144" s="3"/>
    </row>
    <row r="145" spans="1:10">
      <c r="A145" s="5"/>
      <c r="B145" s="70"/>
      <c r="C145" s="2"/>
      <c r="D145" s="2"/>
      <c r="E145" s="2"/>
      <c r="F145" s="2"/>
      <c r="G145" s="2"/>
      <c r="H145" s="57"/>
      <c r="I145" s="1"/>
      <c r="J145" s="4"/>
    </row>
    <row r="146" spans="1:10" ht="16" thickBot="1">
      <c r="A146" s="9"/>
      <c r="B146" s="72"/>
      <c r="C146" s="10"/>
      <c r="D146" s="10"/>
      <c r="E146" s="10"/>
      <c r="F146" s="10"/>
      <c r="G146" s="10"/>
      <c r="H146" s="73"/>
      <c r="I146" s="1"/>
      <c r="J146" s="4"/>
    </row>
    <row r="147" spans="1:10">
      <c r="J147" s="4"/>
    </row>
    <row r="148" spans="1:10">
      <c r="J148" s="4"/>
    </row>
    <row r="149" spans="1:10">
      <c r="J149" s="4"/>
    </row>
    <row r="150" spans="1:10">
      <c r="J150" s="3"/>
    </row>
    <row r="151" spans="1:10">
      <c r="J151" s="4"/>
    </row>
    <row r="152" spans="1:10">
      <c r="J152" s="4"/>
    </row>
    <row r="153" spans="1:10">
      <c r="J153" s="4"/>
    </row>
    <row r="154" spans="1:10">
      <c r="J154" s="4"/>
    </row>
    <row r="179" ht="39.75" customHeight="1"/>
  </sheetData>
  <mergeCells count="2">
    <mergeCell ref="A10:K10"/>
    <mergeCell ref="A3:I3"/>
  </mergeCells>
  <dataValidations count="24">
    <dataValidation allowBlank="1" showInputMessage="1" showErrorMessage="1" prompt="This sheets contain 2 table table1 and table 1a table 1 starts from  A3 cell and ends at  cell I7 table 1a starts from A12 cell and ends  at cell K13. " sqref="A1" xr:uid="{DDE50C86-3774-4FBD-A70E-6551CE550C2E}"/>
    <dataValidation allowBlank="1" showInputMessage="1" showErrorMessage="1" prompt="Population-Table-1" sqref="A2" xr:uid="{BAAB86BA-926E-4F5F-BCD2-7D59ED855BDA}"/>
    <dataValidation allowBlank="1" showInputMessage="1" showErrorMessage="1" prompt="_x000a_Population Growth Trends  2014 -2018, with 2010 Benchmark table header" sqref="A3:I3" xr:uid="{361A40BF-E555-43CE-BE2E-EF1F08DF7D78}"/>
    <dataValidation allowBlank="1" showInputMessage="1" showErrorMessage="1" prompt="_x000a_population growth trends 2014-2018 with 2010 benchmark contry/city data table headinng" sqref="A4" xr:uid="{150D1CB2-08A1-4CA4-8B71-ACE7D0FF3EA7}"/>
    <dataValidation allowBlank="1" showInputMessage="1" showErrorMessage="1" prompt="Population Growth Trends  2014 -2018, with 2010 Benchmark population data table heading" sqref="B4 C4" xr:uid="{44CEEFDF-A186-4BD5-A18F-BDA4A6D18331}"/>
    <dataValidation allowBlank="1" showInputMessage="1" showErrorMessage="1" prompt="Population Growth Trends  2014 -2018, with 2010 Benchmark population4 data table heading" sqref="E4" xr:uid="{F4ACF1C8-3ECE-447B-B8C1-EE3A3FB70D02}"/>
    <dataValidation allowBlank="1" showInputMessage="1" showErrorMessage="1" prompt="Population Growth Trends  2014 -2018, with 2010 Benchmark population5 data table heading" sqref="F5" xr:uid="{F1F29E2F-7A1A-4941-8CCA-AE00BF85D077}"/>
    <dataValidation allowBlank="1" showInputMessage="1" showErrorMessage="1" prompt="Population Growth Trends  2014 -2018, with 2010 Benchmark population6 data table heading" sqref="G4" xr:uid="{F886A1DC-38B8-4A80-A492-656C4A0BF18B}"/>
    <dataValidation allowBlank="1" showInputMessage="1" showErrorMessage="1" prompt="Population Growth Trends  2014 -2018, with 2010 BenchmarkAverage Annual Change_x000a_data table heading" sqref="H4" xr:uid="{2D64DA4B-C743-4190-B3D1-85491937AA3B}"/>
    <dataValidation allowBlank="1" showInputMessage="1" showErrorMessage="1" prompt="Population Growth Trends  2014 -2018, with 2010 BenchmarkAverage Annual Change2_x000a_data table heading" sqref="I4" xr:uid="{EC4CC5D4-0D73-4B0C-AB7F-5BB67B1FFD43}"/>
    <dataValidation allowBlank="1" showInputMessage="1" showErrorMessage="1" prompt="E-5 City/County/State Population and Housing Estimates, 2010 and 2018 table header" sqref="A10:K10" xr:uid="{391D5074-5A5D-47D3-B37D-A84FEC834E86}"/>
    <dataValidation allowBlank="1" showInputMessage="1" showErrorMessage="1" prompt="E-5 City/County/State Population and Housing Estimates, 2010 and 2018  datatable heading County / City" sqref="A12:A15" xr:uid="{A32BA436-1CD7-4C55-8E63-218C506E3079}"/>
    <dataValidation allowBlank="1" showInputMessage="1" showErrorMessage="1" prompt="City/County/State Population and Housing Estimates, 2010 and 2018- data table heading Date" sqref="B11" xr:uid="{2EA62EED-AA8D-4F54-B968-A335F97F2068}"/>
    <dataValidation allowBlank="1" showInputMessage="1" showErrorMessage="1" prompt="E-5 City/County/State Population and Housing Estimates, 2010 and 2018 data table heading Total " sqref="C11" xr:uid="{2DBD18E0-11FD-48CA-9AC2-3791C67AA6B8}"/>
    <dataValidation allowBlank="1" showInputMessage="1" showErrorMessage="1" prompt="E-5 City/County/State Population and Housing Estimates, 2010 and 2018  data table heading single detached" sqref="D11" xr:uid="{9284945A-ECAA-4DF1-ABB5-57E2E23A2E8B}"/>
    <dataValidation allowBlank="1" showInputMessage="1" showErrorMessage="1" prompt="Population and Housing Estimates, 2010 and 2018  data table heading single attached" sqref="E11" xr:uid="{FBD18405-5FE4-418C-B8E0-858D7467CCF3}"/>
    <dataValidation allowBlank="1" showInputMessage="1" showErrorMessage="1" prompt="E-5 City/County/State Population and Housing Estimates, 2010 and 2018 data table header two to four " sqref="F11" xr:uid="{F9975578-B3CA-41DF-812E-505E89878133}"/>
    <dataValidation allowBlank="1" showInputMessage="1" showErrorMessage="1" prompt="E-5 City/County/State Population and Housing Estimates, 2010 and 2018 data table heading   Five plus" sqref="G11" xr:uid="{AF436D23-C4C2-420D-8DFB-26DC4A30E6D9}"/>
    <dataValidation allowBlank="1" showInputMessage="1" showErrorMessage="1" prompt="E-5 City/County/State Population and Housing Estimates, 2010 and 2018 data table heading  Mobile homes" sqref="H11" xr:uid="{EA3E7D52-9D8A-4E6C-98CD-ACBFBAE89587}"/>
    <dataValidation allowBlank="1" showInputMessage="1" showErrorMessage="1" prompt="E-5 City/County/State Population and Housing Estimates, 2010 and 2018  data table heading occupied" sqref="I11" xr:uid="{D6D80FBB-1501-4F9F-AE14-561C38281DBD}"/>
    <dataValidation allowBlank="1" showInputMessage="1" showErrorMessage="1" prompt="E-5 City/County/State Population and Housing Estimates, 2010 and 2018  data table heading vacancy rate" sqref="J11" xr:uid="{D165C8F9-D4FB-418B-B1AD-B0C0CE70C61D}"/>
    <dataValidation allowBlank="1" showInputMessage="1" showErrorMessage="1" prompt="E-5 City/County/State Population and Housing Estimates, 2010 and 2018 data table heading person per Hoseholds " sqref="K11" xr:uid="{938B1EE7-B65C-41D8-B679-42C1810F40B2}"/>
    <dataValidation allowBlank="1" showInputMessage="1" showErrorMessage="1" prompt="E-5 City/County/State Population and Housing Estimates, 2010 and 2018 Country/City data table heading" sqref="A11" xr:uid="{584A0B04-6B5A-442E-8D78-DB73B29929C9}"/>
    <dataValidation allowBlank="1" showInputMessage="1" showErrorMessage="1" prompt="Population-Table-1.a" sqref="A9" xr:uid="{2C6CBA60-4814-47CB-90A1-250CA0C14A3F}"/>
  </dataValidations>
  <hyperlinks>
    <hyperlink ref="A14" r:id="rId1" display="Source: DOF E8 2000-2010" xr:uid="{00000000-0004-0000-0100-000000000000}"/>
    <hyperlink ref="A8" r:id="rId2" xr:uid="{00000000-0004-0000-0100-000001000000}"/>
  </hyperlinks>
  <pageMargins left="0.7" right="0.7" top="0.75" bottom="0.75" header="0.3" footer="0.3"/>
  <pageSetup scale="61" orientation="portrait" horizontalDpi="300" verticalDpi="300" r:id="rId3"/>
  <headerFooter>
    <oddHeader>&amp;L6th Cycle Housing Element Data Package&amp;CAlpine County and the Cities Within</oddHeader>
    <oddFooter>&amp;LHCD-Housing Policy Division (HPD)&amp;CPage &amp;P&amp;R&amp;D</oddFooter>
  </headerFooter>
  <legacyDrawing r:id="rId4"/>
  <tableParts count="2">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4"/>
  <sheetViews>
    <sheetView topLeftCell="A13" zoomScale="145" zoomScaleNormal="145" workbookViewId="0"/>
  </sheetViews>
  <sheetFormatPr baseColWidth="10" defaultColWidth="8.83203125" defaultRowHeight="15"/>
  <cols>
    <col min="1" max="1" width="86.33203125" bestFit="1" customWidth="1"/>
    <col min="2" max="2" width="22.5" customWidth="1"/>
    <col min="3" max="3" width="19.6640625" customWidth="1"/>
    <col min="4" max="4" width="8.5" bestFit="1" customWidth="1"/>
    <col min="5" max="5" width="7.5" bestFit="1" customWidth="1"/>
    <col min="13" max="13" width="11.5" bestFit="1" customWidth="1"/>
    <col min="14" max="14" width="12" customWidth="1"/>
    <col min="15" max="15" width="13.6640625" customWidth="1"/>
    <col min="19" max="19" width="10.33203125" customWidth="1"/>
    <col min="21" max="21" width="14.5" customWidth="1"/>
  </cols>
  <sheetData>
    <row r="1" spans="1:3" s="144" customFormat="1">
      <c r="A1" s="189" t="s">
        <v>574</v>
      </c>
    </row>
    <row r="2" spans="1:3" ht="18" thickBot="1">
      <c r="A2" s="182" t="s">
        <v>40</v>
      </c>
    </row>
    <row r="3" spans="1:3" ht="34.5" customHeight="1" thickTop="1">
      <c r="A3" s="531" t="s">
        <v>4</v>
      </c>
      <c r="B3" s="532" t="s">
        <v>451</v>
      </c>
      <c r="C3" s="645" t="s">
        <v>590</v>
      </c>
    </row>
    <row r="4" spans="1:3" ht="21" customHeight="1" thickBot="1">
      <c r="A4" s="183" t="s">
        <v>511</v>
      </c>
      <c r="B4" s="533" t="s">
        <v>56</v>
      </c>
      <c r="C4" s="534" t="s">
        <v>3</v>
      </c>
    </row>
    <row r="5" spans="1:3" ht="15" customHeight="1">
      <c r="A5" s="143" t="s">
        <v>41</v>
      </c>
      <c r="B5" s="185">
        <v>413</v>
      </c>
      <c r="C5" s="185">
        <v>413</v>
      </c>
    </row>
    <row r="6" spans="1:3" ht="15" customHeight="1">
      <c r="A6" s="143" t="s">
        <v>42</v>
      </c>
      <c r="B6" s="185">
        <v>8</v>
      </c>
      <c r="C6" s="186">
        <v>1.9E-2</v>
      </c>
    </row>
    <row r="7" spans="1:3" ht="15" customHeight="1">
      <c r="A7" s="143" t="s">
        <v>43</v>
      </c>
      <c r="B7" s="185">
        <v>30</v>
      </c>
      <c r="C7" s="186">
        <v>7.2999999999999995E-2</v>
      </c>
    </row>
    <row r="8" spans="1:3" ht="15" customHeight="1">
      <c r="A8" s="143" t="s">
        <v>44</v>
      </c>
      <c r="B8" s="185">
        <v>0</v>
      </c>
      <c r="C8" s="186">
        <v>0</v>
      </c>
    </row>
    <row r="9" spans="1:3" ht="15" customHeight="1">
      <c r="A9" s="143" t="s">
        <v>45</v>
      </c>
      <c r="B9" s="185">
        <v>0</v>
      </c>
      <c r="C9" s="186">
        <v>0</v>
      </c>
    </row>
    <row r="10" spans="1:3" ht="15" customHeight="1">
      <c r="A10" s="143" t="s">
        <v>46</v>
      </c>
      <c r="B10" s="185">
        <v>44</v>
      </c>
      <c r="C10" s="186">
        <v>0.107</v>
      </c>
    </row>
    <row r="11" spans="1:3" ht="15" customHeight="1">
      <c r="A11" s="143" t="s">
        <v>47</v>
      </c>
      <c r="B11" s="185">
        <v>38</v>
      </c>
      <c r="C11" s="186">
        <v>9.1999999999999998E-2</v>
      </c>
    </row>
    <row r="12" spans="1:3" ht="15" customHeight="1">
      <c r="A12" s="143" t="s">
        <v>48</v>
      </c>
      <c r="B12" s="185">
        <v>4</v>
      </c>
      <c r="C12" s="186">
        <v>0.01</v>
      </c>
    </row>
    <row r="13" spans="1:3" ht="15" customHeight="1">
      <c r="A13" s="143" t="s">
        <v>49</v>
      </c>
      <c r="B13" s="185">
        <v>8</v>
      </c>
      <c r="C13" s="186">
        <v>1.9E-2</v>
      </c>
    </row>
    <row r="14" spans="1:3" ht="15" customHeight="1">
      <c r="A14" s="143" t="s">
        <v>50</v>
      </c>
      <c r="B14" s="185">
        <v>60</v>
      </c>
      <c r="C14" s="186">
        <v>0.14499999999999999</v>
      </c>
    </row>
    <row r="15" spans="1:3" ht="15" customHeight="1">
      <c r="A15" s="143" t="s">
        <v>51</v>
      </c>
      <c r="B15" s="185">
        <v>75</v>
      </c>
      <c r="C15" s="186">
        <v>0.182</v>
      </c>
    </row>
    <row r="16" spans="1:3" ht="15" customHeight="1">
      <c r="A16" s="143" t="s">
        <v>52</v>
      </c>
      <c r="B16" s="185">
        <v>63</v>
      </c>
      <c r="C16" s="186">
        <v>0.153</v>
      </c>
    </row>
    <row r="17" spans="1:21" ht="15" customHeight="1">
      <c r="A17" s="143" t="s">
        <v>53</v>
      </c>
      <c r="B17" s="185">
        <v>15</v>
      </c>
      <c r="C17" s="186">
        <v>3.5999999999999997E-2</v>
      </c>
    </row>
    <row r="18" spans="1:21" ht="15" customHeight="1">
      <c r="A18" s="181" t="s">
        <v>54</v>
      </c>
      <c r="B18" s="187">
        <v>68</v>
      </c>
      <c r="C18" s="188">
        <v>0.16500000000000001</v>
      </c>
    </row>
    <row r="19" spans="1:21" ht="16">
      <c r="A19" s="591" t="s">
        <v>379</v>
      </c>
      <c r="B19" s="269"/>
      <c r="C19" s="270"/>
      <c r="F19" s="104"/>
      <c r="U19" s="75"/>
    </row>
    <row r="20" spans="1:21">
      <c r="A20" s="588" t="s">
        <v>549</v>
      </c>
      <c r="B20" s="589"/>
      <c r="C20" s="590"/>
    </row>
    <row r="21" spans="1:21">
      <c r="A21" s="110"/>
      <c r="B21" s="49"/>
      <c r="C21" s="49"/>
    </row>
    <row r="22" spans="1:21">
      <c r="A22" s="110"/>
      <c r="C22" s="49"/>
    </row>
    <row r="23" spans="1:21">
      <c r="A23" s="110"/>
    </row>
    <row r="24" spans="1:21">
      <c r="A24" s="110"/>
    </row>
  </sheetData>
  <dataValidations count="6">
    <dataValidation allowBlank="1" showInputMessage="1" showErrorMessage="1" prompt="_x000a_this sheet contain table 2 employement by industry begins from cell A3 and ends At Cell C18" sqref="A1" xr:uid="{55A0AC51-F85F-467D-815A-03EE3C475375}"/>
    <dataValidation allowBlank="1" showInputMessage="1" showErrorMessage="1" prompt="Employement -Table 2 " sqref="A2" xr:uid="{6DA72173-D820-488A-8AD9-DDF7C73C4501}"/>
    <dataValidation allowBlank="1" showInputMessage="1" showErrorMessage="1" prompt=" table 2 -data table heading Alpine County, California " sqref="B3" xr:uid="{B63E1489-413B-4D2B-A321-522181A08ABB}"/>
    <dataValidation allowBlank="1" showInputMessage="1" showErrorMessage="1" prompt="Employment by Industry data table heading" sqref="A3" xr:uid="{259FE0FB-93D2-43A6-83FC-FB4D2DBDF7F2}"/>
    <dataValidation allowBlank="1" showInputMessage="1" showErrorMessage="1" prompt="Alpine County, California  subheading Estimate" sqref="B4" xr:uid="{0B2041A8-8606-4EF8-A9F8-4501C4780751}"/>
    <dataValidation allowBlank="1" showInputMessage="1" showErrorMessage="1" prompt="Alpine County, California   subheading Percent" sqref="C4" xr:uid="{A05E545D-7707-42D0-A6D4-88256390E8CC}"/>
  </dataValidations>
  <hyperlinks>
    <hyperlink ref="A19" r:id="rId1" xr:uid="{00000000-0004-0000-0200-000000000000}"/>
  </hyperlinks>
  <pageMargins left="0.7" right="0.7" top="0.75" bottom="0.75" header="0.3" footer="0.3"/>
  <pageSetup fitToHeight="0" orientation="landscape" horizontalDpi="300" verticalDpi="300" r:id="rId2"/>
  <headerFooter>
    <oddHeader>&amp;L6th Cycle Housing Element Data Package&amp;CAlpine County and the Cities Within</oddHeader>
    <oddFooter>&amp;LHCD-Housing Policy Division (HPD)&amp;CPage &amp;P&amp;R&amp;D</oddFooter>
  </headerFooter>
  <colBreaks count="2" manualBreakCount="2">
    <brk id="5" min="1" max="19" man="1"/>
    <brk id="11" min="1" max="19" man="1"/>
  </colBreak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topLeftCell="A19" zoomScale="145" zoomScaleNormal="145" workbookViewId="0"/>
  </sheetViews>
  <sheetFormatPr baseColWidth="10" defaultColWidth="8.83203125" defaultRowHeight="15"/>
  <cols>
    <col min="1" max="1" width="38.5" customWidth="1"/>
    <col min="2" max="2" width="21.5" bestFit="1" customWidth="1"/>
    <col min="3" max="3" width="12.83203125" bestFit="1" customWidth="1"/>
    <col min="4" max="4" width="21.6640625" bestFit="1" customWidth="1"/>
    <col min="5" max="5" width="10.6640625" customWidth="1"/>
    <col min="6" max="6" width="14" customWidth="1"/>
    <col min="7" max="7" width="15.5" customWidth="1"/>
    <col min="8" max="8" width="16.83203125" customWidth="1"/>
    <col min="9" max="9" width="12.1640625" customWidth="1"/>
    <col min="10" max="11" width="10.1640625" customWidth="1"/>
    <col min="12" max="12" width="23.5" customWidth="1"/>
  </cols>
  <sheetData>
    <row r="1" spans="1:4" s="161" customFormat="1" ht="25" customHeight="1">
      <c r="A1" s="206" t="s">
        <v>592</v>
      </c>
    </row>
    <row r="2" spans="1:4" s="161" customFormat="1" ht="25" customHeight="1" thickBot="1">
      <c r="A2" s="607" t="s">
        <v>57</v>
      </c>
      <c r="B2" s="608"/>
      <c r="C2" s="592"/>
      <c r="D2" s="592"/>
    </row>
    <row r="3" spans="1:4" s="161" customFormat="1" ht="25" customHeight="1" thickBot="1">
      <c r="A3" s="609" t="s">
        <v>378</v>
      </c>
      <c r="B3" s="610" t="s">
        <v>575</v>
      </c>
      <c r="C3" s="593" t="s">
        <v>576</v>
      </c>
      <c r="D3" s="593" t="s">
        <v>577</v>
      </c>
    </row>
    <row r="4" spans="1:4" s="161" customFormat="1" ht="32.25" customHeight="1" thickBot="1">
      <c r="A4" s="538" t="s">
        <v>569</v>
      </c>
      <c r="B4" s="538" t="s">
        <v>569</v>
      </c>
      <c r="C4" s="538" t="s">
        <v>569</v>
      </c>
      <c r="D4" s="537" t="s">
        <v>514</v>
      </c>
    </row>
    <row r="5" spans="1:4" s="161" customFormat="1" ht="25" customHeight="1">
      <c r="A5" s="540" t="s">
        <v>515</v>
      </c>
      <c r="B5" s="540" t="s">
        <v>515</v>
      </c>
      <c r="C5" s="540" t="s">
        <v>515</v>
      </c>
      <c r="D5" s="539" t="s">
        <v>56</v>
      </c>
    </row>
    <row r="6" spans="1:4" s="161" customFormat="1" ht="25" customHeight="1">
      <c r="A6" s="191" t="s">
        <v>58</v>
      </c>
      <c r="B6" s="579" t="s">
        <v>518</v>
      </c>
      <c r="C6" s="579" t="s">
        <v>518</v>
      </c>
      <c r="D6" s="210">
        <v>343</v>
      </c>
    </row>
    <row r="7" spans="1:4" s="161" customFormat="1" ht="25" customHeight="1">
      <c r="A7" s="191" t="s">
        <v>59</v>
      </c>
      <c r="B7" s="579" t="s">
        <v>518</v>
      </c>
      <c r="C7" s="579" t="s">
        <v>518</v>
      </c>
      <c r="D7" s="210">
        <v>280</v>
      </c>
    </row>
    <row r="8" spans="1:4" s="161" customFormat="1" ht="25" customHeight="1">
      <c r="A8" s="191" t="s">
        <v>60</v>
      </c>
      <c r="B8" s="579" t="s">
        <v>518</v>
      </c>
      <c r="C8" s="579" t="s">
        <v>518</v>
      </c>
      <c r="D8" s="210">
        <v>210</v>
      </c>
    </row>
    <row r="9" spans="1:4" s="161" customFormat="1" ht="25" customHeight="1">
      <c r="A9" s="191" t="s">
        <v>61</v>
      </c>
      <c r="B9" s="579" t="s">
        <v>518</v>
      </c>
      <c r="C9" s="579" t="s">
        <v>518</v>
      </c>
      <c r="D9" s="210">
        <v>65</v>
      </c>
    </row>
    <row r="10" spans="1:4" s="161" customFormat="1" ht="25" customHeight="1">
      <c r="A10" s="191" t="s">
        <v>62</v>
      </c>
      <c r="B10" s="579" t="s">
        <v>518</v>
      </c>
      <c r="C10" s="579" t="s">
        <v>518</v>
      </c>
      <c r="D10" s="210">
        <v>4</v>
      </c>
    </row>
    <row r="11" spans="1:4" s="161" customFormat="1" ht="25" customHeight="1">
      <c r="A11" s="191" t="s">
        <v>63</v>
      </c>
      <c r="B11" s="579" t="s">
        <v>518</v>
      </c>
      <c r="C11" s="579" t="s">
        <v>518</v>
      </c>
      <c r="D11" s="210">
        <v>1</v>
      </c>
    </row>
    <row r="12" spans="1:4" s="161" customFormat="1" ht="25" customHeight="1">
      <c r="A12" s="191" t="s">
        <v>64</v>
      </c>
      <c r="B12" s="579" t="s">
        <v>518</v>
      </c>
      <c r="C12" s="579" t="s">
        <v>518</v>
      </c>
      <c r="D12" s="210">
        <v>0</v>
      </c>
    </row>
    <row r="13" spans="1:4" s="161" customFormat="1" ht="25" customHeight="1">
      <c r="A13" s="191" t="s">
        <v>65</v>
      </c>
      <c r="B13" s="579" t="s">
        <v>518</v>
      </c>
      <c r="C13" s="579" t="s">
        <v>518</v>
      </c>
      <c r="D13" s="210">
        <v>63</v>
      </c>
    </row>
    <row r="14" spans="1:4" s="161" customFormat="1" ht="25" customHeight="1">
      <c r="A14" s="191" t="s">
        <v>60</v>
      </c>
      <c r="B14" s="579" t="s">
        <v>518</v>
      </c>
      <c r="C14" s="579" t="s">
        <v>518</v>
      </c>
      <c r="D14" s="210">
        <v>39</v>
      </c>
    </row>
    <row r="15" spans="1:4" s="161" customFormat="1" ht="25" customHeight="1">
      <c r="A15" s="191" t="s">
        <v>61</v>
      </c>
      <c r="B15" s="579" t="s">
        <v>518</v>
      </c>
      <c r="C15" s="579" t="s">
        <v>518</v>
      </c>
      <c r="D15" s="210">
        <v>23</v>
      </c>
    </row>
    <row r="16" spans="1:4" s="161" customFormat="1" ht="25" customHeight="1">
      <c r="A16" s="191" t="s">
        <v>62</v>
      </c>
      <c r="B16" s="579" t="s">
        <v>518</v>
      </c>
      <c r="C16" s="579" t="s">
        <v>518</v>
      </c>
      <c r="D16" s="210">
        <v>0</v>
      </c>
    </row>
    <row r="17" spans="1:12" s="161" customFormat="1" ht="25" customHeight="1">
      <c r="A17" s="191" t="s">
        <v>63</v>
      </c>
      <c r="B17" s="579" t="s">
        <v>518</v>
      </c>
      <c r="C17" s="579" t="s">
        <v>518</v>
      </c>
      <c r="D17" s="210">
        <v>1</v>
      </c>
    </row>
    <row r="18" spans="1:12" s="161" customFormat="1" ht="25" customHeight="1" thickBot="1">
      <c r="A18" s="192" t="s">
        <v>64</v>
      </c>
      <c r="B18" s="579" t="s">
        <v>518</v>
      </c>
      <c r="C18" s="579" t="s">
        <v>518</v>
      </c>
      <c r="D18" s="210">
        <v>0</v>
      </c>
    </row>
    <row r="19" spans="1:12" s="161" customFormat="1" ht="25" customHeight="1">
      <c r="A19" s="193" t="s">
        <v>66</v>
      </c>
      <c r="B19" s="194" t="s">
        <v>67</v>
      </c>
      <c r="C19" s="194" t="s">
        <v>72</v>
      </c>
      <c r="D19" s="195">
        <f>(D10+D11+D12)</f>
        <v>5</v>
      </c>
    </row>
    <row r="20" spans="1:12" s="161" customFormat="1" ht="25" customHeight="1">
      <c r="A20" s="196" t="s">
        <v>68</v>
      </c>
      <c r="B20" s="197" t="s">
        <v>67</v>
      </c>
      <c r="C20" s="197" t="s">
        <v>72</v>
      </c>
      <c r="D20" s="198">
        <f>(D16+D17+D18)</f>
        <v>1</v>
      </c>
    </row>
    <row r="21" spans="1:12" s="161" customFormat="1" ht="25" customHeight="1" thickBot="1">
      <c r="A21" s="199" t="s">
        <v>69</v>
      </c>
      <c r="B21" s="200"/>
      <c r="C21" s="201" t="s">
        <v>72</v>
      </c>
      <c r="D21" s="202">
        <f>D19+D20</f>
        <v>6</v>
      </c>
    </row>
    <row r="22" spans="1:12" s="161" customFormat="1" ht="25" customHeight="1">
      <c r="A22" s="193" t="s">
        <v>66</v>
      </c>
      <c r="B22" s="194" t="s">
        <v>70</v>
      </c>
      <c r="C22" s="194" t="s">
        <v>71</v>
      </c>
      <c r="D22" s="195">
        <f>(D11+D12)</f>
        <v>1</v>
      </c>
    </row>
    <row r="23" spans="1:12" s="161" customFormat="1" ht="25" customHeight="1">
      <c r="A23" s="196" t="s">
        <v>68</v>
      </c>
      <c r="B23" s="197" t="s">
        <v>70</v>
      </c>
      <c r="C23" s="197" t="s">
        <v>71</v>
      </c>
      <c r="D23" s="198">
        <f>(D17+D18)</f>
        <v>1</v>
      </c>
    </row>
    <row r="24" spans="1:12" s="161" customFormat="1" ht="25" customHeight="1">
      <c r="A24" s="203" t="s">
        <v>73</v>
      </c>
      <c r="B24" s="204"/>
      <c r="C24" s="205" t="s">
        <v>71</v>
      </c>
      <c r="D24" s="202">
        <f>D22+D23</f>
        <v>2</v>
      </c>
    </row>
    <row r="25" spans="1:12" s="209" customFormat="1" ht="25" customHeight="1">
      <c r="A25" s="271" t="s">
        <v>373</v>
      </c>
      <c r="B25" s="207"/>
      <c r="C25" s="207"/>
      <c r="D25" s="207"/>
      <c r="E25" s="208"/>
    </row>
    <row r="26" spans="1:12">
      <c r="A26" s="207" t="s">
        <v>549</v>
      </c>
      <c r="B26" s="207"/>
      <c r="C26" s="207"/>
      <c r="D26" s="207"/>
      <c r="E26" s="141"/>
      <c r="F26" s="141"/>
      <c r="G26" s="141"/>
      <c r="H26" s="141"/>
      <c r="I26" s="141"/>
      <c r="J26" s="141"/>
      <c r="K26" s="141"/>
      <c r="L26" s="141"/>
    </row>
    <row r="27" spans="1:12">
      <c r="A27" s="141"/>
      <c r="B27" s="141"/>
      <c r="C27" s="141"/>
      <c r="D27" s="141"/>
      <c r="E27" s="141"/>
      <c r="F27" s="141"/>
      <c r="G27" s="141"/>
      <c r="H27" s="141"/>
      <c r="I27" s="141"/>
      <c r="J27" s="141"/>
      <c r="K27" s="141"/>
      <c r="L27" s="141"/>
    </row>
  </sheetData>
  <dataValidations count="5">
    <dataValidation allowBlank="1" showInputMessage="1" showErrorMessage="1" prompt="This sheets contain table 3 Overcrowded Households (2012-2016) it begins from cellA3 and ends at cell D24." sqref="A1" xr:uid="{8E09B633-012D-45A3-9FDF-96DC3832F0EE}"/>
    <dataValidation allowBlank="1" showInputMessage="1" showErrorMessage="1" prompt="Overcrowdeing Table 3" sqref="A2" xr:uid="{4235A2AC-3471-464B-B9F3-8F8DB9A23316}"/>
    <dataValidation allowBlank="1" showInputMessage="1" showErrorMessage="1" prompt="Overcrowded Households (2012-2016) table header" sqref="A3" xr:uid="{B3F3F0F3-AF44-4F6F-9DEB-9C167AB03EAF}"/>
    <dataValidation allowBlank="1" showInputMessage="1" showErrorMessage="1" prompt="Overcrowded Households (2012-2016) _x000a_ data table heading Alpine Country, California" sqref="D4" xr:uid="{AFEC111A-A661-4EA4-8B6D-F20B886D056E}"/>
    <dataValidation allowBlank="1" showInputMessage="1" showErrorMessage="1" prompt="Overcrowded Households (2012-2016) _x000a_ data table heading Alpine Country, California subheading Estimate" sqref="D5" xr:uid="{58B130BD-757E-4C04-A4BF-E548940E3DF8}"/>
  </dataValidations>
  <hyperlinks>
    <hyperlink ref="A25" r:id="rId1" display="Source: ACS 2007-2011 Table B25014" xr:uid="{00000000-0004-0000-0300-000000000000}"/>
  </hyperlinks>
  <pageMargins left="0.7" right="0.7" top="0.75" bottom="0.75" header="0.3" footer="0.3"/>
  <pageSetup scale="75" fitToHeight="0" orientation="landscape" horizontalDpi="300" verticalDpi="300" r:id="rId2"/>
  <headerFooter>
    <oddHeader>&amp;L6th Cycle Housing Element Data Package&amp;CAlpine County and the Cities Within</oddHeader>
    <oddFooter>&amp;LHCD-Housing Policy Division (HPD)&amp;CPage &amp;P&amp;R&amp;D</oddFooter>
  </headerFooter>
  <colBreaks count="2" manualBreakCount="2">
    <brk id="5" min="1" max="25" man="1"/>
    <brk id="8" min="1" max="25" man="1"/>
  </colBreak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2"/>
  <sheetViews>
    <sheetView zoomScaleNormal="100" workbookViewId="0"/>
  </sheetViews>
  <sheetFormatPr baseColWidth="10" defaultColWidth="8.83203125" defaultRowHeight="15"/>
  <cols>
    <col min="1" max="1" width="84.1640625" customWidth="1"/>
    <col min="2" max="2" width="15.1640625" customWidth="1"/>
    <col min="3" max="3" width="36.6640625" bestFit="1" customWidth="1"/>
    <col min="5" max="5" width="57.83203125" bestFit="1" customWidth="1"/>
    <col min="6" max="6" width="11" bestFit="1" customWidth="1"/>
    <col min="7" max="7" width="36.6640625" bestFit="1" customWidth="1"/>
    <col min="9" max="9" width="68.33203125" bestFit="1" customWidth="1"/>
    <col min="10" max="10" width="11" bestFit="1" customWidth="1"/>
    <col min="11" max="11" width="36.6640625" bestFit="1" customWidth="1"/>
  </cols>
  <sheetData>
    <row r="1" spans="1:3" s="144" customFormat="1" ht="32">
      <c r="A1" s="190" t="s">
        <v>593</v>
      </c>
    </row>
    <row r="2" spans="1:3" ht="17">
      <c r="A2" s="211" t="s">
        <v>74</v>
      </c>
    </row>
    <row r="3" spans="1:3" ht="45" customHeight="1">
      <c r="A3" s="651" t="s">
        <v>157</v>
      </c>
      <c r="B3" s="651"/>
      <c r="C3" s="651"/>
    </row>
    <row r="4" spans="1:3" ht="20" customHeight="1">
      <c r="A4" s="541" t="s">
        <v>249</v>
      </c>
      <c r="B4" s="543" t="s">
        <v>5</v>
      </c>
      <c r="C4" s="542" t="s">
        <v>250</v>
      </c>
    </row>
    <row r="5" spans="1:3" ht="20" customHeight="1">
      <c r="A5" s="212" t="s">
        <v>251</v>
      </c>
      <c r="B5" s="544">
        <v>355</v>
      </c>
      <c r="C5" s="213">
        <v>1</v>
      </c>
    </row>
    <row r="6" spans="1:3" ht="20" customHeight="1">
      <c r="A6" s="214" t="s">
        <v>252</v>
      </c>
      <c r="B6" s="545">
        <v>75</v>
      </c>
      <c r="C6" s="215">
        <v>0.21126760563380281</v>
      </c>
    </row>
    <row r="7" spans="1:3" ht="20" customHeight="1" thickBot="1">
      <c r="A7" s="216" t="s">
        <v>253</v>
      </c>
      <c r="B7" s="545">
        <v>280</v>
      </c>
      <c r="C7" s="217">
        <v>0.78873239436619713</v>
      </c>
    </row>
    <row r="8" spans="1:3" ht="20" customHeight="1">
      <c r="A8" s="218" t="s">
        <v>254</v>
      </c>
      <c r="B8" s="546">
        <v>165</v>
      </c>
      <c r="C8" s="219">
        <v>0.46478873239436619</v>
      </c>
    </row>
    <row r="9" spans="1:3" ht="20" customHeight="1">
      <c r="A9" s="220" t="s">
        <v>255</v>
      </c>
      <c r="B9" s="547">
        <v>40</v>
      </c>
      <c r="C9" s="221">
        <v>0.11267605633802817</v>
      </c>
    </row>
    <row r="10" spans="1:3" ht="20" customHeight="1">
      <c r="A10" s="220" t="s">
        <v>256</v>
      </c>
      <c r="B10" s="548">
        <v>125</v>
      </c>
      <c r="C10" s="221">
        <v>0.352112676056338</v>
      </c>
    </row>
    <row r="11" spans="1:3" ht="20" customHeight="1">
      <c r="A11" s="220" t="s">
        <v>257</v>
      </c>
      <c r="B11" s="549">
        <v>10</v>
      </c>
      <c r="C11" s="221">
        <v>2.8169014084507043E-2</v>
      </c>
    </row>
    <row r="12" spans="1:3" ht="20" customHeight="1" thickBot="1">
      <c r="A12" s="222" t="s">
        <v>258</v>
      </c>
      <c r="B12" s="549">
        <v>45</v>
      </c>
      <c r="C12" s="223">
        <v>0.12676056338028169</v>
      </c>
    </row>
    <row r="13" spans="1:3" ht="20" customHeight="1">
      <c r="A13" s="224" t="s">
        <v>259</v>
      </c>
      <c r="B13" s="546">
        <v>62</v>
      </c>
      <c r="C13" s="225">
        <v>0.17464788732394365</v>
      </c>
    </row>
    <row r="14" spans="1:3" ht="20" customHeight="1">
      <c r="A14" s="226" t="s">
        <v>260</v>
      </c>
      <c r="B14" s="547">
        <v>12</v>
      </c>
      <c r="C14" s="221">
        <v>3.3802816901408447E-2</v>
      </c>
    </row>
    <row r="15" spans="1:3" ht="20" customHeight="1">
      <c r="A15" s="227" t="s">
        <v>261</v>
      </c>
      <c r="B15" s="550">
        <v>50</v>
      </c>
      <c r="C15" s="228">
        <v>0.14084507042253522</v>
      </c>
    </row>
    <row r="16" spans="1:3" ht="20" customHeight="1">
      <c r="A16" s="229" t="s">
        <v>262</v>
      </c>
      <c r="B16" s="548">
        <v>24</v>
      </c>
      <c r="C16" s="230">
        <v>6.7605633802816895E-2</v>
      </c>
    </row>
    <row r="17" spans="1:9" ht="20" customHeight="1">
      <c r="A17" s="226" t="s">
        <v>263</v>
      </c>
      <c r="B17" s="547">
        <v>4</v>
      </c>
      <c r="C17" s="221">
        <v>1.1267605633802818E-2</v>
      </c>
    </row>
    <row r="18" spans="1:9" ht="20" customHeight="1">
      <c r="A18" s="226" t="s">
        <v>264</v>
      </c>
      <c r="B18" s="548">
        <v>20</v>
      </c>
      <c r="C18" s="221">
        <v>5.6338028169014086E-2</v>
      </c>
    </row>
    <row r="19" spans="1:9" ht="20" customHeight="1">
      <c r="A19" s="229" t="s">
        <v>265</v>
      </c>
      <c r="B19" s="547">
        <v>24</v>
      </c>
      <c r="C19" s="230">
        <v>6.7605633802816895E-2</v>
      </c>
      <c r="E19" s="104"/>
      <c r="F19" s="104"/>
    </row>
    <row r="20" spans="1:9" ht="20" customHeight="1" thickBot="1">
      <c r="A20" s="231" t="s">
        <v>266</v>
      </c>
      <c r="B20" s="551">
        <v>14</v>
      </c>
      <c r="C20" s="232">
        <v>3.9436619718309862E-2</v>
      </c>
    </row>
    <row r="21" spans="1:9" ht="20" customHeight="1">
      <c r="A21" s="218" t="s">
        <v>267</v>
      </c>
      <c r="B21" s="552">
        <v>100</v>
      </c>
      <c r="C21" s="233">
        <v>0.28169014084507044</v>
      </c>
    </row>
    <row r="22" spans="1:9" ht="20" customHeight="1">
      <c r="A22" s="226" t="s">
        <v>268</v>
      </c>
      <c r="B22" s="547">
        <v>31</v>
      </c>
      <c r="C22" s="221">
        <v>8.7323943661971826E-2</v>
      </c>
    </row>
    <row r="23" spans="1:9" ht="20" customHeight="1">
      <c r="A23" s="234" t="s">
        <v>269</v>
      </c>
      <c r="B23" s="550">
        <v>69</v>
      </c>
      <c r="C23" s="228">
        <v>0.19436619718309858</v>
      </c>
    </row>
    <row r="24" spans="1:9" ht="20" customHeight="1">
      <c r="A24" s="229" t="s">
        <v>262</v>
      </c>
      <c r="B24" s="547">
        <v>32</v>
      </c>
      <c r="C24" s="230">
        <v>9.014084507042254E-2</v>
      </c>
    </row>
    <row r="25" spans="1:9" ht="20" customHeight="1">
      <c r="A25" s="229" t="s">
        <v>265</v>
      </c>
      <c r="B25" s="548">
        <v>39</v>
      </c>
      <c r="C25" s="230">
        <v>0.10985915492957747</v>
      </c>
    </row>
    <row r="26" spans="1:9" ht="20" customHeight="1" thickBot="1">
      <c r="A26" s="231" t="s">
        <v>266</v>
      </c>
      <c r="B26" s="551">
        <v>29</v>
      </c>
      <c r="C26" s="232">
        <v>8.1690140845070425E-2</v>
      </c>
    </row>
    <row r="27" spans="1:9" ht="20" customHeight="1">
      <c r="A27" s="224" t="s">
        <v>270</v>
      </c>
      <c r="B27" s="552">
        <v>142</v>
      </c>
      <c r="C27" s="225">
        <v>0.4</v>
      </c>
    </row>
    <row r="28" spans="1:9" ht="20" customHeight="1">
      <c r="A28" s="235" t="s">
        <v>271</v>
      </c>
      <c r="B28" s="548">
        <v>39</v>
      </c>
      <c r="C28" s="236">
        <v>0.10985915492957747</v>
      </c>
    </row>
    <row r="29" spans="1:9" ht="20" customHeight="1">
      <c r="A29" s="235" t="s">
        <v>272</v>
      </c>
      <c r="B29" s="548">
        <v>103</v>
      </c>
      <c r="C29" s="236">
        <v>0.29014084507042254</v>
      </c>
    </row>
    <row r="30" spans="1:9" ht="20" customHeight="1">
      <c r="A30" s="235" t="s">
        <v>418</v>
      </c>
      <c r="B30" s="548">
        <v>56</v>
      </c>
      <c r="C30" s="236">
        <v>0.15774647887323945</v>
      </c>
      <c r="D30" s="104"/>
      <c r="I30" s="127"/>
    </row>
    <row r="31" spans="1:9" s="127" customFormat="1" ht="20" customHeight="1">
      <c r="A31" s="214" t="s">
        <v>419</v>
      </c>
      <c r="B31" s="548">
        <v>86</v>
      </c>
      <c r="C31" s="215">
        <v>0.24225352112676057</v>
      </c>
      <c r="D31" s="104"/>
    </row>
    <row r="32" spans="1:9" ht="31.5" customHeight="1">
      <c r="A32" s="570" t="s">
        <v>285</v>
      </c>
      <c r="B32" s="548"/>
      <c r="C32" s="571"/>
    </row>
    <row r="33" spans="1:11" ht="20" customHeight="1">
      <c r="A33" s="288" t="s">
        <v>516</v>
      </c>
      <c r="B33" s="144"/>
      <c r="C33" s="144"/>
      <c r="F33" s="117"/>
      <c r="G33" s="117"/>
      <c r="J33" s="117"/>
      <c r="K33" s="117"/>
    </row>
    <row r="34" spans="1:11" ht="20" customHeight="1">
      <c r="A34" s="559" t="s">
        <v>273</v>
      </c>
      <c r="B34" s="553" t="s">
        <v>5</v>
      </c>
      <c r="C34" s="560" t="s">
        <v>250</v>
      </c>
    </row>
    <row r="35" spans="1:11" ht="20" customHeight="1">
      <c r="A35" s="238" t="s">
        <v>274</v>
      </c>
      <c r="B35" s="554">
        <v>75</v>
      </c>
      <c r="C35" s="244">
        <v>1</v>
      </c>
    </row>
    <row r="36" spans="1:11" ht="20" customHeight="1" thickBot="1">
      <c r="A36" s="239" t="s">
        <v>275</v>
      </c>
      <c r="B36" s="555">
        <v>40</v>
      </c>
      <c r="C36" s="245">
        <v>0.53333333333333333</v>
      </c>
    </row>
    <row r="37" spans="1:11" ht="20" customHeight="1">
      <c r="A37" s="240" t="s">
        <v>276</v>
      </c>
      <c r="B37" s="556">
        <v>19</v>
      </c>
      <c r="C37" s="246">
        <v>0.25333333333333335</v>
      </c>
    </row>
    <row r="38" spans="1:11" ht="20" customHeight="1">
      <c r="A38" s="241" t="s">
        <v>262</v>
      </c>
      <c r="B38" s="555">
        <v>4</v>
      </c>
      <c r="C38" s="247">
        <v>5.3333333333333337E-2</v>
      </c>
    </row>
    <row r="39" spans="1:11" ht="20" customHeight="1">
      <c r="A39" s="241" t="s">
        <v>265</v>
      </c>
      <c r="B39" s="555">
        <v>15</v>
      </c>
      <c r="C39" s="247">
        <v>0.2</v>
      </c>
    </row>
    <row r="40" spans="1:11" ht="20" customHeight="1" thickBot="1">
      <c r="A40" s="242" t="s">
        <v>266</v>
      </c>
      <c r="B40" s="555">
        <v>0</v>
      </c>
      <c r="C40" s="248">
        <v>0</v>
      </c>
    </row>
    <row r="41" spans="1:11" ht="20" customHeight="1">
      <c r="A41" s="240" t="s">
        <v>277</v>
      </c>
      <c r="B41" s="556">
        <v>12</v>
      </c>
      <c r="C41" s="246">
        <v>0.16</v>
      </c>
    </row>
    <row r="42" spans="1:11" ht="20" customHeight="1">
      <c r="A42" s="241" t="s">
        <v>262</v>
      </c>
      <c r="B42" s="555">
        <v>4</v>
      </c>
      <c r="C42" s="247">
        <v>5.3333333333333337E-2</v>
      </c>
    </row>
    <row r="43" spans="1:11" ht="20" customHeight="1">
      <c r="A43" s="241" t="s">
        <v>265</v>
      </c>
      <c r="B43" s="555">
        <v>4</v>
      </c>
      <c r="C43" s="247">
        <v>5.3333333333333337E-2</v>
      </c>
    </row>
    <row r="44" spans="1:11" ht="20" customHeight="1" thickBot="1">
      <c r="A44" s="242" t="s">
        <v>266</v>
      </c>
      <c r="B44" s="555">
        <v>4</v>
      </c>
      <c r="C44" s="248">
        <v>5.3333333333333337E-2</v>
      </c>
    </row>
    <row r="45" spans="1:11" ht="20" customHeight="1">
      <c r="A45" s="240" t="s">
        <v>278</v>
      </c>
      <c r="B45" s="557">
        <v>31</v>
      </c>
      <c r="C45" s="246">
        <v>0.41333333333333333</v>
      </c>
    </row>
    <row r="46" spans="1:11" ht="20" customHeight="1">
      <c r="A46" s="241" t="s">
        <v>262</v>
      </c>
      <c r="B46" s="558">
        <v>8</v>
      </c>
      <c r="C46" s="247">
        <v>0.10666666666666667</v>
      </c>
    </row>
    <row r="47" spans="1:11" ht="20" customHeight="1">
      <c r="A47" s="241" t="s">
        <v>265</v>
      </c>
      <c r="B47" s="558">
        <v>19</v>
      </c>
      <c r="C47" s="247">
        <v>0.25333333333333335</v>
      </c>
    </row>
    <row r="48" spans="1:11" ht="20" customHeight="1">
      <c r="A48" s="241" t="s">
        <v>266</v>
      </c>
      <c r="B48" s="558">
        <v>4</v>
      </c>
      <c r="C48" s="247">
        <v>5.3333333333333337E-2</v>
      </c>
    </row>
    <row r="49" spans="1:9" ht="20" customHeight="1">
      <c r="A49" s="243" t="s">
        <v>420</v>
      </c>
      <c r="B49" s="555">
        <v>23</v>
      </c>
      <c r="C49" s="249">
        <v>0.30666666666666664</v>
      </c>
    </row>
    <row r="50" spans="1:9" ht="20" customHeight="1">
      <c r="A50" s="250" t="s">
        <v>421</v>
      </c>
      <c r="B50" s="558">
        <v>16</v>
      </c>
      <c r="C50" s="251">
        <v>0.21333333333333335</v>
      </c>
    </row>
    <row r="51" spans="1:9" ht="19.5" customHeight="1">
      <c r="A51" s="633" t="s">
        <v>285</v>
      </c>
      <c r="B51" s="634"/>
      <c r="C51" s="247"/>
    </row>
    <row r="52" spans="1:9" ht="20" customHeight="1">
      <c r="A52" s="237"/>
      <c r="B52" s="237"/>
      <c r="C52" s="237"/>
    </row>
    <row r="53" spans="1:9" ht="20" customHeight="1">
      <c r="A53" s="272" t="s">
        <v>517</v>
      </c>
      <c r="B53" s="237"/>
      <c r="C53" s="237"/>
    </row>
    <row r="54" spans="1:9" ht="20" customHeight="1">
      <c r="A54" s="561" t="s">
        <v>279</v>
      </c>
      <c r="B54" s="563" t="s">
        <v>5</v>
      </c>
      <c r="C54" s="562" t="s">
        <v>250</v>
      </c>
    </row>
    <row r="55" spans="1:9" ht="20" customHeight="1">
      <c r="A55" s="252" t="s">
        <v>280</v>
      </c>
      <c r="B55" s="564">
        <v>280</v>
      </c>
      <c r="C55" s="244">
        <v>1</v>
      </c>
    </row>
    <row r="56" spans="1:9" ht="20" customHeight="1" thickBot="1">
      <c r="A56" s="253" t="s">
        <v>281</v>
      </c>
      <c r="B56" s="565">
        <v>125</v>
      </c>
      <c r="C56" s="255">
        <v>0.44642857142857145</v>
      </c>
    </row>
    <row r="57" spans="1:9" ht="20" customHeight="1">
      <c r="A57" s="240" t="s">
        <v>282</v>
      </c>
      <c r="B57" s="566">
        <v>19</v>
      </c>
      <c r="C57" s="246">
        <v>6.7857142857142852E-2</v>
      </c>
    </row>
    <row r="58" spans="1:9" ht="20" customHeight="1">
      <c r="A58" s="241" t="s">
        <v>262</v>
      </c>
      <c r="B58" s="565">
        <v>4</v>
      </c>
      <c r="C58" s="247">
        <v>1.4285714285714285E-2</v>
      </c>
    </row>
    <row r="59" spans="1:9" ht="20" customHeight="1">
      <c r="A59" s="241" t="s">
        <v>265</v>
      </c>
      <c r="B59" s="567">
        <v>0</v>
      </c>
      <c r="C59" s="247">
        <v>0</v>
      </c>
    </row>
    <row r="60" spans="1:9" ht="20" customHeight="1" thickBot="1">
      <c r="A60" s="242" t="s">
        <v>266</v>
      </c>
      <c r="B60" s="568">
        <v>15</v>
      </c>
      <c r="C60" s="248">
        <v>5.3571428571428568E-2</v>
      </c>
      <c r="I60" s="128"/>
    </row>
    <row r="61" spans="1:9" s="128" customFormat="1" ht="20" customHeight="1">
      <c r="A61" s="240" t="s">
        <v>283</v>
      </c>
      <c r="B61" s="569">
        <v>50</v>
      </c>
      <c r="C61" s="246">
        <v>0.17857142857142858</v>
      </c>
    </row>
    <row r="62" spans="1:9" s="128" customFormat="1" ht="20" customHeight="1">
      <c r="A62" s="241" t="s">
        <v>262</v>
      </c>
      <c r="B62" s="565">
        <v>20</v>
      </c>
      <c r="C62" s="247">
        <v>7.1428571428571425E-2</v>
      </c>
      <c r="D62" s="104"/>
      <c r="I62"/>
    </row>
    <row r="63" spans="1:9" ht="20" customHeight="1">
      <c r="A63" s="241" t="s">
        <v>265</v>
      </c>
      <c r="B63" s="567">
        <v>20</v>
      </c>
      <c r="C63" s="247">
        <v>7.1428571428571425E-2</v>
      </c>
    </row>
    <row r="64" spans="1:9" ht="20" customHeight="1" thickBot="1">
      <c r="A64" s="242" t="s">
        <v>266</v>
      </c>
      <c r="B64" s="568">
        <v>10</v>
      </c>
      <c r="C64" s="248">
        <v>3.5714285714285712E-2</v>
      </c>
    </row>
    <row r="65" spans="1:12" ht="20" customHeight="1">
      <c r="A65" s="240" t="s">
        <v>284</v>
      </c>
      <c r="B65" s="557">
        <v>69</v>
      </c>
      <c r="C65" s="246">
        <v>0.24642857142857144</v>
      </c>
    </row>
    <row r="66" spans="1:12" ht="20" customHeight="1">
      <c r="A66" s="241" t="s">
        <v>262</v>
      </c>
      <c r="B66" s="555">
        <v>24</v>
      </c>
      <c r="C66" s="247">
        <v>8.5714285714285715E-2</v>
      </c>
    </row>
    <row r="67" spans="1:12" ht="20" customHeight="1">
      <c r="A67" s="241" t="s">
        <v>265</v>
      </c>
      <c r="B67" s="558">
        <v>20</v>
      </c>
      <c r="C67" s="247">
        <v>7.1428571428571425E-2</v>
      </c>
    </row>
    <row r="68" spans="1:12" ht="20" customHeight="1">
      <c r="A68" s="241" t="s">
        <v>266</v>
      </c>
      <c r="B68" s="558">
        <v>25</v>
      </c>
      <c r="C68" s="247">
        <v>8.9285714285714288E-2</v>
      </c>
    </row>
    <row r="69" spans="1:12" ht="20" customHeight="1">
      <c r="A69" s="254" t="s">
        <v>422</v>
      </c>
      <c r="B69" s="555">
        <v>33</v>
      </c>
      <c r="C69" s="256">
        <v>0.11785714285714285</v>
      </c>
    </row>
    <row r="70" spans="1:12" ht="20" customHeight="1">
      <c r="A70" s="250" t="s">
        <v>423</v>
      </c>
      <c r="B70" s="558">
        <v>70</v>
      </c>
      <c r="C70" s="257">
        <v>0.25</v>
      </c>
    </row>
    <row r="71" spans="1:12" ht="33" customHeight="1">
      <c r="A71" s="642" t="s">
        <v>285</v>
      </c>
      <c r="B71" s="643"/>
      <c r="C71" s="644"/>
    </row>
    <row r="72" spans="1:12" ht="20" customHeight="1">
      <c r="A72" t="s">
        <v>548</v>
      </c>
    </row>
    <row r="79" spans="1:12">
      <c r="L79" s="104"/>
    </row>
    <row r="109" spans="12:12">
      <c r="L109" s="104"/>
    </row>
    <row r="139" spans="12:12">
      <c r="L139" s="104"/>
    </row>
    <row r="169" spans="12:12">
      <c r="L169" s="104"/>
    </row>
    <row r="181" spans="1:11" s="118" customFormat="1">
      <c r="A181"/>
      <c r="B181"/>
      <c r="C181"/>
      <c r="D181"/>
      <c r="E181"/>
      <c r="F181"/>
      <c r="G181"/>
      <c r="H181"/>
      <c r="I181"/>
      <c r="J181"/>
      <c r="K181"/>
    </row>
    <row r="182" spans="1:11" s="118" customFormat="1">
      <c r="A182"/>
      <c r="B182"/>
      <c r="C182"/>
      <c r="D182"/>
      <c r="E182"/>
      <c r="F182"/>
      <c r="G182"/>
      <c r="H182"/>
      <c r="I182"/>
      <c r="J182"/>
      <c r="K182"/>
    </row>
  </sheetData>
  <mergeCells count="1">
    <mergeCell ref="A3:C3"/>
  </mergeCells>
  <dataValidations count="12">
    <dataValidation allowBlank="1" showInputMessage="1" showErrorMessage="1" prompt="This sheets contain   table 4  break in 3 table Total Households Characteristics, Renter Households Characteristics ,Owner Households Characteristics it begns from Cell A4 and ends at cell C70." sqref="A1" xr:uid="{CB71248B-18F9-46BD-9D69-67984B7D57F2}"/>
    <dataValidation allowBlank="1" showInputMessage="1" showErrorMessage="1" prompt="overpayment -Table 4" sqref="A2" xr:uid="{E9443995-2E43-4B39-9D50-DD598EC9149A}"/>
    <dataValidation allowBlank="1" showInputMessage="1" showErrorMessage="1" prompt="Overpayment-_x000a_Households by Income Category Paying in Excess of 30% of Income Toward Housing Cost (Overpayment By Income category) table header" sqref="A3:C3" xr:uid="{30D73BB6-7172-4905-93B4-BB4027CCB465}"/>
    <dataValidation allowBlank="1" showInputMessage="1" showErrorMessage="1" prompt="Households by Income Category Paying in Excess of 30% of Income Toward Housing Cost (Overpayment By Income category) -_x000a_ data table heading Total Households Characteristics" sqref="A4" xr:uid="{83B4D4B5-99F3-4B60-8791-67A7C3690680}"/>
    <dataValidation allowBlank="1" showInputMessage="1" showErrorMessage="1" prompt="Households by Income Category Paying in Excess of 30% of Income Toward Housing Cost (Overpayment By Income category)- data table heading_x000a_Number" sqref="B4" xr:uid="{A846455C-AB18-4489-8D81-168F2E5914B9}"/>
    <dataValidation allowBlank="1" showInputMessage="1" showErrorMessage="1" prompt="Households by Income Category Paying in Excess of 30% of Income Toward Housing Cost (Overpayment By Income category)-_x000a_ data table heading Percent of Total Households " sqref="C4" xr:uid="{03ACFD72-5EEF-4817-BAF1-10606B58546B}"/>
    <dataValidation allowBlank="1" showInputMessage="1" showErrorMessage="1" prompt="Households by Income Category Paying in Excess of 30% of Income Toward Housing Cost (Overpayment By Income category)-data table heading _x000a_Renter Households Characteristics" sqref="A34" xr:uid="{539A2FA4-FBFD-465D-9728-CEA39B3E7806}"/>
    <dataValidation allowBlank="1" showInputMessage="1" showErrorMessage="1" prompt="Income Toward Housing Cost (Overpayment By Income category)- data table heading_x000a_Number" sqref="B34" xr:uid="{080C30B5-4D72-4494-9BC6-B9FC2DAADFFC}"/>
    <dataValidation allowBlank="1" showInputMessage="1" showErrorMessage="1" prompt="Households by Income Category Paying in Excess of 30% of Income Toward Housing Cost (Overpayment By Income category) - data table heading percent of total households" sqref="C34" xr:uid="{16A6D455-8A1E-4053-AF17-E2DF6310AD9E}"/>
    <dataValidation allowBlank="1" showInputMessage="1" showErrorMessage="1" prompt="Households by Income Category Paying in Excess of 30% of Income Toward Housing Cost (Overpayment By Income category) - data table heading owner households characterstics" sqref="A54" xr:uid="{1F58BB6C-F910-443E-B723-45FB8CAACB93}"/>
    <dataValidation allowBlank="1" showInputMessage="1" showErrorMessage="1" prompt="Households by Income Category Paying in Excess of 30% of Income Toward Housing Cost (Overpayment By Income category)-Number" sqref="B54" xr:uid="{BB3717AF-2843-4B3F-ACB1-A2ED5C514A16}"/>
    <dataValidation allowBlank="1" showInputMessage="1" showErrorMessage="1" prompt="Households by Income Category Paying in Excess of 30% of Income Toward Housing Cost (Overpayment By Income category)  data table heading Percent of total hoseholds" sqref="C54" xr:uid="{14C47FB9-855A-43FC-8393-4DD9C5B658A4}"/>
  </dataValidations>
  <hyperlinks>
    <hyperlink ref="A32" r:id="rId1" location="2011-2015_data" xr:uid="{00000000-0004-0000-0400-000000000000}"/>
    <hyperlink ref="A51" r:id="rId2" location="2011-2015_data" xr:uid="{00000000-0004-0000-0400-000001000000}"/>
    <hyperlink ref="A71" r:id="rId3" location="2011-2015_data" xr:uid="{00000000-0004-0000-0400-000002000000}"/>
  </hyperlinks>
  <pageMargins left="0.7" right="0.7" top="0.75" bottom="0.75" header="0.3" footer="0.3"/>
  <pageSetup orientation="landscape" r:id="rId4"/>
  <headerFooter>
    <oddHeader>&amp;L6th Cycle Housing Element Data Package&amp;CAlpine County and the Cities Within</oddHeader>
  </headerFooter>
  <tableParts count="3">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21"/>
  <sheetViews>
    <sheetView topLeftCell="A22" zoomScaleNormal="100" workbookViewId="0"/>
  </sheetViews>
  <sheetFormatPr baseColWidth="10" defaultColWidth="8.83203125" defaultRowHeight="15"/>
  <cols>
    <col min="1" max="1" width="55.33203125" bestFit="1" customWidth="1"/>
    <col min="2" max="2" width="30.5" customWidth="1"/>
    <col min="3" max="3" width="24.5" customWidth="1"/>
    <col min="4" max="4" width="19.33203125" customWidth="1"/>
    <col min="5" max="5" width="14.5" bestFit="1" customWidth="1"/>
    <col min="6" max="6" width="14.33203125" bestFit="1" customWidth="1"/>
    <col min="7" max="7" width="14.5" bestFit="1" customWidth="1"/>
    <col min="8" max="8" width="16.6640625" bestFit="1" customWidth="1"/>
    <col min="9" max="9" width="19.1640625" bestFit="1" customWidth="1"/>
    <col min="10" max="10" width="14.33203125" bestFit="1" customWidth="1"/>
    <col min="11" max="11" width="14.5" bestFit="1" customWidth="1"/>
    <col min="12" max="12" width="21.6640625" customWidth="1"/>
    <col min="13" max="13" width="19.1640625" bestFit="1" customWidth="1"/>
    <col min="14" max="14" width="8.33203125" bestFit="1" customWidth="1"/>
    <col min="15" max="15" width="9.1640625" customWidth="1"/>
    <col min="17" max="17" width="11.1640625" customWidth="1"/>
    <col min="19" max="19" width="13.33203125" customWidth="1"/>
    <col min="20" max="20" width="11.5" customWidth="1"/>
    <col min="22" max="22" width="10.1640625" bestFit="1" customWidth="1"/>
    <col min="23" max="23" width="11.1640625" customWidth="1"/>
    <col min="24" max="24" width="9.83203125" customWidth="1"/>
    <col min="26" max="26" width="11.5" customWidth="1"/>
    <col min="29" max="29" width="12.33203125" customWidth="1"/>
    <col min="32" max="32" width="11.6640625" customWidth="1"/>
  </cols>
  <sheetData>
    <row r="1" spans="1:41" s="152" customFormat="1" ht="29" customHeight="1">
      <c r="A1" s="190" t="s">
        <v>594</v>
      </c>
    </row>
    <row r="2" spans="1:41" ht="18" thickBot="1">
      <c r="A2" s="273" t="s">
        <v>75</v>
      </c>
    </row>
    <row r="3" spans="1:41" ht="20" customHeight="1" thickTop="1" thickBot="1">
      <c r="A3" s="299" t="s">
        <v>6</v>
      </c>
      <c r="B3" s="299" t="s">
        <v>513</v>
      </c>
      <c r="C3" s="299" t="s">
        <v>572</v>
      </c>
      <c r="D3" s="121"/>
    </row>
    <row r="4" spans="1:41" s="63" customFormat="1" ht="20" customHeight="1" thickBot="1">
      <c r="A4" s="580" t="s">
        <v>0</v>
      </c>
      <c r="B4" s="581" t="s">
        <v>56</v>
      </c>
      <c r="C4" s="581" t="s">
        <v>85</v>
      </c>
    </row>
    <row r="5" spans="1:41" s="88" customFormat="1" ht="20" customHeight="1">
      <c r="A5" s="278" t="s">
        <v>66</v>
      </c>
      <c r="B5" s="279">
        <v>280</v>
      </c>
      <c r="C5" s="280" t="s">
        <v>356</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row>
    <row r="6" spans="1:41" s="76" customFormat="1" ht="20" customHeight="1">
      <c r="A6" s="281" t="s">
        <v>172</v>
      </c>
      <c r="B6" s="282">
        <v>63</v>
      </c>
      <c r="C6" s="283" t="s">
        <v>475</v>
      </c>
    </row>
    <row r="7" spans="1:41" s="76" customFormat="1">
      <c r="A7" s="387" t="s">
        <v>373</v>
      </c>
      <c r="B7" s="388"/>
      <c r="C7" s="389"/>
      <c r="D7" s="86"/>
      <c r="E7" s="85"/>
      <c r="F7" s="86"/>
      <c r="G7" s="86"/>
      <c r="H7" s="85"/>
      <c r="I7" s="140"/>
      <c r="J7" s="86"/>
      <c r="K7" s="85"/>
      <c r="L7" s="86"/>
      <c r="M7" s="86"/>
      <c r="N7" s="85"/>
      <c r="O7" s="86"/>
      <c r="P7" s="86"/>
      <c r="Q7" s="85"/>
      <c r="R7" s="86"/>
      <c r="S7" s="86"/>
      <c r="T7" s="119"/>
      <c r="U7" s="86"/>
      <c r="V7" s="86"/>
      <c r="W7" s="85"/>
      <c r="X7" s="86"/>
      <c r="Y7" s="86"/>
      <c r="Z7" s="85"/>
      <c r="AA7" s="86"/>
      <c r="AB7" s="86"/>
      <c r="AC7" s="85"/>
      <c r="AD7" s="86"/>
      <c r="AE7" s="86"/>
      <c r="AF7" s="87"/>
      <c r="AG7" s="87"/>
      <c r="AH7" s="87"/>
    </row>
    <row r="8" spans="1:41" ht="20" thickBot="1">
      <c r="A8" s="274" t="s">
        <v>135</v>
      </c>
      <c r="B8" s="11"/>
      <c r="C8" s="11"/>
      <c r="D8" s="11"/>
      <c r="E8" s="11"/>
      <c r="F8" s="11"/>
      <c r="G8" s="11"/>
      <c r="H8" s="11"/>
      <c r="O8" s="12"/>
    </row>
    <row r="9" spans="1:41" ht="33.75" customHeight="1" thickTop="1" thickBot="1">
      <c r="A9" s="653" t="s">
        <v>375</v>
      </c>
      <c r="B9" s="654"/>
      <c r="C9" s="654"/>
      <c r="D9" s="655"/>
      <c r="E9" s="142"/>
      <c r="F9" s="142"/>
      <c r="G9" s="142"/>
      <c r="H9" s="142"/>
      <c r="I9" s="139"/>
      <c r="J9" s="139"/>
      <c r="K9" s="139"/>
      <c r="L9" s="139"/>
    </row>
    <row r="10" spans="1:41" ht="47.25" customHeight="1" thickBot="1">
      <c r="A10" s="294" t="s">
        <v>550</v>
      </c>
      <c r="B10" s="294" t="s">
        <v>551</v>
      </c>
      <c r="C10" s="275" t="s">
        <v>519</v>
      </c>
      <c r="D10" s="275" t="s">
        <v>571</v>
      </c>
      <c r="E10" s="110"/>
    </row>
    <row r="11" spans="1:41" ht="15" customHeight="1">
      <c r="A11" s="337" t="s">
        <v>515</v>
      </c>
      <c r="B11" s="336" t="s">
        <v>518</v>
      </c>
      <c r="C11" s="13" t="s">
        <v>56</v>
      </c>
      <c r="D11" s="13" t="s">
        <v>85</v>
      </c>
      <c r="E11" s="110"/>
    </row>
    <row r="12" spans="1:41" ht="17">
      <c r="A12" s="148" t="s">
        <v>58</v>
      </c>
      <c r="B12" s="338" t="s">
        <v>515</v>
      </c>
      <c r="C12" s="284">
        <v>343</v>
      </c>
      <c r="D12" s="100" t="s">
        <v>498</v>
      </c>
      <c r="E12" s="110"/>
    </row>
    <row r="13" spans="1:41">
      <c r="A13" s="149" t="s">
        <v>59</v>
      </c>
      <c r="B13" s="347" t="s">
        <v>515</v>
      </c>
      <c r="C13" s="285">
        <v>280</v>
      </c>
      <c r="D13" s="101" t="s">
        <v>356</v>
      </c>
      <c r="E13" s="110"/>
      <c r="J13" s="74"/>
    </row>
    <row r="14" spans="1:41">
      <c r="A14" s="145" t="s">
        <v>76</v>
      </c>
      <c r="B14" s="346" t="s">
        <v>515</v>
      </c>
      <c r="C14" s="284">
        <v>6</v>
      </c>
      <c r="D14" s="100" t="s">
        <v>390</v>
      </c>
      <c r="E14" s="110"/>
      <c r="J14" s="74"/>
    </row>
    <row r="15" spans="1:41">
      <c r="A15" s="145" t="s">
        <v>77</v>
      </c>
      <c r="B15" s="346" t="s">
        <v>515</v>
      </c>
      <c r="C15" s="284">
        <v>10</v>
      </c>
      <c r="D15" s="100" t="s">
        <v>499</v>
      </c>
      <c r="E15" s="110"/>
      <c r="J15" s="74"/>
    </row>
    <row r="16" spans="1:41">
      <c r="A16" s="145" t="s">
        <v>78</v>
      </c>
      <c r="B16" s="346" t="s">
        <v>515</v>
      </c>
      <c r="C16" s="284">
        <v>40</v>
      </c>
      <c r="D16" s="100" t="s">
        <v>399</v>
      </c>
      <c r="E16" s="110"/>
    </row>
    <row r="17" spans="1:5">
      <c r="A17" s="145" t="s">
        <v>79</v>
      </c>
      <c r="B17" s="346" t="s">
        <v>515</v>
      </c>
      <c r="C17" s="284">
        <v>36</v>
      </c>
      <c r="D17" s="100" t="s">
        <v>500</v>
      </c>
      <c r="E17" s="110"/>
    </row>
    <row r="18" spans="1:5">
      <c r="A18" s="145" t="s">
        <v>80</v>
      </c>
      <c r="B18" s="346" t="s">
        <v>515</v>
      </c>
      <c r="C18" s="284">
        <v>17</v>
      </c>
      <c r="D18" s="100" t="s">
        <v>499</v>
      </c>
      <c r="E18" s="110"/>
    </row>
    <row r="19" spans="1:5">
      <c r="A19" s="145" t="s">
        <v>81</v>
      </c>
      <c r="B19" s="346" t="s">
        <v>515</v>
      </c>
      <c r="C19" s="284">
        <v>37</v>
      </c>
      <c r="D19" s="100" t="s">
        <v>87</v>
      </c>
      <c r="E19" s="110"/>
    </row>
    <row r="20" spans="1:5">
      <c r="A20" s="145" t="s">
        <v>82</v>
      </c>
      <c r="B20" s="346" t="s">
        <v>515</v>
      </c>
      <c r="C20" s="284">
        <v>88</v>
      </c>
      <c r="D20" s="100" t="s">
        <v>501</v>
      </c>
      <c r="E20" s="110"/>
    </row>
    <row r="21" spans="1:5">
      <c r="A21" s="145" t="s">
        <v>83</v>
      </c>
      <c r="B21" s="346" t="s">
        <v>515</v>
      </c>
      <c r="C21" s="284">
        <v>46</v>
      </c>
      <c r="D21" s="100" t="s">
        <v>475</v>
      </c>
      <c r="E21" s="110"/>
    </row>
    <row r="22" spans="1:5" ht="15.75" customHeight="1">
      <c r="A22" s="145" t="s">
        <v>84</v>
      </c>
      <c r="B22" s="346" t="s">
        <v>515</v>
      </c>
      <c r="C22" s="284">
        <v>0</v>
      </c>
      <c r="D22" s="100" t="s">
        <v>88</v>
      </c>
      <c r="E22" s="110"/>
    </row>
    <row r="23" spans="1:5" ht="15" customHeight="1">
      <c r="A23" s="150" t="s">
        <v>65</v>
      </c>
      <c r="B23" s="150"/>
      <c r="C23" s="285">
        <v>63</v>
      </c>
      <c r="D23" s="101" t="s">
        <v>475</v>
      </c>
      <c r="E23" s="110"/>
    </row>
    <row r="24" spans="1:5" ht="15" customHeight="1">
      <c r="A24" s="145" t="s">
        <v>76</v>
      </c>
      <c r="B24" s="346" t="s">
        <v>515</v>
      </c>
      <c r="C24" s="284">
        <v>1</v>
      </c>
      <c r="D24" s="100" t="s">
        <v>493</v>
      </c>
      <c r="E24" s="110"/>
    </row>
    <row r="25" spans="1:5" ht="15.75" customHeight="1">
      <c r="A25" s="145" t="s">
        <v>77</v>
      </c>
      <c r="B25" s="346" t="s">
        <v>515</v>
      </c>
      <c r="C25" s="284">
        <v>17</v>
      </c>
      <c r="D25" s="100" t="s">
        <v>318</v>
      </c>
      <c r="E25" s="110"/>
    </row>
    <row r="26" spans="1:5">
      <c r="A26" s="145" t="s">
        <v>78</v>
      </c>
      <c r="B26" s="346" t="s">
        <v>515</v>
      </c>
      <c r="C26" s="284">
        <v>7</v>
      </c>
      <c r="D26" s="100" t="s">
        <v>480</v>
      </c>
      <c r="E26" s="110"/>
    </row>
    <row r="27" spans="1:5">
      <c r="A27" s="145" t="s">
        <v>79</v>
      </c>
      <c r="B27" s="346" t="s">
        <v>515</v>
      </c>
      <c r="C27" s="284">
        <v>6</v>
      </c>
      <c r="D27" s="100" t="s">
        <v>502</v>
      </c>
      <c r="E27" s="110"/>
    </row>
    <row r="28" spans="1:5">
      <c r="A28" s="145" t="s">
        <v>80</v>
      </c>
      <c r="B28" s="346" t="s">
        <v>515</v>
      </c>
      <c r="C28" s="284">
        <v>9</v>
      </c>
      <c r="D28" s="100" t="s">
        <v>480</v>
      </c>
      <c r="E28" s="110"/>
    </row>
    <row r="29" spans="1:5">
      <c r="A29" s="145" t="s">
        <v>81</v>
      </c>
      <c r="B29" s="346" t="s">
        <v>515</v>
      </c>
      <c r="C29" s="284">
        <v>13</v>
      </c>
      <c r="D29" s="100" t="s">
        <v>392</v>
      </c>
      <c r="E29" s="110"/>
    </row>
    <row r="30" spans="1:5" ht="15.75" customHeight="1">
      <c r="A30" s="145" t="s">
        <v>82</v>
      </c>
      <c r="B30" s="346" t="s">
        <v>515</v>
      </c>
      <c r="C30" s="284">
        <v>9</v>
      </c>
      <c r="D30" s="100" t="s">
        <v>391</v>
      </c>
      <c r="E30" s="110"/>
    </row>
    <row r="31" spans="1:5">
      <c r="A31" s="146" t="s">
        <v>83</v>
      </c>
      <c r="B31" s="346" t="s">
        <v>515</v>
      </c>
      <c r="C31" s="286">
        <v>0</v>
      </c>
      <c r="D31" s="112" t="s">
        <v>88</v>
      </c>
      <c r="E31" s="110"/>
    </row>
    <row r="32" spans="1:5">
      <c r="A32" s="276" t="s">
        <v>84</v>
      </c>
      <c r="B32" s="346" t="s">
        <v>515</v>
      </c>
      <c r="C32" s="287">
        <v>1</v>
      </c>
      <c r="D32" s="277" t="s">
        <v>493</v>
      </c>
      <c r="E32" s="110"/>
    </row>
    <row r="33" spans="1:25">
      <c r="A33" s="390" t="s">
        <v>374</v>
      </c>
      <c r="B33" s="391"/>
      <c r="C33" s="392"/>
      <c r="D33" s="393"/>
      <c r="J33" s="104"/>
      <c r="N33" s="104"/>
      <c r="R33" s="49"/>
      <c r="S33" s="49"/>
      <c r="T33" s="104"/>
    </row>
    <row r="35" spans="1:25">
      <c r="A35" s="652" t="s">
        <v>169</v>
      </c>
      <c r="B35" s="652"/>
      <c r="C35" s="161"/>
      <c r="D35" s="161"/>
      <c r="O35" s="12"/>
      <c r="Y35" s="74"/>
    </row>
    <row r="36" spans="1:25" ht="23.25" customHeight="1" thickBot="1">
      <c r="A36" s="297" t="s">
        <v>156</v>
      </c>
      <c r="B36" s="296" t="s">
        <v>550</v>
      </c>
      <c r="C36" s="296" t="s">
        <v>551</v>
      </c>
      <c r="D36" s="296" t="s">
        <v>564</v>
      </c>
    </row>
    <row r="37" spans="1:25" ht="42.75" customHeight="1">
      <c r="A37" s="295" t="s">
        <v>515</v>
      </c>
      <c r="B37" s="295" t="s">
        <v>515</v>
      </c>
      <c r="C37" s="298" t="s">
        <v>451</v>
      </c>
      <c r="D37" s="298" t="s">
        <v>451</v>
      </c>
    </row>
    <row r="38" spans="1:25" ht="20" customHeight="1">
      <c r="A38" s="339" t="s">
        <v>515</v>
      </c>
      <c r="B38" s="346" t="s">
        <v>515</v>
      </c>
      <c r="C38" s="289" t="s">
        <v>56</v>
      </c>
      <c r="D38" s="289" t="s">
        <v>85</v>
      </c>
    </row>
    <row r="39" spans="1:25" ht="20" customHeight="1">
      <c r="A39" s="291" t="s">
        <v>58</v>
      </c>
      <c r="B39" s="346" t="s">
        <v>515</v>
      </c>
      <c r="C39" s="300">
        <v>343</v>
      </c>
      <c r="D39" s="290" t="s">
        <v>498</v>
      </c>
    </row>
    <row r="40" spans="1:25" ht="20" customHeight="1">
      <c r="A40" s="291" t="s">
        <v>59</v>
      </c>
      <c r="B40" s="346" t="s">
        <v>515</v>
      </c>
      <c r="C40" s="300">
        <v>280</v>
      </c>
      <c r="D40" s="290" t="s">
        <v>356</v>
      </c>
    </row>
    <row r="41" spans="1:25" ht="20" customHeight="1">
      <c r="A41" s="291" t="s">
        <v>90</v>
      </c>
      <c r="B41" s="346" t="s">
        <v>515</v>
      </c>
      <c r="C41" s="300">
        <v>79</v>
      </c>
      <c r="D41" s="290" t="s">
        <v>351</v>
      </c>
    </row>
    <row r="42" spans="1:25" ht="20" customHeight="1">
      <c r="A42" s="291" t="s">
        <v>91</v>
      </c>
      <c r="B42" s="346" t="s">
        <v>515</v>
      </c>
      <c r="C42" s="300">
        <v>111</v>
      </c>
      <c r="D42" s="290" t="s">
        <v>503</v>
      </c>
    </row>
    <row r="43" spans="1:25" ht="20" customHeight="1">
      <c r="A43" s="291" t="s">
        <v>92</v>
      </c>
      <c r="B43" s="346" t="s">
        <v>515</v>
      </c>
      <c r="C43" s="300">
        <v>21</v>
      </c>
      <c r="D43" s="290" t="s">
        <v>392</v>
      </c>
    </row>
    <row r="44" spans="1:25" ht="20" customHeight="1">
      <c r="A44" s="291" t="s">
        <v>93</v>
      </c>
      <c r="B44" s="346" t="s">
        <v>515</v>
      </c>
      <c r="C44" s="300">
        <v>33</v>
      </c>
      <c r="D44" s="290" t="s">
        <v>484</v>
      </c>
    </row>
    <row r="45" spans="1:25" ht="20" customHeight="1">
      <c r="A45" s="291" t="s">
        <v>94</v>
      </c>
      <c r="B45" s="346" t="s">
        <v>515</v>
      </c>
      <c r="C45" s="300">
        <v>18</v>
      </c>
      <c r="D45" s="290" t="s">
        <v>86</v>
      </c>
    </row>
    <row r="46" spans="1:25" ht="20" customHeight="1">
      <c r="A46" s="291" t="s">
        <v>95</v>
      </c>
      <c r="B46" s="346" t="s">
        <v>515</v>
      </c>
      <c r="C46" s="300">
        <v>4</v>
      </c>
      <c r="D46" s="290" t="s">
        <v>502</v>
      </c>
    </row>
    <row r="47" spans="1:25" ht="20" customHeight="1">
      <c r="A47" s="291" t="s">
        <v>96</v>
      </c>
      <c r="B47" s="346" t="s">
        <v>515</v>
      </c>
      <c r="C47" s="300">
        <v>14</v>
      </c>
      <c r="D47" s="290" t="s">
        <v>392</v>
      </c>
    </row>
    <row r="48" spans="1:25" ht="20" customHeight="1">
      <c r="A48" s="291" t="s">
        <v>65</v>
      </c>
      <c r="B48" s="346" t="s">
        <v>515</v>
      </c>
      <c r="C48" s="300">
        <v>63</v>
      </c>
      <c r="D48" s="290" t="s">
        <v>475</v>
      </c>
    </row>
    <row r="49" spans="1:20" ht="20" customHeight="1">
      <c r="A49" s="291" t="s">
        <v>90</v>
      </c>
      <c r="B49" s="346" t="s">
        <v>515</v>
      </c>
      <c r="C49" s="300">
        <v>19</v>
      </c>
      <c r="D49" s="290" t="s">
        <v>318</v>
      </c>
    </row>
    <row r="50" spans="1:20" ht="20" customHeight="1">
      <c r="A50" s="291" t="s">
        <v>91</v>
      </c>
      <c r="B50" s="346" t="s">
        <v>515</v>
      </c>
      <c r="C50" s="300">
        <v>17</v>
      </c>
      <c r="D50" s="290" t="s">
        <v>499</v>
      </c>
    </row>
    <row r="51" spans="1:20" ht="20" customHeight="1">
      <c r="A51" s="291" t="s">
        <v>92</v>
      </c>
      <c r="B51" s="346" t="s">
        <v>515</v>
      </c>
      <c r="C51" s="300">
        <v>16</v>
      </c>
      <c r="D51" s="290" t="s">
        <v>318</v>
      </c>
    </row>
    <row r="52" spans="1:20" ht="20" customHeight="1">
      <c r="A52" s="291" t="s">
        <v>93</v>
      </c>
      <c r="B52" s="346" t="s">
        <v>515</v>
      </c>
      <c r="C52" s="300">
        <v>7</v>
      </c>
      <c r="D52" s="290" t="s">
        <v>502</v>
      </c>
    </row>
    <row r="53" spans="1:20" ht="20" customHeight="1">
      <c r="A53" s="292" t="s">
        <v>94</v>
      </c>
      <c r="B53" s="346" t="s">
        <v>515</v>
      </c>
      <c r="C53" s="300">
        <v>1</v>
      </c>
      <c r="D53" s="290" t="s">
        <v>493</v>
      </c>
    </row>
    <row r="54" spans="1:20" ht="20" customHeight="1">
      <c r="A54" s="293" t="s">
        <v>95</v>
      </c>
      <c r="B54" s="346" t="s">
        <v>515</v>
      </c>
      <c r="C54" s="300">
        <v>2</v>
      </c>
      <c r="D54" s="290" t="s">
        <v>453</v>
      </c>
    </row>
    <row r="55" spans="1:20" ht="20.25" customHeight="1">
      <c r="A55" s="293" t="s">
        <v>96</v>
      </c>
      <c r="B55" s="346" t="s">
        <v>515</v>
      </c>
      <c r="C55" s="300">
        <v>1</v>
      </c>
      <c r="D55" s="290" t="s">
        <v>479</v>
      </c>
      <c r="E55" s="110"/>
      <c r="F55" s="110"/>
      <c r="G55" s="110"/>
      <c r="H55" s="110"/>
      <c r="I55" s="110"/>
      <c r="J55" s="104"/>
      <c r="K55" s="110"/>
      <c r="L55" s="110"/>
      <c r="M55" s="110"/>
      <c r="N55" s="110"/>
      <c r="T55" s="104"/>
    </row>
    <row r="56" spans="1:20" ht="41.25" customHeight="1" thickBot="1">
      <c r="A56" s="11" t="s">
        <v>136</v>
      </c>
      <c r="B56" s="110"/>
      <c r="C56" s="110"/>
      <c r="D56" s="110"/>
      <c r="E56" s="14"/>
      <c r="F56" s="14"/>
      <c r="G56" s="14"/>
      <c r="H56" s="14"/>
      <c r="I56" s="139"/>
      <c r="J56" s="139"/>
      <c r="K56" s="139"/>
      <c r="L56" s="139"/>
    </row>
    <row r="57" spans="1:20" ht="48" customHeight="1" thickBot="1">
      <c r="A57" s="656" t="s">
        <v>364</v>
      </c>
      <c r="B57" s="657"/>
      <c r="C57" s="657"/>
      <c r="D57" s="657"/>
    </row>
    <row r="58" spans="1:20" ht="29.25" customHeight="1">
      <c r="A58" s="318" t="s">
        <v>550</v>
      </c>
      <c r="B58" s="318" t="s">
        <v>551</v>
      </c>
      <c r="C58" s="147" t="s">
        <v>513</v>
      </c>
      <c r="D58" s="147" t="s">
        <v>572</v>
      </c>
    </row>
    <row r="59" spans="1:20" s="14" customFormat="1" ht="29.25" customHeight="1" thickBot="1">
      <c r="A59" s="318" t="s">
        <v>515</v>
      </c>
      <c r="B59" s="318" t="s">
        <v>515</v>
      </c>
      <c r="C59" s="122" t="s">
        <v>546</v>
      </c>
      <c r="D59" s="122" t="s">
        <v>547</v>
      </c>
    </row>
    <row r="60" spans="1:20">
      <c r="A60" s="301" t="s">
        <v>7</v>
      </c>
      <c r="B60" s="346" t="s">
        <v>515</v>
      </c>
      <c r="C60" s="302"/>
      <c r="D60" s="303"/>
    </row>
    <row r="61" spans="1:20">
      <c r="A61" s="304" t="s">
        <v>12</v>
      </c>
      <c r="B61" s="346" t="s">
        <v>515</v>
      </c>
      <c r="C61" s="305">
        <f>C40</f>
        <v>280</v>
      </c>
      <c r="D61" s="306">
        <f>C61/C69</f>
        <v>0.81632653061224492</v>
      </c>
    </row>
    <row r="62" spans="1:20">
      <c r="A62" s="304" t="s">
        <v>98</v>
      </c>
      <c r="B62" s="346" t="s">
        <v>515</v>
      </c>
      <c r="C62" s="307">
        <f>C41+C42+C43</f>
        <v>211</v>
      </c>
      <c r="D62" s="306">
        <f>C62/C70</f>
        <v>0.85425101214574894</v>
      </c>
    </row>
    <row r="63" spans="1:20" s="14" customFormat="1" ht="27.75" customHeight="1">
      <c r="A63" s="304" t="s">
        <v>99</v>
      </c>
      <c r="B63" s="346" t="s">
        <v>515</v>
      </c>
      <c r="C63" s="307">
        <f>C44+C45+C46</f>
        <v>55</v>
      </c>
      <c r="D63" s="306">
        <f>C63/C71</f>
        <v>0.84615384615384615</v>
      </c>
    </row>
    <row r="64" spans="1:20">
      <c r="A64" s="308" t="s">
        <v>100</v>
      </c>
      <c r="B64" s="346" t="s">
        <v>515</v>
      </c>
      <c r="C64" s="309"/>
      <c r="D64" s="310"/>
    </row>
    <row r="65" spans="1:21">
      <c r="A65" s="304" t="s">
        <v>12</v>
      </c>
      <c r="B65" s="346" t="s">
        <v>515</v>
      </c>
      <c r="C65" s="305">
        <f>C48</f>
        <v>63</v>
      </c>
      <c r="D65" s="306">
        <f>C65/C69</f>
        <v>0.18367346938775511</v>
      </c>
    </row>
    <row r="66" spans="1:21">
      <c r="A66" s="304" t="s">
        <v>98</v>
      </c>
      <c r="B66" s="346" t="s">
        <v>515</v>
      </c>
      <c r="C66" s="311">
        <f>C49+C50</f>
        <v>36</v>
      </c>
      <c r="D66" s="306">
        <f>C66/C70</f>
        <v>0.145748987854251</v>
      </c>
    </row>
    <row r="67" spans="1:21" s="14" customFormat="1" ht="30.75" customHeight="1">
      <c r="A67" s="304" t="s">
        <v>99</v>
      </c>
      <c r="B67" s="346" t="s">
        <v>515</v>
      </c>
      <c r="C67" s="311">
        <f>C52+C53+C54</f>
        <v>10</v>
      </c>
      <c r="D67" s="306">
        <f>C67/C71</f>
        <v>0.15384615384615385</v>
      </c>
    </row>
    <row r="68" spans="1:21">
      <c r="A68" s="308" t="s">
        <v>58</v>
      </c>
      <c r="B68" s="346" t="s">
        <v>515</v>
      </c>
      <c r="C68" s="312"/>
      <c r="D68" s="313"/>
    </row>
    <row r="69" spans="1:21">
      <c r="A69" s="304" t="s">
        <v>101</v>
      </c>
      <c r="B69" s="346" t="s">
        <v>515</v>
      </c>
      <c r="C69" s="314">
        <f>C61+C65</f>
        <v>343</v>
      </c>
      <c r="D69" s="306">
        <f>C69/C69</f>
        <v>1</v>
      </c>
    </row>
    <row r="70" spans="1:21">
      <c r="A70" s="304" t="s">
        <v>98</v>
      </c>
      <c r="B70" s="346" t="s">
        <v>515</v>
      </c>
      <c r="C70" s="314">
        <f>C62+C66</f>
        <v>247</v>
      </c>
      <c r="D70" s="306">
        <f>C70/C70</f>
        <v>1</v>
      </c>
    </row>
    <row r="71" spans="1:21">
      <c r="A71" s="315" t="s">
        <v>99</v>
      </c>
      <c r="B71" s="346" t="s">
        <v>515</v>
      </c>
      <c r="C71" s="316">
        <f>C63+C67</f>
        <v>65</v>
      </c>
      <c r="D71" s="317">
        <f>C71/C71</f>
        <v>1</v>
      </c>
      <c r="G71" s="15"/>
      <c r="K71" s="104"/>
      <c r="U71" s="104"/>
    </row>
    <row r="72" spans="1:21">
      <c r="A72" s="315" t="s">
        <v>99</v>
      </c>
      <c r="B72" s="346" t="s">
        <v>515</v>
      </c>
      <c r="C72" s="316">
        <f>C64+C68</f>
        <v>0</v>
      </c>
      <c r="D72" s="317" t="e">
        <f>C72/C72</f>
        <v>#DIV/0!</v>
      </c>
    </row>
    <row r="73" spans="1:21">
      <c r="A73" s="383" t="s">
        <v>376</v>
      </c>
      <c r="B73" s="384"/>
      <c r="C73" s="385"/>
      <c r="D73" s="386"/>
      <c r="H73" s="104"/>
    </row>
    <row r="74" spans="1:21" ht="15.75" customHeight="1" thickBot="1">
      <c r="A74" s="11" t="s">
        <v>137</v>
      </c>
      <c r="E74" s="142"/>
      <c r="F74" s="142"/>
      <c r="G74" s="142"/>
      <c r="H74" s="139"/>
      <c r="I74" s="139"/>
      <c r="J74" s="139"/>
      <c r="K74" s="139"/>
    </row>
    <row r="75" spans="1:21" ht="28.5" customHeight="1" thickBot="1">
      <c r="A75" s="658" t="s">
        <v>366</v>
      </c>
      <c r="B75" s="659"/>
      <c r="C75" s="659"/>
      <c r="D75" s="142"/>
    </row>
    <row r="76" spans="1:21" ht="16">
      <c r="A76" s="319" t="s">
        <v>515</v>
      </c>
      <c r="B76" s="635" t="s">
        <v>513</v>
      </c>
      <c r="C76" s="635" t="s">
        <v>513</v>
      </c>
    </row>
    <row r="77" spans="1:21" ht="48.75" customHeight="1" thickBot="1">
      <c r="A77" s="321" t="s">
        <v>17</v>
      </c>
      <c r="B77" s="321" t="s">
        <v>5</v>
      </c>
      <c r="C77" s="327" t="s">
        <v>3</v>
      </c>
    </row>
    <row r="78" spans="1:21" ht="44.25" customHeight="1" thickBot="1">
      <c r="A78" s="322" t="s">
        <v>18</v>
      </c>
      <c r="B78" s="320" t="s">
        <v>515</v>
      </c>
      <c r="C78" s="328" t="s">
        <v>518</v>
      </c>
    </row>
    <row r="79" spans="1:21" ht="33" customHeight="1" thickBot="1">
      <c r="A79" s="323" t="s">
        <v>19</v>
      </c>
      <c r="B79" s="92">
        <f>B101+B102+B103+B118+B119+B120</f>
        <v>16</v>
      </c>
      <c r="C79" s="329">
        <f>B79/B81</f>
        <v>6.7796610169491525E-2</v>
      </c>
    </row>
    <row r="80" spans="1:21" ht="84.75" customHeight="1" thickBot="1">
      <c r="A80" s="324" t="s">
        <v>20</v>
      </c>
      <c r="B80" s="113">
        <f>B100+B117</f>
        <v>11</v>
      </c>
      <c r="C80" s="330">
        <f>B80/B81</f>
        <v>4.6610169491525424E-2</v>
      </c>
    </row>
    <row r="81" spans="1:20" ht="54" customHeight="1" thickBot="1">
      <c r="A81" s="325" t="s">
        <v>21</v>
      </c>
      <c r="B81" s="114" t="str">
        <f>B86</f>
        <v>236</v>
      </c>
      <c r="C81" s="331">
        <f>B81/B81</f>
        <v>1</v>
      </c>
    </row>
    <row r="82" spans="1:20" ht="18" thickBot="1">
      <c r="A82" s="326" t="s">
        <v>22</v>
      </c>
      <c r="B82" s="114">
        <f>B99</f>
        <v>3</v>
      </c>
      <c r="C82" s="332">
        <f>B82/B81</f>
        <v>1.2711864406779662E-2</v>
      </c>
      <c r="E82" s="104"/>
      <c r="T82" s="104"/>
    </row>
    <row r="83" spans="1:20" ht="17">
      <c r="A83" s="333" t="s">
        <v>23</v>
      </c>
      <c r="B83" s="334">
        <f>B88+B93+B99</f>
        <v>21</v>
      </c>
      <c r="C83" s="335">
        <f>B83/B81</f>
        <v>8.8983050847457626E-2</v>
      </c>
      <c r="H83" s="104"/>
    </row>
    <row r="84" spans="1:20" ht="16">
      <c r="A84" s="115" t="s">
        <v>377</v>
      </c>
      <c r="H84" s="104"/>
    </row>
    <row r="85" spans="1:20">
      <c r="H85" s="104"/>
    </row>
    <row r="86" spans="1:20" ht="41.25" customHeight="1">
      <c r="A86" s="611" t="s">
        <v>58</v>
      </c>
      <c r="B86" s="612" t="s">
        <v>504</v>
      </c>
      <c r="C86" s="613" t="s">
        <v>55</v>
      </c>
      <c r="H86" s="104"/>
    </row>
    <row r="87" spans="1:20">
      <c r="A87" s="614" t="s">
        <v>173</v>
      </c>
      <c r="B87" s="615">
        <v>18</v>
      </c>
      <c r="C87" s="616" t="s">
        <v>318</v>
      </c>
      <c r="H87" s="104"/>
    </row>
    <row r="88" spans="1:20">
      <c r="A88" s="617" t="s">
        <v>174</v>
      </c>
      <c r="B88" s="618">
        <v>9</v>
      </c>
      <c r="C88" s="619" t="s">
        <v>480</v>
      </c>
      <c r="H88" s="104"/>
    </row>
    <row r="89" spans="1:20">
      <c r="A89" s="620" t="s">
        <v>175</v>
      </c>
      <c r="B89" s="615">
        <v>6</v>
      </c>
      <c r="C89" s="616" t="s">
        <v>390</v>
      </c>
      <c r="H89" s="104"/>
    </row>
    <row r="90" spans="1:20">
      <c r="A90" s="621" t="s">
        <v>176</v>
      </c>
      <c r="B90" s="618">
        <v>3</v>
      </c>
      <c r="C90" s="619" t="s">
        <v>453</v>
      </c>
      <c r="H90" s="104"/>
    </row>
    <row r="91" spans="1:20">
      <c r="A91" s="620" t="s">
        <v>177</v>
      </c>
      <c r="B91" s="615">
        <v>0</v>
      </c>
      <c r="C91" s="616" t="s">
        <v>88</v>
      </c>
      <c r="H91" s="104"/>
    </row>
    <row r="92" spans="1:20">
      <c r="A92" s="621" t="s">
        <v>178</v>
      </c>
      <c r="B92" s="618">
        <v>0</v>
      </c>
      <c r="C92" s="619" t="s">
        <v>88</v>
      </c>
      <c r="H92" s="104"/>
    </row>
    <row r="93" spans="1:20">
      <c r="A93" s="622" t="s">
        <v>179</v>
      </c>
      <c r="B93" s="615">
        <v>9</v>
      </c>
      <c r="C93" s="616" t="s">
        <v>391</v>
      </c>
      <c r="H93" s="104"/>
    </row>
    <row r="94" spans="1:20">
      <c r="A94" s="623" t="s">
        <v>180</v>
      </c>
      <c r="B94" s="618">
        <v>6</v>
      </c>
      <c r="C94" s="619" t="s">
        <v>390</v>
      </c>
      <c r="H94" s="104"/>
    </row>
    <row r="95" spans="1:20">
      <c r="A95" s="620" t="s">
        <v>175</v>
      </c>
      <c r="B95" s="615">
        <v>1</v>
      </c>
      <c r="C95" s="616" t="s">
        <v>493</v>
      </c>
      <c r="H95" s="104"/>
    </row>
    <row r="96" spans="1:20">
      <c r="A96" s="621" t="s">
        <v>176</v>
      </c>
      <c r="B96" s="618">
        <v>4</v>
      </c>
      <c r="C96" s="619" t="s">
        <v>502</v>
      </c>
      <c r="H96" s="104"/>
    </row>
    <row r="97" spans="1:8">
      <c r="A97" s="620" t="s">
        <v>177</v>
      </c>
      <c r="B97" s="615">
        <v>0</v>
      </c>
      <c r="C97" s="616" t="s">
        <v>88</v>
      </c>
      <c r="H97" s="104"/>
    </row>
    <row r="98" spans="1:8">
      <c r="A98" s="621" t="s">
        <v>178</v>
      </c>
      <c r="B98" s="618">
        <v>1</v>
      </c>
      <c r="C98" s="619" t="s">
        <v>493</v>
      </c>
      <c r="H98" s="104"/>
    </row>
    <row r="99" spans="1:8">
      <c r="A99" s="624" t="s">
        <v>181</v>
      </c>
      <c r="B99" s="615">
        <v>3</v>
      </c>
      <c r="C99" s="616" t="s">
        <v>479</v>
      </c>
      <c r="H99" s="104"/>
    </row>
    <row r="100" spans="1:8">
      <c r="A100" s="621" t="s">
        <v>175</v>
      </c>
      <c r="B100" s="618">
        <v>1</v>
      </c>
      <c r="C100" s="619" t="s">
        <v>493</v>
      </c>
      <c r="H100" s="104"/>
    </row>
    <row r="101" spans="1:8">
      <c r="A101" s="620" t="s">
        <v>176</v>
      </c>
      <c r="B101" s="615">
        <v>2</v>
      </c>
      <c r="C101" s="616" t="s">
        <v>479</v>
      </c>
      <c r="H101" s="104"/>
    </row>
    <row r="102" spans="1:8">
      <c r="A102" s="621" t="s">
        <v>177</v>
      </c>
      <c r="B102" s="618">
        <v>0</v>
      </c>
      <c r="C102" s="619" t="s">
        <v>88</v>
      </c>
      <c r="H102" s="104"/>
    </row>
    <row r="103" spans="1:8">
      <c r="A103" s="620" t="s">
        <v>178</v>
      </c>
      <c r="B103" s="615">
        <v>0</v>
      </c>
      <c r="C103" s="616" t="s">
        <v>88</v>
      </c>
      <c r="H103" s="104"/>
    </row>
    <row r="104" spans="1:8">
      <c r="A104" s="625" t="s">
        <v>182</v>
      </c>
      <c r="B104" s="618">
        <v>218</v>
      </c>
      <c r="C104" s="619" t="s">
        <v>455</v>
      </c>
      <c r="H104" s="104"/>
    </row>
    <row r="105" spans="1:8">
      <c r="A105" s="622" t="s">
        <v>174</v>
      </c>
      <c r="B105" s="615">
        <v>180</v>
      </c>
      <c r="C105" s="616" t="s">
        <v>396</v>
      </c>
      <c r="H105" s="104"/>
    </row>
    <row r="106" spans="1:8">
      <c r="A106" s="621" t="s">
        <v>175</v>
      </c>
      <c r="B106" s="618">
        <v>114</v>
      </c>
      <c r="C106" s="619" t="s">
        <v>306</v>
      </c>
      <c r="H106" s="104"/>
    </row>
    <row r="107" spans="1:8">
      <c r="A107" s="620" t="s">
        <v>176</v>
      </c>
      <c r="B107" s="615">
        <v>48</v>
      </c>
      <c r="C107" s="616" t="s">
        <v>505</v>
      </c>
      <c r="H107" s="104"/>
    </row>
    <row r="108" spans="1:8">
      <c r="A108" s="621" t="s">
        <v>177</v>
      </c>
      <c r="B108" s="618">
        <v>14</v>
      </c>
      <c r="C108" s="619" t="s">
        <v>499</v>
      </c>
      <c r="H108" s="104"/>
    </row>
    <row r="109" spans="1:8">
      <c r="A109" s="620" t="s">
        <v>178</v>
      </c>
      <c r="B109" s="615">
        <v>4</v>
      </c>
      <c r="C109" s="616" t="s">
        <v>502</v>
      </c>
      <c r="H109" s="104"/>
    </row>
    <row r="110" spans="1:8">
      <c r="A110" s="617" t="s">
        <v>179</v>
      </c>
      <c r="B110" s="618">
        <v>38</v>
      </c>
      <c r="C110" s="619" t="s">
        <v>500</v>
      </c>
      <c r="H110" s="104"/>
    </row>
    <row r="111" spans="1:8">
      <c r="A111" s="624" t="s">
        <v>180</v>
      </c>
      <c r="B111" s="615">
        <v>14</v>
      </c>
      <c r="C111" s="616" t="s">
        <v>318</v>
      </c>
      <c r="H111" s="104"/>
    </row>
    <row r="112" spans="1:8">
      <c r="A112" s="621" t="s">
        <v>175</v>
      </c>
      <c r="B112" s="618">
        <v>13</v>
      </c>
      <c r="C112" s="619" t="s">
        <v>392</v>
      </c>
      <c r="H112" s="104"/>
    </row>
    <row r="113" spans="1:8">
      <c r="A113" s="620" t="s">
        <v>176</v>
      </c>
      <c r="B113" s="615">
        <v>1</v>
      </c>
      <c r="C113" s="616" t="s">
        <v>493</v>
      </c>
      <c r="H113" s="104"/>
    </row>
    <row r="114" spans="1:8">
      <c r="A114" s="621" t="s">
        <v>177</v>
      </c>
      <c r="B114" s="618">
        <v>0</v>
      </c>
      <c r="C114" s="619" t="s">
        <v>88</v>
      </c>
      <c r="H114" s="104"/>
    </row>
    <row r="115" spans="1:8">
      <c r="A115" s="620" t="s">
        <v>178</v>
      </c>
      <c r="B115" s="615">
        <v>0</v>
      </c>
      <c r="C115" s="616" t="s">
        <v>88</v>
      </c>
      <c r="H115" s="104"/>
    </row>
    <row r="116" spans="1:8">
      <c r="A116" s="623" t="s">
        <v>181</v>
      </c>
      <c r="B116" s="618">
        <v>24</v>
      </c>
      <c r="C116" s="619" t="s">
        <v>87</v>
      </c>
      <c r="H116" s="104"/>
    </row>
    <row r="117" spans="1:8">
      <c r="A117" s="620" t="s">
        <v>175</v>
      </c>
      <c r="B117" s="615">
        <v>10</v>
      </c>
      <c r="C117" s="616" t="s">
        <v>390</v>
      </c>
      <c r="H117" s="104"/>
    </row>
    <row r="118" spans="1:8">
      <c r="A118" s="621" t="s">
        <v>176</v>
      </c>
      <c r="B118" s="618">
        <v>14</v>
      </c>
      <c r="C118" s="619" t="s">
        <v>86</v>
      </c>
      <c r="H118" s="104"/>
    </row>
    <row r="119" spans="1:8">
      <c r="A119" s="620" t="s">
        <v>177</v>
      </c>
      <c r="B119" s="615">
        <v>0</v>
      </c>
      <c r="C119" s="616" t="s">
        <v>88</v>
      </c>
    </row>
    <row r="120" spans="1:8">
      <c r="A120" s="621" t="s">
        <v>178</v>
      </c>
      <c r="B120" s="618">
        <v>0</v>
      </c>
      <c r="C120" s="619" t="s">
        <v>88</v>
      </c>
    </row>
    <row r="121" spans="1:8">
      <c r="A121" s="258" t="s">
        <v>548</v>
      </c>
      <c r="B121" s="341"/>
      <c r="C121" s="93"/>
    </row>
  </sheetData>
  <mergeCells count="4">
    <mergeCell ref="A35:B35"/>
    <mergeCell ref="A9:D9"/>
    <mergeCell ref="A57:D57"/>
    <mergeCell ref="A75:C75"/>
  </mergeCells>
  <dataValidations count="33">
    <dataValidation allowBlank="1" showInputMessage="1" showErrorMessage="1" prompt="Households Table-5 " sqref="A2" xr:uid="{ED730964-892B-4D06-979D-E180D0C68B90}"/>
    <dataValidation allowBlank="1" showInputMessage="1" showErrorMessage="1" prompt="Table-5 Existing Households data table heading" sqref="A3" xr:uid="{FC493976-43BE-4F6D-B442-50EAF8858A62}"/>
    <dataValidation allowBlank="1" showInputMessage="1" showErrorMessage="1" prompt="_x000a_Table-5 Alpine Country data table heading" sqref="B3" xr:uid="{17986777-D417-499F-BB6F-A019D09825E0}"/>
    <dataValidation allowBlank="1" showInputMessage="1" showErrorMessage="1" prompt="Household Table-6" sqref="A8" xr:uid="{E588DAC4-9394-4D04-9EEE-1F1F205D0C4B}"/>
    <dataValidation allowBlank="1" showInputMessage="1" showErrorMessage="1" prompt="Households by Tenure and Age (2012-2016) Table header" sqref="A9:D9" xr:uid="{FC64C9CC-3959-4887-B165-C9104219D7B5}"/>
    <dataValidation allowBlank="1" showInputMessage="1" showErrorMessage="1" prompt="Alpine Countrywide Total data table heading" sqref="C10" xr:uid="{FE0C9FAC-6AAB-4CE8-8A49-96D1C55A595E}"/>
    <dataValidation allowBlank="1" showInputMessage="1" showErrorMessage="1" prompt="Table for calculation pupose only data table header" sqref="A36" xr:uid="{583A7B7C-67F6-4C45-8412-91BC2D1C2256}"/>
    <dataValidation allowBlank="1" showInputMessage="1" showErrorMessage="1" prompt="Table for calculation pupose only  Alpine Contry,california data table heading" sqref="C37" xr:uid="{909FBB63-9CBC-4C32-8EAF-7DCF5E63308D}"/>
    <dataValidation allowBlank="1" showInputMessage="1" showErrorMessage="1" prompt="Alpine Countrywide Total 2" sqref="D10" xr:uid="{EB7FE1A4-FBAA-4078-BFEB-C8FCC826C5D3}"/>
    <dataValidation allowBlank="1" showInputMessage="1" showErrorMessage="1" prompt="_x000a_table-5 Alpine Country 2 data table heading" sqref="C3" xr:uid="{A49F5D29-8DBB-490C-9C86-7E481FAD159C}"/>
    <dataValidation allowBlank="1" showInputMessage="1" showErrorMessage="1" prompt="Table for calculation pupose only  Alpine Contry 2,california data table heading" sqref="D37" xr:uid="{869B493F-9E92-4C8D-8BD9-71B2D969FC6D}"/>
    <dataValidation allowBlank="1" showInputMessage="1" showErrorMessage="1" prompt="Hoseholds-Table-8" sqref="A74" xr:uid="{02DA0259-3371-40E4-8836-36E36C540CC7}"/>
    <dataValidation allowBlank="1" showInputMessage="1" showErrorMessage="1" prompt="Female Headed Households (2016) Table header" sqref="A75:C75" xr:uid="{0625A0D8-9346-4496-A8A3-DDF37F151043}"/>
    <dataValidation allowBlank="1" showInputMessage="1" showErrorMessage="1" prompt="Female Headed Households (2016) data table heading Alpine contry " sqref="B76" xr:uid="{F80691DF-155F-4C58-9B41-18CEA0E456BF}"/>
    <dataValidation allowBlank="1" showInputMessage="1" showErrorMessage="1" prompt="Female Headed Households (2016) data table heading Alpine contry 2" sqref="C76" xr:uid="{FFF1240D-4E1C-4067-B8D4-29B8A924E4C2}"/>
    <dataValidation allowBlank="1" showInputMessage="1" showErrorMessage="1" prompt="Total Income in the past 12 months below poverty level" sqref="A86" xr:uid="{9B8FBADE-9C99-4F7C-8752-DD02F947A751}"/>
    <dataValidation allowBlank="1" showInputMessage="1" showErrorMessage="1" prompt="Households Table-7" sqref="A56" xr:uid="{8483FA54-95B9-4F07-A374-CE45691A73A2}"/>
    <dataValidation allowBlank="1" showInputMessage="1" showErrorMessage="1" prompt="Household Size by Tenure (Including Large Households) (2012-2016) table header" sqref="A57:D57" xr:uid="{BE382293-521B-4138-97BC-F49C8B68F0CB}"/>
    <dataValidation allowBlank="1" showInputMessage="1" showErrorMessage="1" prompt="Household Size by Tenure (Including Large Households) (2012-2016) data table heading Alpine country" sqref="C58" xr:uid="{578D458F-B55F-4504-9E66-A09DFC083D6B}"/>
    <dataValidation allowBlank="1" showInputMessage="1" showErrorMessage="1" prompt="Household Size by Tenure (Including Large Households) (2012-2016) data table heading Alpine country2" sqref="D58" xr:uid="{66DBBEE6-9A55-47B3-9268-E805A7BFA42C}"/>
    <dataValidation allowBlank="1" showInputMessage="1" showErrorMessage="1" prompt="This sheets contain Table 5,6 ,7 Table 5 Cell A3ToC6 Table 6 A11ToD55 ,Table 7 A58To Cell D73 Table 8 Cell A76 ToC84 another table cell A86To D120" sqref="A1" xr:uid="{BF3896E2-AC0A-487F-9DE5-2F68A176A0B5}"/>
    <dataValidation allowBlank="1" showInputMessage="1" showErrorMessage="1" prompt="_x000a_ Alpine Country Sub heading  Margin of Error" sqref="C4" xr:uid="{D85E0C32-B104-456C-8BC9-2EA2F27A191C}"/>
    <dataValidation allowBlank="1" showInputMessage="1" showErrorMessage="1" prompt="_x000a_Alpine Country sub heading Estimate" sqref="B4" xr:uid="{95DEB67F-87B0-4A97-B519-D7F6CD545D25}"/>
    <dataValidation allowBlank="1" showInputMessage="1" showErrorMessage="1" prompt="Alpine Countrywide Total Sub heading Estimate" sqref="C11" xr:uid="{24892D2D-0268-4C10-9B77-668FCD486AF3}"/>
    <dataValidation allowBlank="1" showInputMessage="1" showErrorMessage="1" prompt="Alpine Countrywide Total 2 Sub heading Margin Of Error" sqref="D11" xr:uid="{30D9EF03-CB12-4667-9753-E96DB0721C78}"/>
    <dataValidation allowBlank="1" showInputMessage="1" showErrorMessage="1" prompt="Existing Households Subheading Year" sqref="A4" xr:uid="{D4042715-FD90-40F5-B7DD-CA59CDF2773D}"/>
    <dataValidation allowBlank="1" showInputMessage="1" showErrorMessage="1" prompt="Table for calculation pupose only  Alpine Contry,california Sub heading Estimate" sqref="C38" xr:uid="{73FB8647-2FE2-42EF-B2B5-1ACEBB1D88EE}"/>
    <dataValidation allowBlank="1" showInputMessage="1" showErrorMessage="1" prompt=" Alpine Contry 2,california  suheading Margin Of Error" sqref="D38" xr:uid="{237A090A-B91C-469F-853F-F58D19A644B8}"/>
    <dataValidation allowBlank="1" showInputMessage="1" showErrorMessage="1" prompt="Alpine country subheading Hash" sqref="C59" xr:uid="{E111D3C8-AD6F-426E-829E-FF4F37EC5C47}"/>
    <dataValidation allowBlank="1" showInputMessage="1" showErrorMessage="1" prompt="Alpine country2 subheading percent" sqref="D59" xr:uid="{F4DCE7DB-F499-4A9D-9DCB-86026AF25BCC}"/>
    <dataValidation allowBlank="1" showInputMessage="1" showErrorMessage="1" prompt="subheading Householder Type " sqref="A77" xr:uid="{D974945F-F8CD-4833-8E95-4B2A960CC376}"/>
    <dataValidation allowBlank="1" showInputMessage="1" showErrorMessage="1" prompt="Alpine contry  subheading Number" sqref="B77" xr:uid="{2F8F7FBC-92EA-4C1F-9AF8-0A886F3583BF}"/>
    <dataValidation allowBlank="1" showInputMessage="1" showErrorMessage="1" prompt="Alpine contry 2 subheading Percent" sqref="C77" xr:uid="{11F71CA6-D9E6-4659-8954-ADF35E40EC34}"/>
  </dataValidations>
  <hyperlinks>
    <hyperlink ref="A73" r:id="rId1" xr:uid="{00000000-0004-0000-0500-000000000000}"/>
    <hyperlink ref="A7" r:id="rId2" xr:uid="{00000000-0004-0000-0500-000001000000}"/>
    <hyperlink ref="A84" r:id="rId3" xr:uid="{00000000-0004-0000-0500-000002000000}"/>
    <hyperlink ref="A33" r:id="rId4" xr:uid="{00000000-0004-0000-0500-000003000000}"/>
    <hyperlink ref="A33" r:id="rId5" xr:uid="{00000000-0004-0000-0500-000004000000}"/>
  </hyperlinks>
  <pageMargins left="0.7" right="0.7" top="0.75" bottom="0.75" header="0.3" footer="0.3"/>
  <pageSetup scale="55" fitToHeight="0" pageOrder="overThenDown" orientation="landscape" r:id="rId6"/>
  <headerFooter>
    <oddHeader>&amp;L6th Cycle Housing Element Data Package&amp;CAlpine County and the Cities Within</oddHeader>
    <oddFooter>&amp;LHCD-Housing Policy Division (HPD)&amp;CPage &amp;P&amp;R&amp;D</oddFooter>
  </headerFooter>
  <rowBreaks count="2" manualBreakCount="2">
    <brk id="7" max="16383" man="1"/>
    <brk id="33" max="16383" man="1"/>
  </rowBreaks>
  <colBreaks count="4" manualBreakCount="4">
    <brk id="13" min="1" max="6" man="1"/>
    <brk id="13" min="72" max="83" man="1"/>
    <brk id="14" min="7" max="32" man="1"/>
    <brk id="25" max="1048575" man="1"/>
  </colBreaks>
  <ignoredErrors>
    <ignoredError sqref="D72" evalError="1"/>
  </ignoredErrors>
  <tableParts count="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2"/>
  <sheetViews>
    <sheetView tabSelected="1" zoomScaleNormal="100" zoomScalePageLayoutView="85" workbookViewId="0">
      <selection activeCell="A11" sqref="A11"/>
    </sheetView>
  </sheetViews>
  <sheetFormatPr baseColWidth="10" defaultColWidth="9.1640625" defaultRowHeight="15"/>
  <cols>
    <col min="1" max="1" width="31.83203125" style="18" bestFit="1" customWidth="1"/>
    <col min="2" max="2" width="26.1640625" style="18" customWidth="1"/>
    <col min="3" max="3" width="23.5" style="18" customWidth="1"/>
    <col min="4" max="4" width="21.5" style="18" customWidth="1"/>
    <col min="5" max="5" width="23" style="18" customWidth="1"/>
    <col min="6" max="6" width="33.5" style="18" customWidth="1"/>
    <col min="7" max="7" width="14.6640625" style="18" customWidth="1"/>
    <col min="8" max="8" width="19.6640625" style="18" customWidth="1"/>
    <col min="9" max="9" width="42.1640625" style="18" customWidth="1"/>
    <col min="10" max="10" width="18.5" style="18" customWidth="1"/>
    <col min="11" max="11" width="25" style="18" customWidth="1"/>
    <col min="12" max="12" width="26" style="18" customWidth="1"/>
    <col min="13" max="13" width="19.6640625" style="18" customWidth="1"/>
    <col min="14" max="14" width="29" style="18" customWidth="1"/>
    <col min="15" max="15" width="16.83203125" style="18" customWidth="1"/>
    <col min="16" max="16" width="19.5" style="18" customWidth="1"/>
    <col min="17" max="17" width="19" style="18" customWidth="1"/>
    <col min="18" max="18" width="11.83203125" style="18" customWidth="1"/>
    <col min="19" max="19" width="15.5" style="18" customWidth="1"/>
    <col min="20" max="16384" width="9.1640625" style="18"/>
  </cols>
  <sheetData>
    <row r="1" spans="1:20" s="152" customFormat="1" ht="23.5" customHeight="1">
      <c r="A1" s="380" t="s">
        <v>595</v>
      </c>
    </row>
    <row r="2" spans="1:20" ht="20" thickBot="1">
      <c r="A2" s="360" t="s">
        <v>138</v>
      </c>
      <c r="B2" s="360"/>
      <c r="C2" s="360"/>
      <c r="D2" s="360"/>
      <c r="E2" s="360"/>
      <c r="F2" s="360"/>
      <c r="G2" s="360"/>
      <c r="H2" s="360"/>
      <c r="I2" s="360"/>
      <c r="J2" s="360"/>
      <c r="K2" s="360"/>
      <c r="L2" s="360"/>
      <c r="M2" s="360"/>
      <c r="N2" s="360"/>
      <c r="O2" s="360"/>
      <c r="P2" s="360"/>
      <c r="Q2" s="360"/>
      <c r="R2" s="360"/>
      <c r="S2" s="360"/>
    </row>
    <row r="3" spans="1:20" s="258" customFormat="1" ht="20" thickBot="1">
      <c r="A3" s="662" t="s">
        <v>117</v>
      </c>
      <c r="B3" s="662"/>
      <c r="C3" s="662"/>
      <c r="D3" s="662"/>
      <c r="E3" s="662"/>
      <c r="F3" s="662"/>
      <c r="G3" s="662"/>
      <c r="H3" s="662"/>
      <c r="I3" s="662"/>
      <c r="J3" s="662"/>
      <c r="K3" s="662"/>
      <c r="L3" s="662"/>
      <c r="M3" s="662"/>
      <c r="N3" s="662"/>
      <c r="O3" s="662"/>
      <c r="P3" s="662"/>
      <c r="Q3" s="662"/>
      <c r="R3" s="662"/>
      <c r="S3" s="662"/>
    </row>
    <row r="4" spans="1:20" s="14" customFormat="1" ht="30" customHeight="1" thickBot="1">
      <c r="A4" s="595" t="s">
        <v>520</v>
      </c>
      <c r="B4" s="349" t="s">
        <v>8</v>
      </c>
      <c r="C4" s="381" t="s">
        <v>552</v>
      </c>
      <c r="D4" s="382" t="s">
        <v>553</v>
      </c>
      <c r="E4" s="349" t="s">
        <v>107</v>
      </c>
      <c r="F4" s="381" t="s">
        <v>554</v>
      </c>
      <c r="G4" s="382" t="s">
        <v>575</v>
      </c>
      <c r="H4" s="350" t="s">
        <v>108</v>
      </c>
      <c r="I4" s="381" t="s">
        <v>555</v>
      </c>
      <c r="J4" s="382" t="s">
        <v>556</v>
      </c>
      <c r="K4" s="349" t="s">
        <v>109</v>
      </c>
      <c r="L4" s="381" t="s">
        <v>558</v>
      </c>
      <c r="M4" s="382" t="s">
        <v>557</v>
      </c>
      <c r="N4" s="349" t="s">
        <v>110</v>
      </c>
      <c r="O4" s="381" t="s">
        <v>560</v>
      </c>
      <c r="P4" s="382" t="s">
        <v>559</v>
      </c>
      <c r="Q4" s="349" t="s">
        <v>111</v>
      </c>
      <c r="R4" s="381" t="s">
        <v>561</v>
      </c>
      <c r="S4" s="381" t="s">
        <v>562</v>
      </c>
    </row>
    <row r="5" spans="1:20" s="21" customFormat="1" ht="16" thickBot="1">
      <c r="A5" s="351" t="s">
        <v>513</v>
      </c>
      <c r="B5" s="352">
        <v>2010</v>
      </c>
      <c r="C5" s="352">
        <v>2018</v>
      </c>
      <c r="D5" s="352" t="s">
        <v>547</v>
      </c>
      <c r="E5" s="627">
        <v>2010</v>
      </c>
      <c r="F5" s="351">
        <v>2018</v>
      </c>
      <c r="G5" s="353" t="s">
        <v>547</v>
      </c>
      <c r="H5" s="351">
        <v>2010</v>
      </c>
      <c r="I5" s="352">
        <v>2018</v>
      </c>
      <c r="J5" s="352" t="s">
        <v>547</v>
      </c>
      <c r="K5" s="352">
        <v>2010</v>
      </c>
      <c r="L5" s="352">
        <v>2018</v>
      </c>
      <c r="M5" s="352" t="s">
        <v>547</v>
      </c>
      <c r="N5" s="352">
        <v>2010</v>
      </c>
      <c r="O5" s="352">
        <v>2018</v>
      </c>
      <c r="P5" s="353" t="s">
        <v>547</v>
      </c>
      <c r="Q5" s="353">
        <v>2010</v>
      </c>
      <c r="R5" s="352">
        <v>2018</v>
      </c>
      <c r="S5" s="352" t="s">
        <v>547</v>
      </c>
      <c r="T5" s="20"/>
    </row>
    <row r="6" spans="1:20" ht="16" thickBot="1">
      <c r="A6" s="354" t="s">
        <v>8</v>
      </c>
      <c r="B6" s="355">
        <v>1760</v>
      </c>
      <c r="C6" s="356">
        <v>1778</v>
      </c>
      <c r="D6" s="357">
        <f t="shared" ref="D6" si="0">(C6-B6)/B6</f>
        <v>1.0227272727272727E-2</v>
      </c>
      <c r="E6" s="626">
        <v>1040</v>
      </c>
      <c r="F6" s="355">
        <v>1050</v>
      </c>
      <c r="G6" s="357">
        <f t="shared" ref="G6" si="1">(F6-E6)/E6</f>
        <v>9.6153846153846159E-3</v>
      </c>
      <c r="H6" s="358">
        <v>12</v>
      </c>
      <c r="I6" s="356">
        <v>18</v>
      </c>
      <c r="J6" s="357">
        <f t="shared" ref="J6" si="2">(I6-H6)/H6</f>
        <v>0.5</v>
      </c>
      <c r="K6" s="355">
        <v>45</v>
      </c>
      <c r="L6" s="356">
        <v>45</v>
      </c>
      <c r="M6" s="357">
        <f t="shared" ref="M6" si="3">(L6-K6)/K6</f>
        <v>0</v>
      </c>
      <c r="N6" s="355">
        <v>631</v>
      </c>
      <c r="O6" s="356">
        <v>631</v>
      </c>
      <c r="P6" s="357">
        <f t="shared" ref="P6" si="4">(O6-N6)/N6</f>
        <v>0</v>
      </c>
      <c r="Q6" s="355">
        <v>32</v>
      </c>
      <c r="R6" s="356">
        <v>34</v>
      </c>
      <c r="S6" s="359">
        <f t="shared" ref="S6" si="5">(R6-Q6)/Q6</f>
        <v>6.25E-2</v>
      </c>
      <c r="T6" s="19"/>
    </row>
    <row r="7" spans="1:20" ht="14.25" customHeight="1">
      <c r="A7" s="636" t="s">
        <v>289</v>
      </c>
      <c r="B7" s="207"/>
      <c r="C7" s="207"/>
      <c r="D7" s="207"/>
      <c r="E7" s="207"/>
      <c r="F7" s="207"/>
      <c r="G7" s="207"/>
      <c r="H7" s="207"/>
      <c r="I7" s="207"/>
      <c r="J7" s="207"/>
      <c r="K7" s="207"/>
      <c r="L7" s="207"/>
      <c r="M7" s="207"/>
      <c r="N7" s="207"/>
      <c r="O7" s="207"/>
      <c r="P7" s="394"/>
      <c r="Q7" s="161"/>
      <c r="R7" s="161"/>
      <c r="S7" s="161"/>
      <c r="T7" s="120"/>
    </row>
    <row r="8" spans="1:20">
      <c r="N8" s="64"/>
      <c r="O8" s="65"/>
      <c r="P8" s="49"/>
      <c r="Q8" s="49"/>
      <c r="R8" s="49"/>
      <c r="T8" s="19"/>
    </row>
    <row r="9" spans="1:20" ht="20" thickBot="1">
      <c r="A9" s="360" t="s">
        <v>139</v>
      </c>
      <c r="B9" s="360"/>
      <c r="C9" s="360"/>
      <c r="D9" s="360"/>
      <c r="E9" s="594"/>
      <c r="F9" s="594"/>
      <c r="G9" s="594"/>
      <c r="H9" s="594"/>
      <c r="I9" s="594"/>
      <c r="J9" s="594"/>
      <c r="K9" s="360"/>
      <c r="L9" s="360"/>
      <c r="M9" s="360"/>
      <c r="N9" s="360"/>
      <c r="O9" s="129"/>
      <c r="P9" s="129"/>
      <c r="Q9" s="129"/>
      <c r="R9" s="129"/>
      <c r="S9" s="129"/>
    </row>
    <row r="10" spans="1:20" ht="45" customHeight="1" thickBot="1">
      <c r="A10" s="348" t="s">
        <v>518</v>
      </c>
      <c r="B10" s="663" t="s">
        <v>338</v>
      </c>
      <c r="C10" s="663"/>
      <c r="D10" s="663"/>
      <c r="E10" s="664" t="s">
        <v>339</v>
      </c>
      <c r="F10" s="664"/>
      <c r="G10" s="664"/>
      <c r="H10" s="664"/>
      <c r="I10" s="664"/>
      <c r="J10" s="664"/>
      <c r="K10" s="348" t="s">
        <v>515</v>
      </c>
      <c r="L10" s="348" t="s">
        <v>515</v>
      </c>
      <c r="M10" s="348" t="s">
        <v>515</v>
      </c>
      <c r="N10" s="348" t="s">
        <v>515</v>
      </c>
      <c r="O10" s="129"/>
      <c r="P10" s="129"/>
      <c r="Q10" s="129"/>
      <c r="R10" s="129"/>
      <c r="S10" s="129"/>
    </row>
    <row r="11" spans="1:20" ht="39.75" customHeight="1" thickBot="1">
      <c r="A11" s="361" t="s">
        <v>124</v>
      </c>
      <c r="B11" s="362" t="s">
        <v>125</v>
      </c>
      <c r="C11" s="363" t="s">
        <v>126</v>
      </c>
      <c r="D11" s="364" t="s">
        <v>127</v>
      </c>
      <c r="E11" s="364" t="s">
        <v>128</v>
      </c>
      <c r="F11" s="364" t="s">
        <v>129</v>
      </c>
      <c r="G11" s="364" t="s">
        <v>130</v>
      </c>
      <c r="H11" s="364" t="s">
        <v>131</v>
      </c>
      <c r="I11" s="364" t="s">
        <v>132</v>
      </c>
      <c r="J11" s="364" t="s">
        <v>133</v>
      </c>
      <c r="K11" s="363" t="s">
        <v>134</v>
      </c>
      <c r="L11" s="364" t="s">
        <v>340</v>
      </c>
      <c r="M11" s="365" t="s">
        <v>578</v>
      </c>
      <c r="N11" s="363" t="s">
        <v>341</v>
      </c>
    </row>
    <row r="12" spans="1:20" s="49" customFormat="1" ht="21.75" customHeight="1" thickBot="1">
      <c r="A12" s="366" t="s">
        <v>442</v>
      </c>
      <c r="B12" s="367">
        <v>1771</v>
      </c>
      <c r="C12" s="368">
        <v>343</v>
      </c>
      <c r="D12" s="367">
        <v>1428</v>
      </c>
      <c r="E12" s="367">
        <v>48</v>
      </c>
      <c r="F12" s="377" t="s">
        <v>518</v>
      </c>
      <c r="G12" s="367">
        <v>24</v>
      </c>
      <c r="H12" s="367">
        <v>23</v>
      </c>
      <c r="I12" s="367">
        <v>1284</v>
      </c>
      <c r="J12" s="367">
        <v>37</v>
      </c>
      <c r="K12" s="369">
        <f>D12/B12</f>
        <v>0.80632411067193677</v>
      </c>
      <c r="L12" s="369">
        <f>G12/(B19+H12+G12)</f>
        <v>7.3394495412844041E-2</v>
      </c>
      <c r="M12" s="370" t="e">
        <f>E12/(B25+F12+E12)</f>
        <v>#VALUE!</v>
      </c>
      <c r="N12" s="371" t="e">
        <f>(G12+E12)/(E12+F12+G12+H12+C12)</f>
        <v>#VALUE!</v>
      </c>
    </row>
    <row r="13" spans="1:20" ht="16" thickBot="1">
      <c r="A13" s="395" t="s">
        <v>371</v>
      </c>
      <c r="B13" s="396"/>
      <c r="C13" s="397"/>
      <c r="D13" s="398"/>
      <c r="E13" s="367"/>
      <c r="F13" s="377"/>
      <c r="G13" s="367"/>
      <c r="H13" s="367"/>
      <c r="I13" s="367"/>
      <c r="J13" s="367"/>
      <c r="K13" s="369" t="e">
        <f>D13/B13</f>
        <v>#DIV/0!</v>
      </c>
      <c r="L13" s="369">
        <f>G13/(B20+H13+G13)</f>
        <v>0</v>
      </c>
      <c r="M13" s="370">
        <f>E13/(B26+F13+E13)</f>
        <v>0</v>
      </c>
      <c r="N13" s="371" t="e">
        <f>(G13+E13)/(E13+F13+G13+H13+C13)</f>
        <v>#DIV/0!</v>
      </c>
      <c r="O13" s="104"/>
    </row>
    <row r="14" spans="1:20" s="99" customFormat="1">
      <c r="A14" s="395" t="s">
        <v>372</v>
      </c>
      <c r="B14" s="396"/>
      <c r="C14" s="368"/>
      <c r="D14" s="367"/>
      <c r="E14" s="367"/>
      <c r="F14" s="377"/>
      <c r="G14" s="367"/>
      <c r="H14" s="572"/>
      <c r="I14" s="572"/>
      <c r="J14" s="367"/>
      <c r="K14" s="369" t="e">
        <f>D14/B14</f>
        <v>#DIV/0!</v>
      </c>
      <c r="L14" s="369">
        <f>G14/(B21+H14+G14)</f>
        <v>0</v>
      </c>
      <c r="M14" s="370">
        <f>E14/(B27+F14+E14)</f>
        <v>0</v>
      </c>
      <c r="N14" s="371" t="e">
        <f>(G14+E14)/(E14+F14+G14+H14+C14)</f>
        <v>#DIV/0!</v>
      </c>
    </row>
    <row r="15" spans="1:20" s="49" customFormat="1" ht="20.25" customHeight="1">
      <c r="A15" s="84"/>
      <c r="B15" s="99"/>
      <c r="C15" s="99"/>
      <c r="D15" s="99"/>
      <c r="E15" s="99"/>
      <c r="F15" s="99"/>
      <c r="G15" s="99"/>
      <c r="H15" s="99"/>
      <c r="I15" s="99"/>
      <c r="J15" s="99"/>
      <c r="K15" s="99"/>
      <c r="L15" s="99"/>
      <c r="M15" s="64"/>
      <c r="N15" s="65"/>
    </row>
    <row r="16" spans="1:20" ht="24" customHeight="1" thickBot="1">
      <c r="A16" s="379" t="s">
        <v>550</v>
      </c>
      <c r="B16" s="375" t="s">
        <v>514</v>
      </c>
      <c r="C16" s="379" t="s">
        <v>551</v>
      </c>
      <c r="D16" s="375" t="s">
        <v>530</v>
      </c>
      <c r="E16" s="116"/>
    </row>
    <row r="17" spans="1:19" s="49" customFormat="1" ht="30" customHeight="1" thickBot="1">
      <c r="A17" s="376" t="s">
        <v>518</v>
      </c>
      <c r="B17" s="96" t="s">
        <v>56</v>
      </c>
      <c r="C17" s="151" t="s">
        <v>85</v>
      </c>
      <c r="D17" s="378" t="s">
        <v>518</v>
      </c>
      <c r="E17" s="18"/>
    </row>
    <row r="18" spans="1:19" s="49" customFormat="1" ht="19.5" customHeight="1">
      <c r="A18" s="373" t="s">
        <v>58</v>
      </c>
      <c r="B18" s="94" t="s">
        <v>452</v>
      </c>
      <c r="C18" s="95" t="s">
        <v>498</v>
      </c>
      <c r="D18" s="583" t="s">
        <v>518</v>
      </c>
      <c r="E18" s="18"/>
    </row>
    <row r="19" spans="1:19" s="49" customFormat="1" ht="94.5" customHeight="1">
      <c r="A19" s="342" t="s">
        <v>342</v>
      </c>
      <c r="B19" s="340">
        <v>280</v>
      </c>
      <c r="C19" s="91" t="s">
        <v>356</v>
      </c>
      <c r="D19" s="90">
        <f>B19</f>
        <v>280</v>
      </c>
      <c r="E19" s="18"/>
    </row>
    <row r="20" spans="1:19" s="49" customFormat="1" ht="21" customHeight="1">
      <c r="A20" s="374" t="s">
        <v>343</v>
      </c>
      <c r="B20" s="345">
        <v>210</v>
      </c>
      <c r="C20" s="107" t="s">
        <v>211</v>
      </c>
      <c r="D20" s="582" t="s">
        <v>518</v>
      </c>
      <c r="E20" s="18"/>
    </row>
    <row r="21" spans="1:19">
      <c r="A21" s="344" t="s">
        <v>344</v>
      </c>
      <c r="B21" s="340">
        <v>65</v>
      </c>
      <c r="C21" s="91" t="s">
        <v>475</v>
      </c>
      <c r="D21" s="582" t="s">
        <v>518</v>
      </c>
    </row>
    <row r="22" spans="1:19">
      <c r="A22" s="343" t="s">
        <v>345</v>
      </c>
      <c r="B22" s="341">
        <v>4</v>
      </c>
      <c r="C22" s="89" t="s">
        <v>394</v>
      </c>
      <c r="D22" s="582" t="s">
        <v>518</v>
      </c>
    </row>
    <row r="23" spans="1:19">
      <c r="A23" s="344" t="s">
        <v>346</v>
      </c>
      <c r="B23" s="340">
        <v>1</v>
      </c>
      <c r="C23" s="91" t="s">
        <v>493</v>
      </c>
      <c r="D23" s="582" t="s">
        <v>518</v>
      </c>
    </row>
    <row r="24" spans="1:19">
      <c r="A24" s="343" t="s">
        <v>347</v>
      </c>
      <c r="B24" s="341">
        <v>0</v>
      </c>
      <c r="C24" s="89" t="s">
        <v>88</v>
      </c>
      <c r="D24" s="582" t="s">
        <v>518</v>
      </c>
      <c r="E24" s="66"/>
    </row>
    <row r="25" spans="1:19" ht="21" customHeight="1">
      <c r="A25" s="342" t="s">
        <v>348</v>
      </c>
      <c r="B25" s="340">
        <v>63</v>
      </c>
      <c r="C25" s="91" t="s">
        <v>475</v>
      </c>
      <c r="D25" s="90">
        <f>B25</f>
        <v>63</v>
      </c>
    </row>
    <row r="26" spans="1:19">
      <c r="A26" s="343" t="s">
        <v>343</v>
      </c>
      <c r="B26" s="341">
        <v>39</v>
      </c>
      <c r="C26" s="89" t="s">
        <v>87</v>
      </c>
      <c r="D26" s="582" t="s">
        <v>518</v>
      </c>
    </row>
    <row r="27" spans="1:19">
      <c r="A27" s="344" t="s">
        <v>344</v>
      </c>
      <c r="B27" s="340">
        <v>23</v>
      </c>
      <c r="C27" s="91" t="s">
        <v>86</v>
      </c>
      <c r="D27" s="582" t="s">
        <v>518</v>
      </c>
    </row>
    <row r="28" spans="1:19" ht="24.75" customHeight="1">
      <c r="A28" s="343" t="s">
        <v>345</v>
      </c>
      <c r="B28" s="341">
        <v>0</v>
      </c>
      <c r="C28" s="89" t="s">
        <v>88</v>
      </c>
      <c r="D28" s="582" t="s">
        <v>518</v>
      </c>
    </row>
    <row r="29" spans="1:19">
      <c r="A29" s="344" t="s">
        <v>346</v>
      </c>
      <c r="B29" s="340">
        <v>1</v>
      </c>
      <c r="C29" s="91" t="s">
        <v>479</v>
      </c>
      <c r="D29" s="582" t="s">
        <v>518</v>
      </c>
    </row>
    <row r="30" spans="1:19" ht="16" thickBot="1">
      <c r="A30" s="343" t="s">
        <v>347</v>
      </c>
      <c r="B30" s="341">
        <v>0</v>
      </c>
      <c r="C30" s="89" t="s">
        <v>88</v>
      </c>
      <c r="D30" s="582" t="s">
        <v>518</v>
      </c>
    </row>
    <row r="31" spans="1:19">
      <c r="A31" s="660" t="s">
        <v>373</v>
      </c>
      <c r="B31" s="661"/>
      <c r="C31" s="99"/>
      <c r="D31" s="99"/>
      <c r="E31" s="99"/>
      <c r="F31" s="99"/>
      <c r="G31" s="99"/>
      <c r="H31" s="99"/>
      <c r="I31" s="99"/>
      <c r="J31" s="99"/>
      <c r="K31" s="99"/>
      <c r="L31" s="99"/>
      <c r="M31" s="99"/>
      <c r="N31" s="99"/>
    </row>
    <row r="32" spans="1:19" s="66" customFormat="1">
      <c r="A32" s="18" t="s">
        <v>548</v>
      </c>
      <c r="B32" s="18"/>
      <c r="C32" s="18"/>
      <c r="D32" s="18"/>
      <c r="E32" s="18"/>
      <c r="F32" s="18"/>
      <c r="G32" s="18"/>
      <c r="H32" s="18"/>
      <c r="I32" s="18"/>
      <c r="J32" s="18"/>
      <c r="K32" s="18"/>
      <c r="L32" s="18"/>
      <c r="M32" s="18"/>
      <c r="N32" s="18"/>
      <c r="O32" s="18"/>
      <c r="P32" s="18"/>
      <c r="Q32" s="18"/>
      <c r="R32" s="18"/>
      <c r="S32" s="18"/>
    </row>
  </sheetData>
  <mergeCells count="4">
    <mergeCell ref="A31:B31"/>
    <mergeCell ref="A3:S3"/>
    <mergeCell ref="B10:D10"/>
    <mergeCell ref="E10:J10"/>
  </mergeCells>
  <dataValidations count="31">
    <dataValidation allowBlank="1" showInputMessage="1" showErrorMessage="1" prompt="This sheets contain 2 table table 9 and table 10 . Table 9  HOUSING UNITS by TYPE begins from cell A3 and ends at Cell S6, table 10  HOUSING STOCK BY TYPE OF VACANCY begins from cellA10 and ends at Cell N12 " sqref="A1" xr:uid="{94ED3BCA-67AA-4998-9AF2-DA4ACA026689}"/>
    <dataValidation allowBlank="1" showInputMessage="1" showErrorMessage="1" prompt="Housing stock- Table-9" sqref="A2" xr:uid="{E84580D8-4583-433B-A482-6EB19CF2AABF}"/>
    <dataValidation allowBlank="1" showInputMessage="1" showErrorMessage="1" prompt=" HOUSING UNITS by TYPE table data header" sqref="A3:S3" xr:uid="{73258642-D30B-4CFB-AA7F-43B298FD301C}"/>
    <dataValidation allowBlank="1" showInputMessage="1" showErrorMessage="1" prompt=" HOUSING UNITS by TYPE data table heading country/City" sqref="A4" xr:uid="{AA06DEE7-FBF2-4EA1-9F5B-8383CB2E1C0E}"/>
    <dataValidation allowBlank="1" showInputMessage="1" showErrorMessage="1" prompt=" HOUSING UNITS by TYPE  Data Table Heading Total" sqref="B4" xr:uid="{9CE7F0B2-2D3B-470B-8079-3A28EE42B9B3}"/>
    <dataValidation allowBlank="1" showInputMessage="1" showErrorMessage="1" prompt=" HOUSING UNITS by TYPE  data table heading  Single Detached" sqref="E4" xr:uid="{BE8BA72F-0B5F-4022-8DEE-567956F953AA}"/>
    <dataValidation allowBlank="1" showInputMessage="1" showErrorMessage="1" prompt=" HOUSING UNITS by TYPE total data table heading  Single Attached " sqref="H4" xr:uid="{0E802CE7-2F11-4B95-9ACF-7B97EB587AAA}"/>
    <dataValidation allowBlank="1" showInputMessage="1" showErrorMessage="1" prompt=" HOUSING UNITS by Type data table heading Two to Four" sqref="K4" xr:uid="{1D9EC8D8-7D3A-468F-837C-26D57C2A709D}"/>
    <dataValidation allowBlank="1" showInputMessage="1" showErrorMessage="1" prompt=" HOUSING UNITS by TYPE  data table heading Five Plus" sqref="N4" xr:uid="{FD18FA8F-D2BA-4B7A-B5B6-7051C1EF46B3}"/>
    <dataValidation allowBlank="1" showInputMessage="1" showErrorMessage="1" prompt="HOUSING UNITS by TYPE  data table heading  Mobile Homes" sqref="Q4" xr:uid="{6F869E31-984D-412D-81E5-445B0512A8E5}"/>
    <dataValidation allowBlank="1" showInputMessage="1" showErrorMessage="1" prompt="Housing Stock -Table 10" sqref="A9" xr:uid="{0A9E82BA-012C-4D03-9BB4-7D0B5D129D8E}"/>
    <dataValidation allowBlank="1" showInputMessage="1" showErrorMessage="1" prompt="B25002 data table header " sqref="B10:D10" xr:uid="{1BF93441-0332-489B-A5DE-60CB52A8746F}"/>
    <dataValidation allowBlank="1" showInputMessage="1" showErrorMessage="1" prompt="Table-10  Geography  data table heading" sqref="A11" xr:uid="{FABAAC9C-3EDC-405E-9D13-8C1086DB707F}"/>
    <dataValidation allowBlank="1" showInputMessage="1" showErrorMessage="1" prompt="B25002 _x000a_ data table heading Total housing units" sqref="B11" xr:uid="{C512A6CF-BD94-44AB-BF0C-A84877C9C5FB}"/>
    <dataValidation allowBlank="1" showInputMessage="1" showErrorMessage="1" prompt="B25002 _x000a_ data table heading _x000a_ Occupied housing units " sqref="C11" xr:uid="{2A345E9F-2519-41DD-9AB4-6C1EB41BA6FD}"/>
    <dataValidation allowBlank="1" showInputMessage="1" showErrorMessage="1" prompt="_x000a_ B25002data table heading  Vacant housing units" sqref="D11" xr:uid="{78613DD4-7DAF-4ED0-BFD9-2E246840BF9C}"/>
    <dataValidation allowBlank="1" showInputMessage="1" showErrorMessage="1" prompt=" B25004 - HOUSING STOCK BY TYPE OF VACANCY _x000a_For rent data table heading" sqref="E11" xr:uid="{9758E7E7-3198-4BFD-BA3A-79B2636B828C}"/>
    <dataValidation allowBlank="1" showInputMessage="1" showErrorMessage="1" prompt="B25004 - HOUSING STOCK BY TYPE OF VACANCY data table headiing_x000a_  Rented, not occupied " sqref="F11" xr:uid="{342F6D55-C4EE-4DD6-8B2B-C190C72D7BB2}"/>
    <dataValidation allowBlank="1" showInputMessage="1" showErrorMessage="1" prompt="B25004 - HOUSING STOCK BY TYPE OF VACANCY data table heading_x000a_For sale only " sqref="G11" xr:uid="{2BEC463B-AA6E-42EB-B667-CC19074C885D}"/>
    <dataValidation allowBlank="1" showInputMessage="1" showErrorMessage="1" prompt="B25004 - HOUSING STOCK BY TYPE OF VACANCY data table heading_x000a_  Sold, not occupied " sqref="H11" xr:uid="{1C586161-3662-4492-B68E-DD799F9992F1}"/>
    <dataValidation allowBlank="1" showInputMessage="1" showErrorMessage="1" prompt="B25004 - HOUSING STOCK BY TYPE OF VACANCY_x000a_ data table heading For seasonal, recreational, or occasional use " sqref="I11" xr:uid="{9144F310-20B5-4D82-A005-8D3F03D3D403}"/>
    <dataValidation allowBlank="1" showInputMessage="1" showErrorMessage="1" prompt="B25004 - HOUSING STOCK BY TYPE OF VACANCY data table heading All other vacant " sqref="J11" xr:uid="{327733FB-B93A-4219-97A4-46B8C7CFBA86}"/>
    <dataValidation allowBlank="1" showInputMessage="1" showErrorMessage="1" prompt="B25004 - HOUSING STOCK BY TYPE OF VACANCY table header" sqref="E10:J10" xr:uid="{BA94FF5B-3F59-4339-979F-21BF5DBA1336}"/>
    <dataValidation allowBlank="1" showInputMessage="1" showErrorMessage="1" prompt="Table 10 Vacancy rate" sqref="K11" xr:uid="{698B708F-427C-45B9-8FB7-90A0DEBB299F}"/>
    <dataValidation allowBlank="1" showInputMessage="1" showErrorMessage="1" prompt="Table 10Homeowner Vacancy Rate" sqref="L11" xr:uid="{33A77AF6-0D24-4497-8936-F98800E237BE}"/>
    <dataValidation allowBlank="1" showInputMessage="1" showErrorMessage="1" prompt="Table 10 Rental Vacany Rate" sqref="M11" xr:uid="{AD7D4D91-401E-4A3F-8015-870B1FD2674C}"/>
    <dataValidation allowBlank="1" showInputMessage="1" showErrorMessage="1" prompt="Table -10Vacancy Rate minus Seasonal" sqref="N11" xr:uid="{25F99C1D-123C-43BD-8FE8-985507773537}"/>
    <dataValidation allowBlank="1" showInputMessage="1" showErrorMessage="1" prompt="Total Hosing stock for owner occupied and renter occupied_x000a_data table heading Alpine Country, California_x000a_" sqref="B16" xr:uid="{D016277E-02E3-414A-B4C6-F5E5E367F347}"/>
    <dataValidation allowBlank="1" showInputMessage="1" showErrorMessage="1" prompt="Total Hosing stock for owner occupied and renter occupied data table heading_x000a_Balance of Country " sqref="D16" xr:uid="{683DA80D-51A2-4DA0-AAF4-6A8E4AE93A4D}"/>
    <dataValidation allowBlank="1" showInputMessage="1" showErrorMessage="1" prompt=" Alpine Country, California_x000a_suheading Estimate " sqref="B17" xr:uid="{0D1226DC-7BDF-419D-9F93-18EC0B123D4B}"/>
    <dataValidation allowBlank="1" showInputMessage="1" showErrorMessage="1" prompt=" Alpine Country, California_x000a_MArgin Of Error" sqref="C17" xr:uid="{2195B090-CF2C-4EAE-AF32-99A58E8CCC63}"/>
  </dataValidations>
  <hyperlinks>
    <hyperlink ref="A7" r:id="rId1" display="Source : State of California, Department of Finance, E-5 Population and Housing Estimates for Cities, Counties and the State — January 1, 2011- 2013. Sacramento, California, May 2013" xr:uid="{00000000-0004-0000-0600-000000000000}"/>
    <hyperlink ref="A14" r:id="rId2" xr:uid="{00000000-0004-0000-0600-000001000000}"/>
    <hyperlink ref="A13" r:id="rId3" xr:uid="{00000000-0004-0000-0600-000002000000}"/>
    <hyperlink ref="A31" r:id="rId4" xr:uid="{00000000-0004-0000-0600-000003000000}"/>
  </hyperlinks>
  <pageMargins left="0.7" right="0.7" top="0.75" bottom="0.75" header="0.3" footer="0.3"/>
  <pageSetup scale="28" fitToHeight="0" orientation="landscape" r:id="rId5"/>
  <headerFooter>
    <oddHeader>&amp;L6th Cycle Housing Element Data Package&amp;CAlpine County and the Cities Within</oddHeader>
    <oddFooter>&amp;LHCD-Housing Policy Division (HPD)&amp;CPage &amp;P&amp;R&amp;D</oddFooter>
  </headerFooter>
  <ignoredErrors>
    <ignoredError sqref="P5 S5 M5 J5 G5 D5" calculatedColumn="1"/>
    <ignoredError sqref="M12 N12:N14 K13:K14" evalError="1"/>
    <ignoredError sqref="B18" numberStoredAsText="1"/>
  </ignoredErrors>
  <tableParts count="3">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19"/>
  <sheetViews>
    <sheetView zoomScale="85" zoomScaleNormal="85" workbookViewId="0"/>
  </sheetViews>
  <sheetFormatPr baseColWidth="10" defaultColWidth="8.83203125" defaultRowHeight="15"/>
  <cols>
    <col min="1" max="1" width="73.5" customWidth="1"/>
    <col min="2" max="2" width="36.6640625" customWidth="1"/>
    <col min="3" max="3" width="17.1640625" customWidth="1"/>
    <col min="4" max="4" width="20.33203125" customWidth="1"/>
    <col min="5" max="5" width="18.83203125" customWidth="1"/>
    <col min="6" max="6" width="29" customWidth="1"/>
    <col min="7" max="7" width="19.83203125" customWidth="1"/>
    <col min="8" max="8" width="18.33203125" customWidth="1"/>
    <col min="9" max="9" width="17.5" customWidth="1"/>
    <col min="10" max="10" width="15.6640625" customWidth="1"/>
    <col min="11" max="11" width="15.83203125" customWidth="1"/>
    <col min="12" max="13" width="14.83203125" customWidth="1"/>
    <col min="14" max="14" width="12" customWidth="1"/>
    <col min="15" max="15" width="12.1640625" customWidth="1"/>
    <col min="16" max="16" width="12.5" customWidth="1"/>
    <col min="17" max="17" width="11.5" customWidth="1"/>
    <col min="18" max="18" width="12.5" customWidth="1"/>
    <col min="19" max="19" width="11.83203125" customWidth="1"/>
    <col min="20" max="20" width="11.33203125" customWidth="1"/>
    <col min="21" max="21" width="12" customWidth="1"/>
    <col min="22" max="22" width="11" customWidth="1"/>
    <col min="23" max="23" width="11.1640625" customWidth="1"/>
  </cols>
  <sheetData>
    <row r="1" spans="1:23" s="152" customFormat="1" ht="64">
      <c r="A1" s="380" t="s">
        <v>596</v>
      </c>
    </row>
    <row r="2" spans="1:23" ht="19">
      <c r="A2" s="11" t="s">
        <v>140</v>
      </c>
      <c r="B2" s="99"/>
      <c r="C2" s="99"/>
      <c r="D2" s="99"/>
      <c r="E2" s="99"/>
      <c r="F2" s="99"/>
      <c r="G2" s="99"/>
      <c r="H2" s="99"/>
      <c r="I2" s="99"/>
      <c r="J2" s="99"/>
      <c r="K2" s="99"/>
      <c r="L2" s="99"/>
      <c r="M2" s="99"/>
      <c r="N2" s="99"/>
      <c r="O2" s="99"/>
      <c r="P2" s="99"/>
      <c r="Q2" s="99"/>
      <c r="R2" s="99"/>
      <c r="S2" s="99"/>
      <c r="T2" s="99"/>
      <c r="U2" s="99"/>
      <c r="V2" s="99"/>
      <c r="W2" s="99"/>
    </row>
    <row r="3" spans="1:23" ht="42" customHeight="1" thickBot="1">
      <c r="A3" s="667" t="s">
        <v>365</v>
      </c>
      <c r="B3" s="668"/>
      <c r="C3" s="668"/>
      <c r="D3" s="141"/>
      <c r="E3" s="141"/>
      <c r="F3" s="141"/>
      <c r="G3" s="141"/>
      <c r="H3" s="141"/>
      <c r="I3" s="141"/>
      <c r="J3" s="141"/>
      <c r="K3" s="139"/>
      <c r="L3" s="139"/>
      <c r="M3" s="139"/>
      <c r="N3" s="123"/>
      <c r="O3" s="123"/>
      <c r="P3" s="123"/>
      <c r="Q3" s="123"/>
      <c r="R3" s="123"/>
      <c r="S3" s="123"/>
      <c r="T3" s="108"/>
      <c r="U3" s="108"/>
      <c r="V3" s="108"/>
      <c r="W3" s="108"/>
    </row>
    <row r="4" spans="1:23" ht="42" customHeight="1" thickBot="1">
      <c r="A4" s="435" t="s">
        <v>518</v>
      </c>
      <c r="B4" s="400" t="s">
        <v>442</v>
      </c>
      <c r="C4" s="400" t="s">
        <v>563</v>
      </c>
      <c r="D4" s="141"/>
      <c r="E4" s="141"/>
      <c r="F4" s="141"/>
      <c r="G4" s="141"/>
      <c r="H4" s="141"/>
      <c r="I4" s="141"/>
      <c r="J4" s="141"/>
    </row>
    <row r="5" spans="1:23" ht="42" customHeight="1" thickBot="1">
      <c r="A5" s="435" t="s">
        <v>518</v>
      </c>
      <c r="B5" s="321" t="s">
        <v>5</v>
      </c>
      <c r="C5" s="327" t="s">
        <v>3</v>
      </c>
    </row>
    <row r="6" spans="1:23" ht="42" customHeight="1" thickBot="1">
      <c r="A6" s="436" t="s">
        <v>58</v>
      </c>
      <c r="B6" s="437">
        <v>664</v>
      </c>
      <c r="C6" s="438" t="s">
        <v>398</v>
      </c>
    </row>
    <row r="7" spans="1:23" ht="42" customHeight="1" thickBot="1">
      <c r="A7" s="439" t="s">
        <v>184</v>
      </c>
      <c r="B7" s="437">
        <v>425</v>
      </c>
      <c r="C7" s="438" t="s">
        <v>360</v>
      </c>
    </row>
    <row r="8" spans="1:23" ht="42" customHeight="1" thickBot="1">
      <c r="A8" s="439" t="s">
        <v>185</v>
      </c>
      <c r="B8" s="437">
        <v>370</v>
      </c>
      <c r="C8" s="438" t="s">
        <v>302</v>
      </c>
    </row>
    <row r="9" spans="1:23" ht="42" customHeight="1" thickBot="1">
      <c r="A9" s="439" t="s">
        <v>240</v>
      </c>
      <c r="B9" s="437">
        <v>39</v>
      </c>
      <c r="C9" s="438" t="s">
        <v>351</v>
      </c>
    </row>
    <row r="10" spans="1:23" ht="42" customHeight="1" thickBot="1">
      <c r="A10" s="439" t="s">
        <v>193</v>
      </c>
      <c r="B10" s="437">
        <v>331</v>
      </c>
      <c r="C10" s="438" t="s">
        <v>400</v>
      </c>
    </row>
    <row r="11" spans="1:23" ht="42" customHeight="1" thickBot="1">
      <c r="A11" s="436" t="s">
        <v>194</v>
      </c>
      <c r="B11" s="437">
        <v>55</v>
      </c>
      <c r="C11" s="438" t="s">
        <v>153</v>
      </c>
    </row>
    <row r="12" spans="1:23" ht="42" customHeight="1" thickBot="1">
      <c r="A12" s="439" t="s">
        <v>240</v>
      </c>
      <c r="B12" s="437">
        <v>3</v>
      </c>
      <c r="C12" s="438" t="s">
        <v>453</v>
      </c>
    </row>
    <row r="13" spans="1:23" ht="42" customHeight="1" thickBot="1">
      <c r="A13" s="439" t="s">
        <v>193</v>
      </c>
      <c r="B13" s="437">
        <v>52</v>
      </c>
      <c r="C13" s="438" t="s">
        <v>454</v>
      </c>
    </row>
    <row r="14" spans="1:23" ht="42" customHeight="1" thickBot="1">
      <c r="A14" s="439" t="s">
        <v>195</v>
      </c>
      <c r="B14" s="437">
        <v>239</v>
      </c>
      <c r="C14" s="438" t="s">
        <v>455</v>
      </c>
    </row>
    <row r="15" spans="1:23" ht="42" customHeight="1" thickBot="1">
      <c r="A15" s="439" t="s">
        <v>240</v>
      </c>
      <c r="B15" s="437">
        <v>104</v>
      </c>
      <c r="C15" s="438" t="s">
        <v>456</v>
      </c>
    </row>
    <row r="16" spans="1:23" ht="42" customHeight="1">
      <c r="A16" s="440" t="s">
        <v>193</v>
      </c>
      <c r="B16" s="441">
        <v>135</v>
      </c>
      <c r="C16" s="442" t="s">
        <v>457</v>
      </c>
    </row>
    <row r="17" spans="1:23" ht="27.75" customHeight="1">
      <c r="A17" s="573" t="s">
        <v>369</v>
      </c>
      <c r="B17" s="574"/>
      <c r="C17" s="575"/>
      <c r="D17" s="141"/>
      <c r="E17" s="99"/>
      <c r="F17" s="99"/>
      <c r="G17" s="99"/>
      <c r="H17" s="99"/>
      <c r="I17" s="99"/>
      <c r="J17" s="104"/>
      <c r="K17" s="99"/>
      <c r="L17" s="99"/>
      <c r="M17" s="99"/>
      <c r="N17" s="104"/>
      <c r="O17" s="99"/>
      <c r="P17" s="99"/>
      <c r="Q17" s="99"/>
      <c r="R17" s="99"/>
      <c r="S17" s="99"/>
      <c r="T17" s="104"/>
      <c r="U17" s="99"/>
      <c r="V17" s="99"/>
      <c r="W17" s="99"/>
    </row>
    <row r="18" spans="1:23" ht="19">
      <c r="A18" s="11" t="s">
        <v>141</v>
      </c>
      <c r="B18" s="99"/>
      <c r="C18" s="99"/>
      <c r="D18" s="258"/>
      <c r="E18" s="99"/>
      <c r="F18" s="99"/>
      <c r="G18" s="99"/>
      <c r="H18" s="99"/>
      <c r="I18" s="99"/>
      <c r="J18" s="99"/>
      <c r="K18" s="99"/>
      <c r="L18" s="99"/>
      <c r="M18" s="99"/>
      <c r="N18" s="99"/>
      <c r="O18" s="99"/>
      <c r="P18" s="99"/>
      <c r="Q18" s="99"/>
      <c r="R18" s="99"/>
      <c r="S18" s="99"/>
      <c r="T18" s="99"/>
      <c r="U18" s="99"/>
      <c r="V18" s="99"/>
      <c r="W18" s="99"/>
    </row>
    <row r="19" spans="1:23" ht="41.25" customHeight="1" thickBot="1">
      <c r="A19" s="401" t="s">
        <v>248</v>
      </c>
      <c r="B19" s="404" t="s">
        <v>518</v>
      </c>
      <c r="C19" s="404" t="s">
        <v>521</v>
      </c>
      <c r="D19" s="141"/>
      <c r="E19" s="141"/>
      <c r="F19" s="141"/>
      <c r="G19" s="141"/>
      <c r="H19" s="141"/>
      <c r="I19" s="141"/>
      <c r="J19" s="139"/>
      <c r="K19" s="139"/>
      <c r="L19" s="139"/>
      <c r="M19" s="139"/>
      <c r="N19" s="123"/>
      <c r="O19" s="123"/>
      <c r="P19" s="123"/>
      <c r="Q19" s="123"/>
      <c r="R19" s="123"/>
      <c r="S19" s="123"/>
    </row>
    <row r="20" spans="1:23" ht="41.25" customHeight="1" thickBot="1">
      <c r="A20" s="405" t="s">
        <v>570</v>
      </c>
      <c r="B20" s="402" t="s">
        <v>513</v>
      </c>
      <c r="C20" s="402" t="s">
        <v>513</v>
      </c>
    </row>
    <row r="21" spans="1:23" ht="41.25" customHeight="1" thickBot="1">
      <c r="A21" s="405" t="s">
        <v>522</v>
      </c>
      <c r="B21" s="403" t="s">
        <v>5</v>
      </c>
      <c r="C21" s="403" t="s">
        <v>3</v>
      </c>
    </row>
    <row r="22" spans="1:23" ht="41.25" customHeight="1" thickBot="1">
      <c r="A22" s="406" t="s">
        <v>9</v>
      </c>
      <c r="B22" s="130">
        <f>D44+D45</f>
        <v>277</v>
      </c>
      <c r="C22" s="77">
        <f>B22/B22</f>
        <v>1</v>
      </c>
    </row>
    <row r="23" spans="1:23" ht="41.25" customHeight="1" thickTop="1" thickBot="1">
      <c r="A23" s="407" t="s">
        <v>10</v>
      </c>
      <c r="B23" s="131">
        <f>D60+D61+D62+D63</f>
        <v>174</v>
      </c>
      <c r="C23" s="79">
        <f>B23/B22</f>
        <v>0.62815884476534301</v>
      </c>
    </row>
    <row r="24" spans="1:23" ht="41.25" customHeight="1" thickBot="1">
      <c r="A24" s="408" t="s">
        <v>242</v>
      </c>
      <c r="B24" s="132">
        <f>D69+D72</f>
        <v>26</v>
      </c>
      <c r="C24" s="80">
        <f>B24/B22</f>
        <v>9.3862815884476536E-2</v>
      </c>
    </row>
    <row r="25" spans="1:23" ht="41.25" customHeight="1" thickBot="1">
      <c r="A25" s="408" t="s">
        <v>243</v>
      </c>
      <c r="B25" s="130">
        <f>D79+D82</f>
        <v>17</v>
      </c>
      <c r="C25" s="77">
        <f>B25/B22</f>
        <v>6.1371841155234655E-2</v>
      </c>
    </row>
    <row r="26" spans="1:23" ht="41.25" customHeight="1" thickBot="1">
      <c r="A26" s="408" t="s">
        <v>244</v>
      </c>
      <c r="B26" s="131">
        <f>D89+D90</f>
        <v>63</v>
      </c>
      <c r="C26" s="79">
        <f>B26/B22</f>
        <v>0.22743682310469315</v>
      </c>
    </row>
    <row r="27" spans="1:23" ht="41.25" customHeight="1" thickBot="1">
      <c r="A27" s="408" t="s">
        <v>245</v>
      </c>
      <c r="B27" s="133">
        <f>D97+D98</f>
        <v>89</v>
      </c>
      <c r="C27" s="78">
        <f>B27/B22</f>
        <v>0.32129963898916969</v>
      </c>
    </row>
    <row r="28" spans="1:23" ht="41.25" customHeight="1" thickBot="1">
      <c r="A28" s="408" t="s">
        <v>246</v>
      </c>
      <c r="B28" s="133">
        <f>D105+D106</f>
        <v>41</v>
      </c>
      <c r="C28" s="81">
        <f>B28/B22</f>
        <v>0.14801444043321299</v>
      </c>
    </row>
    <row r="29" spans="1:23" ht="41.25" customHeight="1" thickBot="1">
      <c r="A29" s="409" t="s">
        <v>247</v>
      </c>
      <c r="B29" s="134">
        <f>D113</f>
        <v>76</v>
      </c>
      <c r="C29" s="82">
        <f>B29/B22</f>
        <v>0.27436823104693142</v>
      </c>
    </row>
    <row r="30" spans="1:23" ht="41.25" customHeight="1" thickTop="1" thickBot="1">
      <c r="A30" s="410" t="s">
        <v>11</v>
      </c>
      <c r="B30" s="135">
        <f>D64+D65</f>
        <v>103</v>
      </c>
      <c r="C30" s="80">
        <f>B30/B22</f>
        <v>0.37184115523465705</v>
      </c>
    </row>
    <row r="31" spans="1:23" ht="41.25" customHeight="1" thickBot="1">
      <c r="A31" s="399" t="s">
        <v>242</v>
      </c>
      <c r="B31" s="136">
        <f>D75</f>
        <v>76</v>
      </c>
      <c r="C31" s="80">
        <f>B31/B22</f>
        <v>0.27436823104693142</v>
      </c>
    </row>
    <row r="32" spans="1:23" ht="41.25" customHeight="1" thickBot="1">
      <c r="A32" s="399" t="s">
        <v>243</v>
      </c>
      <c r="B32" s="136">
        <f>D85</f>
        <v>3</v>
      </c>
      <c r="C32" s="78">
        <f>B32/B22</f>
        <v>1.0830324909747292E-2</v>
      </c>
    </row>
    <row r="33" spans="1:23" ht="41.25" customHeight="1" thickBot="1">
      <c r="A33" s="399" t="s">
        <v>244</v>
      </c>
      <c r="B33" s="137">
        <f>D93</f>
        <v>19</v>
      </c>
      <c r="C33" s="79">
        <f>B33/B22</f>
        <v>6.8592057761732855E-2</v>
      </c>
    </row>
    <row r="34" spans="1:23" ht="41.25" customHeight="1" thickBot="1">
      <c r="A34" s="399" t="s">
        <v>245</v>
      </c>
      <c r="B34" s="137">
        <f>D101</f>
        <v>42</v>
      </c>
      <c r="C34" s="79">
        <f>B34/B22</f>
        <v>0.15162454873646208</v>
      </c>
    </row>
    <row r="35" spans="1:23" ht="41.25" customHeight="1" thickBot="1">
      <c r="A35" s="399" t="s">
        <v>246</v>
      </c>
      <c r="B35" s="138">
        <f>D109</f>
        <v>11</v>
      </c>
      <c r="C35" s="79">
        <f>B35/B22</f>
        <v>3.9711191335740074E-2</v>
      </c>
    </row>
    <row r="36" spans="1:23" ht="41.25" customHeight="1" thickBot="1">
      <c r="A36" s="411" t="s">
        <v>247</v>
      </c>
      <c r="B36" s="138">
        <f>D116</f>
        <v>21</v>
      </c>
      <c r="C36" s="78">
        <f>B36/B22</f>
        <v>7.5812274368231042E-2</v>
      </c>
      <c r="D36" s="129"/>
      <c r="E36" s="129"/>
      <c r="F36" s="129"/>
      <c r="G36" s="129"/>
      <c r="H36" s="129"/>
      <c r="I36" s="129"/>
      <c r="J36" s="129"/>
      <c r="K36" s="129"/>
      <c r="L36" s="129"/>
      <c r="M36" s="129"/>
    </row>
    <row r="37" spans="1:23" ht="16">
      <c r="A37" s="637" t="s">
        <v>370</v>
      </c>
      <c r="B37" s="576"/>
      <c r="C37" s="577"/>
      <c r="D37" s="129"/>
      <c r="E37" s="129"/>
      <c r="F37" s="129"/>
      <c r="G37" s="129"/>
      <c r="H37" s="129"/>
      <c r="I37" s="129"/>
      <c r="J37" s="104"/>
      <c r="K37" s="129"/>
      <c r="L37" s="129"/>
      <c r="M37" s="129"/>
      <c r="N37" s="129"/>
      <c r="O37" s="129"/>
      <c r="P37" s="129"/>
      <c r="Q37" s="129"/>
      <c r="R37" s="129"/>
      <c r="S37" s="129"/>
      <c r="T37" s="129"/>
      <c r="U37" s="129"/>
      <c r="V37" s="129"/>
      <c r="W37" s="129"/>
    </row>
    <row r="38" spans="1:23" ht="16" thickBot="1">
      <c r="A38" s="99"/>
      <c r="B38" s="99"/>
      <c r="C38" s="99"/>
      <c r="D38" s="99"/>
      <c r="E38" s="99"/>
      <c r="F38" s="99"/>
      <c r="G38" s="99"/>
      <c r="H38" s="99"/>
      <c r="I38" s="99"/>
      <c r="J38" s="99"/>
      <c r="K38" s="99"/>
      <c r="L38" s="99"/>
      <c r="M38" s="99"/>
      <c r="N38" s="99"/>
      <c r="O38" s="99"/>
      <c r="P38" s="99"/>
      <c r="Q38" s="99"/>
      <c r="R38" s="99"/>
      <c r="S38" s="99"/>
      <c r="T38" s="99"/>
      <c r="U38" s="99"/>
      <c r="V38" s="99"/>
      <c r="W38" s="99"/>
    </row>
    <row r="39" spans="1:23" ht="25" customHeight="1" thickBot="1">
      <c r="A39" s="412" t="s">
        <v>239</v>
      </c>
      <c r="B39" s="665" t="s">
        <v>514</v>
      </c>
      <c r="C39" s="666"/>
      <c r="D39" s="666"/>
      <c r="E39" s="666"/>
      <c r="F39" s="666"/>
      <c r="G39" s="666"/>
    </row>
    <row r="40" spans="1:23" ht="57.75" customHeight="1" thickBot="1">
      <c r="A40" s="413" t="s">
        <v>518</v>
      </c>
      <c r="B40" s="414" t="s">
        <v>8</v>
      </c>
      <c r="C40" s="415" t="s">
        <v>550</v>
      </c>
      <c r="D40" s="414" t="s">
        <v>240</v>
      </c>
      <c r="E40" s="415" t="s">
        <v>551</v>
      </c>
      <c r="F40" s="414" t="s">
        <v>241</v>
      </c>
      <c r="G40" s="415" t="s">
        <v>564</v>
      </c>
    </row>
    <row r="41" spans="1:23" ht="25" customHeight="1" thickBot="1">
      <c r="A41" s="416" t="s">
        <v>518</v>
      </c>
      <c r="B41" s="417" t="s">
        <v>56</v>
      </c>
      <c r="C41" s="417" t="s">
        <v>85</v>
      </c>
      <c r="D41" s="417" t="s">
        <v>56</v>
      </c>
      <c r="E41" s="417" t="s">
        <v>85</v>
      </c>
      <c r="F41" s="417" t="s">
        <v>56</v>
      </c>
      <c r="G41" s="418" t="s">
        <v>85</v>
      </c>
    </row>
    <row r="42" spans="1:23" ht="25" customHeight="1">
      <c r="A42" s="419" t="s">
        <v>197</v>
      </c>
      <c r="B42" s="420">
        <v>1184</v>
      </c>
      <c r="C42" s="421" t="s">
        <v>417</v>
      </c>
      <c r="D42" s="300">
        <v>277</v>
      </c>
      <c r="E42" s="421" t="s">
        <v>458</v>
      </c>
      <c r="F42" s="422">
        <v>0.23400000000000001</v>
      </c>
      <c r="G42" s="421" t="s">
        <v>427</v>
      </c>
    </row>
    <row r="43" spans="1:23" ht="25" customHeight="1">
      <c r="A43" s="423" t="s">
        <v>199</v>
      </c>
      <c r="B43" s="424" t="s">
        <v>518</v>
      </c>
      <c r="C43" s="424" t="s">
        <v>518</v>
      </c>
      <c r="D43" s="424" t="s">
        <v>518</v>
      </c>
      <c r="E43" s="424" t="s">
        <v>518</v>
      </c>
      <c r="F43" s="424" t="s">
        <v>518</v>
      </c>
      <c r="G43" s="424" t="s">
        <v>518</v>
      </c>
    </row>
    <row r="44" spans="1:23" ht="25" customHeight="1">
      <c r="A44" s="425" t="s">
        <v>200</v>
      </c>
      <c r="B44" s="426">
        <v>692</v>
      </c>
      <c r="C44" s="421" t="s">
        <v>416</v>
      </c>
      <c r="D44" s="300">
        <v>156</v>
      </c>
      <c r="E44" s="421" t="s">
        <v>150</v>
      </c>
      <c r="F44" s="422">
        <v>0.22500000000000001</v>
      </c>
      <c r="G44" s="421" t="s">
        <v>459</v>
      </c>
    </row>
    <row r="45" spans="1:23" ht="25" customHeight="1">
      <c r="A45" s="427" t="s">
        <v>202</v>
      </c>
      <c r="B45" s="426">
        <v>492</v>
      </c>
      <c r="C45" s="421" t="s">
        <v>188</v>
      </c>
      <c r="D45" s="300">
        <v>121</v>
      </c>
      <c r="E45" s="421" t="s">
        <v>320</v>
      </c>
      <c r="F45" s="422">
        <v>0.246</v>
      </c>
      <c r="G45" s="421" t="s">
        <v>460</v>
      </c>
    </row>
    <row r="46" spans="1:23" ht="25" customHeight="1">
      <c r="A46" s="428"/>
      <c r="B46" s="424" t="s">
        <v>518</v>
      </c>
      <c r="C46" s="424" t="s">
        <v>518</v>
      </c>
      <c r="D46" s="424" t="s">
        <v>518</v>
      </c>
      <c r="E46" s="424" t="s">
        <v>518</v>
      </c>
      <c r="F46" s="424" t="s">
        <v>518</v>
      </c>
      <c r="G46" s="424" t="s">
        <v>518</v>
      </c>
    </row>
    <row r="47" spans="1:23" ht="25" customHeight="1">
      <c r="A47" s="423" t="s">
        <v>204</v>
      </c>
      <c r="B47" s="424" t="s">
        <v>518</v>
      </c>
      <c r="C47" s="424" t="s">
        <v>518</v>
      </c>
      <c r="D47" s="424" t="s">
        <v>518</v>
      </c>
      <c r="E47" s="424" t="s">
        <v>518</v>
      </c>
      <c r="F47" s="424" t="s">
        <v>518</v>
      </c>
      <c r="G47" s="424" t="s">
        <v>518</v>
      </c>
    </row>
    <row r="48" spans="1:23" ht="25" customHeight="1">
      <c r="A48" s="425" t="s">
        <v>205</v>
      </c>
      <c r="B48" s="426">
        <v>857</v>
      </c>
      <c r="C48" s="421" t="s">
        <v>403</v>
      </c>
      <c r="D48" s="300">
        <v>180</v>
      </c>
      <c r="E48" s="421" t="s">
        <v>183</v>
      </c>
      <c r="F48" s="422">
        <v>0.21</v>
      </c>
      <c r="G48" s="421" t="s">
        <v>401</v>
      </c>
    </row>
    <row r="49" spans="1:7" ht="25" customHeight="1">
      <c r="A49" s="427" t="s">
        <v>206</v>
      </c>
      <c r="B49" s="426">
        <v>10</v>
      </c>
      <c r="C49" s="421" t="s">
        <v>393</v>
      </c>
      <c r="D49" s="300">
        <v>0</v>
      </c>
      <c r="E49" s="421" t="s">
        <v>88</v>
      </c>
      <c r="F49" s="422">
        <v>0</v>
      </c>
      <c r="G49" s="421" t="s">
        <v>461</v>
      </c>
    </row>
    <row r="50" spans="1:7" ht="25" customHeight="1">
      <c r="A50" s="425" t="s">
        <v>207</v>
      </c>
      <c r="B50" s="426">
        <v>224</v>
      </c>
      <c r="C50" s="421" t="s">
        <v>319</v>
      </c>
      <c r="D50" s="300">
        <v>83</v>
      </c>
      <c r="E50" s="421" t="s">
        <v>151</v>
      </c>
      <c r="F50" s="422">
        <v>0.371</v>
      </c>
      <c r="G50" s="421" t="s">
        <v>462</v>
      </c>
    </row>
    <row r="51" spans="1:7" ht="25" customHeight="1">
      <c r="A51" s="427" t="s">
        <v>208</v>
      </c>
      <c r="B51" s="426">
        <v>9</v>
      </c>
      <c r="C51" s="421" t="s">
        <v>392</v>
      </c>
      <c r="D51" s="300">
        <v>0</v>
      </c>
      <c r="E51" s="421" t="s">
        <v>88</v>
      </c>
      <c r="F51" s="422">
        <v>0</v>
      </c>
      <c r="G51" s="421" t="s">
        <v>463</v>
      </c>
    </row>
    <row r="52" spans="1:7" ht="25" customHeight="1">
      <c r="A52" s="425" t="s">
        <v>209</v>
      </c>
      <c r="B52" s="426">
        <v>0</v>
      </c>
      <c r="C52" s="421" t="s">
        <v>88</v>
      </c>
      <c r="D52" s="300">
        <v>0</v>
      </c>
      <c r="E52" s="421" t="s">
        <v>88</v>
      </c>
      <c r="F52" s="421" t="s">
        <v>349</v>
      </c>
      <c r="G52" s="421" t="s">
        <v>350</v>
      </c>
    </row>
    <row r="53" spans="1:7" ht="25" customHeight="1">
      <c r="A53" s="427" t="s">
        <v>210</v>
      </c>
      <c r="B53" s="426">
        <v>0</v>
      </c>
      <c r="C53" s="421" t="s">
        <v>88</v>
      </c>
      <c r="D53" s="300">
        <v>0</v>
      </c>
      <c r="E53" s="421" t="s">
        <v>88</v>
      </c>
      <c r="F53" s="421" t="s">
        <v>349</v>
      </c>
      <c r="G53" s="421" t="s">
        <v>350</v>
      </c>
    </row>
    <row r="54" spans="1:7" ht="25" customHeight="1">
      <c r="A54" s="425" t="s">
        <v>212</v>
      </c>
      <c r="B54" s="426">
        <v>84</v>
      </c>
      <c r="C54" s="421" t="s">
        <v>89</v>
      </c>
      <c r="D54" s="300">
        <v>14</v>
      </c>
      <c r="E54" s="421" t="s">
        <v>392</v>
      </c>
      <c r="F54" s="422">
        <v>0.16700000000000001</v>
      </c>
      <c r="G54" s="421" t="s">
        <v>464</v>
      </c>
    </row>
    <row r="55" spans="1:7" ht="25" customHeight="1">
      <c r="A55" s="423"/>
      <c r="B55" s="429"/>
      <c r="C55" s="421"/>
      <c r="D55" s="421"/>
      <c r="E55" s="421"/>
      <c r="F55" s="421"/>
      <c r="G55" s="421"/>
    </row>
    <row r="56" spans="1:7" ht="25" customHeight="1">
      <c r="A56" s="428" t="s">
        <v>214</v>
      </c>
      <c r="B56" s="426">
        <v>804</v>
      </c>
      <c r="C56" s="421" t="s">
        <v>305</v>
      </c>
      <c r="D56" s="300">
        <v>169</v>
      </c>
      <c r="E56" s="421" t="s">
        <v>301</v>
      </c>
      <c r="F56" s="422">
        <v>0.21</v>
      </c>
      <c r="G56" s="421" t="s">
        <v>465</v>
      </c>
    </row>
    <row r="57" spans="1:7" ht="25" customHeight="1">
      <c r="A57" s="423" t="s">
        <v>215</v>
      </c>
      <c r="B57" s="426">
        <v>92</v>
      </c>
      <c r="C57" s="421" t="s">
        <v>466</v>
      </c>
      <c r="D57" s="421" t="s">
        <v>359</v>
      </c>
      <c r="E57" s="421" t="s">
        <v>86</v>
      </c>
      <c r="F57" s="422">
        <v>0.19600000000000001</v>
      </c>
      <c r="G57" s="421" t="s">
        <v>467</v>
      </c>
    </row>
    <row r="58" spans="1:7" ht="25" customHeight="1">
      <c r="A58" s="428"/>
      <c r="B58" s="424" t="s">
        <v>518</v>
      </c>
      <c r="C58" s="424" t="s">
        <v>518</v>
      </c>
      <c r="D58" s="424" t="s">
        <v>518</v>
      </c>
      <c r="E58" s="424" t="s">
        <v>518</v>
      </c>
      <c r="F58" s="424" t="s">
        <v>518</v>
      </c>
      <c r="G58" s="424" t="s">
        <v>518</v>
      </c>
    </row>
    <row r="59" spans="1:7" ht="25" customHeight="1">
      <c r="A59" s="423" t="s">
        <v>216</v>
      </c>
      <c r="B59" s="424" t="s">
        <v>518</v>
      </c>
      <c r="C59" s="424" t="s">
        <v>518</v>
      </c>
      <c r="D59" s="424" t="s">
        <v>518</v>
      </c>
      <c r="E59" s="424" t="s">
        <v>518</v>
      </c>
      <c r="F59" s="424" t="s">
        <v>518</v>
      </c>
      <c r="G59" s="424" t="s">
        <v>518</v>
      </c>
    </row>
    <row r="60" spans="1:7" ht="25" customHeight="1">
      <c r="A60" s="425" t="s">
        <v>217</v>
      </c>
      <c r="B60" s="426">
        <v>51</v>
      </c>
      <c r="C60" s="421" t="s">
        <v>388</v>
      </c>
      <c r="D60" s="300">
        <v>0</v>
      </c>
      <c r="E60" s="421" t="s">
        <v>88</v>
      </c>
      <c r="F60" s="422">
        <v>0</v>
      </c>
      <c r="G60" s="421" t="s">
        <v>468</v>
      </c>
    </row>
    <row r="61" spans="1:7" ht="25" customHeight="1">
      <c r="A61" s="427" t="s">
        <v>218</v>
      </c>
      <c r="B61" s="426">
        <v>223</v>
      </c>
      <c r="C61" s="421" t="s">
        <v>150</v>
      </c>
      <c r="D61" s="300">
        <v>28</v>
      </c>
      <c r="E61" s="421" t="s">
        <v>87</v>
      </c>
      <c r="F61" s="422">
        <v>0.126</v>
      </c>
      <c r="G61" s="421" t="s">
        <v>469</v>
      </c>
    </row>
    <row r="62" spans="1:7" ht="25" customHeight="1">
      <c r="A62" s="425" t="s">
        <v>219</v>
      </c>
      <c r="B62" s="426">
        <v>226</v>
      </c>
      <c r="C62" s="421" t="s">
        <v>362</v>
      </c>
      <c r="D62" s="300">
        <v>47</v>
      </c>
      <c r="E62" s="421" t="s">
        <v>152</v>
      </c>
      <c r="F62" s="422">
        <v>0.20799999999999999</v>
      </c>
      <c r="G62" s="421" t="s">
        <v>470</v>
      </c>
    </row>
    <row r="63" spans="1:7" ht="25" customHeight="1">
      <c r="A63" s="427" t="s">
        <v>221</v>
      </c>
      <c r="B63" s="426">
        <v>438</v>
      </c>
      <c r="C63" s="421" t="s">
        <v>363</v>
      </c>
      <c r="D63" s="300">
        <v>99</v>
      </c>
      <c r="E63" s="421" t="s">
        <v>425</v>
      </c>
      <c r="F63" s="422">
        <v>0.22600000000000001</v>
      </c>
      <c r="G63" s="421" t="s">
        <v>471</v>
      </c>
    </row>
    <row r="64" spans="1:7" ht="25" customHeight="1">
      <c r="A64" s="425" t="s">
        <v>223</v>
      </c>
      <c r="B64" s="426">
        <v>150</v>
      </c>
      <c r="C64" s="421" t="s">
        <v>466</v>
      </c>
      <c r="D64" s="300">
        <v>48</v>
      </c>
      <c r="E64" s="421" t="s">
        <v>303</v>
      </c>
      <c r="F64" s="422">
        <v>0.32</v>
      </c>
      <c r="G64" s="421" t="s">
        <v>426</v>
      </c>
    </row>
    <row r="65" spans="1:7" ht="25" customHeight="1">
      <c r="A65" s="427" t="s">
        <v>224</v>
      </c>
      <c r="B65" s="426">
        <v>96</v>
      </c>
      <c r="C65" s="421" t="s">
        <v>425</v>
      </c>
      <c r="D65" s="300">
        <v>55</v>
      </c>
      <c r="E65" s="421" t="s">
        <v>456</v>
      </c>
      <c r="F65" s="422">
        <v>0.57299999999999995</v>
      </c>
      <c r="G65" s="421" t="s">
        <v>472</v>
      </c>
    </row>
    <row r="66" spans="1:7" ht="25" customHeight="1">
      <c r="A66" s="428"/>
      <c r="B66" s="424" t="s">
        <v>518</v>
      </c>
      <c r="C66" s="424" t="s">
        <v>518</v>
      </c>
      <c r="D66" s="424" t="s">
        <v>518</v>
      </c>
      <c r="E66" s="424" t="s">
        <v>518</v>
      </c>
      <c r="F66" s="424" t="s">
        <v>518</v>
      </c>
      <c r="G66" s="424" t="s">
        <v>518</v>
      </c>
    </row>
    <row r="67" spans="1:7" ht="25" customHeight="1">
      <c r="A67" s="423" t="s">
        <v>225</v>
      </c>
      <c r="B67" s="424" t="s">
        <v>518</v>
      </c>
      <c r="C67" s="424" t="s">
        <v>518</v>
      </c>
      <c r="D67" s="424" t="s">
        <v>518</v>
      </c>
      <c r="E67" s="424" t="s">
        <v>518</v>
      </c>
      <c r="F67" s="424" t="s">
        <v>518</v>
      </c>
      <c r="G67" s="424" t="s">
        <v>518</v>
      </c>
    </row>
    <row r="68" spans="1:7" ht="25" customHeight="1">
      <c r="A68" s="425" t="s">
        <v>186</v>
      </c>
      <c r="B68" s="429" t="s">
        <v>226</v>
      </c>
      <c r="C68" s="421" t="s">
        <v>226</v>
      </c>
      <c r="D68" s="300">
        <v>102</v>
      </c>
      <c r="E68" s="421" t="s">
        <v>473</v>
      </c>
      <c r="F68" s="422">
        <v>8.5999999999999993E-2</v>
      </c>
      <c r="G68" s="421" t="s">
        <v>474</v>
      </c>
    </row>
    <row r="69" spans="1:7" ht="25" customHeight="1">
      <c r="A69" s="430" t="s">
        <v>227</v>
      </c>
      <c r="B69" s="426">
        <v>274</v>
      </c>
      <c r="C69" s="421" t="s">
        <v>304</v>
      </c>
      <c r="D69" s="300">
        <v>3</v>
      </c>
      <c r="E69" s="421" t="s">
        <v>453</v>
      </c>
      <c r="F69" s="422">
        <v>1.0999999999999999E-2</v>
      </c>
      <c r="G69" s="421" t="s">
        <v>203</v>
      </c>
    </row>
    <row r="70" spans="1:7" ht="25" customHeight="1">
      <c r="A70" s="431" t="s">
        <v>228</v>
      </c>
      <c r="B70" s="426">
        <v>51</v>
      </c>
      <c r="C70" s="421" t="s">
        <v>388</v>
      </c>
      <c r="D70" s="300">
        <v>0</v>
      </c>
      <c r="E70" s="421" t="s">
        <v>88</v>
      </c>
      <c r="F70" s="422">
        <v>0</v>
      </c>
      <c r="G70" s="421" t="s">
        <v>468</v>
      </c>
    </row>
    <row r="71" spans="1:7" ht="25" customHeight="1">
      <c r="A71" s="432" t="s">
        <v>229</v>
      </c>
      <c r="B71" s="426">
        <v>223</v>
      </c>
      <c r="C71" s="421" t="s">
        <v>150</v>
      </c>
      <c r="D71" s="300">
        <v>3</v>
      </c>
      <c r="E71" s="421" t="s">
        <v>453</v>
      </c>
      <c r="F71" s="422">
        <v>1.2999999999999999E-2</v>
      </c>
      <c r="G71" s="421" t="s">
        <v>352</v>
      </c>
    </row>
    <row r="72" spans="1:7" ht="25" customHeight="1">
      <c r="A72" s="433" t="s">
        <v>231</v>
      </c>
      <c r="B72" s="426">
        <v>664</v>
      </c>
      <c r="C72" s="421" t="s">
        <v>398</v>
      </c>
      <c r="D72" s="300">
        <v>23</v>
      </c>
      <c r="E72" s="421" t="s">
        <v>303</v>
      </c>
      <c r="F72" s="422">
        <v>3.5000000000000003E-2</v>
      </c>
      <c r="G72" s="421" t="s">
        <v>405</v>
      </c>
    </row>
    <row r="73" spans="1:7" ht="25" customHeight="1">
      <c r="A73" s="432" t="s">
        <v>232</v>
      </c>
      <c r="B73" s="426">
        <v>226</v>
      </c>
      <c r="C73" s="421" t="s">
        <v>362</v>
      </c>
      <c r="D73" s="300">
        <v>16</v>
      </c>
      <c r="E73" s="421" t="s">
        <v>475</v>
      </c>
      <c r="F73" s="422">
        <v>7.0999999999999994E-2</v>
      </c>
      <c r="G73" s="421" t="s">
        <v>476</v>
      </c>
    </row>
    <row r="74" spans="1:7" ht="25" customHeight="1">
      <c r="A74" s="431" t="s">
        <v>233</v>
      </c>
      <c r="B74" s="426">
        <v>438</v>
      </c>
      <c r="C74" s="421" t="s">
        <v>363</v>
      </c>
      <c r="D74" s="300">
        <v>7</v>
      </c>
      <c r="E74" s="421" t="s">
        <v>390</v>
      </c>
      <c r="F74" s="422">
        <v>1.6E-2</v>
      </c>
      <c r="G74" s="421" t="s">
        <v>404</v>
      </c>
    </row>
    <row r="75" spans="1:7" ht="25" customHeight="1">
      <c r="A75" s="430" t="s">
        <v>234</v>
      </c>
      <c r="B75" s="426">
        <v>246</v>
      </c>
      <c r="C75" s="421" t="s">
        <v>389</v>
      </c>
      <c r="D75" s="300">
        <v>76</v>
      </c>
      <c r="E75" s="421" t="s">
        <v>97</v>
      </c>
      <c r="F75" s="422">
        <v>0.309</v>
      </c>
      <c r="G75" s="421" t="s">
        <v>467</v>
      </c>
    </row>
    <row r="76" spans="1:7" ht="25" customHeight="1">
      <c r="A76" s="431" t="s">
        <v>235</v>
      </c>
      <c r="B76" s="426">
        <v>150</v>
      </c>
      <c r="C76" s="421" t="s">
        <v>466</v>
      </c>
      <c r="D76" s="300">
        <v>32</v>
      </c>
      <c r="E76" s="421" t="s">
        <v>399</v>
      </c>
      <c r="F76" s="422">
        <v>0.21299999999999999</v>
      </c>
      <c r="G76" s="421" t="s">
        <v>477</v>
      </c>
    </row>
    <row r="77" spans="1:7" ht="25" customHeight="1">
      <c r="A77" s="432" t="s">
        <v>236</v>
      </c>
      <c r="B77" s="426">
        <v>96</v>
      </c>
      <c r="C77" s="421" t="s">
        <v>425</v>
      </c>
      <c r="D77" s="300">
        <v>44</v>
      </c>
      <c r="E77" s="421" t="s">
        <v>89</v>
      </c>
      <c r="F77" s="422">
        <v>0.45800000000000002</v>
      </c>
      <c r="G77" s="421" t="s">
        <v>478</v>
      </c>
    </row>
    <row r="78" spans="1:7" ht="25" customHeight="1">
      <c r="A78" s="425" t="s">
        <v>187</v>
      </c>
      <c r="B78" s="429" t="s">
        <v>226</v>
      </c>
      <c r="C78" s="421" t="s">
        <v>226</v>
      </c>
      <c r="D78" s="300">
        <v>20</v>
      </c>
      <c r="E78" s="421" t="s">
        <v>86</v>
      </c>
      <c r="F78" s="422">
        <v>1.7000000000000001E-2</v>
      </c>
      <c r="G78" s="421" t="s">
        <v>203</v>
      </c>
    </row>
    <row r="79" spans="1:7" ht="25" customHeight="1">
      <c r="A79" s="430" t="s">
        <v>227</v>
      </c>
      <c r="B79" s="426">
        <v>274</v>
      </c>
      <c r="C79" s="421" t="s">
        <v>304</v>
      </c>
      <c r="D79" s="300">
        <v>2</v>
      </c>
      <c r="E79" s="421" t="s">
        <v>479</v>
      </c>
      <c r="F79" s="422">
        <v>7.0000000000000001E-3</v>
      </c>
      <c r="G79" s="421" t="s">
        <v>198</v>
      </c>
    </row>
    <row r="80" spans="1:7" ht="25" customHeight="1">
      <c r="A80" s="431" t="s">
        <v>228</v>
      </c>
      <c r="B80" s="426">
        <v>51</v>
      </c>
      <c r="C80" s="421" t="s">
        <v>388</v>
      </c>
      <c r="D80" s="300">
        <v>0</v>
      </c>
      <c r="E80" s="421" t="s">
        <v>88</v>
      </c>
      <c r="F80" s="422">
        <v>0</v>
      </c>
      <c r="G80" s="421" t="s">
        <v>468</v>
      </c>
    </row>
    <row r="81" spans="1:7" ht="25" customHeight="1">
      <c r="A81" s="432" t="s">
        <v>229</v>
      </c>
      <c r="B81" s="426">
        <v>223</v>
      </c>
      <c r="C81" s="421" t="s">
        <v>150</v>
      </c>
      <c r="D81" s="300">
        <v>2</v>
      </c>
      <c r="E81" s="421" t="s">
        <v>479</v>
      </c>
      <c r="F81" s="422">
        <v>8.9999999999999993E-3</v>
      </c>
      <c r="G81" s="421" t="s">
        <v>201</v>
      </c>
    </row>
    <row r="82" spans="1:7" ht="25" customHeight="1">
      <c r="A82" s="433" t="s">
        <v>231</v>
      </c>
      <c r="B82" s="426">
        <v>664</v>
      </c>
      <c r="C82" s="421" t="s">
        <v>398</v>
      </c>
      <c r="D82" s="300">
        <v>15</v>
      </c>
      <c r="E82" s="421" t="s">
        <v>393</v>
      </c>
      <c r="F82" s="422">
        <v>2.3E-2</v>
      </c>
      <c r="G82" s="421" t="s">
        <v>222</v>
      </c>
    </row>
    <row r="83" spans="1:7" ht="25" customHeight="1">
      <c r="A83" s="432" t="s">
        <v>232</v>
      </c>
      <c r="B83" s="426">
        <v>226</v>
      </c>
      <c r="C83" s="421" t="s">
        <v>362</v>
      </c>
      <c r="D83" s="300">
        <v>6</v>
      </c>
      <c r="E83" s="421" t="s">
        <v>480</v>
      </c>
      <c r="F83" s="422">
        <v>2.7E-2</v>
      </c>
      <c r="G83" s="421" t="s">
        <v>357</v>
      </c>
    </row>
    <row r="84" spans="1:7" ht="25" customHeight="1">
      <c r="A84" s="431" t="s">
        <v>233</v>
      </c>
      <c r="B84" s="426">
        <v>438</v>
      </c>
      <c r="C84" s="421" t="s">
        <v>363</v>
      </c>
      <c r="D84" s="300">
        <v>9</v>
      </c>
      <c r="E84" s="421" t="s">
        <v>392</v>
      </c>
      <c r="F84" s="422">
        <v>2.1000000000000001E-2</v>
      </c>
      <c r="G84" s="421" t="s">
        <v>237</v>
      </c>
    </row>
    <row r="85" spans="1:7" ht="25" customHeight="1">
      <c r="A85" s="430" t="s">
        <v>234</v>
      </c>
      <c r="B85" s="426">
        <v>246</v>
      </c>
      <c r="C85" s="421" t="s">
        <v>389</v>
      </c>
      <c r="D85" s="300">
        <v>3</v>
      </c>
      <c r="E85" s="421" t="s">
        <v>394</v>
      </c>
      <c r="F85" s="422">
        <v>1.2E-2</v>
      </c>
      <c r="G85" s="421" t="s">
        <v>358</v>
      </c>
    </row>
    <row r="86" spans="1:7" ht="25" customHeight="1">
      <c r="A86" s="431" t="s">
        <v>235</v>
      </c>
      <c r="B86" s="426">
        <v>150</v>
      </c>
      <c r="C86" s="421" t="s">
        <v>466</v>
      </c>
      <c r="D86" s="300">
        <v>3</v>
      </c>
      <c r="E86" s="421" t="s">
        <v>394</v>
      </c>
      <c r="F86" s="422">
        <v>0.02</v>
      </c>
      <c r="G86" s="421" t="s">
        <v>481</v>
      </c>
    </row>
    <row r="87" spans="1:7" ht="25" customHeight="1">
      <c r="A87" s="432" t="s">
        <v>236</v>
      </c>
      <c r="B87" s="426">
        <v>96</v>
      </c>
      <c r="C87" s="421" t="s">
        <v>425</v>
      </c>
      <c r="D87" s="300">
        <v>0</v>
      </c>
      <c r="E87" s="421" t="s">
        <v>88</v>
      </c>
      <c r="F87" s="422">
        <v>0</v>
      </c>
      <c r="G87" s="421" t="s">
        <v>482</v>
      </c>
    </row>
    <row r="88" spans="1:7" ht="25" customHeight="1">
      <c r="A88" s="425" t="s">
        <v>189</v>
      </c>
      <c r="B88" s="429" t="s">
        <v>226</v>
      </c>
      <c r="C88" s="421" t="s">
        <v>226</v>
      </c>
      <c r="D88" s="300">
        <v>82</v>
      </c>
      <c r="E88" s="421" t="s">
        <v>230</v>
      </c>
      <c r="F88" s="422">
        <v>7.1999999999999995E-2</v>
      </c>
      <c r="G88" s="421" t="s">
        <v>402</v>
      </c>
    </row>
    <row r="89" spans="1:7" ht="25" customHeight="1">
      <c r="A89" s="430" t="s">
        <v>227</v>
      </c>
      <c r="B89" s="426">
        <v>223</v>
      </c>
      <c r="C89" s="421" t="s">
        <v>150</v>
      </c>
      <c r="D89" s="300">
        <v>21</v>
      </c>
      <c r="E89" s="421" t="s">
        <v>87</v>
      </c>
      <c r="F89" s="422">
        <v>9.4E-2</v>
      </c>
      <c r="G89" s="421" t="s">
        <v>483</v>
      </c>
    </row>
    <row r="90" spans="1:7" ht="25" customHeight="1">
      <c r="A90" s="433" t="s">
        <v>231</v>
      </c>
      <c r="B90" s="426">
        <v>664</v>
      </c>
      <c r="C90" s="421" t="s">
        <v>398</v>
      </c>
      <c r="D90" s="300">
        <v>42</v>
      </c>
      <c r="E90" s="421" t="s">
        <v>395</v>
      </c>
      <c r="F90" s="422">
        <v>6.3E-2</v>
      </c>
      <c r="G90" s="421" t="s">
        <v>354</v>
      </c>
    </row>
    <row r="91" spans="1:7" ht="25" customHeight="1">
      <c r="A91" s="432" t="s">
        <v>232</v>
      </c>
      <c r="B91" s="426">
        <v>226</v>
      </c>
      <c r="C91" s="421" t="s">
        <v>362</v>
      </c>
      <c r="D91" s="300">
        <v>24</v>
      </c>
      <c r="E91" s="421" t="s">
        <v>393</v>
      </c>
      <c r="F91" s="422">
        <v>0.106</v>
      </c>
      <c r="G91" s="421" t="s">
        <v>407</v>
      </c>
    </row>
    <row r="92" spans="1:7" ht="25" customHeight="1">
      <c r="A92" s="431" t="s">
        <v>233</v>
      </c>
      <c r="B92" s="426">
        <v>438</v>
      </c>
      <c r="C92" s="421" t="s">
        <v>363</v>
      </c>
      <c r="D92" s="300">
        <v>18</v>
      </c>
      <c r="E92" s="421" t="s">
        <v>87</v>
      </c>
      <c r="F92" s="422">
        <v>4.1000000000000002E-2</v>
      </c>
      <c r="G92" s="421" t="s">
        <v>238</v>
      </c>
    </row>
    <row r="93" spans="1:7" ht="25" customHeight="1">
      <c r="A93" s="430" t="s">
        <v>234</v>
      </c>
      <c r="B93" s="426">
        <v>246</v>
      </c>
      <c r="C93" s="421" t="s">
        <v>389</v>
      </c>
      <c r="D93" s="300">
        <v>19</v>
      </c>
      <c r="E93" s="421" t="s">
        <v>484</v>
      </c>
      <c r="F93" s="422">
        <v>7.6999999999999999E-2</v>
      </c>
      <c r="G93" s="421" t="s">
        <v>460</v>
      </c>
    </row>
    <row r="94" spans="1:7" ht="25" customHeight="1">
      <c r="A94" s="431" t="s">
        <v>235</v>
      </c>
      <c r="B94" s="426">
        <v>150</v>
      </c>
      <c r="C94" s="421" t="s">
        <v>466</v>
      </c>
      <c r="D94" s="300">
        <v>8</v>
      </c>
      <c r="E94" s="421" t="s">
        <v>390</v>
      </c>
      <c r="F94" s="422">
        <v>5.2999999999999999E-2</v>
      </c>
      <c r="G94" s="421" t="s">
        <v>406</v>
      </c>
    </row>
    <row r="95" spans="1:7" ht="25" customHeight="1">
      <c r="A95" s="432" t="s">
        <v>236</v>
      </c>
      <c r="B95" s="426">
        <v>96</v>
      </c>
      <c r="C95" s="421" t="s">
        <v>425</v>
      </c>
      <c r="D95" s="300">
        <v>11</v>
      </c>
      <c r="E95" s="421" t="s">
        <v>86</v>
      </c>
      <c r="F95" s="422">
        <v>0.115</v>
      </c>
      <c r="G95" s="421" t="s">
        <v>485</v>
      </c>
    </row>
    <row r="96" spans="1:7" ht="25" customHeight="1">
      <c r="A96" s="425" t="s">
        <v>190</v>
      </c>
      <c r="B96" s="429" t="s">
        <v>226</v>
      </c>
      <c r="C96" s="421" t="s">
        <v>226</v>
      </c>
      <c r="D96" s="300">
        <v>131</v>
      </c>
      <c r="E96" s="421" t="s">
        <v>356</v>
      </c>
      <c r="F96" s="422">
        <v>0.11600000000000001</v>
      </c>
      <c r="G96" s="421" t="s">
        <v>353</v>
      </c>
    </row>
    <row r="97" spans="1:7" ht="25" customHeight="1">
      <c r="A97" s="430" t="s">
        <v>227</v>
      </c>
      <c r="B97" s="426">
        <v>223</v>
      </c>
      <c r="C97" s="421" t="s">
        <v>150</v>
      </c>
      <c r="D97" s="300">
        <v>0</v>
      </c>
      <c r="E97" s="421" t="s">
        <v>88</v>
      </c>
      <c r="F97" s="422">
        <v>0</v>
      </c>
      <c r="G97" s="421" t="s">
        <v>486</v>
      </c>
    </row>
    <row r="98" spans="1:7" ht="25" customHeight="1">
      <c r="A98" s="433" t="s">
        <v>231</v>
      </c>
      <c r="B98" s="426">
        <v>664</v>
      </c>
      <c r="C98" s="421" t="s">
        <v>398</v>
      </c>
      <c r="D98" s="300">
        <v>89</v>
      </c>
      <c r="E98" s="421" t="s">
        <v>320</v>
      </c>
      <c r="F98" s="422">
        <v>0.13400000000000001</v>
      </c>
      <c r="G98" s="421" t="s">
        <v>401</v>
      </c>
    </row>
    <row r="99" spans="1:7" ht="25" customHeight="1">
      <c r="A99" s="432" t="s">
        <v>232</v>
      </c>
      <c r="B99" s="426">
        <v>226</v>
      </c>
      <c r="C99" s="421" t="s">
        <v>362</v>
      </c>
      <c r="D99" s="300">
        <v>5</v>
      </c>
      <c r="E99" s="421" t="s">
        <v>480</v>
      </c>
      <c r="F99" s="422">
        <v>2.1999999999999999E-2</v>
      </c>
      <c r="G99" s="421" t="s">
        <v>357</v>
      </c>
    </row>
    <row r="100" spans="1:7" ht="25" customHeight="1">
      <c r="A100" s="431" t="s">
        <v>233</v>
      </c>
      <c r="B100" s="426">
        <v>438</v>
      </c>
      <c r="C100" s="421" t="s">
        <v>363</v>
      </c>
      <c r="D100" s="300">
        <v>84</v>
      </c>
      <c r="E100" s="421" t="s">
        <v>425</v>
      </c>
      <c r="F100" s="422">
        <v>0.192</v>
      </c>
      <c r="G100" s="421" t="s">
        <v>487</v>
      </c>
    </row>
    <row r="101" spans="1:7" ht="25" customHeight="1">
      <c r="A101" s="430" t="s">
        <v>234</v>
      </c>
      <c r="B101" s="426">
        <v>246</v>
      </c>
      <c r="C101" s="421" t="s">
        <v>389</v>
      </c>
      <c r="D101" s="300">
        <v>42</v>
      </c>
      <c r="E101" s="421" t="s">
        <v>307</v>
      </c>
      <c r="F101" s="422">
        <v>0.17100000000000001</v>
      </c>
      <c r="G101" s="421" t="s">
        <v>488</v>
      </c>
    </row>
    <row r="102" spans="1:7" ht="25" customHeight="1">
      <c r="A102" s="431" t="s">
        <v>235</v>
      </c>
      <c r="B102" s="426">
        <v>150</v>
      </c>
      <c r="C102" s="421" t="s">
        <v>466</v>
      </c>
      <c r="D102" s="300">
        <v>21</v>
      </c>
      <c r="E102" s="421" t="s">
        <v>87</v>
      </c>
      <c r="F102" s="422">
        <v>0.14000000000000001</v>
      </c>
      <c r="G102" s="421" t="s">
        <v>489</v>
      </c>
    </row>
    <row r="103" spans="1:7" ht="25" customHeight="1">
      <c r="A103" s="432" t="s">
        <v>236</v>
      </c>
      <c r="B103" s="426">
        <v>96</v>
      </c>
      <c r="C103" s="421" t="s">
        <v>425</v>
      </c>
      <c r="D103" s="300">
        <v>21</v>
      </c>
      <c r="E103" s="421" t="s">
        <v>490</v>
      </c>
      <c r="F103" s="422">
        <v>0.219</v>
      </c>
      <c r="G103" s="421" t="s">
        <v>491</v>
      </c>
    </row>
    <row r="104" spans="1:7" ht="25" customHeight="1">
      <c r="A104" s="425" t="s">
        <v>191</v>
      </c>
      <c r="B104" s="429" t="s">
        <v>226</v>
      </c>
      <c r="C104" s="421" t="s">
        <v>226</v>
      </c>
      <c r="D104" s="300">
        <v>52</v>
      </c>
      <c r="E104" s="421" t="s">
        <v>457</v>
      </c>
      <c r="F104" s="422">
        <v>4.5999999999999999E-2</v>
      </c>
      <c r="G104" s="421" t="s">
        <v>220</v>
      </c>
    </row>
    <row r="105" spans="1:7" ht="25" customHeight="1">
      <c r="A105" s="430" t="s">
        <v>227</v>
      </c>
      <c r="B105" s="426">
        <v>223</v>
      </c>
      <c r="C105" s="421" t="s">
        <v>150</v>
      </c>
      <c r="D105" s="300">
        <v>0</v>
      </c>
      <c r="E105" s="421" t="s">
        <v>88</v>
      </c>
      <c r="F105" s="422">
        <v>0</v>
      </c>
      <c r="G105" s="421" t="s">
        <v>486</v>
      </c>
    </row>
    <row r="106" spans="1:7" ht="25" customHeight="1">
      <c r="A106" s="433" t="s">
        <v>231</v>
      </c>
      <c r="B106" s="426">
        <v>664</v>
      </c>
      <c r="C106" s="421" t="s">
        <v>398</v>
      </c>
      <c r="D106" s="300">
        <v>41</v>
      </c>
      <c r="E106" s="421" t="s">
        <v>303</v>
      </c>
      <c r="F106" s="422">
        <v>6.2E-2</v>
      </c>
      <c r="G106" s="421" t="s">
        <v>238</v>
      </c>
    </row>
    <row r="107" spans="1:7" ht="25" customHeight="1">
      <c r="A107" s="432" t="s">
        <v>232</v>
      </c>
      <c r="B107" s="426">
        <v>226</v>
      </c>
      <c r="C107" s="421" t="s">
        <v>362</v>
      </c>
      <c r="D107" s="300">
        <v>10</v>
      </c>
      <c r="E107" s="421" t="s">
        <v>88</v>
      </c>
      <c r="F107" s="422">
        <v>4.3999999999999997E-2</v>
      </c>
      <c r="G107" s="421" t="s">
        <v>361</v>
      </c>
    </row>
    <row r="108" spans="1:7" ht="25" customHeight="1">
      <c r="A108" s="431" t="s">
        <v>233</v>
      </c>
      <c r="B108" s="426">
        <v>438</v>
      </c>
      <c r="C108" s="421" t="s">
        <v>363</v>
      </c>
      <c r="D108" s="300">
        <v>31</v>
      </c>
      <c r="E108" s="421" t="s">
        <v>395</v>
      </c>
      <c r="F108" s="422">
        <v>7.0999999999999994E-2</v>
      </c>
      <c r="G108" s="421" t="s">
        <v>355</v>
      </c>
    </row>
    <row r="109" spans="1:7" ht="25" customHeight="1">
      <c r="A109" s="430" t="s">
        <v>234</v>
      </c>
      <c r="B109" s="426">
        <v>246</v>
      </c>
      <c r="C109" s="421" t="s">
        <v>389</v>
      </c>
      <c r="D109" s="300">
        <v>11</v>
      </c>
      <c r="E109" s="421" t="s">
        <v>86</v>
      </c>
      <c r="F109" s="422">
        <v>4.4999999999999998E-2</v>
      </c>
      <c r="G109" s="421" t="s">
        <v>492</v>
      </c>
    </row>
    <row r="110" spans="1:7" ht="25" customHeight="1">
      <c r="A110" s="431" t="s">
        <v>235</v>
      </c>
      <c r="B110" s="426">
        <v>150</v>
      </c>
      <c r="C110" s="421" t="s">
        <v>466</v>
      </c>
      <c r="D110" s="300">
        <v>1</v>
      </c>
      <c r="E110" s="421" t="s">
        <v>493</v>
      </c>
      <c r="F110" s="422">
        <v>7.0000000000000001E-3</v>
      </c>
      <c r="G110" s="421" t="s">
        <v>203</v>
      </c>
    </row>
    <row r="111" spans="1:7" ht="25" customHeight="1">
      <c r="A111" s="432" t="s">
        <v>236</v>
      </c>
      <c r="B111" s="426">
        <v>96</v>
      </c>
      <c r="C111" s="421" t="s">
        <v>425</v>
      </c>
      <c r="D111" s="300">
        <v>10</v>
      </c>
      <c r="E111" s="421" t="s">
        <v>86</v>
      </c>
      <c r="F111" s="422">
        <v>0.104</v>
      </c>
      <c r="G111" s="421" t="s">
        <v>494</v>
      </c>
    </row>
    <row r="112" spans="1:7" ht="25" customHeight="1">
      <c r="A112" s="425" t="s">
        <v>192</v>
      </c>
      <c r="B112" s="429" t="s">
        <v>226</v>
      </c>
      <c r="C112" s="421" t="s">
        <v>226</v>
      </c>
      <c r="D112" s="300">
        <v>97</v>
      </c>
      <c r="E112" s="421" t="s">
        <v>211</v>
      </c>
      <c r="F112" s="422">
        <v>0.107</v>
      </c>
      <c r="G112" s="421" t="s">
        <v>361</v>
      </c>
    </row>
    <row r="113" spans="1:7" ht="25" customHeight="1">
      <c r="A113" s="430" t="s">
        <v>231</v>
      </c>
      <c r="B113" s="426">
        <v>664</v>
      </c>
      <c r="C113" s="421" t="s">
        <v>398</v>
      </c>
      <c r="D113" s="300">
        <v>76</v>
      </c>
      <c r="E113" s="421" t="s">
        <v>495</v>
      </c>
      <c r="F113" s="422">
        <v>0.114</v>
      </c>
      <c r="G113" s="421" t="s">
        <v>469</v>
      </c>
    </row>
    <row r="114" spans="1:7" ht="25" customHeight="1">
      <c r="A114" s="431" t="s">
        <v>232</v>
      </c>
      <c r="B114" s="426">
        <v>226</v>
      </c>
      <c r="C114" s="421" t="s">
        <v>362</v>
      </c>
      <c r="D114" s="300">
        <v>14</v>
      </c>
      <c r="E114" s="421" t="s">
        <v>88</v>
      </c>
      <c r="F114" s="422">
        <v>6.2E-2</v>
      </c>
      <c r="G114" s="421" t="s">
        <v>213</v>
      </c>
    </row>
    <row r="115" spans="1:7" ht="25" customHeight="1">
      <c r="A115" s="432" t="s">
        <v>233</v>
      </c>
      <c r="B115" s="426">
        <v>438</v>
      </c>
      <c r="C115" s="421" t="s">
        <v>363</v>
      </c>
      <c r="D115" s="300">
        <v>62</v>
      </c>
      <c r="E115" s="421" t="s">
        <v>496</v>
      </c>
      <c r="F115" s="422">
        <v>0.14199999999999999</v>
      </c>
      <c r="G115" s="421" t="s">
        <v>487</v>
      </c>
    </row>
    <row r="116" spans="1:7" ht="25" customHeight="1">
      <c r="A116" s="433" t="s">
        <v>234</v>
      </c>
      <c r="B116" s="426">
        <v>246</v>
      </c>
      <c r="C116" s="421" t="s">
        <v>389</v>
      </c>
      <c r="D116" s="300">
        <v>21</v>
      </c>
      <c r="E116" s="421" t="s">
        <v>397</v>
      </c>
      <c r="F116" s="422">
        <v>8.5000000000000006E-2</v>
      </c>
      <c r="G116" s="421" t="s">
        <v>428</v>
      </c>
    </row>
    <row r="117" spans="1:7" ht="25" customHeight="1">
      <c r="A117" s="432" t="s">
        <v>235</v>
      </c>
      <c r="B117" s="426">
        <v>150</v>
      </c>
      <c r="C117" s="421" t="s">
        <v>466</v>
      </c>
      <c r="D117" s="300">
        <v>6</v>
      </c>
      <c r="E117" s="421" t="s">
        <v>480</v>
      </c>
      <c r="F117" s="422">
        <v>0.04</v>
      </c>
      <c r="G117" s="421" t="s">
        <v>427</v>
      </c>
    </row>
    <row r="118" spans="1:7" ht="25" customHeight="1" thickBot="1">
      <c r="A118" s="434" t="s">
        <v>236</v>
      </c>
      <c r="B118" s="426">
        <v>96</v>
      </c>
      <c r="C118" s="421" t="s">
        <v>425</v>
      </c>
      <c r="D118" s="300">
        <v>15</v>
      </c>
      <c r="E118" s="421" t="s">
        <v>87</v>
      </c>
      <c r="F118" s="422">
        <v>0.156</v>
      </c>
      <c r="G118" s="421" t="s">
        <v>497</v>
      </c>
    </row>
    <row r="119" spans="1:7">
      <c r="A119" s="514" t="s">
        <v>548</v>
      </c>
      <c r="B119" s="596"/>
      <c r="C119" s="597"/>
      <c r="D119" s="598"/>
      <c r="E119" s="597"/>
      <c r="F119" s="599"/>
      <c r="G119" s="597"/>
    </row>
  </sheetData>
  <mergeCells count="2">
    <mergeCell ref="B39:G39"/>
    <mergeCell ref="A3:C3"/>
  </mergeCells>
  <dataValidations count="24">
    <dataValidation allowBlank="1" showInputMessage="1" showErrorMessage="1" prompt="Disability- Table 11" sqref="A2" xr:uid="{ED341CAA-39BE-48B3-AC14-9FB06064D057}"/>
    <dataValidation allowBlank="1" showInputMessage="1" showErrorMessage="1" prompt="Persons with Disability by Employment Status (ACS 2012-2016) data table header" sqref="A3" xr:uid="{4D251932-DE42-4C69-BABA-2E5FF2EB1F36}"/>
    <dataValidation allowBlank="1" showInputMessage="1" showErrorMessage="1" prompt="Disability by Employment Status (ACS 2012-2016)_x000a_data table heading Alpine County " sqref="B4" xr:uid="{F6E2BB15-F3B5-4DAA-B021-80C8676C1DF1}"/>
    <dataValidation allowBlank="1" showInputMessage="1" showErrorMessage="1" prompt="Persons with Disability by Employment Status (ACS 2012-2016)_x000a_data table heading Alpine County 2" sqref="C4" xr:uid="{42049A81-3C11-4419-A245-7AECA78E5F80}"/>
    <dataValidation allowBlank="1" showInputMessage="1" showErrorMessage="1" prompt="Disability -Table 12" sqref="A18" xr:uid="{54B8A811-0D8C-4183-8DCF-FB1AA4B903FE}"/>
    <dataValidation allowBlank="1" showInputMessage="1" showErrorMessage="1" prompt="Persons with Disabilities by Disability Type* and age (ACS 2012-2016)   table header" sqref="A19" xr:uid="{02ED961D-A3C0-4A45-A0AE-85BBB058BC08}"/>
    <dataValidation allowBlank="1" showInputMessage="1" showErrorMessage="1" prompt="Persons with Disabilities by Disability Type* and age (ACS 2012-2016) :data table heading_x000a_Alpine Country" sqref="B20" xr:uid="{0D639C3D-7444-4196-B341-B2319AD31427}"/>
    <dataValidation allowBlank="1" showInputMessage="1" showErrorMessage="1" prompt="Persons with Disabilities by Disability Type* and age (ACS 2012-2016) :data table heading_x000a_Alpine Country 2 " sqref="C20" xr:uid="{97ACD946-65D3-426A-BA2F-5E2C9415EE2E}"/>
    <dataValidation allowBlank="1" showInputMessage="1" showErrorMessage="1" prompt="Disability-  Total Civilian noninstitutionalized Subject" sqref="A39" xr:uid="{3FCFA768-ED97-49EE-9A32-BFBDFBDE83FF}"/>
    <dataValidation allowBlank="1" showInputMessage="1" showErrorMessage="1" prompt="Total civilian noninstitutionalized population data table heading_x000a_Alpine Country, California " sqref="B39:G39" xr:uid="{66A6F28A-7AB9-4CD5-94FB-1CD0B5FF3A1D}"/>
    <dataValidation allowBlank="1" showInputMessage="1" showErrorMessage="1" prompt="Total civilian noninstitutionalized population data table heading_x000a_Total" sqref="B40" xr:uid="{860444D9-23E7-4252-B040-7CAA0A51DE3D}"/>
    <dataValidation allowBlank="1" showInputMessage="1" showErrorMessage="1" prompt="Total civilian noninstitutionalized population data table heading_x000a_With a disability " sqref="D40" xr:uid="{0250F8D0-0139-4204-BBF3-CF89A73167B7}"/>
    <dataValidation allowBlank="1" showInputMessage="1" showErrorMessage="1" prompt="Total civilian noninstitutionalized population data table heading_x000a_Percent with a disability " sqref="F40" xr:uid="{9D8C3322-0F5B-4555-BFA7-90CD44825904}"/>
    <dataValidation allowBlank="1" showInputMessage="1" showErrorMessage="1" prompt="This Table Contain Table 11 from Cell A3 To CellC16Table 12 from Cell A20 TOC37 Another Table from Cell A40 ToG118" sqref="A1" xr:uid="{3A7A0D4B-13CA-49B0-9A93-7ADAEA2EFFE2}"/>
    <dataValidation allowBlank="1" showInputMessage="1" showErrorMessage="1" prompt="Alpine County  Subheading Number" sqref="B5" xr:uid="{21346E5C-5225-432C-B238-8ACD1FE058EC}"/>
    <dataValidation allowBlank="1" showInputMessage="1" showErrorMessage="1" prompt="Alpine County 2 Subheading Percent" sqref="C5" xr:uid="{C6D46736-FA82-4874-8842-3D34648C8F90}"/>
    <dataValidation allowBlank="1" showInputMessage="1" showErrorMessage="1" prompt="Alpine Country subheading Number" sqref="B21" xr:uid="{349BE03E-C3D1-44F1-8724-BB5BB1FAA092}"/>
    <dataValidation allowBlank="1" showInputMessage="1" showErrorMessage="1" prompt="Alpine Country 2 Subheading Percent" sqref="C21" xr:uid="{513898CB-A784-4426-980B-9441F705016E}"/>
    <dataValidation allowBlank="1" showInputMessage="1" showErrorMessage="1" prompt="Estimate Subheading" sqref="B41" xr:uid="{5C707B2C-7122-424B-B923-EBC9C209E4AB}"/>
    <dataValidation allowBlank="1" showInputMessage="1" showErrorMessage="1" prompt="Margin Of Error subheading" sqref="C41" xr:uid="{484B0DE6-6D05-4678-989D-2BF5648DA499}"/>
    <dataValidation allowBlank="1" showInputMessage="1" showErrorMessage="1" prompt="With a disability  subheading Estimate" sqref="D41" xr:uid="{E01AB22F-1EF1-40EA-BB45-DB230BB8CAF6}"/>
    <dataValidation allowBlank="1" showInputMessage="1" showErrorMessage="1" prompt="With a disability  Subheading Margin Of Error" sqref="E41" xr:uid="{1C68F51B-EB4F-4A90-9598-7769193FB403}"/>
    <dataValidation allowBlank="1" showInputMessage="1" showErrorMessage="1" prompt="Person With Disability  sub heading Estimate " sqref="F41" xr:uid="{1430F7F2-CA90-48AD-A324-3AF49F87F896}"/>
    <dataValidation allowBlank="1" showInputMessage="1" showErrorMessage="1" prompt="Person With Disability  sub heading Margin of Error" sqref="G41" xr:uid="{94DA7FC7-2D25-4952-B00E-91141CA51E91}"/>
  </dataValidations>
  <hyperlinks>
    <hyperlink ref="A17:C17" r:id="rId1" display="http://www.dds.ca.gov/FactsStats/QuarterlyCounty.cfm " xr:uid="{00000000-0004-0000-0700-000000000000}"/>
    <hyperlink ref="A37" r:id="rId2" xr:uid="{00000000-0004-0000-0700-000001000000}"/>
    <hyperlink ref="A17:D17" r:id="rId3" display="Source: ACS C18120 (2012-2016)" xr:uid="{00000000-0004-0000-0700-000002000000}"/>
  </hyperlinks>
  <pageMargins left="0.7" right="0.7" top="0.75" bottom="0.75" header="0.3" footer="0.3"/>
  <pageSetup scale="42" orientation="portrait" r:id="rId4"/>
  <headerFooter>
    <oddHeader>&amp;L6th Cycle Housing Element Data Package&amp;CAlpine County and the Cities Within</oddHeader>
    <oddFooter>&amp;LHCD-Housing Policy Division (HPD)&amp;CPage &amp;P&amp;R&amp;D</oddFooter>
  </headerFooter>
  <tableParts count="3">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31"/>
  <sheetViews>
    <sheetView zoomScale="110" zoomScaleNormal="110" workbookViewId="0"/>
  </sheetViews>
  <sheetFormatPr baseColWidth="10" defaultColWidth="9.1640625" defaultRowHeight="15"/>
  <cols>
    <col min="1" max="1" width="65.5" style="49" customWidth="1"/>
    <col min="2" max="5" width="25.6640625" style="49" customWidth="1"/>
    <col min="6" max="6" width="29.1640625" style="49" customWidth="1"/>
    <col min="7" max="7" width="32" style="49" customWidth="1"/>
    <col min="8" max="10" width="25.6640625" style="49" customWidth="1"/>
    <col min="11" max="16384" width="9.1640625" style="49"/>
  </cols>
  <sheetData>
    <row r="1" spans="1:10" s="258" customFormat="1" ht="32">
      <c r="A1" s="190" t="s">
        <v>597</v>
      </c>
      <c r="B1" s="265"/>
      <c r="C1" s="265"/>
      <c r="D1" s="265"/>
      <c r="E1" s="265"/>
      <c r="F1" s="265"/>
      <c r="G1" s="265"/>
    </row>
    <row r="2" spans="1:10" ht="59.25" customHeight="1">
      <c r="A2" s="443" t="s">
        <v>579</v>
      </c>
      <c r="B2" s="265"/>
      <c r="C2" s="265"/>
      <c r="D2" s="265"/>
      <c r="E2" s="265"/>
      <c r="F2" s="265"/>
      <c r="G2" s="265"/>
      <c r="H2" s="161"/>
      <c r="I2" s="161"/>
      <c r="J2" s="161"/>
    </row>
    <row r="3" spans="1:10" ht="66" customHeight="1">
      <c r="A3" s="449" t="s">
        <v>163</v>
      </c>
      <c r="B3" s="265"/>
      <c r="C3" s="265"/>
      <c r="D3" s="265"/>
      <c r="E3" s="265"/>
      <c r="F3" s="265"/>
      <c r="G3" s="265"/>
      <c r="H3" s="161"/>
      <c r="I3" s="161"/>
      <c r="J3" s="161"/>
    </row>
    <row r="4" spans="1:10" ht="25" customHeight="1">
      <c r="A4" s="445" t="s">
        <v>380</v>
      </c>
      <c r="B4" s="265"/>
      <c r="C4" s="265"/>
      <c r="D4" s="265"/>
      <c r="E4" s="265"/>
      <c r="F4" s="265"/>
      <c r="G4" s="265"/>
      <c r="H4" s="161"/>
      <c r="I4" s="161"/>
      <c r="J4" s="161"/>
    </row>
    <row r="5" spans="1:10" ht="25" customHeight="1">
      <c r="A5" s="446" t="s">
        <v>142</v>
      </c>
      <c r="B5" s="161"/>
      <c r="C5" s="161"/>
      <c r="D5" s="161"/>
      <c r="E5" s="161"/>
      <c r="F5" s="161"/>
      <c r="G5" s="161"/>
      <c r="H5" s="161"/>
      <c r="I5" s="161"/>
      <c r="J5" s="161"/>
    </row>
    <row r="6" spans="1:10" ht="25" customHeight="1">
      <c r="A6" s="602" t="s">
        <v>164</v>
      </c>
      <c r="B6" s="603" t="s">
        <v>312</v>
      </c>
      <c r="C6" s="603" t="s">
        <v>531</v>
      </c>
      <c r="D6" s="603" t="s">
        <v>580</v>
      </c>
      <c r="E6" s="603" t="s">
        <v>581</v>
      </c>
      <c r="F6" s="604" t="s">
        <v>321</v>
      </c>
      <c r="G6" s="161"/>
      <c r="H6" s="161"/>
      <c r="I6" s="161"/>
      <c r="J6" s="161"/>
    </row>
    <row r="7" spans="1:10" ht="25" customHeight="1">
      <c r="A7" s="605">
        <v>95646</v>
      </c>
      <c r="B7" s="605" t="s">
        <v>450</v>
      </c>
      <c r="C7" s="605" t="s">
        <v>449</v>
      </c>
      <c r="D7" s="606">
        <v>0</v>
      </c>
      <c r="E7" s="605" t="s">
        <v>322</v>
      </c>
      <c r="F7" s="605" t="s">
        <v>323</v>
      </c>
      <c r="G7" s="161"/>
      <c r="H7" s="161"/>
      <c r="I7" s="161"/>
      <c r="J7" s="161"/>
    </row>
    <row r="8" spans="1:10" ht="25" customHeight="1">
      <c r="A8" s="605">
        <v>96120</v>
      </c>
      <c r="B8" s="605" t="s">
        <v>448</v>
      </c>
      <c r="C8" s="605" t="s">
        <v>449</v>
      </c>
      <c r="D8" s="605" t="s">
        <v>322</v>
      </c>
      <c r="E8" s="605" t="s">
        <v>322</v>
      </c>
      <c r="F8" s="605" t="s">
        <v>323</v>
      </c>
      <c r="G8" s="161"/>
      <c r="H8" s="161"/>
      <c r="I8" s="161"/>
      <c r="J8" s="161"/>
    </row>
    <row r="9" spans="1:10" ht="25" customHeight="1">
      <c r="A9" s="162" t="s">
        <v>143</v>
      </c>
      <c r="B9" s="161"/>
      <c r="C9" s="161"/>
      <c r="D9" s="161"/>
      <c r="E9" s="161"/>
      <c r="F9" s="161"/>
      <c r="G9" s="161"/>
      <c r="H9" s="161"/>
      <c r="I9" s="161"/>
      <c r="J9" s="161"/>
    </row>
    <row r="10" spans="1:10" ht="48.75" customHeight="1" thickBot="1">
      <c r="A10" s="450" t="s">
        <v>164</v>
      </c>
      <c r="B10" s="451" t="s">
        <v>325</v>
      </c>
      <c r="C10" s="451" t="s">
        <v>531</v>
      </c>
      <c r="D10" s="447" t="s">
        <v>326</v>
      </c>
      <c r="E10" s="447" t="s">
        <v>327</v>
      </c>
      <c r="F10" s="447" t="s">
        <v>328</v>
      </c>
      <c r="G10" s="447" t="s">
        <v>329</v>
      </c>
      <c r="H10" s="447" t="s">
        <v>330</v>
      </c>
      <c r="I10" s="447" t="s">
        <v>165</v>
      </c>
      <c r="J10" s="448" t="s">
        <v>591</v>
      </c>
    </row>
    <row r="11" spans="1:10" ht="25" customHeight="1">
      <c r="A11" s="444">
        <v>95646</v>
      </c>
      <c r="B11" s="444" t="s">
        <v>450</v>
      </c>
      <c r="C11" s="444" t="s">
        <v>449</v>
      </c>
      <c r="D11" s="444" t="s">
        <v>322</v>
      </c>
      <c r="E11" s="453">
        <v>0</v>
      </c>
      <c r="F11" s="453">
        <v>0</v>
      </c>
      <c r="G11" s="444" t="s">
        <v>55</v>
      </c>
      <c r="H11" s="453">
        <v>0</v>
      </c>
      <c r="I11" s="453">
        <v>0</v>
      </c>
      <c r="J11" s="444" t="s">
        <v>323</v>
      </c>
    </row>
    <row r="12" spans="1:10" ht="25" customHeight="1">
      <c r="A12" s="452">
        <v>96120</v>
      </c>
      <c r="B12" s="452" t="s">
        <v>448</v>
      </c>
      <c r="C12" s="452" t="s">
        <v>449</v>
      </c>
      <c r="D12" s="452" t="s">
        <v>322</v>
      </c>
      <c r="E12" s="454">
        <v>0</v>
      </c>
      <c r="F12" s="454">
        <v>0</v>
      </c>
      <c r="G12" s="454">
        <v>0</v>
      </c>
      <c r="H12" s="454">
        <v>0</v>
      </c>
      <c r="I12" s="454">
        <v>0</v>
      </c>
      <c r="J12" s="452" t="s">
        <v>323</v>
      </c>
    </row>
    <row r="13" spans="1:10">
      <c r="A13" s="600"/>
      <c r="B13" s="600"/>
      <c r="C13" s="600"/>
      <c r="D13" s="600"/>
      <c r="E13" s="600"/>
      <c r="F13" s="600"/>
      <c r="G13" s="600"/>
      <c r="H13" s="600"/>
      <c r="I13" s="600"/>
      <c r="J13" s="600"/>
    </row>
    <row r="14" spans="1:10">
      <c r="A14" s="600"/>
      <c r="B14" s="600"/>
      <c r="C14" s="600"/>
      <c r="D14" s="600"/>
      <c r="E14" s="600"/>
      <c r="F14" s="600"/>
      <c r="G14" s="600"/>
      <c r="H14" s="600"/>
      <c r="I14" s="600"/>
      <c r="J14" s="600"/>
    </row>
    <row r="15" spans="1:10">
      <c r="A15" s="514" t="s">
        <v>548</v>
      </c>
    </row>
    <row r="22" spans="11:11">
      <c r="K22" s="104"/>
    </row>
    <row r="99" spans="10:14">
      <c r="J99" s="83"/>
      <c r="K99" s="83"/>
      <c r="L99" s="83"/>
      <c r="M99" s="83"/>
      <c r="N99" s="83"/>
    </row>
    <row r="100" spans="10:14">
      <c r="J100" s="83"/>
      <c r="K100" s="83"/>
      <c r="L100" s="83"/>
      <c r="M100" s="83"/>
      <c r="N100" s="83"/>
    </row>
    <row r="101" spans="10:14">
      <c r="J101" s="83"/>
      <c r="K101" s="83"/>
      <c r="L101" s="83"/>
      <c r="M101" s="83"/>
      <c r="N101" s="83"/>
    </row>
    <row r="102" spans="10:14">
      <c r="J102" s="83"/>
      <c r="K102" s="83"/>
      <c r="L102" s="83"/>
      <c r="M102" s="83"/>
      <c r="N102" s="83"/>
    </row>
    <row r="103" spans="10:14">
      <c r="J103" s="83"/>
      <c r="K103" s="83"/>
      <c r="L103" s="83"/>
      <c r="M103" s="83"/>
      <c r="N103" s="83"/>
    </row>
    <row r="104" spans="10:14">
      <c r="J104" s="83"/>
      <c r="K104" s="83"/>
      <c r="L104" s="83"/>
      <c r="M104" s="83"/>
      <c r="N104" s="83"/>
    </row>
    <row r="105" spans="10:14">
      <c r="J105" s="83"/>
      <c r="K105" s="83"/>
      <c r="L105" s="83"/>
      <c r="M105" s="83"/>
      <c r="N105" s="83"/>
    </row>
    <row r="106" spans="10:14">
      <c r="J106" s="83"/>
      <c r="K106" s="83"/>
      <c r="L106" s="83"/>
      <c r="M106" s="83"/>
      <c r="N106" s="83"/>
    </row>
    <row r="107" spans="10:14">
      <c r="J107" s="83"/>
      <c r="K107" s="83"/>
      <c r="L107" s="83"/>
      <c r="M107" s="83"/>
      <c r="N107" s="83"/>
    </row>
    <row r="108" spans="10:14">
      <c r="J108" s="83"/>
      <c r="K108" s="83"/>
      <c r="L108" s="83"/>
      <c r="M108" s="83"/>
      <c r="N108" s="83"/>
    </row>
    <row r="109" spans="10:14">
      <c r="J109" s="83"/>
      <c r="K109" s="83"/>
      <c r="L109" s="83"/>
      <c r="M109" s="83"/>
      <c r="N109" s="83"/>
    </row>
    <row r="110" spans="10:14">
      <c r="J110" s="83"/>
      <c r="K110" s="83"/>
      <c r="L110" s="83"/>
      <c r="M110" s="83"/>
      <c r="N110" s="83"/>
    </row>
    <row r="111" spans="10:14">
      <c r="J111" s="83"/>
      <c r="K111" s="83"/>
      <c r="L111" s="83"/>
      <c r="M111" s="83"/>
      <c r="N111" s="83"/>
    </row>
    <row r="112" spans="10:14">
      <c r="J112" s="83"/>
      <c r="K112" s="83"/>
      <c r="L112" s="83"/>
      <c r="M112" s="83"/>
      <c r="N112" s="83"/>
    </row>
    <row r="113" spans="7:14">
      <c r="J113" s="83"/>
      <c r="K113" s="83"/>
      <c r="L113" s="83"/>
      <c r="M113" s="83"/>
      <c r="N113" s="83"/>
    </row>
    <row r="114" spans="7:14" ht="16">
      <c r="G114" s="105" t="s">
        <v>329</v>
      </c>
      <c r="H114" s="105" t="s">
        <v>330</v>
      </c>
      <c r="I114" s="105" t="s">
        <v>165</v>
      </c>
      <c r="J114" s="105" t="s">
        <v>331</v>
      </c>
      <c r="K114" s="83"/>
      <c r="L114" s="83"/>
      <c r="M114" s="83"/>
      <c r="N114" s="83"/>
    </row>
    <row r="115" spans="7:14">
      <c r="G115" s="106" t="s">
        <v>55</v>
      </c>
      <c r="H115" s="106" t="s">
        <v>55</v>
      </c>
      <c r="I115" s="106" t="s">
        <v>55</v>
      </c>
      <c r="J115" s="106" t="s">
        <v>323</v>
      </c>
      <c r="K115" s="83"/>
      <c r="L115" s="83"/>
      <c r="M115" s="83"/>
      <c r="N115" s="83"/>
    </row>
    <row r="116" spans="7:14">
      <c r="G116" s="106" t="s">
        <v>55</v>
      </c>
      <c r="H116" s="106" t="s">
        <v>55</v>
      </c>
      <c r="I116" s="106" t="s">
        <v>55</v>
      </c>
      <c r="J116" s="106" t="s">
        <v>332</v>
      </c>
      <c r="K116" s="83"/>
      <c r="L116" s="83"/>
      <c r="M116" s="83"/>
      <c r="N116" s="83"/>
    </row>
    <row r="117" spans="7:14">
      <c r="G117" s="106" t="s">
        <v>55</v>
      </c>
      <c r="H117" s="106" t="s">
        <v>55</v>
      </c>
      <c r="I117" s="106" t="s">
        <v>55</v>
      </c>
      <c r="J117" s="106" t="s">
        <v>324</v>
      </c>
    </row>
    <row r="118" spans="7:14">
      <c r="G118" s="106" t="s">
        <v>55</v>
      </c>
      <c r="H118" s="106" t="s">
        <v>55</v>
      </c>
      <c r="I118" s="106" t="s">
        <v>55</v>
      </c>
      <c r="J118" s="106" t="s">
        <v>323</v>
      </c>
    </row>
    <row r="119" spans="7:14">
      <c r="G119" s="106" t="s">
        <v>55</v>
      </c>
      <c r="H119" s="106" t="s">
        <v>322</v>
      </c>
      <c r="I119" s="106" t="s">
        <v>55</v>
      </c>
      <c r="J119" s="106" t="s">
        <v>323</v>
      </c>
    </row>
    <row r="120" spans="7:14">
      <c r="G120" s="106" t="s">
        <v>55</v>
      </c>
      <c r="H120" s="106" t="s">
        <v>55</v>
      </c>
      <c r="I120" s="106" t="s">
        <v>55</v>
      </c>
      <c r="J120" s="106" t="s">
        <v>323</v>
      </c>
    </row>
    <row r="121" spans="7:14">
      <c r="G121" s="106" t="s">
        <v>55</v>
      </c>
      <c r="H121" s="106" t="s">
        <v>55</v>
      </c>
      <c r="I121" s="106" t="s">
        <v>55</v>
      </c>
      <c r="J121" s="106" t="s">
        <v>333</v>
      </c>
    </row>
    <row r="122" spans="7:14">
      <c r="G122" s="106" t="s">
        <v>55</v>
      </c>
      <c r="H122" s="106" t="s">
        <v>55</v>
      </c>
      <c r="I122" s="106" t="s">
        <v>55</v>
      </c>
      <c r="J122" s="106" t="s">
        <v>323</v>
      </c>
    </row>
    <row r="123" spans="7:14">
      <c r="G123" s="106" t="s">
        <v>55</v>
      </c>
      <c r="H123" s="106" t="s">
        <v>55</v>
      </c>
      <c r="I123" s="106" t="s">
        <v>322</v>
      </c>
      <c r="J123" s="106" t="s">
        <v>323</v>
      </c>
    </row>
    <row r="124" spans="7:14">
      <c r="G124" s="106" t="s">
        <v>55</v>
      </c>
      <c r="H124" s="106" t="s">
        <v>55</v>
      </c>
      <c r="I124" s="106" t="s">
        <v>322</v>
      </c>
      <c r="J124" s="106" t="s">
        <v>323</v>
      </c>
    </row>
    <row r="125" spans="7:14">
      <c r="G125" s="106" t="s">
        <v>55</v>
      </c>
      <c r="H125" s="106" t="s">
        <v>55</v>
      </c>
      <c r="I125" s="106" t="s">
        <v>55</v>
      </c>
      <c r="J125" s="106" t="s">
        <v>334</v>
      </c>
    </row>
    <row r="126" spans="7:14">
      <c r="G126" s="106" t="s">
        <v>55</v>
      </c>
      <c r="H126" s="106" t="s">
        <v>55</v>
      </c>
      <c r="I126" s="106" t="s">
        <v>55</v>
      </c>
      <c r="J126" s="106" t="s">
        <v>323</v>
      </c>
    </row>
    <row r="127" spans="7:14">
      <c r="G127" s="106" t="s">
        <v>55</v>
      </c>
      <c r="H127" s="106" t="s">
        <v>55</v>
      </c>
      <c r="I127" s="106" t="s">
        <v>322</v>
      </c>
      <c r="J127" s="106" t="s">
        <v>335</v>
      </c>
    </row>
    <row r="128" spans="7:14">
      <c r="G128" s="106" t="s">
        <v>55</v>
      </c>
      <c r="H128" s="106" t="s">
        <v>322</v>
      </c>
      <c r="I128" s="106" t="s">
        <v>322</v>
      </c>
      <c r="J128" s="106" t="s">
        <v>336</v>
      </c>
    </row>
    <row r="129" spans="7:10">
      <c r="G129" s="106" t="s">
        <v>55</v>
      </c>
      <c r="H129" s="106" t="s">
        <v>55</v>
      </c>
      <c r="I129" s="106" t="s">
        <v>55</v>
      </c>
      <c r="J129" s="106" t="s">
        <v>323</v>
      </c>
    </row>
    <row r="130" spans="7:10">
      <c r="G130" s="106" t="s">
        <v>55</v>
      </c>
      <c r="H130" s="106" t="s">
        <v>55</v>
      </c>
      <c r="I130" s="106" t="s">
        <v>55</v>
      </c>
      <c r="J130" s="106" t="s">
        <v>323</v>
      </c>
    </row>
    <row r="131" spans="7:10">
      <c r="G131" s="106" t="s">
        <v>55</v>
      </c>
      <c r="H131" s="106" t="s">
        <v>55</v>
      </c>
      <c r="I131" s="106" t="s">
        <v>55</v>
      </c>
      <c r="J131" s="106" t="s">
        <v>323</v>
      </c>
    </row>
  </sheetData>
  <dataValidations count="21">
    <dataValidation allowBlank="1" showInputMessage="1" showErrorMessage="1" prompt="THIS SHEET CONTAIN 2 TABLE .TABLE 13 BEGINS FROM CELL A6 ANT ENDS AT CELL F8 ,TABLE 14 BEGINS FROM CELL A11 AND ENDS AT J12" sqref="A1" xr:uid="{DA4ECDA9-2AFC-4738-AEF3-BBF3C99CAE77}"/>
    <dataValidation allowBlank="1" showInputMessage="1" showErrorMessage="1" prompt="DDS Data on People with Developmental Disabilites by Zip Code " sqref="A2" xr:uid="{FE255706-AAA9-4D65-91D5-27D1BF44EA60}"/>
    <dataValidation allowBlank="1" showInputMessage="1" showErrorMessage="1" prompt="Source: Department of Developmental Services" sqref="A3" xr:uid="{AE0A9AE3-A8D4-4F95-94EF-745C4E545250}"/>
    <dataValidation allowBlank="1" showInputMessage="1" showErrorMessage="1" prompt="Disability_SB812-Table 13" sqref="A5" xr:uid="{2ACA865D-55E5-48B8-996F-9DB32DD0B804}"/>
    <dataValidation allowBlank="1" showInputMessage="1" showErrorMessage="1" prompt="DDS Data on People with Developmental Disabilites by Zip Code   Table 13 data table heading Zip   " sqref="A6" xr:uid="{C055AEAE-AE48-498B-9521-F618938E87D0}"/>
    <dataValidation allowBlank="1" showInputMessage="1" showErrorMessage="1" prompt="DDS Data on People with Developmental Disabilites by Zip Code      Table 13  data table heading City " sqref="B6" xr:uid="{177C3F7C-CFA5-489A-92AD-24189DA42BB4}"/>
    <dataValidation allowBlank="1" showInputMessage="1" showErrorMessage="1" prompt="DDS Data on People with Developmental Disabilites by Zip Code  Table 13 data table heading Country" sqref="C6" xr:uid="{E1256549-583F-407A-B9DC-4338CB7C9C63}"/>
    <dataValidation allowBlank="1" showInputMessage="1" showErrorMessage="1" prompt="DDS Data on People with Developmental Disabilites by Zip Code  Table 13 data table heading 00-17 yrs." sqref="D6" xr:uid="{CABE08C8-6E87-4C1C-A2E2-BFA3D8568DB7}"/>
    <dataValidation allowBlank="1" showInputMessage="1" showErrorMessage="1" prompt="DDS Data on People with Developmental Disabilites by Zip Code  Table 13 data table heading  18+ yrs." sqref="E6" xr:uid="{8F783596-61A8-437D-9DEF-01854BD472E6}"/>
    <dataValidation allowBlank="1" showInputMessage="1" showErrorMessage="1" prompt="DDS Data on People with Developmental Disabilites by Zip Code   Table 13 data table heading Total Age " sqref="F6" xr:uid="{8A92936F-C28E-46F5-9BF9-8D0F6B4180D6}"/>
    <dataValidation allowBlank="1" showInputMessage="1" showErrorMessage="1" prompt="Disability_SB812 -Table 14 " sqref="A9" xr:uid="{4FF99E57-AEEC-4CFF-928A-20E7382F07E0}"/>
    <dataValidation allowBlank="1" showInputMessage="1" showErrorMessage="1" prompt="DDS Data on People with Developmental Disabilites by Zip Code -Table 14  Data table heading Zip" sqref="A10" xr:uid="{4A4D01E7-054F-4676-9924-BD0535D80CAE}"/>
    <dataValidation allowBlank="1" showInputMessage="1" showErrorMessage="1" prompt="DDS Data on People with Developmental Disabilites by Zip Code -Table 14  data table heading City" sqref="B10" xr:uid="{22BCAA99-7FF7-4B88-8603-DA9834F12A8C}"/>
    <dataValidation allowBlank="1" showInputMessage="1" showErrorMessage="1" prompt="DDS Data on People with Developmental Disabilites by Zip Code  Table-14  data table heading Country" sqref="C10" xr:uid="{2C35C127-1F62-499C-9A0D-4B64C59CFD57}"/>
    <dataValidation allowBlank="1" showInputMessage="1" showErrorMessage="1" prompt="DDS Data on People with Developmental Disabilites by Zip Code  Table-14  data table heading Home of Parent/Family/Guardian" sqref="D10" xr:uid="{F1708B90-EA28-4209-A9EF-BD3782DAC968}"/>
    <dataValidation allowBlank="1" showInputMessage="1" showErrorMessage="1" prompt="DDS Data on People with Developmental Disabilites by Zip Code  Table-14  data table heading  Independent /Supported Living" sqref="E10" xr:uid="{589E8B2A-A624-46D2-97F2-BF301049B4BC}"/>
    <dataValidation allowBlank="1" showInputMessage="1" showErrorMessage="1" prompt="DDS Data on People with Developmental Disabilites by Zip Code  Table-14  data table heading Community Care Facility" sqref="F10" xr:uid="{9367CF67-6BB8-47F1-8DEA-270B43EB1A1C}"/>
    <dataValidation allowBlank="1" showInputMessage="1" showErrorMessage="1" prompt="DDS Data on People with Developmental Disabilites by Zip Code  Table-14  data table heading Foster/Family Home" sqref="H10" xr:uid="{7DD24385-5485-4FE9-B832-FE6C7C274A93}"/>
    <dataValidation allowBlank="1" showInputMessage="1" showErrorMessage="1" prompt="DDS Data on People with Developmental Disabilites by Zip Code  Table-14  data table heading Intermediate Care Facility" sqref="G10" xr:uid="{816BFF13-8513-467C-9164-E359AB7E42A6}"/>
    <dataValidation allowBlank="1" showInputMessage="1" showErrorMessage="1" prompt="DDS Data on People with Developmental Disabilites by Zip Code  Table-14  data table heading Other" sqref="I10" xr:uid="{83B2CF6D-1A5D-437A-BBBE-FAAC221E8732}"/>
    <dataValidation allowBlank="1" showInputMessage="1" showErrorMessage="1" prompt="DDS Data on People with Developmental Disabilites by Zip Code  Table-14  data table heading Total  Receives" sqref="J10" xr:uid="{AF934C4C-41B2-4C40-BC55-CC58E018AD78}"/>
  </dataValidations>
  <hyperlinks>
    <hyperlink ref="A4" r:id="rId1" xr:uid="{00000000-0004-0000-0800-000000000000}"/>
  </hyperlinks>
  <pageMargins left="0.7" right="0.7" top="0.75" bottom="0.75" header="0.3" footer="0.3"/>
  <pageSetup scale="51" orientation="portrait" r:id="rId2"/>
  <headerFooter>
    <oddHeader>&amp;L6th Cycle Housing Element Data Package&amp;CAlpine County and the Cities Within</oddHeader>
    <oddFooter>&amp;LHCD-Housing Policy Division (HPD)&amp;CPage &amp;P&amp;R&amp;D</oddFooter>
  </headerFooter>
  <rowBreaks count="1" manualBreakCount="1">
    <brk id="92" max="16383" man="1"/>
  </rowBreaks>
  <ignoredErrors>
    <ignoredError sqref="G11" numberStoredAsText="1"/>
  </ignoredErrors>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Index</vt:lpstr>
      <vt:lpstr>Population</vt:lpstr>
      <vt:lpstr>Employment</vt:lpstr>
      <vt:lpstr>Overcrowding</vt:lpstr>
      <vt:lpstr>Overpayment</vt:lpstr>
      <vt:lpstr>Households</vt:lpstr>
      <vt:lpstr>Housing Stock</vt:lpstr>
      <vt:lpstr>Disability</vt:lpstr>
      <vt:lpstr>Disability_SB812</vt:lpstr>
      <vt:lpstr>Farm Workers</vt:lpstr>
      <vt:lpstr>Homeless</vt:lpstr>
      <vt:lpstr> Assisted Units</vt:lpstr>
      <vt:lpstr>Projected Needs</vt:lpstr>
      <vt:lpstr>DOF E5</vt:lpstr>
      <vt:lpstr>' Assisted Units'!Print_Area</vt:lpstr>
      <vt:lpstr>Disability!Print_Area</vt:lpstr>
      <vt:lpstr>Disability_SB812!Print_Area</vt:lpstr>
      <vt:lpstr>Employment!Print_Area</vt:lpstr>
      <vt:lpstr>'Farm Workers'!Print_Area</vt:lpstr>
      <vt:lpstr>Homeless!Print_Area</vt:lpstr>
      <vt:lpstr>Households!Print_Area</vt:lpstr>
      <vt:lpstr>'Housing Stock'!Print_Area</vt:lpstr>
      <vt:lpstr>Index!Print_Area</vt:lpstr>
      <vt:lpstr>Overcrowding!Print_Area</vt:lpstr>
      <vt:lpstr>Overpayment!Print_Area</vt:lpstr>
      <vt:lpstr>Population!Print_Area</vt:lpstr>
      <vt:lpstr>'Projected Needs'!Print_Area</vt:lpstr>
      <vt:lpstr>' Assisted Units'!Print_Titles</vt:lpstr>
      <vt:lpstr>Disability_SB812!Print_Titles</vt:lpstr>
      <vt:lpstr>Employment!Print_Titles</vt:lpstr>
      <vt:lpstr>Households!Print_Titles</vt:lpstr>
      <vt:lpstr>Overcrowding!Print_Titles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Alpine County Data Package</dc:title>
  <dc:subject>Alpine County Data Package</dc:subject>
  <dc:creator/>
  <cp:keywords/>
  <dc:description/>
  <cp:lastModifiedBy/>
  <dcterms:created xsi:type="dcterms:W3CDTF">2006-09-16T00:00:00Z</dcterms:created>
  <dcterms:modified xsi:type="dcterms:W3CDTF">2020-09-23T16:51:34Z</dcterms:modified>
  <cp:category/>
</cp:coreProperties>
</file>