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omments1.xml" ContentType="application/vnd.openxmlformats-officedocument.spreadsheetml.comments+xml"/>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DFA\Projects\Project Fiscal\Misc\Specialist Tasks\AMC Master Forms\"/>
    </mc:Choice>
  </mc:AlternateContent>
  <bookViews>
    <workbookView xWindow="0" yWindow="0" windowWidth="28800" windowHeight="11775"/>
  </bookViews>
  <sheets>
    <sheet name="Other Programs Supp Serv Costs" sheetId="2" r:id="rId1"/>
    <sheet name="VHHP Supportive Services Costs" sheetId="1" r:id="rId2"/>
  </sheets>
  <externalReferences>
    <externalReference r:id="rId3"/>
  </externalReferences>
  <definedNames>
    <definedName name="Access_Road_Maintenance">'[1]Drop Down'!$Y$3:$Y$5</definedName>
    <definedName name="Applicant_Role">'[1]Drop Down'!$P$3:$P$10</definedName>
    <definedName name="AssemblyDistrictCode">'[1]Drop Down'!$S$3:$S$84</definedName>
    <definedName name="Beds">'[1]Drop Down'!$AH$3:$AH$10</definedName>
    <definedName name="CalHFA_Application_Type">'[1]Drop Down'!$D$3:$D$7</definedName>
    <definedName name="CalHFArents">'[1]Rents '!$Z$25:$AF$25</definedName>
    <definedName name="CongressionalDistrictCode">'[1]Drop Down'!$T$3:$T$58</definedName>
    <definedName name="County">'[1]Drop Down'!$J$3:$J$60</definedName>
    <definedName name="Development__Type">'[1]Drop Down'!$M$3:$M$9</definedName>
    <definedName name="Fed_Min_Set">'[1]Drop Down'!$B$3:$B$7</definedName>
    <definedName name="FORM_OF_ENTITY">'[1]Drop Down'!$V$3:$V$14</definedName>
    <definedName name="HCD_Funding">'[1]Drop Down'!$R$3:$R$17</definedName>
    <definedName name="Income_Limit">'[1]Drop Down'!$AF$3:$AF$15</definedName>
    <definedName name="Interest_Rate_Type">'[1]Drop Down'!$AK$3:$AK$9</definedName>
    <definedName name="Layout">'[1]Drop Down'!$Z$3:$Z$5</definedName>
    <definedName name="Lease_Terms">'[1]Drop Down'!$AB$3:$AB$6</definedName>
    <definedName name="Multiple_Parcels?">'[1]Drop Down'!$Q$3:$Q$7</definedName>
    <definedName name="Occupancy">'[1]Drop Down'!$N$3:$N$10</definedName>
    <definedName name="Otherrents">'[1]Rents '!$A$135:$G$145</definedName>
    <definedName name="Owner_or_Tenant_paid_utilities">'[1]Drop Down'!$AE$3:$AE$6</definedName>
    <definedName name="Partner_or_Member_Role">'[1]Drop Down'!$W$3:$W$9</definedName>
    <definedName name="Pool">'[1]Drop Down'!$L$3:$L$7</definedName>
    <definedName name="_xlnm.Print_Area" localSheetId="0">'Other Programs Supp Serv Costs'!$A$1:$AL$38</definedName>
    <definedName name="_xlnm.Print_Area" localSheetId="1">'VHHP Supportive Services Costs'!$A$1:$AL$31</definedName>
    <definedName name="Relocation_Req_d?">'[1]Drop Down'!$I$3:$I$7</definedName>
    <definedName name="Rent_Limit">'[1]Drop Down'!$AG$3:$AG$6</definedName>
    <definedName name="Repayment_Terms_Type">'[1]Drop Down'!$AJ$3:$AJ$14</definedName>
    <definedName name="Required_Payment">'[1]Drop Down'!$AI$3:$AI$8</definedName>
    <definedName name="SD_Dropdown_148_Name" hidden="1">[1]SD_Dropdowns!$C$2:$C$41</definedName>
    <definedName name="SD_Dropdown_152_Name" hidden="1">[1]SD_Dropdowns!$G$2:$G$53</definedName>
    <definedName name="SD_Dropdown_7_Name" hidden="1">[1]SD_Dropdowns!$E$2:$E$82</definedName>
    <definedName name="SD_Dropdown_86_Name" hidden="1">[1]SD_Dropdowns!$A$2:$A$53</definedName>
    <definedName name="SenateDistrictCode">'[1]Drop Down'!$U$3:$U$45</definedName>
    <definedName name="Site_Control">'[1]Drop Down'!$X$3:$X$11</definedName>
    <definedName name="State_Set_Aside">'[1]Drop Down'!$G$3:$G$15</definedName>
    <definedName name="TCAC_Application_Type">'[1]Drop Down'!$C$3:$C$7</definedName>
    <definedName name="TCAC_Geographical_Area">'[1]Drop Down'!$H$3:$H$14</definedName>
    <definedName name="TCAC_Housing_Type">'[1]Drop Down'!$F$3:$F$8</definedName>
    <definedName name="TCAC_Type_Housing">'[1]Drop Down'!$O$3:$O$11</definedName>
    <definedName name="TCACrents">'[1]Rents '!$Z$32:$AF$41</definedName>
    <definedName name="Tenure_Type">'[1]Drop Down'!$E$3:$E$6</definedName>
    <definedName name="Type_of_Utility">'[1]Drop Down'!$AC$3:$AC$7</definedName>
    <definedName name="Type_of_Utility_2">'[1]Drop Down'!$AD$3:$AD$7</definedName>
    <definedName name="Unit_Size">'[1]Drop Down'!$AA$3:$AA$10</definedName>
    <definedName name="wrn.Board._.Commitment._.Package." hidden="1">{"Project Summary",#N/A,FALSE,"Project Summary";"Rent Summary",#N/A,FALSE,"Rent Summary";"Operating Budget Detail",#N/A,FALSE,"Operations";"Operating Budget Summary",#N/A,FALSE,"Operations";"Sources and Uses",#N/A,FALSE,"Sources &amp; Uses";"Cash Flow",#N/A,FALSE,"Cash Flow"}</definedName>
    <definedName name="wrn.Cash._.Flow." hidden="1">{"Cash Flow",#N/A,FALSE,"Cash Flow"}</definedName>
    <definedName name="wrn.Construction._.Draws." hidden="1">{"Construction Draws",#N/A,FALSE,"Hard Cost Breakdown";"Hard Cost Disbursement Summary",#N/A,FALSE,"Hard Cost Breakdown"}</definedName>
    <definedName name="wrn.Construction._.Sources._.and._.Uses." hidden="1">{"Sources and Uses - Construction",#N/A,FALSE,"Construction S &amp; U"}</definedName>
    <definedName name="wrn.Exhibit._.D._.to._.Constr.._.Loan._.Agmt." hidden="1">{"Construction Sources &amp; Uses Ex. D",#N/A,FALSE,"Construction S &amp; U"}</definedName>
    <definedName name="wrn.Input._.Information." hidden="1">{"Input Pages 1 and 2",#N/A,FALSE,"Input";"Input Pages 3 and 4",#N/A,FALSE,"Input"}</definedName>
    <definedName name="wrn.Operating._.Budget." hidden="1">{"Operating Budget Detail",#N/A,FALSE,"Operations"}</definedName>
    <definedName name="wrn.Perm._.Sources._.and._.Uses." hidden="1">{"Sources and Uses with Eligible Basis",#N/A,FALSE,"Sources &amp; Uses";"Disbursement Schedule",#N/A,FALSE,"Sources &amp; Uses"}</definedName>
    <definedName name="wrn.Rent._.Calcs." hidden="1">{"Rent Calcs - all rents and two subsidies",#N/A,FALSE,"Rent Calcs";"Income Limits and Maximum Rents",#N/A,FALSE,"Rent Calcs"}</definedName>
    <definedName name="wrn.Rent._.Summary." hidden="1">{"Rent Summary",#N/A,FALSE,"Rent Summary";"Regulated Units by Agency",#N/A,FALSE,"Rent Calcs";"Rent Calcs - all rents and two subsidies",#N/A,FALSE,"Rent Calcs";"Rent Calcs - CalHFA and TCAC",#N/A,FALSE,"Rent Calcs";"Rent Calcs - HUD Income Limits and Rents",#N/A,FALSE,"Rent Calcs"}</definedName>
    <definedName name="wrn.Sources._.and._.Uses." hidden="1">{"Sources and Uses",#N/A,FALSE,"Sources &amp; Uses";"Construction Sources &amp; Uses Ex. D",#N/A,FALSE,"Sources &amp; Uses"}</definedName>
    <definedName name="wrn.Subsidy._.Costs._.to._.CalHFA." hidden="1">{"Subsidy",#N/A,FALSE,"Subisdy"}</definedName>
    <definedName name="wrn.TEFRA._.INFO." hidden="1">{"TEFRA INFO",#N/A,FALSE,"Input"}</definedName>
    <definedName name="wrn.Underwriting._.View."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Yes_No">'[1]Drop Down'!$K$3:$K$4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8" i="1" l="1"/>
  <c r="AK2" i="2" l="1"/>
  <c r="AS4" i="1" l="1"/>
  <c r="AS5" i="1" s="1"/>
  <c r="AT4" i="1"/>
  <c r="AT5" i="1" s="1"/>
  <c r="AU4" i="1"/>
  <c r="AU5" i="1" s="1"/>
  <c r="AR4" i="1"/>
  <c r="AR5" i="1" s="1"/>
  <c r="AU4" i="2"/>
  <c r="AU5" i="2" s="1"/>
  <c r="AU6" i="2" s="1"/>
  <c r="AU7" i="2" s="1"/>
  <c r="AU8" i="2" s="1"/>
  <c r="AU9" i="2" s="1"/>
  <c r="AU10" i="2" s="1"/>
  <c r="AU11" i="2" s="1"/>
  <c r="AU12" i="2" s="1"/>
  <c r="AU13" i="2" s="1"/>
  <c r="AU14" i="2" s="1"/>
  <c r="AU15" i="2" s="1"/>
  <c r="AU16" i="2" s="1"/>
  <c r="AU17" i="2" s="1"/>
  <c r="AU18" i="2" s="1"/>
  <c r="AU19" i="2" s="1"/>
  <c r="AU20" i="2" s="1"/>
  <c r="AT4" i="2"/>
  <c r="AT5" i="2" s="1"/>
  <c r="AT6" i="2" s="1"/>
  <c r="AT7" i="2" s="1"/>
  <c r="AT8" i="2" s="1"/>
  <c r="AT9" i="2" s="1"/>
  <c r="AT10" i="2" s="1"/>
  <c r="AT11" i="2" s="1"/>
  <c r="AT12" i="2" s="1"/>
  <c r="AT13" i="2" s="1"/>
  <c r="AT14" i="2" s="1"/>
  <c r="AT15" i="2" s="1"/>
  <c r="AT16" i="2" s="1"/>
  <c r="AT17" i="2" s="1"/>
  <c r="AT18" i="2" s="1"/>
  <c r="AT19" i="2" s="1"/>
  <c r="AT20" i="2" s="1"/>
  <c r="AS4" i="2"/>
  <c r="AS5" i="2" s="1"/>
  <c r="AS6" i="2" s="1"/>
  <c r="AS7" i="2" s="1"/>
  <c r="AS8" i="2" s="1"/>
  <c r="AS9" i="2" s="1"/>
  <c r="AS10" i="2" s="1"/>
  <c r="AS11" i="2" s="1"/>
  <c r="AS12" i="2" s="1"/>
  <c r="AS13" i="2" s="1"/>
  <c r="AS14" i="2" s="1"/>
  <c r="AS15" i="2" s="1"/>
  <c r="AS16" i="2" s="1"/>
  <c r="AS17" i="2" s="1"/>
  <c r="AS18" i="2" s="1"/>
  <c r="AS19" i="2" s="1"/>
  <c r="AS20" i="2" s="1"/>
  <c r="AR4" i="2"/>
  <c r="AR5" i="2" s="1"/>
  <c r="AR6" i="2" s="1"/>
  <c r="AR7" i="2" s="1"/>
  <c r="AR8" i="2" s="1"/>
  <c r="AR9" i="2" s="1"/>
  <c r="AR10" i="2" s="1"/>
  <c r="AR11" i="2" s="1"/>
  <c r="AR12" i="2" s="1"/>
  <c r="AR13" i="2" s="1"/>
  <c r="AR14" i="2" s="1"/>
  <c r="AR15" i="2" s="1"/>
  <c r="AR16" i="2" s="1"/>
  <c r="AR17" i="2" s="1"/>
  <c r="AR18" i="2" s="1"/>
  <c r="AR19" i="2" s="1"/>
  <c r="AR20" i="2" s="1"/>
  <c r="AS6" i="1" l="1"/>
  <c r="AS7" i="1" s="1"/>
  <c r="AS8" i="1" s="1"/>
  <c r="AS9" i="1" s="1"/>
  <c r="AS10" i="1" s="1"/>
  <c r="AS11" i="1" s="1"/>
  <c r="AS12" i="1" s="1"/>
  <c r="AS13" i="1" s="1"/>
  <c r="AS14" i="1" s="1"/>
  <c r="AS15" i="1" s="1"/>
  <c r="AS16" i="1" s="1"/>
  <c r="AS17" i="1" s="1"/>
  <c r="AS18" i="1" s="1"/>
  <c r="AT6" i="1"/>
  <c r="AT7" i="1" s="1"/>
  <c r="AT8" i="1" s="1"/>
  <c r="AT9" i="1" s="1"/>
  <c r="AT10" i="1" s="1"/>
  <c r="AT11" i="1" s="1"/>
  <c r="AT12" i="1" s="1"/>
  <c r="AT13" i="1" s="1"/>
  <c r="AT14" i="1" s="1"/>
  <c r="AT15" i="1" s="1"/>
  <c r="AT16" i="1" s="1"/>
  <c r="AT17" i="1" s="1"/>
  <c r="AT18" i="1" s="1"/>
  <c r="AR6" i="1"/>
  <c r="AR7" i="1" s="1"/>
  <c r="AR8" i="1" s="1"/>
  <c r="AR9" i="1" s="1"/>
  <c r="AR10" i="1" s="1"/>
  <c r="AR11" i="1" s="1"/>
  <c r="AR12" i="1" s="1"/>
  <c r="AR13" i="1" s="1"/>
  <c r="AR14" i="1" s="1"/>
  <c r="AR15" i="1" s="1"/>
  <c r="AR16" i="1" s="1"/>
  <c r="AR17" i="1" s="1"/>
  <c r="AR18" i="1" s="1"/>
  <c r="AU6" i="1"/>
  <c r="AU7" i="1" s="1"/>
  <c r="AU8" i="1" s="1"/>
  <c r="AU9" i="1" s="1"/>
  <c r="AU10" i="1" s="1"/>
  <c r="AU11" i="1" s="1"/>
  <c r="AU12" i="1" s="1"/>
  <c r="AU13" i="1" s="1"/>
  <c r="AU14" i="1" s="1"/>
  <c r="AU15" i="1" s="1"/>
  <c r="AU16" i="1" s="1"/>
  <c r="AU17" i="1" s="1"/>
  <c r="AU18" i="1" s="1"/>
  <c r="Z20" i="2"/>
  <c r="AE19" i="2"/>
  <c r="AE14" i="2"/>
  <c r="AC11" i="2"/>
  <c r="AQ6" i="2"/>
  <c r="AQ7" i="2" s="1"/>
  <c r="AQ8" i="2" s="1"/>
  <c r="AQ9" i="2" s="1"/>
  <c r="AQ10" i="2" s="1"/>
  <c r="AQ11" i="2" s="1"/>
  <c r="AQ12" i="2" s="1"/>
  <c r="AQ13" i="2" s="1"/>
  <c r="AQ14" i="2" s="1"/>
  <c r="AQ15" i="2" s="1"/>
  <c r="AQ16" i="2" s="1"/>
  <c r="AQ17" i="2" s="1"/>
  <c r="AQ18" i="2" s="1"/>
  <c r="AQ19" i="2" s="1"/>
  <c r="AQ20" i="2" s="1"/>
  <c r="AQ5" i="2"/>
  <c r="AE9" i="2" s="1"/>
  <c r="AH9" i="2" s="1"/>
  <c r="AQ4" i="2"/>
  <c r="AE10" i="2" l="1"/>
  <c r="AH10" i="2" s="1"/>
  <c r="AE8" i="2"/>
  <c r="AH8" i="2" s="1"/>
  <c r="AE7" i="2"/>
  <c r="AH7" i="2" s="1"/>
  <c r="AH11" i="2" l="1"/>
  <c r="AE20" i="2" s="1"/>
  <c r="AC13" i="1" l="1"/>
  <c r="AQ6" i="1"/>
  <c r="AQ7" i="1" l="1"/>
  <c r="AQ8" i="1" s="1"/>
  <c r="AQ9" i="1" s="1"/>
  <c r="AQ10" i="1" s="1"/>
  <c r="AQ11" i="1" s="1"/>
  <c r="AQ12" i="1" s="1"/>
  <c r="AQ13" i="1" s="1"/>
  <c r="AQ14" i="1" s="1"/>
  <c r="AQ15" i="1" s="1"/>
  <c r="AQ16" i="1" s="1"/>
  <c r="AQ17" i="1" s="1"/>
  <c r="AQ18" i="1" s="1"/>
  <c r="AE11" i="1" s="1"/>
  <c r="AH11" i="1" s="1"/>
  <c r="AE9" i="1" l="1"/>
  <c r="AH9" i="1" s="1"/>
  <c r="AE10" i="1"/>
  <c r="AH10" i="1" s="1"/>
  <c r="AE12" i="1"/>
  <c r="AH12" i="1" s="1"/>
  <c r="AH13" i="1" l="1"/>
</calcChain>
</file>

<file path=xl/comments1.xml><?xml version="1.0" encoding="utf-8"?>
<comments xmlns="http://schemas.openxmlformats.org/spreadsheetml/2006/main">
  <authors>
    <author>George Rodine</author>
    <author>Christina DiFrancesco</author>
  </authors>
  <commentList>
    <comment ref="Z1" authorId="0" shapeId="0">
      <text>
        <r>
          <rPr>
            <sz val="9"/>
            <color indexed="81"/>
            <rFont val="Tahoma"/>
            <family val="2"/>
          </rPr>
          <t xml:space="preserve">Leave blank if completing this form as part of an HCD funding application.
</t>
        </r>
      </text>
    </comment>
    <comment ref="A8" authorId="1" shapeId="0">
      <text>
        <r>
          <rPr>
            <sz val="9"/>
            <color indexed="81"/>
            <rFont val="Tahoma"/>
            <family val="2"/>
          </rPr>
          <t xml:space="preserve">This includes NPLH units targeted to Homeless or At Risk of Chronic Homelessness
</t>
        </r>
      </text>
    </comment>
    <comment ref="Z20" authorId="0" shapeId="0">
      <text>
        <r>
          <rPr>
            <sz val="9"/>
            <color indexed="81"/>
            <rFont val="Tahoma"/>
            <family val="2"/>
          </rPr>
          <t xml:space="preserve">If shaded red, budgeted supportive services costs exceed maximum costs.
</t>
        </r>
      </text>
    </comment>
  </commentList>
</comments>
</file>

<file path=xl/comments2.xml><?xml version="1.0" encoding="utf-8"?>
<comments xmlns="http://schemas.openxmlformats.org/spreadsheetml/2006/main">
  <authors>
    <author>George Rodine</author>
    <author>Christina DiFrancesco</author>
  </authors>
  <commentList>
    <comment ref="Z1" authorId="0" shapeId="0">
      <text>
        <r>
          <rPr>
            <sz val="9"/>
            <color indexed="81"/>
            <rFont val="Tahoma"/>
            <family val="2"/>
          </rPr>
          <t xml:space="preserve">Leave blank if completing this form as part of an HCD funding application.
</t>
        </r>
      </text>
    </comment>
    <comment ref="A10" authorId="1" shapeId="0">
      <text>
        <r>
          <rPr>
            <sz val="9"/>
            <color indexed="81"/>
            <rFont val="Tahoma"/>
            <family val="2"/>
          </rPr>
          <t xml:space="preserve">This includes NPLH units targeted to Homeless or At Risk of Chronic Homelessness
</t>
        </r>
      </text>
    </comment>
    <comment ref="Z18" authorId="0" shapeId="0">
      <text>
        <r>
          <rPr>
            <sz val="9"/>
            <color indexed="81"/>
            <rFont val="Tahoma"/>
            <family val="2"/>
          </rPr>
          <t xml:space="preserve">If shaded red, budgeted supportive services costs exceed maximum costs.
</t>
        </r>
      </text>
    </comment>
  </commentList>
</comments>
</file>

<file path=xl/sharedStrings.xml><?xml version="1.0" encoding="utf-8"?>
<sst xmlns="http://schemas.openxmlformats.org/spreadsheetml/2006/main" count="102" uniqueCount="66">
  <si>
    <t>8314 (e)(1)</t>
  </si>
  <si>
    <t>8314 (e)(2)</t>
  </si>
  <si>
    <t>8314 (e)(3)</t>
  </si>
  <si>
    <t>8314 (e)(4)</t>
  </si>
  <si>
    <t>Fiscal Year</t>
  </si>
  <si>
    <t>Chronic 
Homelessness</t>
  </si>
  <si>
    <t>Special Needs
Population</t>
  </si>
  <si>
    <t>Supportiv Services</t>
  </si>
  <si>
    <t>Other</t>
  </si>
  <si>
    <r>
      <rPr>
        <b/>
        <sz val="10"/>
        <rFont val="Arial"/>
        <family val="2"/>
      </rPr>
      <t>UMR  §8301(t):</t>
    </r>
    <r>
      <rPr>
        <sz val="10"/>
        <rFont val="Arial"/>
        <family val="2"/>
      </rPr>
      <t xml:space="preserve">  “</t>
    </r>
    <r>
      <rPr>
        <u/>
        <sz val="10"/>
        <rFont val="Arial"/>
        <family val="2"/>
      </rPr>
      <t>Supportive Services</t>
    </r>
    <r>
      <rPr>
        <sz val="10"/>
        <rFont val="Arial"/>
        <family val="2"/>
      </rPr>
      <t>” - social, health, educational, income support and employment services and benefits, coordination of community building and educational activities, individualized needs assessment, and individualized assistance with obtaining services and benefits.</t>
    </r>
  </si>
  <si>
    <r>
      <t>UMR  §8301(u):</t>
    </r>
    <r>
      <rPr>
        <sz val="10"/>
        <rFont val="Arial"/>
        <family val="2"/>
      </rPr>
      <t xml:space="preserve"> “</t>
    </r>
    <r>
      <rPr>
        <u/>
        <sz val="10"/>
        <rFont val="Arial"/>
        <family val="2"/>
      </rPr>
      <t>Supportive Services Costs</t>
    </r>
    <r>
      <rPr>
        <sz val="10"/>
        <rFont val="Arial"/>
        <family val="2"/>
      </rPr>
      <t>”</t>
    </r>
    <r>
      <rPr>
        <b/>
        <sz val="10"/>
        <rFont val="Arial"/>
        <family val="2"/>
      </rPr>
      <t xml:space="preserve"> - </t>
    </r>
    <r>
      <rPr>
        <sz val="10"/>
        <rFont val="Arial"/>
        <family val="2"/>
      </rPr>
      <t>the costs of providing tenants service coordination, case management, and direct resident and Supportive Services. It includes: (1) the cost of providing tenants with information on and referral to social, health, educational, income support and employment services and benefits, coordination of community building and educational activities, individualized needs assessment, and individualized assistance with obtaining services and benefits; (2) salaries, benefits, contracted services, telecommunication expenses, travel costs, supplies, office expenses, staff training, maintenance of on-site equipment used in services programs, such as computer labs, incidental costs related to resident events, and other similar costs approved by the Department.</t>
    </r>
  </si>
  <si>
    <t>A. Supportive Services Units:</t>
  </si>
  <si>
    <t>Total Units</t>
  </si>
  <si>
    <t>Max PUPY Expense</t>
  </si>
  <si>
    <t>Max Costs</t>
  </si>
  <si>
    <t>(5) Maximum Supportive Services Costs</t>
  </si>
  <si>
    <t>(1)</t>
  </si>
  <si>
    <t>(2)</t>
  </si>
  <si>
    <t>On-Site Services Coordinator Salaries</t>
  </si>
  <si>
    <t>(3)</t>
  </si>
  <si>
    <t>On-Site other Supportive Services Staff Salaries</t>
  </si>
  <si>
    <t>(4)</t>
  </si>
  <si>
    <t>Other Supportive Services Costs: (specify)</t>
  </si>
  <si>
    <t>(5)</t>
  </si>
  <si>
    <t>(6)</t>
  </si>
  <si>
    <t>(7)</t>
  </si>
  <si>
    <t xml:space="preserve">  Total Budgeted Supportive Services Costs</t>
  </si>
  <si>
    <t>~ For Official HCD Use Only ~</t>
  </si>
  <si>
    <t>Approved</t>
  </si>
  <si>
    <t>Date</t>
  </si>
  <si>
    <r>
      <t xml:space="preserve">Comments: </t>
    </r>
    <r>
      <rPr>
        <i/>
        <sz val="10"/>
        <rFont val="Arial"/>
        <family val="2"/>
      </rPr>
      <t>Occupancy and Fiscal Asset Managers are to enter comments, if any, here.</t>
    </r>
  </si>
  <si>
    <t>Project Name:</t>
  </si>
  <si>
    <t>Certification Year - select budget reporting perid year:</t>
  </si>
  <si>
    <t>Name</t>
  </si>
  <si>
    <t>Title</t>
  </si>
  <si>
    <t>I certify that: I am authorized to provide the information above, and it is accurate to the best of my knowledge. Certification is indicated by completing the certification block.</t>
  </si>
  <si>
    <t>Total number units:</t>
  </si>
  <si>
    <r>
      <rPr>
        <b/>
        <sz val="10"/>
        <rFont val="Arial"/>
        <family val="2"/>
      </rPr>
      <t>(2) UMR §8314(e)(2):</t>
    </r>
    <r>
      <rPr>
        <sz val="10"/>
        <rFont val="Arial"/>
        <family val="2"/>
      </rPr>
      <t xml:space="preserve">  Total number of Supportive Housing (SH) units (other than those restricted to individuals or families experiencing chronic homelessness pursuant to HSC §50675.14), </t>
    </r>
    <r>
      <rPr>
        <b/>
        <sz val="10"/>
        <rFont val="Arial"/>
        <family val="2"/>
      </rPr>
      <t>PLUS</t>
    </r>
    <r>
      <rPr>
        <sz val="10"/>
        <rFont val="Arial"/>
        <family val="2"/>
      </rPr>
      <t xml:space="preserve"> the total number of units restricted to occupancy by Special Needs Populations (SNP)* under any HCD program. (*click here for definition - §7301(s) of the MHP Regulations)</t>
    </r>
    <r>
      <rPr>
        <sz val="10"/>
        <color indexed="12"/>
        <rFont val="Arial"/>
        <family val="2"/>
      </rPr>
      <t xml:space="preserve">.  </t>
    </r>
    <r>
      <rPr>
        <sz val="10"/>
        <color indexed="10"/>
        <rFont val="Arial"/>
        <family val="2"/>
      </rPr>
      <t>Do not include units included in (1) above.</t>
    </r>
  </si>
  <si>
    <r>
      <rPr>
        <b/>
        <sz val="10"/>
        <rFont val="Arial"/>
        <family val="2"/>
      </rPr>
      <t xml:space="preserve">(1) UMR  §8314(e)(1): </t>
    </r>
    <r>
      <rPr>
        <sz val="10"/>
        <rFont val="Arial"/>
        <family val="2"/>
      </rPr>
      <t xml:space="preserve"> Total number of Supportive Housing (SH) units anticipated to be restricted to individuals or families experiencing chronic homelessness as defined consistent with Health and Safety Code (HSC) §50675.14.</t>
    </r>
  </si>
  <si>
    <t>Supportive Services Costs - 2017 Uniform Multifamily Regulation (UMR) Limits</t>
  </si>
  <si>
    <r>
      <t xml:space="preserve">Staff Supervisor(s) Salaries - </t>
    </r>
    <r>
      <rPr>
        <i/>
        <sz val="10"/>
        <color indexed="10"/>
        <rFont val="Arial"/>
        <family val="2"/>
      </rPr>
      <t>may not exceed 10% of on-site staff salaries*</t>
    </r>
    <r>
      <rPr>
        <sz val="10"/>
        <color indexed="10"/>
        <rFont val="Arial"/>
        <family val="2"/>
      </rPr>
      <t xml:space="preserve"> </t>
    </r>
    <r>
      <rPr>
        <sz val="10"/>
        <rFont val="Arial"/>
        <family val="2"/>
      </rPr>
      <t>§8314(f)(1)</t>
    </r>
  </si>
  <si>
    <r>
      <t xml:space="preserve">Supportive Services Admin. Overhead - </t>
    </r>
    <r>
      <rPr>
        <i/>
        <sz val="10"/>
        <color indexed="10"/>
        <rFont val="Arial"/>
        <family val="2"/>
      </rPr>
      <t>may not exceed 15% of Total Supportive Services Costs*</t>
    </r>
    <r>
      <rPr>
        <sz val="10"/>
        <color indexed="10"/>
        <rFont val="Arial"/>
        <family val="2"/>
      </rPr>
      <t xml:space="preserve"> </t>
    </r>
    <r>
      <rPr>
        <sz val="10"/>
        <rFont val="Arial"/>
        <family val="2"/>
      </rPr>
      <t>§8314(f)(2)</t>
    </r>
  </si>
  <si>
    <t>&lt;======</t>
  </si>
  <si>
    <t>HCD Contract #(s):</t>
  </si>
  <si>
    <t>Max Allowable Amt</t>
  </si>
  <si>
    <t>B. Budgeted Supportive Services Costs</t>
  </si>
  <si>
    <r>
      <rPr>
        <b/>
        <sz val="10"/>
        <rFont val="Arial"/>
        <family val="2"/>
      </rPr>
      <t xml:space="preserve">(1) UMR  §108(c)(1): </t>
    </r>
    <r>
      <rPr>
        <sz val="10"/>
        <rFont val="Arial"/>
        <family val="2"/>
      </rPr>
      <t xml:space="preserve"> Total number of Supportive Housing units restricted to Veterans who are Chronically Homeless, and units restricted to persons who are Chronically Homeless by another public agency program.</t>
    </r>
  </si>
  <si>
    <r>
      <rPr>
        <b/>
        <sz val="10"/>
        <rFont val="Arial"/>
        <family val="2"/>
      </rPr>
      <t>(2) UMR §108(c)(2):</t>
    </r>
    <r>
      <rPr>
        <sz val="10"/>
        <rFont val="Arial"/>
        <family val="2"/>
      </rPr>
      <t xml:space="preserve">  Total number of Supportive Housing units restricted to Veterans who are Homeless with a Disability, and other units restricted to persons who are Homeless with a Disability.  </t>
    </r>
    <r>
      <rPr>
        <sz val="10"/>
        <color rgb="FFFF0000"/>
        <rFont val="Arial"/>
        <family val="2"/>
      </rPr>
      <t>Do not include units included in (1) above.</t>
    </r>
  </si>
  <si>
    <r>
      <rPr>
        <b/>
        <sz val="10"/>
        <rFont val="Arial"/>
        <family val="2"/>
      </rPr>
      <t>UMR  §101(k):</t>
    </r>
    <r>
      <rPr>
        <sz val="10"/>
        <rFont val="Arial"/>
        <family val="2"/>
      </rPr>
      <t xml:space="preserve"> “</t>
    </r>
    <r>
      <rPr>
        <u/>
        <sz val="10"/>
        <rFont val="Arial"/>
        <family val="2"/>
      </rPr>
      <t>Homeless with a Disability</t>
    </r>
    <r>
      <rPr>
        <sz val="10"/>
        <rFont val="Arial"/>
        <family val="2"/>
      </rPr>
      <t>” - same as “Chronically Homeless”, excluding the requirement of having been homeless for a defined period of time.</t>
    </r>
  </si>
  <si>
    <r>
      <rPr>
        <b/>
        <sz val="10"/>
        <rFont val="Arial"/>
        <family val="2"/>
      </rPr>
      <t>UMR  §101(i):</t>
    </r>
    <r>
      <rPr>
        <sz val="10"/>
        <rFont val="Arial"/>
        <family val="2"/>
      </rPr>
      <t xml:space="preserve"> “</t>
    </r>
    <r>
      <rPr>
        <u/>
        <sz val="10"/>
        <rFont val="Arial"/>
        <family val="2"/>
      </rPr>
      <t>Extremely Low Income</t>
    </r>
    <r>
      <rPr>
        <sz val="10"/>
        <rFont val="Arial"/>
        <family val="2"/>
      </rPr>
      <t>” - households with incomes not exceeding 30 percent of area median income, calculated in accordance with Health and Safety Code Section 50106 and published on HCD’s website at http://www.hcd.ca.gov as part of the Official State Income Limits.</t>
    </r>
  </si>
  <si>
    <r>
      <rPr>
        <b/>
        <sz val="10"/>
        <rFont val="Arial"/>
        <family val="2"/>
      </rPr>
      <t>UMR  §101(d):</t>
    </r>
    <r>
      <rPr>
        <sz val="10"/>
        <rFont val="Arial"/>
        <family val="2"/>
      </rPr>
      <t xml:space="preserve"> “</t>
    </r>
    <r>
      <rPr>
        <u/>
        <sz val="10"/>
        <rFont val="Arial"/>
        <family val="2"/>
      </rPr>
      <t>Chronically Homeless</t>
    </r>
    <r>
      <rPr>
        <sz val="10"/>
        <rFont val="Arial"/>
        <family val="2"/>
      </rPr>
      <t>” -  as defined under the federal Continuum of Care Program, at 24 CFR 578.3, which reads:
(1) A “homeless individual with a disability,” as defined in section 401(9) of the McKinney-Vento Homeless Assistance Act ( 42 U.S.C. 11360(9)), who:
(i) Lives in a place not meant for human habitation, a safe haven, or in an emergency shelter; and
(ii) Has been homeless and living as described in paragraph (1)(i) of this definition continuously for at least 12 months or on at least 4 separate occasions in the last 3 years, as long as the combined occasions equal at least 12 months and each break in homelessness separating the occasions included at least 7 consecutive nights of not living as described in paragraph (1)(i). Stays in institutional care facilities for fewer than 90 days will not constitute as a break in homelessness, but rather such stays are included in the 12-month total, as long as the individual was living or residing in a place not meant for human habitation, a safe haven, or an emergency shelter immediately before entering the institutional care facility;
(2) An individual who has been residing in an institutional care facility, including a jail, substance abuse or mental health treatment facility, hospital, or other similar facility, for fewer than 90 days and met all of the criteria in paragraph (1) of this definition, before entering that facility; or
(3) A family with an adult head of household (or if there is no adult in the family, a minor head of household) who meets all of the criteria in paragraph (1) or (2) of this definition, including a family whose composition has fluctuated while the head of household has been homeless.</t>
    </r>
  </si>
  <si>
    <t>108(c)(1)</t>
  </si>
  <si>
    <t>108(c)(4)</t>
  </si>
  <si>
    <t>Chronic Hmls w/Disab</t>
  </si>
  <si>
    <t>ELI Chronic Hmls</t>
  </si>
  <si>
    <r>
      <rPr>
        <b/>
        <sz val="10"/>
        <rFont val="Arial"/>
        <family val="2"/>
      </rPr>
      <t xml:space="preserve">(3) UMR §108(c)(3): </t>
    </r>
    <r>
      <rPr>
        <sz val="10"/>
        <rFont val="Arial"/>
        <family val="2"/>
      </rPr>
      <t xml:space="preserve"> Total number of units restricted to Extremely Low Income households, but not to Veterans who are Chronically Homeless or Homeless with a Disability. </t>
    </r>
    <r>
      <rPr>
        <sz val="10"/>
        <color indexed="10"/>
        <rFont val="Arial"/>
        <family val="2"/>
      </rPr>
      <t>Do not include units included in items (1) and (2) above.</t>
    </r>
  </si>
  <si>
    <r>
      <rPr>
        <b/>
        <sz val="10"/>
        <rFont val="Arial"/>
        <family val="2"/>
      </rPr>
      <t>(4)</t>
    </r>
    <r>
      <rPr>
        <sz val="10"/>
        <rFont val="Arial"/>
        <family val="2"/>
      </rPr>
      <t xml:space="preserve"> </t>
    </r>
    <r>
      <rPr>
        <b/>
        <sz val="10"/>
        <rFont val="Arial"/>
        <family val="2"/>
      </rPr>
      <t xml:space="preserve">UMR §108(c)(4): </t>
    </r>
    <r>
      <rPr>
        <sz val="10"/>
        <rFont val="Arial"/>
        <family val="2"/>
      </rPr>
      <t xml:space="preserve"> Total number of other units </t>
    </r>
    <r>
      <rPr>
        <sz val="10"/>
        <color indexed="10"/>
        <rFont val="Arial"/>
        <family val="2"/>
      </rPr>
      <t>that do not satisfy the criteria in items (1), (2) and (3) above.</t>
    </r>
  </si>
  <si>
    <r>
      <rPr>
        <b/>
        <sz val="10"/>
        <rFont val="Arial"/>
        <family val="2"/>
      </rPr>
      <t xml:space="preserve">(3) UMR §8314(e)(3): </t>
    </r>
    <r>
      <rPr>
        <sz val="10"/>
        <rFont val="Arial"/>
        <family val="2"/>
      </rPr>
      <t xml:space="preserve"> Total number of units where the Sponsor, their affiliate, or a service provider under contract to provide Supportive Services at the Project has both: (A) qualified staff devoted exclusively to oversight and quality control of resident services in affordable housing, including the Project; and (B) a system to track and report on tenant outcomes, such as changes in employment status and income. </t>
    </r>
    <r>
      <rPr>
        <sz val="10"/>
        <color indexed="10"/>
        <rFont val="Arial"/>
        <family val="2"/>
      </rPr>
      <t>Do not include units included in items (1) and (2) above.</t>
    </r>
  </si>
  <si>
    <r>
      <rPr>
        <b/>
        <sz val="10"/>
        <rFont val="Arial"/>
        <family val="2"/>
      </rPr>
      <t>(4)</t>
    </r>
    <r>
      <rPr>
        <sz val="10"/>
        <rFont val="Arial"/>
        <family val="2"/>
      </rPr>
      <t xml:space="preserve"> </t>
    </r>
    <r>
      <rPr>
        <b/>
        <sz val="10"/>
        <rFont val="Arial"/>
        <family val="2"/>
      </rPr>
      <t xml:space="preserve">UMR §8314(e)(4): </t>
    </r>
    <r>
      <rPr>
        <sz val="10"/>
        <rFont val="Arial"/>
        <family val="2"/>
      </rPr>
      <t xml:space="preserve"> Total number of units anticipated to be offered Supportive Services provided by the Project Sponsor, a Sponsor affiliate, or contracted service provider</t>
    </r>
    <r>
      <rPr>
        <sz val="10"/>
        <color indexed="10"/>
        <rFont val="Arial"/>
        <family val="2"/>
      </rPr>
      <t xml:space="preserve"> that do not satisfy the criteria in items (1), (2) and (3) above.</t>
    </r>
  </si>
  <si>
    <t>Occupancy Representative</t>
  </si>
  <si>
    <t>Fiscal Representative</t>
  </si>
  <si>
    <r>
      <t xml:space="preserve">Comments: </t>
    </r>
    <r>
      <rPr>
        <i/>
        <sz val="10"/>
        <rFont val="Arial"/>
        <family val="2"/>
      </rPr>
      <t>Occupancy and Fiscal Representatives are to enter comments, if any, here.</t>
    </r>
  </si>
  <si>
    <t>Supportive Services Coordination and Case Management Costs-                                                                                                    Veterans Housing and Homelessness Prevention Program (VHHP) Limits</t>
  </si>
  <si>
    <r>
      <t>UMR  §108(c):</t>
    </r>
    <r>
      <rPr>
        <sz val="10"/>
        <rFont val="Arial"/>
        <family val="2"/>
      </rPr>
      <t xml:space="preserve"> Supportive service coordination and case management costs paid as a project operating expense shall not exceed the following amounts:</t>
    </r>
  </si>
  <si>
    <t>B. Budgeted Supportive Services Coordination and Case Management Costs</t>
  </si>
  <si>
    <t>On-Site Case Management Salaries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</si>
</sst>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6" formatCode="&quot;$&quot;#,##0_);[Red]\(&quot;$&quot;#,##0\)"/>
    <numFmt numFmtId="41" formatCode="_(* #,##0_);_(* \(#,##0\);_(* &quot;-&quot;_);_(@_)"/>
    <numFmt numFmtId="164" formatCode="&quot;$&quot;#,##0"/>
    <numFmt numFmtId="165" formatCode="0.0%"/>
    <numFmt numFmtId="166" formatCode="m/d/yy;@"/>
  </numFmts>
  <fonts count="25" x14ac:knownFonts="1">
    <font>
      <sz val="10"/>
      <name val="Arial"/>
      <family val="2"/>
    </font>
    <font>
      <sz val="10"/>
      <name val="Arial"/>
      <family val="2"/>
    </font>
    <font>
      <b/>
      <sz val="12"/>
      <name val="Arial"/>
      <family val="2"/>
    </font>
    <font>
      <b/>
      <sz val="9"/>
      <name val="Arial"/>
      <family val="2"/>
    </font>
    <font>
      <b/>
      <sz val="14"/>
      <name val="Arial"/>
      <family val="2"/>
    </font>
    <font>
      <b/>
      <sz val="10"/>
      <name val="Arial"/>
      <family val="2"/>
    </font>
    <font>
      <u/>
      <sz val="10"/>
      <name val="Arial"/>
      <family val="2"/>
    </font>
    <font>
      <sz val="10"/>
      <color rgb="FF0000FF"/>
      <name val="Arial"/>
      <family val="2"/>
    </font>
    <font>
      <sz val="9"/>
      <name val="Arial"/>
      <family val="2"/>
    </font>
    <font>
      <u/>
      <sz val="10"/>
      <color indexed="12"/>
      <name val="Arial"/>
      <family val="2"/>
    </font>
    <font>
      <sz val="10"/>
      <color indexed="12"/>
      <name val="Arial"/>
      <family val="2"/>
    </font>
    <font>
      <sz val="10"/>
      <color indexed="10"/>
      <name val="Arial"/>
      <family val="2"/>
    </font>
    <font>
      <sz val="10"/>
      <color theme="1"/>
      <name val="Arial"/>
      <family val="2"/>
    </font>
    <font>
      <b/>
      <i/>
      <sz val="10"/>
      <name val="Arial"/>
      <family val="2"/>
    </font>
    <font>
      <i/>
      <sz val="10"/>
      <name val="Arial"/>
      <family val="2"/>
    </font>
    <font>
      <sz val="9"/>
      <color indexed="81"/>
      <name val="Tahoma"/>
      <family val="2"/>
    </font>
    <font>
      <b/>
      <sz val="11"/>
      <name val="Arial"/>
      <family val="2"/>
    </font>
    <font>
      <b/>
      <sz val="10"/>
      <color indexed="8"/>
      <name val="Arial"/>
      <family val="2"/>
    </font>
    <font>
      <b/>
      <i/>
      <sz val="9"/>
      <color rgb="FFFF0000"/>
      <name val="Arial"/>
      <family val="2"/>
    </font>
    <font>
      <b/>
      <u/>
      <sz val="11"/>
      <color rgb="FFFF0000"/>
      <name val="Arial"/>
      <family val="2"/>
    </font>
    <font>
      <i/>
      <sz val="10"/>
      <color indexed="10"/>
      <name val="Arial"/>
      <family val="2"/>
    </font>
    <font>
      <b/>
      <sz val="11"/>
      <color rgb="FFFF0000"/>
      <name val="Arial"/>
      <family val="2"/>
    </font>
    <font>
      <b/>
      <sz val="10"/>
      <color rgb="FFFF0000"/>
      <name val="Arial"/>
      <family val="2"/>
    </font>
    <font>
      <i/>
      <sz val="10"/>
      <color rgb="FFFF0000"/>
      <name val="Arial"/>
      <family val="2"/>
    </font>
    <font>
      <sz val="10"/>
      <color rgb="FFFF0000"/>
      <name val="Arial"/>
      <family val="2"/>
    </font>
  </fonts>
  <fills count="8">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indexed="43"/>
        <bgColor indexed="64"/>
      </patternFill>
    </fill>
    <fill>
      <patternFill patternType="solid">
        <fgColor indexed="65"/>
        <bgColor indexed="64"/>
      </patternFill>
    </fill>
    <fill>
      <patternFill patternType="solid">
        <fgColor theme="0" tint="-0.14999847407452621"/>
        <bgColor indexed="64"/>
      </patternFill>
    </fill>
    <fill>
      <patternFill patternType="solid">
        <fgColor rgb="FFE1FFE1"/>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diagonal/>
    </border>
    <border>
      <left/>
      <right style="medium">
        <color indexed="64"/>
      </right>
      <top style="dashed">
        <color indexed="64"/>
      </top>
      <bottom/>
      <diagonal/>
    </border>
    <border>
      <left style="medium">
        <color indexed="64"/>
      </left>
      <right/>
      <top/>
      <bottom style="dashed">
        <color indexed="64"/>
      </bottom>
      <diagonal/>
    </border>
    <border>
      <left/>
      <right style="medium">
        <color indexed="64"/>
      </right>
      <top/>
      <bottom style="dashed">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s>
  <cellStyleXfs count="3">
    <xf numFmtId="0" fontId="0" fillId="0" borderId="0"/>
    <xf numFmtId="0" fontId="9" fillId="0" borderId="0" applyNumberFormat="0" applyFill="0" applyBorder="0" applyAlignment="0" applyProtection="0">
      <alignment vertical="top"/>
      <protection locked="0"/>
    </xf>
    <xf numFmtId="0" fontId="1" fillId="0" borderId="0"/>
  </cellStyleXfs>
  <cellXfs count="156">
    <xf numFmtId="0" fontId="0" fillId="0" borderId="0" xfId="0"/>
    <xf numFmtId="0" fontId="1" fillId="2" borderId="0" xfId="0" applyFont="1" applyFill="1"/>
    <xf numFmtId="0" fontId="3" fillId="2" borderId="1" xfId="0" applyFont="1" applyFill="1" applyBorder="1" applyAlignment="1">
      <alignment horizontal="center"/>
    </xf>
    <xf numFmtId="0" fontId="3" fillId="2" borderId="2" xfId="0" quotePrefix="1" applyFont="1" applyFill="1" applyBorder="1" applyAlignment="1">
      <alignment horizontal="center"/>
    </xf>
    <xf numFmtId="0" fontId="3" fillId="2" borderId="3" xfId="0" quotePrefix="1" applyFont="1" applyFill="1" applyBorder="1" applyAlignment="1">
      <alignment horizontal="center"/>
    </xf>
    <xf numFmtId="0" fontId="3" fillId="2" borderId="5" xfId="0" applyFont="1" applyFill="1" applyBorder="1" applyAlignment="1">
      <alignment horizontal="center" wrapText="1"/>
    </xf>
    <xf numFmtId="0" fontId="3" fillId="2" borderId="6" xfId="0" quotePrefix="1" applyNumberFormat="1" applyFont="1" applyFill="1" applyBorder="1" applyAlignment="1">
      <alignment horizontal="center" vertical="center" wrapText="1"/>
    </xf>
    <xf numFmtId="0" fontId="3" fillId="2" borderId="7" xfId="0" quotePrefix="1" applyNumberFormat="1" applyFont="1" applyFill="1" applyBorder="1" applyAlignment="1">
      <alignment horizontal="center" vertical="center" wrapText="1"/>
    </xf>
    <xf numFmtId="1" fontId="1" fillId="2" borderId="0" xfId="0" applyNumberFormat="1" applyFont="1" applyFill="1" applyAlignment="1">
      <alignment horizontal="center"/>
    </xf>
    <xf numFmtId="41" fontId="0" fillId="2" borderId="0" xfId="0" applyNumberFormat="1" applyFill="1" applyAlignment="1">
      <alignment horizontal="right"/>
    </xf>
    <xf numFmtId="0" fontId="8" fillId="2" borderId="0" xfId="0" applyFont="1" applyFill="1" applyBorder="1"/>
    <xf numFmtId="0" fontId="8" fillId="2" borderId="0" xfId="0" applyFont="1" applyFill="1" applyBorder="1" applyAlignment="1">
      <alignment horizontal="right"/>
    </xf>
    <xf numFmtId="0" fontId="1" fillId="2" borderId="0" xfId="0" applyFont="1" applyFill="1" applyBorder="1"/>
    <xf numFmtId="0" fontId="12" fillId="0" borderId="0" xfId="0" applyFont="1" applyBorder="1" applyProtection="1"/>
    <xf numFmtId="0" fontId="3" fillId="2" borderId="0" xfId="2" applyFont="1" applyFill="1" applyBorder="1" applyAlignment="1" applyProtection="1">
      <alignment horizontal="center" vertical="top"/>
    </xf>
    <xf numFmtId="0" fontId="3" fillId="2" borderId="0" xfId="2" applyFont="1" applyFill="1" applyBorder="1" applyAlignment="1" applyProtection="1">
      <alignment horizontal="right" vertical="top"/>
    </xf>
    <xf numFmtId="0" fontId="3" fillId="5" borderId="0" xfId="0" applyFont="1" applyFill="1" applyBorder="1" applyAlignment="1" applyProtection="1">
      <alignment horizontal="center" vertical="top"/>
    </xf>
    <xf numFmtId="0" fontId="5" fillId="6" borderId="24" xfId="2" applyFont="1" applyFill="1" applyBorder="1" applyAlignment="1" applyProtection="1">
      <alignment horizontal="center" vertical="top"/>
    </xf>
    <xf numFmtId="0" fontId="5" fillId="6" borderId="0" xfId="2" applyFont="1" applyFill="1" applyBorder="1" applyAlignment="1" applyProtection="1">
      <alignment horizontal="center" vertical="top"/>
    </xf>
    <xf numFmtId="0" fontId="1" fillId="6" borderId="0" xfId="0" applyFont="1" applyFill="1" applyBorder="1"/>
    <xf numFmtId="0" fontId="1" fillId="6" borderId="0" xfId="2" applyFont="1" applyFill="1" applyBorder="1" applyAlignment="1" applyProtection="1">
      <alignment vertical="top" wrapText="1"/>
    </xf>
    <xf numFmtId="0" fontId="1" fillId="6" borderId="25" xfId="0" applyFont="1" applyFill="1" applyBorder="1"/>
    <xf numFmtId="0" fontId="8" fillId="6" borderId="0" xfId="0" applyFont="1" applyFill="1" applyBorder="1"/>
    <xf numFmtId="0" fontId="5" fillId="6" borderId="0" xfId="2" applyFont="1" applyFill="1" applyBorder="1" applyAlignment="1" applyProtection="1">
      <alignment horizontal="left" vertical="top" indent="1"/>
    </xf>
    <xf numFmtId="0" fontId="1" fillId="6" borderId="0" xfId="2" applyFont="1" applyFill="1" applyBorder="1" applyAlignment="1" applyProtection="1">
      <alignment vertical="top"/>
    </xf>
    <xf numFmtId="0" fontId="5" fillId="6" borderId="0" xfId="2" applyFont="1" applyFill="1" applyBorder="1" applyAlignment="1" applyProtection="1">
      <alignment horizontal="left" vertical="top" indent="2"/>
    </xf>
    <xf numFmtId="0" fontId="5" fillId="6" borderId="0" xfId="2" applyFont="1" applyFill="1" applyBorder="1" applyAlignment="1" applyProtection="1">
      <alignment vertical="top"/>
    </xf>
    <xf numFmtId="0" fontId="8" fillId="2" borderId="0" xfId="0" applyFont="1" applyFill="1"/>
    <xf numFmtId="0" fontId="2" fillId="2" borderId="0" xfId="0" applyFont="1" applyFill="1" applyAlignment="1">
      <alignment vertical="center"/>
    </xf>
    <xf numFmtId="0" fontId="16" fillId="2" borderId="0" xfId="0" applyFont="1" applyFill="1" applyAlignment="1">
      <alignment vertical="center"/>
    </xf>
    <xf numFmtId="0" fontId="5" fillId="2" borderId="0" xfId="2" applyFont="1" applyFill="1" applyBorder="1" applyAlignment="1" applyProtection="1">
      <alignment horizontal="center" vertical="top"/>
    </xf>
    <xf numFmtId="0" fontId="5" fillId="2" borderId="0" xfId="2" applyFont="1" applyFill="1" applyBorder="1" applyAlignment="1" applyProtection="1">
      <alignment horizontal="right" vertical="top"/>
    </xf>
    <xf numFmtId="0" fontId="5" fillId="5" borderId="0" xfId="0" applyFont="1" applyFill="1" applyBorder="1" applyAlignment="1" applyProtection="1">
      <alignment horizontal="center" vertical="top"/>
    </xf>
    <xf numFmtId="0" fontId="5" fillId="2" borderId="24" xfId="2" applyFont="1" applyFill="1" applyBorder="1" applyAlignment="1" applyProtection="1">
      <alignment horizontal="center" vertical="top"/>
    </xf>
    <xf numFmtId="0" fontId="1" fillId="2" borderId="25" xfId="0" applyFont="1" applyFill="1" applyBorder="1"/>
    <xf numFmtId="0" fontId="1" fillId="2" borderId="6" xfId="0" applyFont="1" applyFill="1" applyBorder="1"/>
    <xf numFmtId="0" fontId="1" fillId="2" borderId="0" xfId="0" applyFont="1" applyFill="1" applyProtection="1"/>
    <xf numFmtId="1" fontId="1" fillId="2" borderId="0" xfId="0" applyNumberFormat="1" applyFont="1" applyFill="1" applyAlignment="1" applyProtection="1">
      <alignment horizontal="center"/>
    </xf>
    <xf numFmtId="0" fontId="5" fillId="2" borderId="16" xfId="0" quotePrefix="1" applyFont="1" applyFill="1" applyBorder="1" applyAlignment="1" applyProtection="1">
      <alignment horizontal="center" vertical="center"/>
    </xf>
    <xf numFmtId="0" fontId="1" fillId="2" borderId="0" xfId="0" applyFont="1" applyFill="1" applyAlignment="1" applyProtection="1">
      <alignment horizontal="left" wrapText="1" indent="1"/>
    </xf>
    <xf numFmtId="0" fontId="5" fillId="2" borderId="18" xfId="0" quotePrefix="1" applyFont="1" applyFill="1" applyBorder="1" applyAlignment="1" applyProtection="1">
      <alignment horizontal="center" vertical="center"/>
    </xf>
    <xf numFmtId="0" fontId="8" fillId="2" borderId="33" xfId="0" applyFont="1" applyFill="1" applyBorder="1"/>
    <xf numFmtId="0" fontId="1" fillId="2" borderId="34" xfId="0" applyFont="1" applyFill="1" applyBorder="1"/>
    <xf numFmtId="0" fontId="23" fillId="2" borderId="0" xfId="0" applyFont="1" applyFill="1"/>
    <xf numFmtId="0" fontId="5" fillId="6" borderId="0" xfId="2" applyFont="1" applyFill="1" applyBorder="1" applyAlignment="1" applyProtection="1">
      <alignment horizontal="center" vertical="top"/>
    </xf>
    <xf numFmtId="164" fontId="8" fillId="2" borderId="0" xfId="0" quotePrefix="1" applyNumberFormat="1" applyFont="1" applyFill="1" applyBorder="1" applyAlignment="1">
      <alignment horizontal="center" wrapText="1"/>
    </xf>
    <xf numFmtId="0" fontId="8" fillId="2" borderId="0" xfId="0" applyFont="1" applyFill="1" applyBorder="1" applyAlignment="1">
      <alignment horizontal="center" wrapText="1"/>
    </xf>
    <xf numFmtId="5" fontId="0" fillId="2" borderId="0" xfId="0" applyNumberFormat="1" applyFill="1" applyAlignment="1">
      <alignment horizontal="center"/>
    </xf>
    <xf numFmtId="164" fontId="8" fillId="2" borderId="0" xfId="0" applyNumberFormat="1" applyFont="1" applyFill="1" applyAlignment="1">
      <alignment horizontal="center"/>
    </xf>
    <xf numFmtId="1" fontId="8" fillId="2" borderId="0" xfId="0" applyNumberFormat="1" applyFont="1" applyFill="1" applyAlignment="1">
      <alignment horizontal="center"/>
    </xf>
    <xf numFmtId="1" fontId="8" fillId="2" borderId="0" xfId="0" applyNumberFormat="1" applyFont="1" applyFill="1" applyAlignment="1" applyProtection="1">
      <alignment horizontal="center"/>
    </xf>
    <xf numFmtId="0" fontId="13" fillId="7" borderId="24" xfId="2" applyFont="1" applyFill="1" applyBorder="1" applyAlignment="1" applyProtection="1">
      <alignment horizontal="left" vertical="top" wrapText="1"/>
    </xf>
    <xf numFmtId="0" fontId="13" fillId="7" borderId="0" xfId="2" applyFont="1" applyFill="1" applyBorder="1" applyAlignment="1" applyProtection="1">
      <alignment horizontal="left" vertical="top" wrapText="1"/>
    </xf>
    <xf numFmtId="0" fontId="13" fillId="7" borderId="25" xfId="2" applyFont="1" applyFill="1" applyBorder="1" applyAlignment="1" applyProtection="1">
      <alignment horizontal="left" vertical="top" wrapText="1"/>
    </xf>
    <xf numFmtId="0" fontId="13" fillId="7" borderId="5" xfId="2" applyFont="1" applyFill="1" applyBorder="1" applyAlignment="1" applyProtection="1">
      <alignment horizontal="left" vertical="top" wrapText="1"/>
    </xf>
    <xf numFmtId="0" fontId="13" fillId="7" borderId="6" xfId="2" applyFont="1" applyFill="1" applyBorder="1" applyAlignment="1" applyProtection="1">
      <alignment horizontal="left" vertical="top" wrapText="1"/>
    </xf>
    <xf numFmtId="0" fontId="13" fillId="7" borderId="7" xfId="2" applyFont="1" applyFill="1" applyBorder="1" applyAlignment="1" applyProtection="1">
      <alignment horizontal="left" vertical="top" wrapText="1"/>
    </xf>
    <xf numFmtId="0" fontId="13" fillId="6" borderId="1" xfId="2" applyFont="1" applyFill="1" applyBorder="1" applyAlignment="1" applyProtection="1">
      <alignment horizontal="center" vertical="top"/>
    </xf>
    <xf numFmtId="0" fontId="13" fillId="6" borderId="2" xfId="2" applyFont="1" applyFill="1" applyBorder="1" applyAlignment="1" applyProtection="1">
      <alignment horizontal="center" vertical="top"/>
    </xf>
    <xf numFmtId="0" fontId="13" fillId="6" borderId="3" xfId="2" applyFont="1" applyFill="1" applyBorder="1" applyAlignment="1" applyProtection="1">
      <alignment horizontal="center" vertical="top"/>
    </xf>
    <xf numFmtId="0" fontId="5" fillId="6" borderId="0" xfId="0" applyFont="1" applyFill="1" applyBorder="1" applyAlignment="1">
      <alignment horizontal="left" vertical="center"/>
    </xf>
    <xf numFmtId="0" fontId="7" fillId="7" borderId="6" xfId="2" applyFont="1" applyFill="1" applyBorder="1" applyAlignment="1" applyProtection="1">
      <alignment horizontal="center" vertical="top"/>
    </xf>
    <xf numFmtId="166" fontId="7" fillId="7" borderId="6" xfId="2" applyNumberFormat="1" applyFont="1" applyFill="1" applyBorder="1" applyAlignment="1" applyProtection="1">
      <alignment horizontal="center" vertical="top" wrapText="1"/>
    </xf>
    <xf numFmtId="0" fontId="5" fillId="6" borderId="0" xfId="2" applyFont="1" applyFill="1" applyBorder="1" applyAlignment="1" applyProtection="1">
      <alignment horizontal="center" vertical="top"/>
    </xf>
    <xf numFmtId="0" fontId="5" fillId="6" borderId="0" xfId="2" applyFont="1" applyFill="1" applyBorder="1" applyAlignment="1" applyProtection="1">
      <alignment horizontal="center" vertical="top" wrapText="1"/>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2" borderId="24" xfId="0" applyFont="1" applyFill="1" applyBorder="1" applyAlignment="1">
      <alignment horizontal="center" vertical="top" wrapText="1"/>
    </xf>
    <xf numFmtId="0" fontId="5" fillId="2" borderId="0" xfId="0" applyFont="1" applyFill="1" applyBorder="1" applyAlignment="1">
      <alignment horizontal="center" vertical="top" wrapText="1"/>
    </xf>
    <xf numFmtId="0" fontId="5" fillId="2" borderId="25" xfId="0" applyFont="1" applyFill="1" applyBorder="1" applyAlignment="1">
      <alignment horizontal="center" vertical="top" wrapText="1"/>
    </xf>
    <xf numFmtId="0" fontId="5" fillId="3" borderId="5" xfId="2" applyFont="1" applyFill="1" applyBorder="1" applyAlignment="1" applyProtection="1">
      <alignment horizontal="center" vertical="center"/>
      <protection locked="0"/>
    </xf>
    <xf numFmtId="0" fontId="5" fillId="3" borderId="6" xfId="2"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166" fontId="8" fillId="3" borderId="6" xfId="0" applyNumberFormat="1" applyFont="1" applyFill="1" applyBorder="1" applyAlignment="1" applyProtection="1">
      <alignment horizontal="center" vertical="center" wrapText="1"/>
      <protection locked="0"/>
    </xf>
    <xf numFmtId="166" fontId="8" fillId="3" borderId="7" xfId="0" applyNumberFormat="1" applyFont="1" applyFill="1" applyBorder="1" applyAlignment="1" applyProtection="1">
      <alignment horizontal="center" vertical="center" wrapText="1"/>
      <protection locked="0"/>
    </xf>
    <xf numFmtId="0" fontId="5" fillId="2" borderId="5" xfId="2" applyFont="1" applyFill="1" applyBorder="1" applyAlignment="1" applyProtection="1">
      <alignment horizontal="center" vertical="top"/>
    </xf>
    <xf numFmtId="0" fontId="5" fillId="2" borderId="6" xfId="2" applyFont="1" applyFill="1" applyBorder="1" applyAlignment="1" applyProtection="1">
      <alignment horizontal="center" vertical="top"/>
    </xf>
    <xf numFmtId="0" fontId="5" fillId="5" borderId="6" xfId="0" applyFont="1" applyFill="1" applyBorder="1" applyAlignment="1" applyProtection="1">
      <alignment horizontal="center" vertical="top"/>
    </xf>
    <xf numFmtId="0" fontId="5" fillId="5" borderId="7" xfId="0" applyFont="1" applyFill="1" applyBorder="1" applyAlignment="1" applyProtection="1">
      <alignment horizontal="center" vertical="top"/>
    </xf>
    <xf numFmtId="0" fontId="1" fillId="0" borderId="10" xfId="0" applyFont="1" applyBorder="1" applyAlignment="1" applyProtection="1">
      <alignment horizontal="left" vertical="center" wrapText="1"/>
    </xf>
    <xf numFmtId="0" fontId="1" fillId="0" borderId="11" xfId="0" applyFont="1" applyBorder="1" applyAlignment="1" applyProtection="1">
      <alignment horizontal="left" vertical="center" wrapText="1"/>
    </xf>
    <xf numFmtId="0" fontId="1" fillId="0" borderId="12" xfId="0" applyFont="1" applyBorder="1" applyAlignment="1" applyProtection="1">
      <alignment horizontal="left" vertical="center" wrapText="1"/>
    </xf>
    <xf numFmtId="164" fontId="1" fillId="3" borderId="9" xfId="0" applyNumberFormat="1" applyFont="1" applyFill="1" applyBorder="1" applyAlignment="1" applyProtection="1">
      <alignment horizontal="center" vertical="center" wrapText="1"/>
      <protection locked="0"/>
    </xf>
    <xf numFmtId="164" fontId="1" fillId="3" borderId="17" xfId="0" applyNumberFormat="1" applyFont="1" applyFill="1" applyBorder="1" applyAlignment="1" applyProtection="1">
      <alignment horizontal="center" vertical="center" wrapText="1"/>
      <protection locked="0"/>
    </xf>
    <xf numFmtId="165" fontId="22" fillId="0" borderId="0" xfId="0" applyNumberFormat="1" applyFont="1" applyBorder="1" applyAlignment="1" applyProtection="1">
      <alignment horizontal="center" vertical="center"/>
    </xf>
    <xf numFmtId="6" fontId="21" fillId="0" borderId="0" xfId="0" applyNumberFormat="1" applyFont="1" applyBorder="1" applyAlignment="1" applyProtection="1">
      <alignment horizontal="center" vertical="center"/>
    </xf>
    <xf numFmtId="0" fontId="5" fillId="0" borderId="19" xfId="0" applyFont="1" applyBorder="1" applyAlignment="1" applyProtection="1">
      <alignment horizontal="left" vertical="center"/>
    </xf>
    <xf numFmtId="0" fontId="5" fillId="0" borderId="20" xfId="0" applyFont="1" applyBorder="1" applyAlignment="1" applyProtection="1">
      <alignment horizontal="left" vertical="center"/>
    </xf>
    <xf numFmtId="0" fontId="5" fillId="0" borderId="21" xfId="0" applyFont="1" applyBorder="1" applyAlignment="1" applyProtection="1">
      <alignment horizontal="left" vertical="center"/>
    </xf>
    <xf numFmtId="6" fontId="17" fillId="0" borderId="22" xfId="0" applyNumberFormat="1" applyFont="1" applyBorder="1" applyAlignment="1" applyProtection="1">
      <alignment horizontal="center" vertical="center" shrinkToFit="1"/>
    </xf>
    <xf numFmtId="6" fontId="17" fillId="0" borderId="23" xfId="0" applyNumberFormat="1" applyFont="1" applyBorder="1" applyAlignment="1" applyProtection="1">
      <alignment horizontal="center" vertical="center" shrinkToFit="1"/>
    </xf>
    <xf numFmtId="0" fontId="1" fillId="0" borderId="10" xfId="0" applyFont="1" applyBorder="1" applyAlignment="1" applyProtection="1">
      <alignment horizontal="left" vertical="center"/>
    </xf>
    <xf numFmtId="0" fontId="1" fillId="0" borderId="11" xfId="0" applyFont="1" applyBorder="1" applyAlignment="1" applyProtection="1">
      <alignment horizontal="left" vertical="center"/>
    </xf>
    <xf numFmtId="0" fontId="1" fillId="0" borderId="12" xfId="0" applyFont="1" applyBorder="1" applyAlignment="1" applyProtection="1">
      <alignment horizontal="left" vertical="center"/>
    </xf>
    <xf numFmtId="164" fontId="1" fillId="3" borderId="9" xfId="0" applyNumberFormat="1" applyFont="1" applyFill="1" applyBorder="1" applyAlignment="1" applyProtection="1">
      <alignment horizontal="center" vertical="center"/>
      <protection locked="0"/>
    </xf>
    <xf numFmtId="164" fontId="1" fillId="3" borderId="17" xfId="0" applyNumberFormat="1" applyFont="1" applyFill="1" applyBorder="1" applyAlignment="1" applyProtection="1">
      <alignment horizontal="center" vertical="center"/>
      <protection locked="0"/>
    </xf>
    <xf numFmtId="0" fontId="1" fillId="4" borderId="10" xfId="0" applyFont="1" applyFill="1" applyBorder="1" applyAlignment="1" applyProtection="1">
      <alignment horizontal="left" vertical="center"/>
      <protection locked="0"/>
    </xf>
    <xf numFmtId="0" fontId="1" fillId="4" borderId="11" xfId="0" applyFont="1" applyFill="1" applyBorder="1" applyAlignment="1" applyProtection="1">
      <alignment horizontal="left" vertical="center"/>
      <protection locked="0"/>
    </xf>
    <xf numFmtId="0" fontId="1" fillId="4" borderId="12" xfId="0" applyFont="1" applyFill="1" applyBorder="1" applyAlignment="1" applyProtection="1">
      <alignment horizontal="left" vertical="center"/>
      <protection locked="0"/>
    </xf>
    <xf numFmtId="0" fontId="5" fillId="2" borderId="18" xfId="0" applyFont="1" applyFill="1" applyBorder="1" applyAlignment="1">
      <alignment horizontal="left" vertical="center"/>
    </xf>
    <xf numFmtId="0" fontId="5" fillId="2" borderId="22" xfId="0" applyFont="1" applyFill="1" applyBorder="1" applyAlignment="1">
      <alignment horizontal="left" vertical="center"/>
    </xf>
    <xf numFmtId="3" fontId="5" fillId="2" borderId="22" xfId="0" applyNumberFormat="1" applyFont="1" applyFill="1" applyBorder="1" applyAlignment="1">
      <alignment horizontal="center" vertical="center"/>
    </xf>
    <xf numFmtId="0" fontId="5" fillId="2" borderId="22" xfId="0" applyFont="1" applyFill="1" applyBorder="1" applyAlignment="1">
      <alignment horizontal="center" vertical="center"/>
    </xf>
    <xf numFmtId="0" fontId="1" fillId="2" borderId="19" xfId="0" applyFont="1" applyFill="1" applyBorder="1" applyAlignment="1">
      <alignment horizontal="center"/>
    </xf>
    <xf numFmtId="0" fontId="1" fillId="2" borderId="20" xfId="0" applyFont="1" applyFill="1" applyBorder="1" applyAlignment="1">
      <alignment horizontal="center"/>
    </xf>
    <xf numFmtId="0" fontId="1" fillId="2" borderId="21" xfId="0" applyFont="1" applyFill="1" applyBorder="1" applyAlignment="1">
      <alignment horizontal="center"/>
    </xf>
    <xf numFmtId="164" fontId="5" fillId="2" borderId="22" xfId="0" applyNumberFormat="1" applyFont="1" applyFill="1" applyBorder="1" applyAlignment="1">
      <alignment horizontal="center" vertical="center"/>
    </xf>
    <xf numFmtId="164" fontId="5" fillId="2" borderId="23" xfId="0" applyNumberFormat="1" applyFont="1" applyFill="1" applyBorder="1" applyAlignment="1">
      <alignment horizontal="center" vertical="center"/>
    </xf>
    <xf numFmtId="0" fontId="2" fillId="2" borderId="13" xfId="0" applyFont="1" applyFill="1" applyBorder="1" applyAlignment="1" applyProtection="1">
      <alignment horizontal="left" vertical="center"/>
    </xf>
    <xf numFmtId="0" fontId="2" fillId="2" borderId="14" xfId="0" applyFont="1" applyFill="1" applyBorder="1" applyAlignment="1" applyProtection="1">
      <alignment horizontal="left" vertical="center"/>
    </xf>
    <xf numFmtId="0" fontId="2" fillId="2" borderId="15" xfId="0" applyFont="1" applyFill="1" applyBorder="1" applyAlignment="1" applyProtection="1">
      <alignment horizontal="left" vertical="center"/>
    </xf>
    <xf numFmtId="0" fontId="19" fillId="2" borderId="0" xfId="0" applyFont="1" applyFill="1" applyAlignment="1" applyProtection="1">
      <alignment horizontal="center" vertical="center"/>
    </xf>
    <xf numFmtId="0" fontId="0" fillId="2" borderId="16" xfId="0" applyFont="1" applyFill="1" applyBorder="1" applyAlignment="1">
      <alignment horizontal="left" vertical="top" wrapText="1"/>
    </xf>
    <xf numFmtId="0" fontId="1" fillId="2" borderId="9" xfId="0" applyFont="1" applyFill="1" applyBorder="1" applyAlignment="1">
      <alignment horizontal="left" vertical="top" wrapText="1"/>
    </xf>
    <xf numFmtId="3" fontId="1" fillId="3" borderId="9" xfId="0" applyNumberFormat="1" applyFont="1" applyFill="1" applyBorder="1" applyAlignment="1" applyProtection="1">
      <alignment horizontal="center" vertical="center"/>
      <protection locked="0"/>
    </xf>
    <xf numFmtId="164" fontId="1" fillId="2" borderId="9" xfId="0" applyNumberFormat="1" applyFont="1" applyFill="1" applyBorder="1" applyAlignment="1">
      <alignment horizontal="center" vertical="center"/>
    </xf>
    <xf numFmtId="164" fontId="1" fillId="2" borderId="17" xfId="0" applyNumberFormat="1" applyFont="1" applyFill="1" applyBorder="1" applyAlignment="1">
      <alignment horizontal="center" vertical="center"/>
    </xf>
    <xf numFmtId="0" fontId="10" fillId="2" borderId="16" xfId="1" applyFont="1" applyFill="1" applyBorder="1" applyAlignment="1" applyProtection="1">
      <alignment horizontal="left" vertical="top" wrapText="1"/>
    </xf>
    <xf numFmtId="0" fontId="10" fillId="2" borderId="9" xfId="1" applyFont="1" applyFill="1" applyBorder="1" applyAlignment="1" applyProtection="1">
      <alignment horizontal="left" vertical="top" wrapText="1"/>
    </xf>
    <xf numFmtId="0" fontId="5" fillId="2" borderId="31"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32" xfId="0" applyFont="1" applyFill="1" applyBorder="1" applyAlignment="1">
      <alignment horizontal="left" vertical="center" wrapText="1"/>
    </xf>
    <xf numFmtId="0" fontId="2" fillId="2" borderId="16" xfId="0" applyFont="1" applyFill="1" applyBorder="1" applyAlignment="1">
      <alignment horizontal="left" vertical="center"/>
    </xf>
    <xf numFmtId="0" fontId="2" fillId="2" borderId="9" xfId="0" applyFont="1" applyFill="1" applyBorder="1" applyAlignment="1">
      <alignment horizontal="left" vertical="center"/>
    </xf>
    <xf numFmtId="0" fontId="0" fillId="2" borderId="9" xfId="0" applyFont="1" applyFill="1" applyBorder="1" applyAlignment="1">
      <alignment horizontal="right" vertical="center" wrapText="1"/>
    </xf>
    <xf numFmtId="0" fontId="1" fillId="2" borderId="9" xfId="0" applyFont="1" applyFill="1" applyBorder="1" applyAlignment="1">
      <alignment horizontal="right" vertical="center" wrapText="1"/>
    </xf>
    <xf numFmtId="38" fontId="1" fillId="3" borderId="9" xfId="0" applyNumberFormat="1" applyFont="1" applyFill="1" applyBorder="1" applyAlignment="1" applyProtection="1">
      <alignment horizontal="center" vertical="center"/>
      <protection locked="0"/>
    </xf>
    <xf numFmtId="164" fontId="0" fillId="2" borderId="9" xfId="0" applyNumberFormat="1" applyFont="1" applyFill="1" applyBorder="1" applyAlignment="1">
      <alignment horizontal="right" vertical="center" wrapText="1"/>
    </xf>
    <xf numFmtId="164" fontId="1" fillId="2" borderId="9" xfId="0" applyNumberFormat="1" applyFont="1" applyFill="1" applyBorder="1" applyAlignment="1">
      <alignment horizontal="right" vertical="center" wrapText="1"/>
    </xf>
    <xf numFmtId="0" fontId="1" fillId="3" borderId="9" xfId="0" applyFont="1" applyFill="1" applyBorder="1" applyAlignment="1" applyProtection="1">
      <alignment horizontal="center" vertical="center"/>
      <protection locked="0"/>
    </xf>
    <xf numFmtId="0" fontId="5" fillId="2" borderId="9" xfId="0" applyFont="1" applyFill="1" applyBorder="1" applyAlignment="1">
      <alignment horizontal="center" vertical="center" wrapText="1"/>
    </xf>
    <xf numFmtId="0" fontId="5" fillId="2" borderId="9" xfId="0" applyFont="1" applyFill="1" applyBorder="1" applyAlignment="1">
      <alignment horizontal="center" wrapText="1"/>
    </xf>
    <xf numFmtId="0" fontId="5" fillId="2" borderId="17" xfId="0" applyFont="1" applyFill="1" applyBorder="1" applyAlignment="1">
      <alignment horizontal="center" wrapText="1"/>
    </xf>
    <xf numFmtId="0" fontId="1" fillId="2" borderId="29"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8" fillId="3" borderId="35" xfId="0" applyFont="1" applyFill="1" applyBorder="1" applyAlignment="1" applyProtection="1">
      <alignment horizontal="left" vertical="center"/>
      <protection locked="0"/>
    </xf>
    <xf numFmtId="0" fontId="2" fillId="2" borderId="35" xfId="0" applyFont="1" applyFill="1" applyBorder="1" applyAlignment="1">
      <alignment horizontal="center" vertical="center"/>
    </xf>
    <xf numFmtId="0" fontId="8" fillId="3" borderId="0" xfId="0" applyFont="1" applyFill="1" applyBorder="1" applyAlignment="1" applyProtection="1">
      <alignment horizontal="left" vertical="center"/>
      <protection locked="0"/>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166" fontId="18" fillId="2" borderId="27" xfId="0" applyNumberFormat="1" applyFont="1" applyFill="1" applyBorder="1" applyAlignment="1">
      <alignment horizontal="center" vertical="center"/>
    </xf>
    <xf numFmtId="166" fontId="18" fillId="2" borderId="28" xfId="0" applyNumberFormat="1" applyFont="1" applyFill="1" applyBorder="1" applyAlignment="1">
      <alignment horizontal="center" vertical="center"/>
    </xf>
    <xf numFmtId="0" fontId="0" fillId="0" borderId="10" xfId="0" applyFont="1" applyBorder="1" applyAlignment="1" applyProtection="1">
      <alignment horizontal="left" vertical="center"/>
    </xf>
    <xf numFmtId="0" fontId="0" fillId="2" borderId="29" xfId="0" applyFont="1" applyFill="1" applyBorder="1" applyAlignment="1">
      <alignment horizontal="left" vertical="center" wrapText="1"/>
    </xf>
    <xf numFmtId="0" fontId="0" fillId="2" borderId="36" xfId="0" applyFont="1" applyFill="1" applyBorder="1" applyAlignment="1">
      <alignment horizontal="left" vertical="center" wrapText="1"/>
    </xf>
    <xf numFmtId="0" fontId="1" fillId="2" borderId="37" xfId="0" applyFont="1" applyFill="1" applyBorder="1" applyAlignment="1">
      <alignment horizontal="left" vertical="center" wrapText="1"/>
    </xf>
    <xf numFmtId="0" fontId="1" fillId="2" borderId="38" xfId="0" applyFont="1" applyFill="1" applyBorder="1" applyAlignment="1">
      <alignment horizontal="left"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0" fillId="0" borderId="0" xfId="0" applyAlignment="1">
      <alignment horizontal="left" vertical="top" wrapText="1"/>
    </xf>
    <xf numFmtId="0" fontId="5" fillId="5" borderId="11" xfId="0" applyFont="1" applyFill="1" applyBorder="1" applyAlignment="1" applyProtection="1">
      <alignment horizontal="center" vertical="top"/>
    </xf>
    <xf numFmtId="0" fontId="5" fillId="5" borderId="12" xfId="0" applyFont="1" applyFill="1" applyBorder="1" applyAlignment="1" applyProtection="1">
      <alignment horizontal="center" vertical="top"/>
    </xf>
    <xf numFmtId="0" fontId="5" fillId="2" borderId="10" xfId="2" applyFont="1" applyFill="1" applyBorder="1" applyAlignment="1" applyProtection="1">
      <alignment horizontal="center" vertical="top"/>
    </xf>
    <xf numFmtId="0" fontId="5" fillId="2" borderId="11" xfId="2" applyFont="1" applyFill="1" applyBorder="1" applyAlignment="1" applyProtection="1">
      <alignment horizontal="center" vertical="top"/>
    </xf>
  </cellXfs>
  <cellStyles count="3">
    <cellStyle name="Hyperlink 2" xfId="1"/>
    <cellStyle name="Normal" xfId="0" builtinId="0"/>
    <cellStyle name="Normal 2 2" xfId="2"/>
  </cellStyles>
  <dxfs count="10">
    <dxf>
      <fill>
        <gradientFill degree="90">
          <stop position="0">
            <color theme="0"/>
          </stop>
          <stop position="1">
            <color rgb="FFFF8585"/>
          </stop>
        </gradientFill>
      </fill>
    </dxf>
    <dxf>
      <font>
        <color theme="0"/>
      </font>
    </dxf>
    <dxf>
      <fill>
        <gradientFill degree="90">
          <stop position="0">
            <color theme="0"/>
          </stop>
          <stop position="1">
            <color rgb="FFFF8585"/>
          </stop>
        </gradientFill>
      </fill>
    </dxf>
    <dxf>
      <font>
        <color theme="0"/>
      </font>
    </dxf>
    <dxf>
      <font>
        <color theme="0"/>
      </font>
    </dxf>
    <dxf>
      <font>
        <color theme="0"/>
      </font>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209550</xdr:colOff>
          <xdr:row>28</xdr:row>
          <xdr:rowOff>76200</xdr:rowOff>
        </xdr:from>
        <xdr:to>
          <xdr:col>5</xdr:col>
          <xdr:colOff>190500</xdr:colOff>
          <xdr:row>30</xdr:row>
          <xdr:rowOff>9525</xdr:rowOff>
        </xdr:to>
        <xdr:sp macro="" textlink="">
          <xdr:nvSpPr>
            <xdr:cNvPr id="2049" name="CheckBox1"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209550</xdr:colOff>
          <xdr:row>31</xdr:row>
          <xdr:rowOff>66675</xdr:rowOff>
        </xdr:from>
        <xdr:to>
          <xdr:col>5</xdr:col>
          <xdr:colOff>190500</xdr:colOff>
          <xdr:row>33</xdr:row>
          <xdr:rowOff>28575</xdr:rowOff>
        </xdr:to>
        <xdr:sp macro="" textlink="">
          <xdr:nvSpPr>
            <xdr:cNvPr id="2050" name="CheckBox2"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209550</xdr:colOff>
          <xdr:row>26</xdr:row>
          <xdr:rowOff>76200</xdr:rowOff>
        </xdr:from>
        <xdr:to>
          <xdr:col>5</xdr:col>
          <xdr:colOff>190500</xdr:colOff>
          <xdr:row>28</xdr:row>
          <xdr:rowOff>9525</xdr:rowOff>
        </xdr:to>
        <xdr:sp macro="" textlink="">
          <xdr:nvSpPr>
            <xdr:cNvPr id="1034" name="CheckBox1"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209550</xdr:colOff>
          <xdr:row>29</xdr:row>
          <xdr:rowOff>66675</xdr:rowOff>
        </xdr:from>
        <xdr:to>
          <xdr:col>5</xdr:col>
          <xdr:colOff>190500</xdr:colOff>
          <xdr:row>31</xdr:row>
          <xdr:rowOff>28575</xdr:rowOff>
        </xdr:to>
        <xdr:sp macro="" textlink="">
          <xdr:nvSpPr>
            <xdr:cNvPr id="1037" name="CheckBox2"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QFILES\groups\DFA-HPD\NPLH\Application\NPLH%20UA%207-18-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
      <sheetName val="Narrative "/>
      <sheetName val="Contacts"/>
      <sheetName val="Site &amp; Units"/>
      <sheetName val="Misc."/>
      <sheetName val="Rents "/>
      <sheetName val="NPLH Rents"/>
      <sheetName val="Subsidies"/>
      <sheetName val="Dev Sources"/>
      <sheetName val="Dev Budget"/>
      <sheetName val="Perm S&amp;U"/>
      <sheetName val="HCD Use-Supportive Serv Costs"/>
      <sheetName val="Operating "/>
      <sheetName val="Cash Flow"/>
      <sheetName val="NPLH Cash Flow"/>
      <sheetName val="9% COSR"/>
      <sheetName val="Experience"/>
      <sheetName val="Certifications"/>
      <sheetName val="Legal Status"/>
      <sheetName val="Narrative-Concat."/>
      <sheetName val="SD_Dropdowns"/>
      <sheetName val="Drop Down"/>
      <sheetName val="Contact Names Formula"/>
      <sheetName val="MAPPING"/>
    </sheetNames>
    <sheetDataSet>
      <sheetData sheetId="0" refreshError="1"/>
      <sheetData sheetId="1">
        <row r="10">
          <cell r="K10">
            <v>43313</v>
          </cell>
        </row>
      </sheetData>
      <sheetData sheetId="2" refreshError="1"/>
      <sheetData sheetId="3" refreshError="1"/>
      <sheetData sheetId="4" refreshError="1"/>
      <sheetData sheetId="5" refreshError="1"/>
      <sheetData sheetId="6">
        <row r="25">
          <cell r="Z25">
            <v>0.5</v>
          </cell>
          <cell r="AA25">
            <v>760</v>
          </cell>
          <cell r="AB25">
            <v>868.75</v>
          </cell>
          <cell r="AC25">
            <v>977.5</v>
          </cell>
          <cell r="AD25">
            <v>1085</v>
          </cell>
          <cell r="AE25">
            <v>1172.5</v>
          </cell>
          <cell r="AF25">
            <v>1258.7499999999998</v>
          </cell>
        </row>
        <row r="32">
          <cell r="Z32">
            <v>0.6</v>
          </cell>
          <cell r="AA32">
            <v>912</v>
          </cell>
          <cell r="AB32">
            <v>977</v>
          </cell>
          <cell r="AC32">
            <v>1173</v>
          </cell>
          <cell r="AD32">
            <v>1354</v>
          </cell>
          <cell r="AE32">
            <v>1510</v>
          </cell>
          <cell r="AF32">
            <v>1667</v>
          </cell>
        </row>
        <row r="33">
          <cell r="Z33">
            <v>0.55000000000000004</v>
          </cell>
          <cell r="AA33">
            <v>836</v>
          </cell>
          <cell r="AB33">
            <v>895</v>
          </cell>
          <cell r="AC33">
            <v>1075</v>
          </cell>
          <cell r="AD33">
            <v>1241</v>
          </cell>
          <cell r="AE33">
            <v>1384</v>
          </cell>
          <cell r="AF33">
            <v>1528</v>
          </cell>
        </row>
        <row r="34">
          <cell r="Z34">
            <v>0.5</v>
          </cell>
          <cell r="AA34">
            <v>760</v>
          </cell>
          <cell r="AB34">
            <v>814</v>
          </cell>
          <cell r="AC34">
            <v>977</v>
          </cell>
          <cell r="AD34">
            <v>1128</v>
          </cell>
          <cell r="AE34">
            <v>1258</v>
          </cell>
          <cell r="AF34">
            <v>1389</v>
          </cell>
        </row>
        <row r="35">
          <cell r="Z35">
            <v>0.45</v>
          </cell>
          <cell r="AA35">
            <v>684</v>
          </cell>
          <cell r="AB35">
            <v>732</v>
          </cell>
          <cell r="AC35">
            <v>879</v>
          </cell>
          <cell r="AD35">
            <v>1015</v>
          </cell>
          <cell r="AE35">
            <v>1132</v>
          </cell>
          <cell r="AF35">
            <v>1250</v>
          </cell>
        </row>
        <row r="36">
          <cell r="Z36">
            <v>0.4</v>
          </cell>
          <cell r="AA36">
            <v>608</v>
          </cell>
          <cell r="AB36">
            <v>651</v>
          </cell>
          <cell r="AC36">
            <v>782</v>
          </cell>
          <cell r="AD36">
            <v>903</v>
          </cell>
          <cell r="AE36">
            <v>1007</v>
          </cell>
          <cell r="AF36">
            <v>1111</v>
          </cell>
        </row>
        <row r="37">
          <cell r="Z37">
            <v>0.35</v>
          </cell>
          <cell r="AA37">
            <v>532</v>
          </cell>
          <cell r="AB37">
            <v>570</v>
          </cell>
          <cell r="AC37">
            <v>684</v>
          </cell>
          <cell r="AD37">
            <v>790</v>
          </cell>
          <cell r="AE37">
            <v>881</v>
          </cell>
          <cell r="AF37">
            <v>972</v>
          </cell>
        </row>
        <row r="38">
          <cell r="Z38">
            <v>0.3</v>
          </cell>
          <cell r="AA38">
            <v>456</v>
          </cell>
          <cell r="AB38">
            <v>488</v>
          </cell>
          <cell r="AC38">
            <v>586</v>
          </cell>
          <cell r="AD38">
            <v>677</v>
          </cell>
          <cell r="AE38">
            <v>755</v>
          </cell>
          <cell r="AF38">
            <v>833</v>
          </cell>
        </row>
        <row r="39">
          <cell r="Z39">
            <v>0.25</v>
          </cell>
          <cell r="AA39">
            <v>380</v>
          </cell>
          <cell r="AB39">
            <v>407</v>
          </cell>
          <cell r="AC39">
            <v>488</v>
          </cell>
          <cell r="AD39">
            <v>564</v>
          </cell>
          <cell r="AE39">
            <v>629</v>
          </cell>
          <cell r="AF39">
            <v>694</v>
          </cell>
        </row>
        <row r="40">
          <cell r="Z40">
            <v>0.2</v>
          </cell>
          <cell r="AA40">
            <v>304</v>
          </cell>
          <cell r="AB40">
            <v>325</v>
          </cell>
          <cell r="AC40">
            <v>391</v>
          </cell>
          <cell r="AD40">
            <v>451</v>
          </cell>
          <cell r="AE40">
            <v>503</v>
          </cell>
          <cell r="AF40">
            <v>555</v>
          </cell>
        </row>
        <row r="41">
          <cell r="Z41">
            <v>0.15</v>
          </cell>
          <cell r="AA41">
            <v>228</v>
          </cell>
          <cell r="AB41">
            <v>244</v>
          </cell>
          <cell r="AC41">
            <v>293</v>
          </cell>
          <cell r="AD41">
            <v>338</v>
          </cell>
          <cell r="AE41">
            <v>377</v>
          </cell>
          <cell r="AF41">
            <v>416</v>
          </cell>
        </row>
        <row r="135">
          <cell r="A135">
            <v>0.65</v>
          </cell>
          <cell r="B135">
            <v>0</v>
          </cell>
          <cell r="C135">
            <v>0</v>
          </cell>
          <cell r="D135">
            <v>0</v>
          </cell>
          <cell r="E135">
            <v>0</v>
          </cell>
          <cell r="F135">
            <v>0</v>
          </cell>
          <cell r="G135">
            <v>0</v>
          </cell>
        </row>
        <row r="136">
          <cell r="A136">
            <v>0.6</v>
          </cell>
          <cell r="B136">
            <v>0</v>
          </cell>
          <cell r="C136">
            <v>0</v>
          </cell>
          <cell r="D136">
            <v>0</v>
          </cell>
          <cell r="E136">
            <v>0</v>
          </cell>
          <cell r="F136">
            <v>0</v>
          </cell>
          <cell r="G136">
            <v>0</v>
          </cell>
        </row>
        <row r="137">
          <cell r="A137">
            <v>0.55000000000000004</v>
          </cell>
          <cell r="B137">
            <v>0</v>
          </cell>
          <cell r="C137">
            <v>0</v>
          </cell>
          <cell r="D137">
            <v>0</v>
          </cell>
          <cell r="E137">
            <v>0</v>
          </cell>
          <cell r="F137">
            <v>0</v>
          </cell>
          <cell r="G137">
            <v>0</v>
          </cell>
        </row>
        <row r="138">
          <cell r="A138">
            <v>0.5</v>
          </cell>
          <cell r="B138">
            <v>0</v>
          </cell>
          <cell r="C138">
            <v>0</v>
          </cell>
          <cell r="D138">
            <v>0</v>
          </cell>
          <cell r="E138">
            <v>0</v>
          </cell>
          <cell r="F138">
            <v>0</v>
          </cell>
          <cell r="G138">
            <v>0</v>
          </cell>
        </row>
        <row r="139">
          <cell r="A139">
            <v>0.45</v>
          </cell>
          <cell r="B139">
            <v>0</v>
          </cell>
          <cell r="C139">
            <v>0</v>
          </cell>
          <cell r="D139">
            <v>0</v>
          </cell>
          <cell r="E139">
            <v>0</v>
          </cell>
          <cell r="F139">
            <v>0</v>
          </cell>
          <cell r="G139">
            <v>0</v>
          </cell>
        </row>
        <row r="140">
          <cell r="A140">
            <v>0.4</v>
          </cell>
          <cell r="B140">
            <v>0</v>
          </cell>
          <cell r="C140">
            <v>0</v>
          </cell>
          <cell r="D140">
            <v>0</v>
          </cell>
          <cell r="E140">
            <v>0</v>
          </cell>
          <cell r="F140">
            <v>0</v>
          </cell>
          <cell r="G140">
            <v>0</v>
          </cell>
        </row>
        <row r="141">
          <cell r="A141">
            <v>0.35</v>
          </cell>
          <cell r="B141">
            <v>0</v>
          </cell>
          <cell r="C141">
            <v>0</v>
          </cell>
          <cell r="D141">
            <v>0</v>
          </cell>
          <cell r="E141">
            <v>0</v>
          </cell>
          <cell r="F141">
            <v>0</v>
          </cell>
          <cell r="G141">
            <v>0</v>
          </cell>
        </row>
        <row r="142">
          <cell r="A142">
            <v>0.3</v>
          </cell>
          <cell r="B142">
            <v>0</v>
          </cell>
          <cell r="C142">
            <v>0</v>
          </cell>
          <cell r="D142">
            <v>0</v>
          </cell>
          <cell r="E142">
            <v>0</v>
          </cell>
          <cell r="F142">
            <v>0</v>
          </cell>
          <cell r="G142">
            <v>0</v>
          </cell>
        </row>
        <row r="143">
          <cell r="A143">
            <v>0.25</v>
          </cell>
          <cell r="B143">
            <v>0</v>
          </cell>
          <cell r="C143">
            <v>0</v>
          </cell>
          <cell r="D143">
            <v>0</v>
          </cell>
          <cell r="E143">
            <v>0</v>
          </cell>
          <cell r="F143">
            <v>0</v>
          </cell>
          <cell r="G143">
            <v>0</v>
          </cell>
        </row>
        <row r="144">
          <cell r="A144">
            <v>0.2</v>
          </cell>
          <cell r="B144">
            <v>0</v>
          </cell>
          <cell r="C144">
            <v>0</v>
          </cell>
          <cell r="D144">
            <v>0</v>
          </cell>
          <cell r="E144">
            <v>0</v>
          </cell>
          <cell r="F144">
            <v>0</v>
          </cell>
          <cell r="G144">
            <v>0</v>
          </cell>
        </row>
        <row r="145">
          <cell r="A145">
            <v>0.15</v>
          </cell>
          <cell r="B145">
            <v>0</v>
          </cell>
          <cell r="C145">
            <v>0</v>
          </cell>
          <cell r="D145">
            <v>0</v>
          </cell>
          <cell r="E145">
            <v>0</v>
          </cell>
          <cell r="F145">
            <v>0</v>
          </cell>
          <cell r="G145">
            <v>0</v>
          </cell>
        </row>
      </sheetData>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2">
          <cell r="A2">
            <v>1</v>
          </cell>
          <cell r="C2">
            <v>1</v>
          </cell>
          <cell r="E2">
            <v>1</v>
          </cell>
          <cell r="G2" t="str">
            <v>AK</v>
          </cell>
        </row>
        <row r="3">
          <cell r="A3">
            <v>2</v>
          </cell>
          <cell r="C3">
            <v>2</v>
          </cell>
          <cell r="E3">
            <v>2</v>
          </cell>
          <cell r="G3" t="str">
            <v>AL</v>
          </cell>
        </row>
        <row r="4">
          <cell r="A4">
            <v>3</v>
          </cell>
          <cell r="C4">
            <v>3</v>
          </cell>
          <cell r="E4">
            <v>3</v>
          </cell>
          <cell r="G4" t="str">
            <v>AR</v>
          </cell>
        </row>
        <row r="5">
          <cell r="A5">
            <v>4</v>
          </cell>
          <cell r="C5">
            <v>4</v>
          </cell>
          <cell r="E5">
            <v>4</v>
          </cell>
          <cell r="G5" t="str">
            <v>AZ</v>
          </cell>
        </row>
        <row r="6">
          <cell r="A6">
            <v>5</v>
          </cell>
          <cell r="C6">
            <v>5</v>
          </cell>
          <cell r="E6">
            <v>5</v>
          </cell>
          <cell r="G6" t="str">
            <v>CA</v>
          </cell>
        </row>
        <row r="7">
          <cell r="A7">
            <v>6</v>
          </cell>
          <cell r="C7">
            <v>6</v>
          </cell>
          <cell r="E7">
            <v>6</v>
          </cell>
          <cell r="G7" t="str">
            <v>CO</v>
          </cell>
        </row>
        <row r="8">
          <cell r="A8">
            <v>7</v>
          </cell>
          <cell r="C8">
            <v>7</v>
          </cell>
          <cell r="E8">
            <v>7</v>
          </cell>
          <cell r="G8" t="str">
            <v>CT</v>
          </cell>
        </row>
        <row r="9">
          <cell r="A9">
            <v>8</v>
          </cell>
          <cell r="C9">
            <v>8</v>
          </cell>
          <cell r="E9">
            <v>8</v>
          </cell>
          <cell r="G9" t="str">
            <v>DC</v>
          </cell>
        </row>
        <row r="10">
          <cell r="A10">
            <v>9</v>
          </cell>
          <cell r="C10">
            <v>9</v>
          </cell>
          <cell r="E10">
            <v>9</v>
          </cell>
          <cell r="G10" t="str">
            <v>DE</v>
          </cell>
        </row>
        <row r="11">
          <cell r="A11">
            <v>10</v>
          </cell>
          <cell r="C11">
            <v>10</v>
          </cell>
          <cell r="E11">
            <v>10</v>
          </cell>
          <cell r="G11" t="str">
            <v>FL</v>
          </cell>
        </row>
        <row r="12">
          <cell r="A12">
            <v>11</v>
          </cell>
          <cell r="C12">
            <v>11</v>
          </cell>
          <cell r="E12">
            <v>11</v>
          </cell>
          <cell r="G12" t="str">
            <v>GA</v>
          </cell>
        </row>
        <row r="13">
          <cell r="A13">
            <v>12</v>
          </cell>
          <cell r="C13">
            <v>12</v>
          </cell>
          <cell r="E13">
            <v>12</v>
          </cell>
          <cell r="G13" t="str">
            <v>HI</v>
          </cell>
        </row>
        <row r="14">
          <cell r="A14">
            <v>13</v>
          </cell>
          <cell r="C14">
            <v>13</v>
          </cell>
          <cell r="E14">
            <v>13</v>
          </cell>
          <cell r="G14" t="str">
            <v>IA</v>
          </cell>
        </row>
        <row r="15">
          <cell r="A15">
            <v>14</v>
          </cell>
          <cell r="C15">
            <v>14</v>
          </cell>
          <cell r="E15">
            <v>14</v>
          </cell>
          <cell r="G15" t="str">
            <v>ID</v>
          </cell>
        </row>
        <row r="16">
          <cell r="A16">
            <v>15</v>
          </cell>
          <cell r="C16">
            <v>15</v>
          </cell>
          <cell r="E16">
            <v>15</v>
          </cell>
          <cell r="G16" t="str">
            <v>IL</v>
          </cell>
        </row>
        <row r="17">
          <cell r="A17">
            <v>16</v>
          </cell>
          <cell r="C17">
            <v>16</v>
          </cell>
          <cell r="E17">
            <v>16</v>
          </cell>
          <cell r="G17" t="str">
            <v>IN</v>
          </cell>
        </row>
        <row r="18">
          <cell r="A18">
            <v>17</v>
          </cell>
          <cell r="C18">
            <v>17</v>
          </cell>
          <cell r="E18">
            <v>17</v>
          </cell>
          <cell r="G18" t="str">
            <v>KS</v>
          </cell>
        </row>
        <row r="19">
          <cell r="A19">
            <v>18</v>
          </cell>
          <cell r="C19">
            <v>18</v>
          </cell>
          <cell r="E19">
            <v>18</v>
          </cell>
          <cell r="G19" t="str">
            <v>KY</v>
          </cell>
        </row>
        <row r="20">
          <cell r="A20">
            <v>19</v>
          </cell>
          <cell r="C20">
            <v>19</v>
          </cell>
          <cell r="E20">
            <v>19</v>
          </cell>
          <cell r="G20" t="str">
            <v>LA</v>
          </cell>
        </row>
        <row r="21">
          <cell r="A21">
            <v>20</v>
          </cell>
          <cell r="C21">
            <v>20</v>
          </cell>
          <cell r="E21">
            <v>20</v>
          </cell>
          <cell r="G21" t="str">
            <v>MA</v>
          </cell>
        </row>
        <row r="22">
          <cell r="A22">
            <v>22</v>
          </cell>
          <cell r="C22">
            <v>22</v>
          </cell>
          <cell r="E22">
            <v>21</v>
          </cell>
          <cell r="G22" t="str">
            <v>MD</v>
          </cell>
        </row>
        <row r="23">
          <cell r="A23">
            <v>23</v>
          </cell>
          <cell r="C23">
            <v>23</v>
          </cell>
          <cell r="E23">
            <v>22</v>
          </cell>
          <cell r="G23" t="str">
            <v>ME</v>
          </cell>
        </row>
        <row r="24">
          <cell r="A24">
            <v>24</v>
          </cell>
          <cell r="C24">
            <v>24</v>
          </cell>
          <cell r="E24">
            <v>23</v>
          </cell>
          <cell r="G24" t="str">
            <v>MI</v>
          </cell>
        </row>
        <row r="25">
          <cell r="A25">
            <v>25</v>
          </cell>
          <cell r="C25">
            <v>25</v>
          </cell>
          <cell r="E25">
            <v>24</v>
          </cell>
          <cell r="G25" t="str">
            <v>MN</v>
          </cell>
        </row>
        <row r="26">
          <cell r="A26">
            <v>26</v>
          </cell>
          <cell r="C26">
            <v>26</v>
          </cell>
          <cell r="E26">
            <v>25</v>
          </cell>
          <cell r="G26" t="str">
            <v>MO</v>
          </cell>
        </row>
        <row r="27">
          <cell r="A27">
            <v>27</v>
          </cell>
          <cell r="C27">
            <v>27</v>
          </cell>
          <cell r="E27">
            <v>26</v>
          </cell>
          <cell r="G27" t="str">
            <v>MS</v>
          </cell>
        </row>
        <row r="28">
          <cell r="A28">
            <v>28</v>
          </cell>
          <cell r="C28">
            <v>28</v>
          </cell>
          <cell r="E28">
            <v>27</v>
          </cell>
          <cell r="G28" t="str">
            <v>MT</v>
          </cell>
        </row>
        <row r="29">
          <cell r="A29">
            <v>29</v>
          </cell>
          <cell r="C29">
            <v>29</v>
          </cell>
          <cell r="E29">
            <v>28</v>
          </cell>
          <cell r="G29" t="str">
            <v>NC</v>
          </cell>
        </row>
        <row r="30">
          <cell r="A30">
            <v>30</v>
          </cell>
          <cell r="C30">
            <v>30</v>
          </cell>
          <cell r="E30">
            <v>29</v>
          </cell>
          <cell r="G30" t="str">
            <v>ND</v>
          </cell>
        </row>
        <row r="31">
          <cell r="A31">
            <v>31</v>
          </cell>
          <cell r="C31">
            <v>31</v>
          </cell>
          <cell r="E31">
            <v>30</v>
          </cell>
          <cell r="G31" t="str">
            <v>NE</v>
          </cell>
        </row>
        <row r="32">
          <cell r="A32">
            <v>32</v>
          </cell>
          <cell r="C32">
            <v>32</v>
          </cell>
          <cell r="E32">
            <v>31</v>
          </cell>
          <cell r="G32" t="str">
            <v>NH</v>
          </cell>
        </row>
        <row r="33">
          <cell r="A33">
            <v>33</v>
          </cell>
          <cell r="C33">
            <v>33</v>
          </cell>
          <cell r="E33">
            <v>32</v>
          </cell>
          <cell r="G33" t="str">
            <v>NJ</v>
          </cell>
        </row>
        <row r="34">
          <cell r="A34">
            <v>34</v>
          </cell>
          <cell r="C34">
            <v>34</v>
          </cell>
          <cell r="E34">
            <v>33</v>
          </cell>
          <cell r="G34" t="str">
            <v>NM</v>
          </cell>
        </row>
        <row r="35">
          <cell r="A35">
            <v>35</v>
          </cell>
          <cell r="C35">
            <v>35</v>
          </cell>
          <cell r="E35">
            <v>34</v>
          </cell>
          <cell r="G35" t="str">
            <v>NV</v>
          </cell>
        </row>
        <row r="36">
          <cell r="A36">
            <v>36</v>
          </cell>
          <cell r="C36">
            <v>36</v>
          </cell>
          <cell r="E36">
            <v>35</v>
          </cell>
          <cell r="G36" t="str">
            <v>NY</v>
          </cell>
        </row>
        <row r="37">
          <cell r="A37">
            <v>37</v>
          </cell>
          <cell r="C37">
            <v>37</v>
          </cell>
          <cell r="E37">
            <v>36</v>
          </cell>
          <cell r="G37" t="str">
            <v>OH</v>
          </cell>
        </row>
        <row r="38">
          <cell r="A38">
            <v>38</v>
          </cell>
          <cell r="C38">
            <v>38</v>
          </cell>
          <cell r="E38">
            <v>37</v>
          </cell>
          <cell r="G38" t="str">
            <v>OK</v>
          </cell>
        </row>
        <row r="39">
          <cell r="A39">
            <v>39</v>
          </cell>
          <cell r="C39">
            <v>39</v>
          </cell>
          <cell r="E39">
            <v>38</v>
          </cell>
          <cell r="G39" t="str">
            <v>OR</v>
          </cell>
        </row>
        <row r="40">
          <cell r="A40">
            <v>40</v>
          </cell>
          <cell r="C40">
            <v>40</v>
          </cell>
          <cell r="E40">
            <v>39</v>
          </cell>
          <cell r="G40" t="str">
            <v>PA</v>
          </cell>
        </row>
        <row r="41">
          <cell r="A41">
            <v>41</v>
          </cell>
          <cell r="E41">
            <v>40</v>
          </cell>
          <cell r="G41" t="str">
            <v>RI</v>
          </cell>
        </row>
        <row r="42">
          <cell r="A42">
            <v>42</v>
          </cell>
          <cell r="E42">
            <v>41</v>
          </cell>
          <cell r="G42" t="str">
            <v>SC</v>
          </cell>
        </row>
        <row r="43">
          <cell r="A43">
            <v>43</v>
          </cell>
          <cell r="E43">
            <v>42</v>
          </cell>
          <cell r="G43" t="str">
            <v>SD</v>
          </cell>
        </row>
        <row r="44">
          <cell r="A44">
            <v>44</v>
          </cell>
          <cell r="E44">
            <v>43</v>
          </cell>
          <cell r="G44" t="str">
            <v>TN</v>
          </cell>
        </row>
        <row r="45">
          <cell r="A45">
            <v>45</v>
          </cell>
          <cell r="E45">
            <v>44</v>
          </cell>
          <cell r="G45" t="str">
            <v>TX</v>
          </cell>
        </row>
        <row r="46">
          <cell r="A46">
            <v>46</v>
          </cell>
          <cell r="E46">
            <v>45</v>
          </cell>
          <cell r="G46" t="str">
            <v>UT</v>
          </cell>
        </row>
        <row r="47">
          <cell r="A47">
            <v>47</v>
          </cell>
          <cell r="E47">
            <v>46</v>
          </cell>
          <cell r="G47" t="str">
            <v>VA</v>
          </cell>
        </row>
        <row r="48">
          <cell r="A48">
            <v>48</v>
          </cell>
          <cell r="E48">
            <v>47</v>
          </cell>
          <cell r="G48" t="str">
            <v>VT</v>
          </cell>
        </row>
        <row r="49">
          <cell r="A49">
            <v>49</v>
          </cell>
          <cell r="E49">
            <v>48</v>
          </cell>
          <cell r="G49" t="str">
            <v>WA</v>
          </cell>
        </row>
        <row r="50">
          <cell r="A50">
            <v>50</v>
          </cell>
          <cell r="E50">
            <v>49</v>
          </cell>
          <cell r="G50" t="str">
            <v>WI</v>
          </cell>
        </row>
        <row r="51">
          <cell r="A51">
            <v>51</v>
          </cell>
          <cell r="E51">
            <v>50</v>
          </cell>
          <cell r="G51" t="str">
            <v>WV</v>
          </cell>
        </row>
        <row r="52">
          <cell r="A52">
            <v>52</v>
          </cell>
          <cell r="E52">
            <v>51</v>
          </cell>
          <cell r="G52" t="str">
            <v>WY</v>
          </cell>
        </row>
        <row r="53">
          <cell r="E53">
            <v>52</v>
          </cell>
        </row>
        <row r="54">
          <cell r="E54">
            <v>53</v>
          </cell>
        </row>
        <row r="55">
          <cell r="E55">
            <v>54</v>
          </cell>
        </row>
        <row r="56">
          <cell r="E56">
            <v>55</v>
          </cell>
        </row>
        <row r="57">
          <cell r="E57">
            <v>56</v>
          </cell>
        </row>
        <row r="58">
          <cell r="E58">
            <v>57</v>
          </cell>
        </row>
        <row r="59">
          <cell r="E59">
            <v>58</v>
          </cell>
        </row>
        <row r="60">
          <cell r="E60">
            <v>59</v>
          </cell>
        </row>
        <row r="61">
          <cell r="E61">
            <v>60</v>
          </cell>
        </row>
        <row r="62">
          <cell r="E62">
            <v>61</v>
          </cell>
        </row>
        <row r="63">
          <cell r="E63">
            <v>62</v>
          </cell>
        </row>
        <row r="64">
          <cell r="E64">
            <v>63</v>
          </cell>
        </row>
        <row r="65">
          <cell r="E65">
            <v>64</v>
          </cell>
        </row>
        <row r="66">
          <cell r="E66">
            <v>65</v>
          </cell>
        </row>
        <row r="67">
          <cell r="E67">
            <v>66</v>
          </cell>
        </row>
        <row r="68">
          <cell r="E68">
            <v>67</v>
          </cell>
        </row>
        <row r="69">
          <cell r="E69">
            <v>68</v>
          </cell>
        </row>
        <row r="70">
          <cell r="E70">
            <v>69</v>
          </cell>
        </row>
        <row r="71">
          <cell r="E71">
            <v>70</v>
          </cell>
        </row>
        <row r="72">
          <cell r="E72">
            <v>71</v>
          </cell>
        </row>
        <row r="73">
          <cell r="E73">
            <v>72</v>
          </cell>
        </row>
        <row r="74">
          <cell r="E74">
            <v>73</v>
          </cell>
        </row>
        <row r="75">
          <cell r="E75">
            <v>74</v>
          </cell>
        </row>
        <row r="76">
          <cell r="E76">
            <v>75</v>
          </cell>
        </row>
        <row r="77">
          <cell r="E77">
            <v>76</v>
          </cell>
        </row>
        <row r="78">
          <cell r="E78">
            <v>77</v>
          </cell>
        </row>
        <row r="79">
          <cell r="E79">
            <v>78</v>
          </cell>
        </row>
        <row r="80">
          <cell r="E80">
            <v>79</v>
          </cell>
        </row>
        <row r="81">
          <cell r="E81">
            <v>80</v>
          </cell>
        </row>
      </sheetData>
      <sheetData sheetId="22">
        <row r="3">
          <cell r="B3" t="str">
            <v>20% at 50%</v>
          </cell>
          <cell r="C3" t="str">
            <v>Preliminary Reservation</v>
          </cell>
          <cell r="D3" t="str">
            <v>Pre-Application</v>
          </cell>
          <cell r="E3" t="str">
            <v xml:space="preserve">Permanent </v>
          </cell>
          <cell r="F3" t="str">
            <v>Large Family</v>
          </cell>
          <cell r="G3" t="str">
            <v>Nonprofit Organization</v>
          </cell>
          <cell r="H3" t="str">
            <v>San Diego County</v>
          </cell>
          <cell r="I3" t="str">
            <v>No</v>
          </cell>
          <cell r="J3" t="str">
            <v>Alameda</v>
          </cell>
          <cell r="K3" t="str">
            <v>Yes</v>
          </cell>
          <cell r="L3" t="str">
            <v>General</v>
          </cell>
          <cell r="M3" t="str">
            <v>New Construction</v>
          </cell>
          <cell r="N3" t="str">
            <v>None</v>
          </cell>
          <cell r="O3" t="str">
            <v>Dormitory</v>
          </cell>
          <cell r="P3" t="str">
            <v>Project Sponsor / Developer</v>
          </cell>
          <cell r="Q3" t="str">
            <v>No - one legal parcel</v>
          </cell>
          <cell r="R3" t="str">
            <v>Name of HCD Funding</v>
          </cell>
          <cell r="S3">
            <v>1</v>
          </cell>
          <cell r="T3">
            <v>1</v>
          </cell>
          <cell r="U3">
            <v>1</v>
          </cell>
          <cell r="V3" t="str">
            <v>Yet to be formed L.P.</v>
          </cell>
          <cell r="W3" t="str">
            <v>Managing General Partner of Owner</v>
          </cell>
          <cell r="X3" t="str">
            <v>Fee Title</v>
          </cell>
          <cell r="Y3" t="str">
            <v>Public</v>
          </cell>
          <cell r="Z3" t="str">
            <v>Flat</v>
          </cell>
          <cell r="AA3" t="str">
            <v>Beds</v>
          </cell>
          <cell r="AB3" t="str">
            <v>NNN</v>
          </cell>
          <cell r="AC3" t="str">
            <v>Gas</v>
          </cell>
          <cell r="AD3" t="str">
            <v>Public</v>
          </cell>
          <cell r="AE3" t="str">
            <v>Owner</v>
          </cell>
          <cell r="AF3">
            <v>0.15</v>
          </cell>
          <cell r="AG3" t="str">
            <v>TCAC</v>
          </cell>
          <cell r="AH3" t="str">
            <v>0 Bdrm.</v>
          </cell>
          <cell r="AI3" t="str">
            <v>Interest Only</v>
          </cell>
          <cell r="AJ3" t="str">
            <v>FAM</v>
          </cell>
          <cell r="AK3" t="str">
            <v>Fixed for Term</v>
          </cell>
        </row>
        <row r="4">
          <cell r="B4" t="str">
            <v>40% at 60%</v>
          </cell>
          <cell r="C4" t="str">
            <v>Final Reservation</v>
          </cell>
          <cell r="D4" t="str">
            <v xml:space="preserve">Application </v>
          </cell>
          <cell r="E4" t="str">
            <v>Transitional</v>
          </cell>
          <cell r="F4" t="str">
            <v>Single Room Occupancy</v>
          </cell>
          <cell r="G4" t="str">
            <v>Nonprofit Homeless Apportionment</v>
          </cell>
          <cell r="H4" t="str">
            <v>Orange County</v>
          </cell>
          <cell r="I4" t="str">
            <v>Temporary Only</v>
          </cell>
          <cell r="J4" t="str">
            <v>Alpine</v>
          </cell>
          <cell r="K4" t="str">
            <v>No</v>
          </cell>
          <cell r="L4" t="str">
            <v>Rural</v>
          </cell>
          <cell r="M4" t="str">
            <v>Acquisition/Rehabilitation</v>
          </cell>
          <cell r="N4" t="str">
            <v>Elderly over 55</v>
          </cell>
          <cell r="O4" t="str">
            <v>Congregate Care</v>
          </cell>
          <cell r="P4" t="str">
            <v>Bond Issuer</v>
          </cell>
          <cell r="Q4" t="str">
            <v>Yes - contiguous</v>
          </cell>
          <cell r="R4" t="str">
            <v>AHSC</v>
          </cell>
          <cell r="S4">
            <v>2</v>
          </cell>
          <cell r="T4">
            <v>2</v>
          </cell>
          <cell r="U4">
            <v>2</v>
          </cell>
          <cell r="V4" t="str">
            <v>Yet to be formed LLC</v>
          </cell>
          <cell r="W4" t="str">
            <v>General Partner of Owner</v>
          </cell>
          <cell r="X4" t="str">
            <v>Purchase Option</v>
          </cell>
          <cell r="Y4" t="str">
            <v>Private</v>
          </cell>
          <cell r="Z4" t="str">
            <v>Townhouse</v>
          </cell>
          <cell r="AA4" t="str">
            <v>0 Bdrm.</v>
          </cell>
          <cell r="AB4" t="str">
            <v>Other</v>
          </cell>
          <cell r="AC4" t="str">
            <v>Electric</v>
          </cell>
          <cell r="AD4" t="str">
            <v>Private</v>
          </cell>
          <cell r="AE4" t="str">
            <v>Tenant</v>
          </cell>
          <cell r="AF4">
            <v>0.2</v>
          </cell>
          <cell r="AG4" t="str">
            <v>CalHFA</v>
          </cell>
          <cell r="AH4" t="str">
            <v>1 Bdrm.</v>
          </cell>
          <cell r="AI4" t="str">
            <v>Deferred</v>
          </cell>
          <cell r="AJ4" t="str">
            <v>AWC</v>
          </cell>
          <cell r="AK4" t="str">
            <v>Fixed with Reset</v>
          </cell>
        </row>
        <row r="5">
          <cell r="C5" t="str">
            <v>Placed In Service</v>
          </cell>
          <cell r="D5" t="str">
            <v>Commitment</v>
          </cell>
          <cell r="F5" t="str">
            <v>At-Risk</v>
          </cell>
          <cell r="G5" t="str">
            <v>Rural</v>
          </cell>
          <cell r="H5" t="str">
            <v>Los Angeles County</v>
          </cell>
          <cell r="I5" t="str">
            <v>Temp. &amp; Perm.</v>
          </cell>
          <cell r="J5" t="str">
            <v>Amador</v>
          </cell>
          <cell r="L5" t="str">
            <v>Mixed Income</v>
          </cell>
          <cell r="M5" t="str">
            <v>New Const. &amp; Acq/Rehab</v>
          </cell>
          <cell r="N5" t="str">
            <v>Elderly over 62</v>
          </cell>
          <cell r="O5" t="str">
            <v xml:space="preserve">Group Home </v>
          </cell>
          <cell r="P5" t="str">
            <v>Local Government HOME Applicant</v>
          </cell>
          <cell r="Q5" t="str">
            <v>Yes - noncontiguous</v>
          </cell>
          <cell r="R5" t="str">
            <v>HOME - Home Inv. Part.</v>
          </cell>
          <cell r="S5">
            <v>3</v>
          </cell>
          <cell r="T5">
            <v>3</v>
          </cell>
          <cell r="U5">
            <v>3</v>
          </cell>
          <cell r="V5" t="str">
            <v>Limited Partnership</v>
          </cell>
          <cell r="W5" t="str">
            <v>Administrative General Partner of Owner</v>
          </cell>
          <cell r="X5" t="str">
            <v>Lease</v>
          </cell>
          <cell r="Z5" t="str">
            <v>Detached</v>
          </cell>
          <cell r="AA5" t="str">
            <v>1 Bdrm.</v>
          </cell>
          <cell r="AC5" t="str">
            <v>Propane</v>
          </cell>
          <cell r="AD5" t="str">
            <v>Well</v>
          </cell>
          <cell r="AF5">
            <v>0.25</v>
          </cell>
          <cell r="AG5" t="str">
            <v>Other</v>
          </cell>
          <cell r="AH5" t="str">
            <v>2 Bdrm.</v>
          </cell>
          <cell r="AI5" t="str">
            <v>None</v>
          </cell>
          <cell r="AJ5" t="str">
            <v>RR</v>
          </cell>
          <cell r="AK5" t="str">
            <v>Fixed, then Variable</v>
          </cell>
        </row>
        <row r="6">
          <cell r="C6" t="str">
            <v>Re-application, Credit awarded</v>
          </cell>
          <cell r="D6" t="str">
            <v>Closing</v>
          </cell>
          <cell r="F6" t="str">
            <v>Special Needs</v>
          </cell>
          <cell r="G6" t="str">
            <v>Rural/RHS 514</v>
          </cell>
          <cell r="H6" t="str">
            <v>Inland Empire</v>
          </cell>
          <cell r="J6" t="str">
            <v>Butte</v>
          </cell>
          <cell r="M6" t="str">
            <v>Rehabilitation Only</v>
          </cell>
          <cell r="N6" t="str">
            <v>Some Elderly - 55+</v>
          </cell>
          <cell r="O6" t="str">
            <v>Assisted Living</v>
          </cell>
          <cell r="P6" t="str">
            <v>Ultimate Owner (LP or LLC)</v>
          </cell>
          <cell r="R6" t="str">
            <v>IIG</v>
          </cell>
          <cell r="S6">
            <v>4</v>
          </cell>
          <cell r="T6">
            <v>4</v>
          </cell>
          <cell r="U6">
            <v>4</v>
          </cell>
          <cell r="V6" t="str">
            <v>Limited Liability Company</v>
          </cell>
          <cell r="W6" t="str">
            <v>Managing Member</v>
          </cell>
          <cell r="X6" t="str">
            <v>Lease Option</v>
          </cell>
          <cell r="AA6" t="str">
            <v>2 Bdrm.</v>
          </cell>
          <cell r="AC6" t="str">
            <v>Solar</v>
          </cell>
          <cell r="AF6">
            <v>0.3</v>
          </cell>
          <cell r="AH6" t="str">
            <v>3 Bdrm.</v>
          </cell>
          <cell r="AI6" t="str">
            <v>Other</v>
          </cell>
          <cell r="AJ6" t="str">
            <v>DEF</v>
          </cell>
          <cell r="AK6" t="str">
            <v>Variable</v>
          </cell>
        </row>
        <row r="7">
          <cell r="C7" t="str">
            <v>Re-application, Credit never awarded</v>
          </cell>
          <cell r="F7" t="str">
            <v>Seniors</v>
          </cell>
          <cell r="G7" t="str">
            <v>Rural/RHS 515</v>
          </cell>
          <cell r="H7" t="str">
            <v>Central</v>
          </cell>
          <cell r="J7" t="str">
            <v>Calaveras</v>
          </cell>
          <cell r="M7" t="str">
            <v>Conversion</v>
          </cell>
          <cell r="N7" t="str">
            <v>Some Elderly - 62+</v>
          </cell>
          <cell r="O7" t="str">
            <v>Housing Co-op</v>
          </cell>
          <cell r="P7" t="str">
            <v xml:space="preserve">Consultant </v>
          </cell>
          <cell r="R7" t="str">
            <v>Joe Serna, Jr. Farmworker</v>
          </cell>
          <cell r="S7">
            <v>5</v>
          </cell>
          <cell r="T7">
            <v>5</v>
          </cell>
          <cell r="U7">
            <v>5</v>
          </cell>
          <cell r="V7" t="str">
            <v>Non-profit Corporation</v>
          </cell>
          <cell r="W7" t="str">
            <v>Other</v>
          </cell>
          <cell r="X7" t="str">
            <v>DDA</v>
          </cell>
          <cell r="AA7" t="str">
            <v>3 Bdrm.</v>
          </cell>
          <cell r="AF7">
            <v>0.35</v>
          </cell>
          <cell r="AH7" t="str">
            <v>4 Bdrm.</v>
          </cell>
          <cell r="AJ7" t="str">
            <v>Not Yet Known</v>
          </cell>
          <cell r="AK7" t="str">
            <v>Other</v>
          </cell>
        </row>
        <row r="8">
          <cell r="F8" t="str">
            <v>Large Family/At-Risk Waiver</v>
          </cell>
          <cell r="G8" t="str">
            <v>Rural/RHS 538</v>
          </cell>
          <cell r="H8" t="str">
            <v>Coastal California</v>
          </cell>
          <cell r="J8" t="str">
            <v>Colusa</v>
          </cell>
          <cell r="N8" t="str">
            <v>Students Only</v>
          </cell>
          <cell r="O8" t="str">
            <v xml:space="preserve">SRO </v>
          </cell>
          <cell r="P8" t="str">
            <v>General Partner</v>
          </cell>
          <cell r="R8" t="str">
            <v>MHP - General</v>
          </cell>
          <cell r="S8">
            <v>6</v>
          </cell>
          <cell r="T8">
            <v>6</v>
          </cell>
          <cell r="U8">
            <v>6</v>
          </cell>
          <cell r="V8" t="str">
            <v>Non-profit Public Benefit Corporation</v>
          </cell>
          <cell r="X8" t="str">
            <v>Eminent Domain</v>
          </cell>
          <cell r="AA8" t="str">
            <v>4 Bdrm.</v>
          </cell>
          <cell r="AF8">
            <v>0.4</v>
          </cell>
          <cell r="AH8" t="str">
            <v>5 Bdrm.</v>
          </cell>
          <cell r="AJ8" t="str">
            <v>None</v>
          </cell>
        </row>
        <row r="9">
          <cell r="G9" t="str">
            <v>Small Development</v>
          </cell>
          <cell r="H9" t="str">
            <v>San Francisco County</v>
          </cell>
          <cell r="J9" t="str">
            <v>Contra Costa</v>
          </cell>
          <cell r="O9" t="str">
            <v>Shared Housing</v>
          </cell>
          <cell r="R9" t="str">
            <v>MHP - Gov. Homeless Init.</v>
          </cell>
          <cell r="S9">
            <v>7</v>
          </cell>
          <cell r="T9">
            <v>7</v>
          </cell>
          <cell r="U9">
            <v>7</v>
          </cell>
          <cell r="V9" t="str">
            <v xml:space="preserve">For-profit Corporation </v>
          </cell>
          <cell r="X9" t="str">
            <v>Other -specify in Applicant Notes</v>
          </cell>
          <cell r="AA9" t="str">
            <v>5 Bdrm.</v>
          </cell>
          <cell r="AF9">
            <v>0.45</v>
          </cell>
          <cell r="AJ9" t="str">
            <v>IO</v>
          </cell>
        </row>
        <row r="10">
          <cell r="G10" t="str">
            <v>At-Risk</v>
          </cell>
          <cell r="H10" t="str">
            <v>San Mateo/Santa Clara</v>
          </cell>
          <cell r="J10" t="str">
            <v>Del Norte</v>
          </cell>
          <cell r="R10" t="str">
            <v>MHP - Homeless Youth</v>
          </cell>
          <cell r="S10">
            <v>8</v>
          </cell>
          <cell r="T10">
            <v>8</v>
          </cell>
          <cell r="U10">
            <v>8</v>
          </cell>
          <cell r="V10" t="str">
            <v>Tribal Government</v>
          </cell>
          <cell r="AF10">
            <v>0.5</v>
          </cell>
          <cell r="AJ10" t="str">
            <v>F2FL</v>
          </cell>
        </row>
        <row r="11">
          <cell r="G11" t="str">
            <v>At-Risk and In Rural Census Tract</v>
          </cell>
          <cell r="H11" t="str">
            <v>North and East Bay</v>
          </cell>
          <cell r="J11" t="str">
            <v>El Dorado</v>
          </cell>
          <cell r="R11" t="str">
            <v>MHP - Supportive Housing</v>
          </cell>
          <cell r="S11">
            <v>9</v>
          </cell>
          <cell r="T11">
            <v>9</v>
          </cell>
          <cell r="U11">
            <v>9</v>
          </cell>
          <cell r="V11" t="str">
            <v>Public Agency</v>
          </cell>
          <cell r="AF11">
            <v>0.55000000000000004</v>
          </cell>
          <cell r="AJ11" t="str">
            <v>MHP</v>
          </cell>
        </row>
        <row r="12">
          <cell r="G12" t="str">
            <v>Special Needs</v>
          </cell>
          <cell r="H12" t="str">
            <v xml:space="preserve">Capital/Northern </v>
          </cell>
          <cell r="J12" t="str">
            <v>Fresno</v>
          </cell>
          <cell r="R12" t="str">
            <v>NHTF - Nat Hsng Trust Fnd</v>
          </cell>
          <cell r="S12">
            <v>10</v>
          </cell>
          <cell r="T12">
            <v>10</v>
          </cell>
          <cell r="U12">
            <v>10</v>
          </cell>
          <cell r="V12" t="str">
            <v>Joint Powers Authority</v>
          </cell>
          <cell r="AF12">
            <v>0.6</v>
          </cell>
          <cell r="AJ12" t="str">
            <v>Other</v>
          </cell>
        </row>
        <row r="13">
          <cell r="G13" t="str">
            <v>SRO</v>
          </cell>
          <cell r="H13" t="str">
            <v>All Other</v>
          </cell>
          <cell r="J13" t="str">
            <v>Glenn</v>
          </cell>
          <cell r="R13" t="str">
            <v>NPLH -No Place Like Home</v>
          </cell>
          <cell r="S13">
            <v>11</v>
          </cell>
          <cell r="T13">
            <v>11</v>
          </cell>
          <cell r="U13">
            <v>11</v>
          </cell>
          <cell r="V13" t="str">
            <v>Individual(s)</v>
          </cell>
          <cell r="AF13">
            <v>0.65</v>
          </cell>
        </row>
        <row r="14">
          <cell r="J14" t="str">
            <v>Humboldt</v>
          </cell>
          <cell r="R14" t="str">
            <v>Predevelopment Loan</v>
          </cell>
          <cell r="S14">
            <v>12</v>
          </cell>
          <cell r="T14">
            <v>12</v>
          </cell>
          <cell r="U14">
            <v>12</v>
          </cell>
          <cell r="V14" t="str">
            <v>Other</v>
          </cell>
        </row>
        <row r="15">
          <cell r="J15" t="str">
            <v>Imperial</v>
          </cell>
          <cell r="R15" t="str">
            <v>Transit Oriented Develop.</v>
          </cell>
          <cell r="S15">
            <v>13</v>
          </cell>
          <cell r="T15">
            <v>13</v>
          </cell>
          <cell r="U15">
            <v>13</v>
          </cell>
        </row>
        <row r="16">
          <cell r="J16" t="str">
            <v>Inyo</v>
          </cell>
          <cell r="R16" t="str">
            <v>VHHP</v>
          </cell>
          <cell r="S16">
            <v>14</v>
          </cell>
          <cell r="T16">
            <v>14</v>
          </cell>
          <cell r="U16">
            <v>14</v>
          </cell>
        </row>
        <row r="17">
          <cell r="J17" t="str">
            <v>Kern</v>
          </cell>
          <cell r="S17">
            <v>15</v>
          </cell>
          <cell r="T17">
            <v>15</v>
          </cell>
          <cell r="U17">
            <v>15</v>
          </cell>
        </row>
        <row r="18">
          <cell r="J18" t="str">
            <v>Kings</v>
          </cell>
          <cell r="S18">
            <v>16</v>
          </cell>
          <cell r="T18">
            <v>16</v>
          </cell>
          <cell r="U18">
            <v>16</v>
          </cell>
        </row>
        <row r="19">
          <cell r="J19" t="str">
            <v>Lake</v>
          </cell>
          <cell r="S19">
            <v>17</v>
          </cell>
          <cell r="T19">
            <v>17</v>
          </cell>
          <cell r="U19">
            <v>17</v>
          </cell>
        </row>
        <row r="20">
          <cell r="J20" t="str">
            <v>Lassen</v>
          </cell>
          <cell r="S20">
            <v>18</v>
          </cell>
          <cell r="T20">
            <v>18</v>
          </cell>
          <cell r="U20">
            <v>18</v>
          </cell>
        </row>
        <row r="21">
          <cell r="J21" t="str">
            <v>Los Angeles</v>
          </cell>
          <cell r="S21">
            <v>19</v>
          </cell>
          <cell r="T21">
            <v>19</v>
          </cell>
          <cell r="U21">
            <v>19</v>
          </cell>
        </row>
        <row r="22">
          <cell r="J22" t="str">
            <v>Madera</v>
          </cell>
          <cell r="S22">
            <v>20</v>
          </cell>
          <cell r="T22">
            <v>20</v>
          </cell>
          <cell r="U22">
            <v>20</v>
          </cell>
        </row>
        <row r="23">
          <cell r="J23" t="str">
            <v>Marin</v>
          </cell>
          <cell r="S23">
            <v>21</v>
          </cell>
          <cell r="T23">
            <v>21</v>
          </cell>
          <cell r="U23">
            <v>21</v>
          </cell>
        </row>
        <row r="24">
          <cell r="J24" t="str">
            <v>Mariposa</v>
          </cell>
          <cell r="S24">
            <v>22</v>
          </cell>
          <cell r="T24">
            <v>22</v>
          </cell>
          <cell r="U24">
            <v>22</v>
          </cell>
        </row>
        <row r="25">
          <cell r="J25" t="str">
            <v>Mendocino</v>
          </cell>
          <cell r="S25">
            <v>23</v>
          </cell>
          <cell r="T25">
            <v>23</v>
          </cell>
          <cell r="U25">
            <v>23</v>
          </cell>
        </row>
        <row r="26">
          <cell r="J26" t="str">
            <v>Merced</v>
          </cell>
          <cell r="S26">
            <v>24</v>
          </cell>
          <cell r="T26">
            <v>24</v>
          </cell>
          <cell r="U26">
            <v>24</v>
          </cell>
        </row>
        <row r="27">
          <cell r="J27" t="str">
            <v>Modoc</v>
          </cell>
          <cell r="S27">
            <v>25</v>
          </cell>
          <cell r="T27">
            <v>25</v>
          </cell>
          <cell r="U27">
            <v>25</v>
          </cell>
        </row>
        <row r="28">
          <cell r="J28" t="str">
            <v>Mono</v>
          </cell>
          <cell r="S28">
            <v>26</v>
          </cell>
          <cell r="T28">
            <v>26</v>
          </cell>
          <cell r="U28">
            <v>26</v>
          </cell>
        </row>
        <row r="29">
          <cell r="J29" t="str">
            <v>Monterey</v>
          </cell>
          <cell r="S29">
            <v>27</v>
          </cell>
          <cell r="T29">
            <v>27</v>
          </cell>
          <cell r="U29">
            <v>27</v>
          </cell>
        </row>
        <row r="30">
          <cell r="J30" t="str">
            <v>Napa</v>
          </cell>
          <cell r="S30">
            <v>28</v>
          </cell>
          <cell r="T30">
            <v>28</v>
          </cell>
          <cell r="U30">
            <v>28</v>
          </cell>
        </row>
        <row r="31">
          <cell r="J31" t="str">
            <v>Nevada</v>
          </cell>
          <cell r="S31">
            <v>29</v>
          </cell>
          <cell r="T31">
            <v>29</v>
          </cell>
          <cell r="U31">
            <v>29</v>
          </cell>
        </row>
        <row r="32">
          <cell r="J32" t="str">
            <v>Orange</v>
          </cell>
          <cell r="S32">
            <v>30</v>
          </cell>
          <cell r="T32">
            <v>30</v>
          </cell>
          <cell r="U32">
            <v>30</v>
          </cell>
        </row>
        <row r="33">
          <cell r="J33" t="str">
            <v>Placer</v>
          </cell>
          <cell r="S33">
            <v>31</v>
          </cell>
          <cell r="T33">
            <v>31</v>
          </cell>
          <cell r="U33">
            <v>31</v>
          </cell>
        </row>
        <row r="34">
          <cell r="J34" t="str">
            <v>Plumas</v>
          </cell>
          <cell r="S34">
            <v>32</v>
          </cell>
          <cell r="T34">
            <v>32</v>
          </cell>
          <cell r="U34">
            <v>32</v>
          </cell>
        </row>
        <row r="35">
          <cell r="J35" t="str">
            <v>Riverside</v>
          </cell>
          <cell r="S35">
            <v>33</v>
          </cell>
          <cell r="T35">
            <v>33</v>
          </cell>
          <cell r="U35">
            <v>33</v>
          </cell>
        </row>
        <row r="36">
          <cell r="J36" t="str">
            <v>Sacramento</v>
          </cell>
          <cell r="S36">
            <v>34</v>
          </cell>
          <cell r="T36">
            <v>34</v>
          </cell>
          <cell r="U36">
            <v>34</v>
          </cell>
        </row>
        <row r="37">
          <cell r="J37" t="str">
            <v>San Benito</v>
          </cell>
          <cell r="S37">
            <v>35</v>
          </cell>
          <cell r="T37">
            <v>35</v>
          </cell>
          <cell r="U37">
            <v>35</v>
          </cell>
        </row>
        <row r="38">
          <cell r="J38" t="str">
            <v>San Bernardino</v>
          </cell>
          <cell r="S38">
            <v>36</v>
          </cell>
          <cell r="T38">
            <v>36</v>
          </cell>
          <cell r="U38">
            <v>36</v>
          </cell>
        </row>
        <row r="39">
          <cell r="J39" t="str">
            <v>San Diego</v>
          </cell>
          <cell r="S39">
            <v>37</v>
          </cell>
          <cell r="T39">
            <v>37</v>
          </cell>
          <cell r="U39">
            <v>37</v>
          </cell>
        </row>
        <row r="40">
          <cell r="J40" t="str">
            <v xml:space="preserve">San Francisco </v>
          </cell>
          <cell r="S40">
            <v>38</v>
          </cell>
          <cell r="T40">
            <v>38</v>
          </cell>
          <cell r="U40">
            <v>38</v>
          </cell>
        </row>
        <row r="41">
          <cell r="J41" t="str">
            <v>San Joaquin</v>
          </cell>
          <cell r="S41">
            <v>39</v>
          </cell>
          <cell r="T41">
            <v>39</v>
          </cell>
          <cell r="U41">
            <v>39</v>
          </cell>
        </row>
        <row r="42">
          <cell r="J42" t="str">
            <v>San Luis Obispo</v>
          </cell>
          <cell r="S42">
            <v>40</v>
          </cell>
          <cell r="T42">
            <v>40</v>
          </cell>
          <cell r="U42">
            <v>40</v>
          </cell>
        </row>
        <row r="43">
          <cell r="J43" t="str">
            <v>San Mateo</v>
          </cell>
          <cell r="S43">
            <v>41</v>
          </cell>
          <cell r="T43">
            <v>41</v>
          </cell>
        </row>
        <row r="44">
          <cell r="J44" t="str">
            <v>Santa Barbara</v>
          </cell>
          <cell r="S44">
            <v>42</v>
          </cell>
          <cell r="T44">
            <v>42</v>
          </cell>
        </row>
        <row r="45">
          <cell r="J45" t="str">
            <v>Santa Clara</v>
          </cell>
          <cell r="S45">
            <v>43</v>
          </cell>
          <cell r="T45">
            <v>43</v>
          </cell>
        </row>
        <row r="46">
          <cell r="J46" t="str">
            <v>Santa Cruz</v>
          </cell>
          <cell r="S46">
            <v>44</v>
          </cell>
          <cell r="T46">
            <v>44</v>
          </cell>
        </row>
        <row r="47">
          <cell r="J47" t="str">
            <v>Shasta</v>
          </cell>
          <cell r="S47">
            <v>45</v>
          </cell>
          <cell r="T47">
            <v>45</v>
          </cell>
        </row>
        <row r="48">
          <cell r="J48" t="str">
            <v>Sierra</v>
          </cell>
          <cell r="S48">
            <v>46</v>
          </cell>
          <cell r="T48">
            <v>46</v>
          </cell>
        </row>
        <row r="49">
          <cell r="J49" t="str">
            <v>Siskiyou</v>
          </cell>
          <cell r="S49">
            <v>47</v>
          </cell>
          <cell r="T49">
            <v>47</v>
          </cell>
        </row>
        <row r="50">
          <cell r="J50" t="str">
            <v>Solano</v>
          </cell>
          <cell r="S50">
            <v>48</v>
          </cell>
          <cell r="T50">
            <v>48</v>
          </cell>
        </row>
        <row r="51">
          <cell r="J51" t="str">
            <v>Sonoma</v>
          </cell>
          <cell r="S51">
            <v>49</v>
          </cell>
          <cell r="T51">
            <v>49</v>
          </cell>
        </row>
        <row r="52">
          <cell r="J52" t="str">
            <v>Stanislaus</v>
          </cell>
          <cell r="S52">
            <v>50</v>
          </cell>
          <cell r="T52">
            <v>50</v>
          </cell>
        </row>
        <row r="53">
          <cell r="J53" t="str">
            <v>Sutter</v>
          </cell>
          <cell r="S53">
            <v>51</v>
          </cell>
          <cell r="T53">
            <v>51</v>
          </cell>
        </row>
        <row r="54">
          <cell r="J54" t="str">
            <v>Tehama</v>
          </cell>
          <cell r="S54">
            <v>52</v>
          </cell>
          <cell r="T54">
            <v>52</v>
          </cell>
        </row>
        <row r="55">
          <cell r="J55" t="str">
            <v>Trinity</v>
          </cell>
          <cell r="S55">
            <v>53</v>
          </cell>
          <cell r="T55">
            <v>53</v>
          </cell>
        </row>
        <row r="56">
          <cell r="J56" t="str">
            <v>Tulare</v>
          </cell>
          <cell r="S56">
            <v>54</v>
          </cell>
        </row>
        <row r="57">
          <cell r="J57" t="str">
            <v>Tuolumne</v>
          </cell>
          <cell r="S57">
            <v>55</v>
          </cell>
        </row>
        <row r="58">
          <cell r="J58" t="str">
            <v>Ventura</v>
          </cell>
          <cell r="S58">
            <v>56</v>
          </cell>
        </row>
        <row r="59">
          <cell r="J59" t="str">
            <v>Yolo</v>
          </cell>
          <cell r="S59">
            <v>57</v>
          </cell>
        </row>
        <row r="60">
          <cell r="J60" t="str">
            <v>Yuba</v>
          </cell>
          <cell r="S60">
            <v>58</v>
          </cell>
        </row>
        <row r="61">
          <cell r="S61">
            <v>59</v>
          </cell>
        </row>
        <row r="62">
          <cell r="S62">
            <v>60</v>
          </cell>
        </row>
        <row r="63">
          <cell r="S63">
            <v>61</v>
          </cell>
        </row>
        <row r="64">
          <cell r="S64">
            <v>62</v>
          </cell>
        </row>
        <row r="65">
          <cell r="S65">
            <v>63</v>
          </cell>
        </row>
        <row r="66">
          <cell r="S66">
            <v>64</v>
          </cell>
        </row>
        <row r="67">
          <cell r="S67">
            <v>65</v>
          </cell>
        </row>
        <row r="68">
          <cell r="S68">
            <v>66</v>
          </cell>
        </row>
        <row r="69">
          <cell r="S69">
            <v>67</v>
          </cell>
        </row>
        <row r="70">
          <cell r="S70">
            <v>68</v>
          </cell>
        </row>
        <row r="71">
          <cell r="S71">
            <v>69</v>
          </cell>
        </row>
        <row r="72">
          <cell r="S72">
            <v>70</v>
          </cell>
        </row>
        <row r="73">
          <cell r="S73">
            <v>71</v>
          </cell>
        </row>
        <row r="74">
          <cell r="S74">
            <v>72</v>
          </cell>
        </row>
        <row r="75">
          <cell r="S75">
            <v>73</v>
          </cell>
        </row>
        <row r="76">
          <cell r="S76">
            <v>74</v>
          </cell>
        </row>
        <row r="77">
          <cell r="S77">
            <v>75</v>
          </cell>
        </row>
        <row r="78">
          <cell r="S78">
            <v>76</v>
          </cell>
        </row>
        <row r="79">
          <cell r="S79">
            <v>77</v>
          </cell>
        </row>
        <row r="80">
          <cell r="S80">
            <v>78</v>
          </cell>
        </row>
        <row r="81">
          <cell r="S81">
            <v>79</v>
          </cell>
        </row>
        <row r="82">
          <cell r="S82">
            <v>80</v>
          </cell>
        </row>
      </sheetData>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drawing" Target="../drawings/drawing1.xml"/><Relationship Id="rId7" Type="http://schemas.openxmlformats.org/officeDocument/2006/relationships/control" Target="../activeX/activeX2.xml"/><Relationship Id="rId2" Type="http://schemas.openxmlformats.org/officeDocument/2006/relationships/printerSettings" Target="../printerSettings/printerSettings1.bin"/><Relationship Id="rId1" Type="http://schemas.openxmlformats.org/officeDocument/2006/relationships/hyperlink" Target="http://www.hcd.ca.gov/fa/mhp/MHP-LoanClosing/7301Definitions.doc" TargetMode="External"/><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4.xml"/><Relationship Id="rId5" Type="http://schemas.openxmlformats.org/officeDocument/2006/relationships/image" Target="../media/image1.emf"/><Relationship Id="rId4" Type="http://schemas.openxmlformats.org/officeDocument/2006/relationships/control" Target="../activeX/activeX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U77"/>
  <sheetViews>
    <sheetView showGridLines="0" tabSelected="1" zoomScaleNormal="100" workbookViewId="0">
      <selection activeCell="AL13" sqref="AL13"/>
    </sheetView>
  </sheetViews>
  <sheetFormatPr defaultRowHeight="12.75" x14ac:dyDescent="0.2"/>
  <cols>
    <col min="1" max="8" width="4.140625" style="27" customWidth="1"/>
    <col min="9" max="9" width="4.7109375" style="27" customWidth="1"/>
    <col min="10" max="10" width="4.140625" style="27" customWidth="1"/>
    <col min="11" max="38" width="4.140625" style="1" customWidth="1"/>
    <col min="39" max="42" width="9.140625" style="1"/>
    <col min="43" max="43" width="9.140625" style="1" hidden="1" customWidth="1"/>
    <col min="44" max="47" width="10" style="1" hidden="1" customWidth="1"/>
    <col min="48" max="16384" width="9.140625" style="1"/>
  </cols>
  <sheetData>
    <row r="1" spans="1:47" ht="17.25" customHeight="1" thickBot="1" x14ac:dyDescent="0.25">
      <c r="A1" s="29" t="s">
        <v>31</v>
      </c>
      <c r="B1" s="28"/>
      <c r="C1" s="28"/>
      <c r="D1" s="28"/>
      <c r="E1" s="137"/>
      <c r="F1" s="137"/>
      <c r="G1" s="137"/>
      <c r="H1" s="137"/>
      <c r="I1" s="137"/>
      <c r="J1" s="137"/>
      <c r="K1" s="137"/>
      <c r="L1" s="137"/>
      <c r="M1" s="137"/>
      <c r="N1" s="137"/>
      <c r="O1" s="137"/>
      <c r="P1" s="137"/>
      <c r="Q1" s="137"/>
      <c r="R1" s="137"/>
      <c r="S1" s="137"/>
      <c r="T1" s="28"/>
      <c r="U1" s="138" t="s">
        <v>43</v>
      </c>
      <c r="V1" s="138"/>
      <c r="W1" s="138"/>
      <c r="X1" s="138"/>
      <c r="Y1" s="138"/>
      <c r="Z1" s="139"/>
      <c r="AA1" s="139"/>
      <c r="AB1" s="139"/>
      <c r="AC1" s="139"/>
      <c r="AD1" s="139"/>
      <c r="AE1" s="139"/>
      <c r="AF1" s="139"/>
      <c r="AG1" s="139"/>
      <c r="AH1" s="139"/>
      <c r="AI1" s="139"/>
      <c r="AJ1" s="139"/>
      <c r="AK1" s="139"/>
      <c r="AL1" s="139"/>
      <c r="AQ1" s="2"/>
      <c r="AR1" s="3" t="s">
        <v>0</v>
      </c>
      <c r="AS1" s="3" t="s">
        <v>1</v>
      </c>
      <c r="AT1" s="3" t="s">
        <v>2</v>
      </c>
      <c r="AU1" s="4" t="s">
        <v>3</v>
      </c>
    </row>
    <row r="2" spans="1:47" ht="27.95" customHeight="1" x14ac:dyDescent="0.2">
      <c r="A2" s="140" t="s">
        <v>39</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2">
        <f>'VHHP Supportive Services Costs'!AK2</f>
        <v>43854</v>
      </c>
      <c r="AL2" s="143"/>
      <c r="AQ2" s="5" t="s">
        <v>4</v>
      </c>
      <c r="AR2" s="6" t="s">
        <v>5</v>
      </c>
      <c r="AS2" s="6" t="s">
        <v>6</v>
      </c>
      <c r="AT2" s="6" t="s">
        <v>7</v>
      </c>
      <c r="AU2" s="7" t="s">
        <v>8</v>
      </c>
    </row>
    <row r="3" spans="1:47" ht="29.25" customHeight="1" x14ac:dyDescent="0.2">
      <c r="A3" s="134" t="s">
        <v>9</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6"/>
      <c r="AQ3" s="8">
        <v>2017</v>
      </c>
      <c r="AR3" s="47">
        <v>4080</v>
      </c>
      <c r="AS3" s="47">
        <v>3060</v>
      </c>
      <c r="AT3" s="47">
        <v>1051</v>
      </c>
      <c r="AU3" s="47">
        <v>250</v>
      </c>
    </row>
    <row r="4" spans="1:47" ht="63" customHeight="1" x14ac:dyDescent="0.2">
      <c r="A4" s="120" t="s">
        <v>10</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2"/>
      <c r="AQ4" s="8">
        <f t="shared" ref="AQ4:AQ20" si="0">+AQ3+1</f>
        <v>2018</v>
      </c>
      <c r="AR4" s="47">
        <f>AR3*1.025</f>
        <v>4182</v>
      </c>
      <c r="AS4" s="47">
        <f>AS3*1.025</f>
        <v>3136.4999999999995</v>
      </c>
      <c r="AT4" s="47">
        <f t="shared" ref="AT4:AU4" si="1">AT3*1.025</f>
        <v>1077.2749999999999</v>
      </c>
      <c r="AU4" s="47">
        <f t="shared" si="1"/>
        <v>256.25</v>
      </c>
    </row>
    <row r="5" spans="1:47" ht="12.75" customHeight="1" x14ac:dyDescent="0.2">
      <c r="A5" s="41"/>
      <c r="B5" s="10"/>
      <c r="C5" s="10"/>
      <c r="D5" s="10"/>
      <c r="E5" s="11"/>
      <c r="F5" s="11"/>
      <c r="G5" s="11"/>
      <c r="H5" s="11"/>
      <c r="I5" s="10"/>
      <c r="J5" s="10"/>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42"/>
      <c r="AQ5" s="8">
        <f t="shared" si="0"/>
        <v>2019</v>
      </c>
      <c r="AR5" s="47">
        <f t="shared" ref="AR5:AR20" si="2">AR4*1.025</f>
        <v>4286.5499999999993</v>
      </c>
      <c r="AS5" s="47">
        <f t="shared" ref="AS5:AS20" si="3">AS4*1.025</f>
        <v>3214.9124999999995</v>
      </c>
      <c r="AT5" s="47">
        <f t="shared" ref="AT5:AT20" si="4">AT4*1.025</f>
        <v>1104.2068749999999</v>
      </c>
      <c r="AU5" s="47">
        <f t="shared" ref="AU5:AU20" si="5">AU4*1.025</f>
        <v>262.65625</v>
      </c>
    </row>
    <row r="6" spans="1:47" ht="24.75" customHeight="1" x14ac:dyDescent="0.2">
      <c r="A6" s="123" t="s">
        <v>11</v>
      </c>
      <c r="B6" s="124"/>
      <c r="C6" s="124"/>
      <c r="D6" s="124"/>
      <c r="E6" s="124"/>
      <c r="F6" s="124"/>
      <c r="G6" s="124"/>
      <c r="H6" s="124"/>
      <c r="I6" s="125" t="s">
        <v>36</v>
      </c>
      <c r="J6" s="126"/>
      <c r="K6" s="126"/>
      <c r="L6" s="126"/>
      <c r="M6" s="127"/>
      <c r="N6" s="127"/>
      <c r="O6" s="128" t="s">
        <v>32</v>
      </c>
      <c r="P6" s="129"/>
      <c r="Q6" s="129"/>
      <c r="R6" s="129"/>
      <c r="S6" s="129"/>
      <c r="T6" s="129"/>
      <c r="U6" s="129"/>
      <c r="V6" s="129"/>
      <c r="W6" s="129"/>
      <c r="X6" s="129"/>
      <c r="Y6" s="129"/>
      <c r="Z6" s="129"/>
      <c r="AA6" s="130"/>
      <c r="AB6" s="130"/>
      <c r="AC6" s="131" t="s">
        <v>12</v>
      </c>
      <c r="AD6" s="131"/>
      <c r="AE6" s="132" t="s">
        <v>13</v>
      </c>
      <c r="AF6" s="132"/>
      <c r="AG6" s="132"/>
      <c r="AH6" s="132" t="s">
        <v>14</v>
      </c>
      <c r="AI6" s="132"/>
      <c r="AJ6" s="132"/>
      <c r="AK6" s="132"/>
      <c r="AL6" s="133"/>
      <c r="AQ6" s="8">
        <f t="shared" si="0"/>
        <v>2020</v>
      </c>
      <c r="AR6" s="47">
        <f t="shared" si="2"/>
        <v>4393.713749999999</v>
      </c>
      <c r="AS6" s="47">
        <f t="shared" si="3"/>
        <v>3295.2853124999992</v>
      </c>
      <c r="AT6" s="47">
        <f t="shared" si="4"/>
        <v>1131.8120468749999</v>
      </c>
      <c r="AU6" s="47">
        <f t="shared" si="5"/>
        <v>269.22265625</v>
      </c>
    </row>
    <row r="7" spans="1:47" ht="50.25" customHeight="1" x14ac:dyDescent="0.2">
      <c r="A7" s="113" t="s">
        <v>38</v>
      </c>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5"/>
      <c r="AD7" s="115"/>
      <c r="AE7" s="116" t="str">
        <f>IFERROR(VLOOKUP($AA$6,$AQ$3:$AU$77,2,FALSE),"")</f>
        <v/>
      </c>
      <c r="AF7" s="116"/>
      <c r="AG7" s="116"/>
      <c r="AH7" s="116" t="str">
        <f>IFERROR(AE7*AC7,"")</f>
        <v/>
      </c>
      <c r="AI7" s="116"/>
      <c r="AJ7" s="116"/>
      <c r="AK7" s="116"/>
      <c r="AL7" s="117"/>
      <c r="AQ7" s="8">
        <f t="shared" si="0"/>
        <v>2021</v>
      </c>
      <c r="AR7" s="47">
        <f t="shared" si="2"/>
        <v>4503.5565937499987</v>
      </c>
      <c r="AS7" s="47">
        <f t="shared" si="3"/>
        <v>3377.6674453124988</v>
      </c>
      <c r="AT7" s="47">
        <f t="shared" si="4"/>
        <v>1160.1073480468747</v>
      </c>
      <c r="AU7" s="47">
        <f t="shared" si="5"/>
        <v>275.95322265624998</v>
      </c>
    </row>
    <row r="8" spans="1:47" ht="50.25" customHeight="1" x14ac:dyDescent="0.2">
      <c r="A8" s="118" t="s">
        <v>37</v>
      </c>
      <c r="B8" s="119"/>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5"/>
      <c r="AD8" s="115"/>
      <c r="AE8" s="116" t="str">
        <f>IFERROR(VLOOKUP($AA$6,$AQ$3:$AU$77,3,FALSE),"")</f>
        <v/>
      </c>
      <c r="AF8" s="116"/>
      <c r="AG8" s="116"/>
      <c r="AH8" s="116" t="str">
        <f>IFERROR(AE8*AC8,"")</f>
        <v/>
      </c>
      <c r="AI8" s="116"/>
      <c r="AJ8" s="116"/>
      <c r="AK8" s="116"/>
      <c r="AL8" s="117"/>
      <c r="AQ8" s="8">
        <f t="shared" si="0"/>
        <v>2022</v>
      </c>
      <c r="AR8" s="47">
        <f t="shared" si="2"/>
        <v>4616.1455085937487</v>
      </c>
      <c r="AS8" s="47">
        <f t="shared" si="3"/>
        <v>3462.109131445311</v>
      </c>
      <c r="AT8" s="47">
        <f t="shared" si="4"/>
        <v>1189.1100317480464</v>
      </c>
      <c r="AU8" s="47">
        <f t="shared" si="5"/>
        <v>282.8520532226562</v>
      </c>
    </row>
    <row r="9" spans="1:47" ht="52.5" customHeight="1" x14ac:dyDescent="0.2">
      <c r="A9" s="113" t="s">
        <v>57</v>
      </c>
      <c r="B9" s="114"/>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5"/>
      <c r="AD9" s="115"/>
      <c r="AE9" s="116" t="str">
        <f>IFERROR(VLOOKUP($AA$6,$AQ$3:$AU$77,4,FALSE),"")</f>
        <v/>
      </c>
      <c r="AF9" s="116"/>
      <c r="AG9" s="116"/>
      <c r="AH9" s="116" t="str">
        <f>IFERROR(AE9*AC9,"")</f>
        <v/>
      </c>
      <c r="AI9" s="116"/>
      <c r="AJ9" s="116"/>
      <c r="AK9" s="116"/>
      <c r="AL9" s="117"/>
      <c r="AQ9" s="8">
        <f t="shared" si="0"/>
        <v>2023</v>
      </c>
      <c r="AR9" s="47">
        <f t="shared" si="2"/>
        <v>4731.5491463085918</v>
      </c>
      <c r="AS9" s="47">
        <f t="shared" si="3"/>
        <v>3548.6618597314437</v>
      </c>
      <c r="AT9" s="47">
        <f t="shared" si="4"/>
        <v>1218.8377825417474</v>
      </c>
      <c r="AU9" s="47">
        <f t="shared" si="5"/>
        <v>289.92335455322257</v>
      </c>
    </row>
    <row r="10" spans="1:47" ht="50.25" customHeight="1" x14ac:dyDescent="0.2">
      <c r="A10" s="113" t="s">
        <v>58</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5"/>
      <c r="AD10" s="115"/>
      <c r="AE10" s="116" t="str">
        <f>IFERROR(VLOOKUP($AA$6,$AQ$3:$AU$77,5,FALSE),"")</f>
        <v/>
      </c>
      <c r="AF10" s="116"/>
      <c r="AG10" s="116"/>
      <c r="AH10" s="116" t="str">
        <f>IFERROR(AE10*AC10,"")</f>
        <v/>
      </c>
      <c r="AI10" s="116"/>
      <c r="AJ10" s="116"/>
      <c r="AK10" s="116"/>
      <c r="AL10" s="117"/>
      <c r="AQ10" s="8">
        <f t="shared" si="0"/>
        <v>2024</v>
      </c>
      <c r="AR10" s="47">
        <f t="shared" si="2"/>
        <v>4849.8378749663061</v>
      </c>
      <c r="AS10" s="47">
        <f t="shared" si="3"/>
        <v>3637.3784062247296</v>
      </c>
      <c r="AT10" s="47">
        <f t="shared" si="4"/>
        <v>1249.3087271052909</v>
      </c>
      <c r="AU10" s="47">
        <f t="shared" si="5"/>
        <v>297.17143841705308</v>
      </c>
    </row>
    <row r="11" spans="1:47" ht="15" customHeight="1" thickBot="1" x14ac:dyDescent="0.25">
      <c r="A11" s="100" t="s">
        <v>15</v>
      </c>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2">
        <f>SUM(AC7:AD10)</f>
        <v>0</v>
      </c>
      <c r="AD11" s="103"/>
      <c r="AE11" s="104"/>
      <c r="AF11" s="105"/>
      <c r="AG11" s="106"/>
      <c r="AH11" s="107">
        <f>SUM(AH7:AL10)</f>
        <v>0</v>
      </c>
      <c r="AI11" s="107"/>
      <c r="AJ11" s="107"/>
      <c r="AK11" s="107"/>
      <c r="AL11" s="108"/>
      <c r="AQ11" s="8">
        <f t="shared" si="0"/>
        <v>2025</v>
      </c>
      <c r="AR11" s="47">
        <f t="shared" si="2"/>
        <v>4971.0838218404633</v>
      </c>
      <c r="AS11" s="47">
        <f t="shared" si="3"/>
        <v>3728.3128663803477</v>
      </c>
      <c r="AT11" s="47">
        <f t="shared" si="4"/>
        <v>1280.5414452829232</v>
      </c>
      <c r="AU11" s="47">
        <f t="shared" si="5"/>
        <v>304.60072437747937</v>
      </c>
    </row>
    <row r="12" spans="1:47" ht="12.75" customHeight="1" thickBot="1" x14ac:dyDescent="0.25">
      <c r="A12" s="10"/>
      <c r="B12" s="10"/>
      <c r="C12" s="10"/>
      <c r="D12" s="10"/>
      <c r="E12" s="11"/>
      <c r="F12" s="11"/>
      <c r="G12" s="11"/>
      <c r="H12" s="11"/>
      <c r="I12" s="10"/>
      <c r="J12" s="10"/>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Q12" s="8">
        <f t="shared" si="0"/>
        <v>2026</v>
      </c>
      <c r="AR12" s="47">
        <f t="shared" si="2"/>
        <v>5095.3609173864743</v>
      </c>
      <c r="AS12" s="47">
        <f t="shared" si="3"/>
        <v>3821.5206880398559</v>
      </c>
      <c r="AT12" s="47">
        <f t="shared" si="4"/>
        <v>1312.5549814149961</v>
      </c>
      <c r="AU12" s="47">
        <f t="shared" si="5"/>
        <v>312.21574248691633</v>
      </c>
    </row>
    <row r="13" spans="1:47" s="36" customFormat="1" ht="23.25" customHeight="1" thickBot="1" x14ac:dyDescent="0.25">
      <c r="A13" s="109" t="s">
        <v>45</v>
      </c>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1"/>
      <c r="AE13" s="112" t="s">
        <v>44</v>
      </c>
      <c r="AF13" s="112"/>
      <c r="AG13" s="112"/>
      <c r="AH13" s="112"/>
      <c r="AI13" s="112"/>
      <c r="AQ13" s="37">
        <f t="shared" si="0"/>
        <v>2027</v>
      </c>
      <c r="AR13" s="47">
        <f t="shared" si="2"/>
        <v>5222.7449403211358</v>
      </c>
      <c r="AS13" s="47">
        <f t="shared" si="3"/>
        <v>3917.0587052408519</v>
      </c>
      <c r="AT13" s="47">
        <f t="shared" si="4"/>
        <v>1345.3688559503707</v>
      </c>
      <c r="AU13" s="47">
        <f t="shared" si="5"/>
        <v>320.02113604908919</v>
      </c>
    </row>
    <row r="14" spans="1:47" s="36" customFormat="1" ht="15" customHeight="1" x14ac:dyDescent="0.2">
      <c r="A14" s="38" t="s">
        <v>16</v>
      </c>
      <c r="B14" s="92" t="s">
        <v>40</v>
      </c>
      <c r="C14" s="93"/>
      <c r="D14" s="93"/>
      <c r="E14" s="93"/>
      <c r="F14" s="93"/>
      <c r="G14" s="93"/>
      <c r="H14" s="93"/>
      <c r="I14" s="93"/>
      <c r="J14" s="93"/>
      <c r="K14" s="93"/>
      <c r="L14" s="93"/>
      <c r="M14" s="93"/>
      <c r="N14" s="93"/>
      <c r="O14" s="93"/>
      <c r="P14" s="93"/>
      <c r="Q14" s="93"/>
      <c r="R14" s="93"/>
      <c r="S14" s="93"/>
      <c r="T14" s="93"/>
      <c r="U14" s="93"/>
      <c r="V14" s="93"/>
      <c r="W14" s="93"/>
      <c r="X14" s="93"/>
      <c r="Y14" s="94"/>
      <c r="Z14" s="95"/>
      <c r="AA14" s="95"/>
      <c r="AB14" s="96"/>
      <c r="AC14" s="85" t="s">
        <v>42</v>
      </c>
      <c r="AD14" s="85"/>
      <c r="AE14" s="86">
        <f>(Z15+Z16)*0.1</f>
        <v>0</v>
      </c>
      <c r="AF14" s="86"/>
      <c r="AG14" s="86"/>
      <c r="AH14" s="86"/>
      <c r="AI14" s="86"/>
      <c r="AQ14" s="37">
        <f t="shared" si="0"/>
        <v>2028</v>
      </c>
      <c r="AR14" s="47">
        <f t="shared" si="2"/>
        <v>5353.3135638291633</v>
      </c>
      <c r="AS14" s="47">
        <f t="shared" si="3"/>
        <v>4014.9851728718727</v>
      </c>
      <c r="AT14" s="47">
        <f t="shared" si="4"/>
        <v>1379.0030773491299</v>
      </c>
      <c r="AU14" s="47">
        <f t="shared" si="5"/>
        <v>328.02166445031639</v>
      </c>
    </row>
    <row r="15" spans="1:47" s="36" customFormat="1" ht="15" customHeight="1" x14ac:dyDescent="0.2">
      <c r="A15" s="38" t="s">
        <v>17</v>
      </c>
      <c r="B15" s="92" t="s">
        <v>18</v>
      </c>
      <c r="C15" s="93"/>
      <c r="D15" s="93"/>
      <c r="E15" s="93"/>
      <c r="F15" s="93"/>
      <c r="G15" s="93"/>
      <c r="H15" s="93"/>
      <c r="I15" s="93"/>
      <c r="J15" s="93"/>
      <c r="K15" s="93"/>
      <c r="L15" s="93"/>
      <c r="M15" s="93"/>
      <c r="N15" s="93"/>
      <c r="O15" s="93"/>
      <c r="P15" s="93"/>
      <c r="Q15" s="93"/>
      <c r="R15" s="93"/>
      <c r="S15" s="93"/>
      <c r="T15" s="93"/>
      <c r="U15" s="93"/>
      <c r="V15" s="93"/>
      <c r="W15" s="93"/>
      <c r="X15" s="93"/>
      <c r="Y15" s="94"/>
      <c r="Z15" s="95"/>
      <c r="AA15" s="95"/>
      <c r="AB15" s="96"/>
      <c r="AE15" s="13"/>
      <c r="AQ15" s="37">
        <f t="shared" si="0"/>
        <v>2029</v>
      </c>
      <c r="AR15" s="47">
        <f t="shared" si="2"/>
        <v>5487.1464029248918</v>
      </c>
      <c r="AS15" s="47">
        <f t="shared" si="3"/>
        <v>4115.3598021936696</v>
      </c>
      <c r="AT15" s="47">
        <f t="shared" si="4"/>
        <v>1413.478154282858</v>
      </c>
      <c r="AU15" s="47">
        <f t="shared" si="5"/>
        <v>336.2222060615743</v>
      </c>
    </row>
    <row r="16" spans="1:47" s="36" customFormat="1" ht="15" customHeight="1" x14ac:dyDescent="0.2">
      <c r="A16" s="38" t="s">
        <v>19</v>
      </c>
      <c r="B16" s="92" t="s">
        <v>20</v>
      </c>
      <c r="C16" s="93"/>
      <c r="D16" s="93"/>
      <c r="E16" s="93"/>
      <c r="F16" s="93"/>
      <c r="G16" s="93"/>
      <c r="H16" s="93"/>
      <c r="I16" s="93"/>
      <c r="J16" s="93"/>
      <c r="K16" s="93"/>
      <c r="L16" s="93"/>
      <c r="M16" s="93"/>
      <c r="N16" s="93"/>
      <c r="O16" s="93"/>
      <c r="P16" s="93"/>
      <c r="Q16" s="93"/>
      <c r="R16" s="93"/>
      <c r="S16" s="93"/>
      <c r="T16" s="93"/>
      <c r="U16" s="93"/>
      <c r="V16" s="93"/>
      <c r="W16" s="93"/>
      <c r="X16" s="93"/>
      <c r="Y16" s="94"/>
      <c r="Z16" s="95"/>
      <c r="AA16" s="95"/>
      <c r="AB16" s="96"/>
      <c r="AE16" s="13"/>
      <c r="AQ16" s="37">
        <f t="shared" si="0"/>
        <v>2030</v>
      </c>
      <c r="AR16" s="47">
        <f t="shared" si="2"/>
        <v>5624.3250629980139</v>
      </c>
      <c r="AS16" s="47">
        <f t="shared" si="3"/>
        <v>4218.2437972485113</v>
      </c>
      <c r="AT16" s="47">
        <f t="shared" si="4"/>
        <v>1448.8151081399294</v>
      </c>
      <c r="AU16" s="47">
        <f t="shared" si="5"/>
        <v>344.62776121311362</v>
      </c>
    </row>
    <row r="17" spans="1:47" s="36" customFormat="1" ht="15" customHeight="1" x14ac:dyDescent="0.2">
      <c r="A17" s="38" t="s">
        <v>21</v>
      </c>
      <c r="B17" s="97" t="s">
        <v>22</v>
      </c>
      <c r="C17" s="98"/>
      <c r="D17" s="98"/>
      <c r="E17" s="98"/>
      <c r="F17" s="98"/>
      <c r="G17" s="98"/>
      <c r="H17" s="98"/>
      <c r="I17" s="98"/>
      <c r="J17" s="98"/>
      <c r="K17" s="98"/>
      <c r="L17" s="98"/>
      <c r="M17" s="98"/>
      <c r="N17" s="98"/>
      <c r="O17" s="98"/>
      <c r="P17" s="98"/>
      <c r="Q17" s="98"/>
      <c r="R17" s="98"/>
      <c r="S17" s="98"/>
      <c r="T17" s="98"/>
      <c r="U17" s="98"/>
      <c r="V17" s="98"/>
      <c r="W17" s="98"/>
      <c r="X17" s="98"/>
      <c r="Y17" s="99"/>
      <c r="Z17" s="95"/>
      <c r="AA17" s="95"/>
      <c r="AB17" s="96"/>
      <c r="AQ17" s="37">
        <f t="shared" si="0"/>
        <v>2031</v>
      </c>
      <c r="AR17" s="47">
        <f t="shared" si="2"/>
        <v>5764.9331895729638</v>
      </c>
      <c r="AS17" s="47">
        <f t="shared" si="3"/>
        <v>4323.699892179724</v>
      </c>
      <c r="AT17" s="47">
        <f t="shared" si="4"/>
        <v>1485.0354858434275</v>
      </c>
      <c r="AU17" s="47">
        <f t="shared" si="5"/>
        <v>353.24345524344142</v>
      </c>
    </row>
    <row r="18" spans="1:47" s="36" customFormat="1" ht="15" customHeight="1" x14ac:dyDescent="0.2">
      <c r="A18" s="38" t="s">
        <v>23</v>
      </c>
      <c r="B18" s="97" t="s">
        <v>22</v>
      </c>
      <c r="C18" s="98"/>
      <c r="D18" s="98"/>
      <c r="E18" s="98"/>
      <c r="F18" s="98"/>
      <c r="G18" s="98"/>
      <c r="H18" s="98"/>
      <c r="I18" s="98"/>
      <c r="J18" s="98"/>
      <c r="K18" s="98"/>
      <c r="L18" s="98"/>
      <c r="M18" s="98"/>
      <c r="N18" s="98"/>
      <c r="O18" s="98"/>
      <c r="P18" s="98"/>
      <c r="Q18" s="98"/>
      <c r="R18" s="98"/>
      <c r="S18" s="98"/>
      <c r="T18" s="98"/>
      <c r="U18" s="98"/>
      <c r="V18" s="98"/>
      <c r="W18" s="98"/>
      <c r="X18" s="98"/>
      <c r="Y18" s="99"/>
      <c r="Z18" s="95"/>
      <c r="AA18" s="95"/>
      <c r="AB18" s="96"/>
      <c r="AQ18" s="37">
        <f t="shared" si="0"/>
        <v>2032</v>
      </c>
      <c r="AR18" s="47">
        <f t="shared" si="2"/>
        <v>5909.0565193122875</v>
      </c>
      <c r="AS18" s="47">
        <f t="shared" si="3"/>
        <v>4431.792389484217</v>
      </c>
      <c r="AT18" s="47">
        <f t="shared" si="4"/>
        <v>1522.161372989513</v>
      </c>
      <c r="AU18" s="47">
        <f t="shared" si="5"/>
        <v>362.0745416245274</v>
      </c>
    </row>
    <row r="19" spans="1:47" s="39" customFormat="1" ht="15" customHeight="1" x14ac:dyDescent="0.2">
      <c r="A19" s="38" t="s">
        <v>24</v>
      </c>
      <c r="B19" s="80" t="s">
        <v>41</v>
      </c>
      <c r="C19" s="81"/>
      <c r="D19" s="81"/>
      <c r="E19" s="81"/>
      <c r="F19" s="81"/>
      <c r="G19" s="81"/>
      <c r="H19" s="81"/>
      <c r="I19" s="81"/>
      <c r="J19" s="81"/>
      <c r="K19" s="81"/>
      <c r="L19" s="81"/>
      <c r="M19" s="81"/>
      <c r="N19" s="81"/>
      <c r="O19" s="81"/>
      <c r="P19" s="81"/>
      <c r="Q19" s="81"/>
      <c r="R19" s="81"/>
      <c r="S19" s="81"/>
      <c r="T19" s="81"/>
      <c r="U19" s="81"/>
      <c r="V19" s="81"/>
      <c r="W19" s="81"/>
      <c r="X19" s="81"/>
      <c r="Y19" s="82"/>
      <c r="Z19" s="83"/>
      <c r="AA19" s="83"/>
      <c r="AB19" s="84"/>
      <c r="AC19" s="85" t="s">
        <v>42</v>
      </c>
      <c r="AD19" s="85"/>
      <c r="AE19" s="86">
        <f>SUM(Z14:Z19)*0.15</f>
        <v>0</v>
      </c>
      <c r="AF19" s="86"/>
      <c r="AG19" s="86"/>
      <c r="AH19" s="86"/>
      <c r="AI19" s="86"/>
      <c r="AQ19" s="37">
        <f t="shared" si="0"/>
        <v>2033</v>
      </c>
      <c r="AR19" s="47">
        <f t="shared" si="2"/>
        <v>6056.7829322950938</v>
      </c>
      <c r="AS19" s="47">
        <f t="shared" si="3"/>
        <v>4542.5871992213224</v>
      </c>
      <c r="AT19" s="47">
        <f t="shared" si="4"/>
        <v>1560.2154073142506</v>
      </c>
      <c r="AU19" s="47">
        <f t="shared" si="5"/>
        <v>371.12640516514057</v>
      </c>
    </row>
    <row r="20" spans="1:47" s="36" customFormat="1" ht="15" customHeight="1" thickBot="1" x14ac:dyDescent="0.25">
      <c r="A20" s="40" t="s">
        <v>25</v>
      </c>
      <c r="B20" s="87" t="s">
        <v>26</v>
      </c>
      <c r="C20" s="88"/>
      <c r="D20" s="88"/>
      <c r="E20" s="88"/>
      <c r="F20" s="88"/>
      <c r="G20" s="88"/>
      <c r="H20" s="88"/>
      <c r="I20" s="88"/>
      <c r="J20" s="88"/>
      <c r="K20" s="88"/>
      <c r="L20" s="88"/>
      <c r="M20" s="88"/>
      <c r="N20" s="88"/>
      <c r="O20" s="88"/>
      <c r="P20" s="88"/>
      <c r="Q20" s="88"/>
      <c r="R20" s="88"/>
      <c r="S20" s="88"/>
      <c r="T20" s="88"/>
      <c r="U20" s="88"/>
      <c r="V20" s="88"/>
      <c r="W20" s="88"/>
      <c r="X20" s="88"/>
      <c r="Y20" s="89"/>
      <c r="Z20" s="90">
        <f>SUM(Z14:Z19)</f>
        <v>0</v>
      </c>
      <c r="AA20" s="90"/>
      <c r="AB20" s="91"/>
      <c r="AC20" s="85" t="s">
        <v>42</v>
      </c>
      <c r="AD20" s="85"/>
      <c r="AE20" s="86">
        <f>AH11</f>
        <v>0</v>
      </c>
      <c r="AF20" s="86"/>
      <c r="AG20" s="86"/>
      <c r="AH20" s="86"/>
      <c r="AI20" s="86"/>
      <c r="AQ20" s="37">
        <f t="shared" si="0"/>
        <v>2034</v>
      </c>
      <c r="AR20" s="47">
        <f t="shared" si="2"/>
        <v>6208.2025056024704</v>
      </c>
      <c r="AS20" s="47">
        <f t="shared" si="3"/>
        <v>4656.1518792018551</v>
      </c>
      <c r="AT20" s="47">
        <f t="shared" si="4"/>
        <v>1599.2207924971067</v>
      </c>
      <c r="AU20" s="47">
        <f t="shared" si="5"/>
        <v>380.40456529426905</v>
      </c>
    </row>
    <row r="21" spans="1:47" ht="12.75" customHeight="1" x14ac:dyDescent="0.2">
      <c r="A21" s="14"/>
      <c r="B21" s="14"/>
      <c r="C21" s="14"/>
      <c r="D21" s="10"/>
      <c r="E21" s="14"/>
      <c r="F21" s="14"/>
      <c r="G21" s="14"/>
      <c r="H21" s="14"/>
      <c r="I21" s="15"/>
      <c r="J21" s="16"/>
      <c r="K21" s="12"/>
      <c r="L21" s="12"/>
      <c r="M21" s="12"/>
      <c r="AQ21" s="8"/>
      <c r="AR21" s="9"/>
      <c r="AS21" s="9"/>
      <c r="AT21" s="9"/>
      <c r="AU21" s="9"/>
    </row>
    <row r="22" spans="1:47" ht="13.5" customHeight="1" x14ac:dyDescent="0.2">
      <c r="A22" s="1"/>
      <c r="B22" s="65" t="s">
        <v>35</v>
      </c>
      <c r="C22" s="66"/>
      <c r="D22" s="66"/>
      <c r="E22" s="66"/>
      <c r="F22" s="66"/>
      <c r="G22" s="66"/>
      <c r="H22" s="66"/>
      <c r="I22" s="66"/>
      <c r="J22" s="66"/>
      <c r="K22" s="66"/>
      <c r="L22" s="66"/>
      <c r="M22" s="66"/>
      <c r="N22" s="66"/>
      <c r="O22" s="66"/>
      <c r="P22" s="66"/>
      <c r="Q22" s="66"/>
      <c r="R22" s="66"/>
      <c r="S22" s="66"/>
      <c r="T22" s="66"/>
      <c r="U22" s="66"/>
      <c r="V22" s="66"/>
      <c r="W22" s="66"/>
      <c r="X22" s="66"/>
      <c r="Y22" s="67"/>
    </row>
    <row r="23" spans="1:47" ht="13.5" customHeight="1" x14ac:dyDescent="0.2">
      <c r="A23" s="1"/>
      <c r="B23" s="68"/>
      <c r="C23" s="69"/>
      <c r="D23" s="69"/>
      <c r="E23" s="69"/>
      <c r="F23" s="69"/>
      <c r="G23" s="69"/>
      <c r="H23" s="69"/>
      <c r="I23" s="69"/>
      <c r="J23" s="69"/>
      <c r="K23" s="69"/>
      <c r="L23" s="69"/>
      <c r="M23" s="69"/>
      <c r="N23" s="69"/>
      <c r="O23" s="69"/>
      <c r="P23" s="69"/>
      <c r="Q23" s="69"/>
      <c r="R23" s="69"/>
      <c r="S23" s="69"/>
      <c r="T23" s="69"/>
      <c r="U23" s="69"/>
      <c r="V23" s="69"/>
      <c r="W23" s="69"/>
      <c r="X23" s="69"/>
      <c r="Y23" s="70"/>
    </row>
    <row r="24" spans="1:47" ht="12.75" customHeight="1" x14ac:dyDescent="0.2">
      <c r="A24" s="1"/>
      <c r="B24" s="33"/>
      <c r="C24" s="30"/>
      <c r="D24" s="30"/>
      <c r="E24" s="30"/>
      <c r="F24" s="30"/>
      <c r="G24" s="30"/>
      <c r="H24" s="30"/>
      <c r="I24" s="30"/>
      <c r="J24" s="31"/>
      <c r="K24" s="30"/>
      <c r="L24" s="12"/>
      <c r="M24" s="12"/>
      <c r="N24" s="12"/>
      <c r="O24" s="12"/>
      <c r="P24" s="12"/>
      <c r="Q24" s="12"/>
      <c r="R24" s="12"/>
      <c r="S24" s="12"/>
      <c r="T24" s="12"/>
      <c r="U24" s="12"/>
      <c r="V24" s="12"/>
      <c r="W24" s="12"/>
      <c r="X24" s="12"/>
      <c r="Y24" s="34"/>
    </row>
    <row r="25" spans="1:47" ht="15" customHeight="1" x14ac:dyDescent="0.2">
      <c r="A25" s="1"/>
      <c r="B25" s="71"/>
      <c r="C25" s="72"/>
      <c r="D25" s="72"/>
      <c r="E25" s="72"/>
      <c r="F25" s="72"/>
      <c r="G25" s="72"/>
      <c r="H25" s="72"/>
      <c r="I25" s="72"/>
      <c r="J25" s="72"/>
      <c r="K25" s="72"/>
      <c r="L25" s="72"/>
      <c r="M25" s="12"/>
      <c r="N25" s="73"/>
      <c r="O25" s="73"/>
      <c r="P25" s="73"/>
      <c r="Q25" s="73"/>
      <c r="R25" s="73"/>
      <c r="S25" s="73"/>
      <c r="T25" s="73"/>
      <c r="U25" s="73"/>
      <c r="V25" s="12"/>
      <c r="W25" s="74"/>
      <c r="X25" s="74"/>
      <c r="Y25" s="75"/>
    </row>
    <row r="26" spans="1:47" ht="12.75" customHeight="1" x14ac:dyDescent="0.2">
      <c r="A26" s="1"/>
      <c r="B26" s="76" t="s">
        <v>33</v>
      </c>
      <c r="C26" s="77"/>
      <c r="D26" s="77"/>
      <c r="E26" s="77"/>
      <c r="F26" s="77"/>
      <c r="G26" s="77"/>
      <c r="H26" s="77"/>
      <c r="I26" s="77"/>
      <c r="J26" s="77"/>
      <c r="K26" s="77"/>
      <c r="L26" s="77"/>
      <c r="M26" s="35"/>
      <c r="N26" s="77" t="s">
        <v>34</v>
      </c>
      <c r="O26" s="77"/>
      <c r="P26" s="77"/>
      <c r="Q26" s="77"/>
      <c r="R26" s="77"/>
      <c r="S26" s="77"/>
      <c r="T26" s="77"/>
      <c r="U26" s="77"/>
      <c r="V26" s="35"/>
      <c r="W26" s="78" t="s">
        <v>29</v>
      </c>
      <c r="X26" s="78"/>
      <c r="Y26" s="79"/>
    </row>
    <row r="27" spans="1:47" ht="12.75" customHeight="1" x14ac:dyDescent="0.2">
      <c r="B27" s="43"/>
      <c r="C27" s="30"/>
      <c r="D27" s="30"/>
      <c r="E27" s="30"/>
      <c r="F27" s="30"/>
      <c r="G27" s="30"/>
      <c r="H27" s="30"/>
      <c r="I27" s="30"/>
      <c r="J27" s="30"/>
      <c r="K27" s="30"/>
      <c r="L27" s="30"/>
      <c r="M27" s="12"/>
      <c r="N27" s="30"/>
      <c r="O27" s="30"/>
      <c r="P27" s="30"/>
      <c r="Q27" s="30"/>
      <c r="R27" s="30"/>
      <c r="S27" s="30"/>
      <c r="T27" s="30"/>
      <c r="U27" s="30"/>
      <c r="W27" s="32"/>
      <c r="X27" s="32"/>
      <c r="Y27" s="32"/>
    </row>
    <row r="28" spans="1:47" ht="12.75" customHeight="1" x14ac:dyDescent="0.2">
      <c r="A28" s="1"/>
      <c r="B28" s="57" t="s">
        <v>27</v>
      </c>
      <c r="C28" s="58"/>
      <c r="D28" s="58"/>
      <c r="E28" s="58"/>
      <c r="F28" s="58"/>
      <c r="G28" s="58"/>
      <c r="H28" s="58"/>
      <c r="I28" s="58"/>
      <c r="J28" s="58"/>
      <c r="K28" s="58"/>
      <c r="L28" s="58"/>
      <c r="M28" s="58"/>
      <c r="N28" s="58"/>
      <c r="O28" s="58"/>
      <c r="P28" s="58"/>
      <c r="Q28" s="58"/>
      <c r="R28" s="58"/>
      <c r="S28" s="58"/>
      <c r="T28" s="58"/>
      <c r="U28" s="58"/>
      <c r="V28" s="58"/>
      <c r="W28" s="58"/>
      <c r="X28" s="58"/>
      <c r="Y28" s="59"/>
    </row>
    <row r="29" spans="1:47" ht="7.5" customHeight="1" x14ac:dyDescent="0.2">
      <c r="A29" s="1"/>
      <c r="B29" s="17"/>
      <c r="C29" s="44"/>
      <c r="D29" s="44"/>
      <c r="E29" s="19"/>
      <c r="F29" s="44"/>
      <c r="G29" s="44"/>
      <c r="H29" s="20"/>
      <c r="I29" s="20"/>
      <c r="J29" s="20"/>
      <c r="K29" s="44"/>
      <c r="L29" s="19"/>
      <c r="M29" s="19"/>
      <c r="N29" s="19"/>
      <c r="O29" s="19"/>
      <c r="P29" s="19"/>
      <c r="Q29" s="19"/>
      <c r="R29" s="19"/>
      <c r="S29" s="19"/>
      <c r="T29" s="19"/>
      <c r="U29" s="19"/>
      <c r="V29" s="19"/>
      <c r="W29" s="19"/>
      <c r="X29" s="19"/>
      <c r="Y29" s="21"/>
    </row>
    <row r="30" spans="1:47" ht="17.25" customHeight="1" x14ac:dyDescent="0.2">
      <c r="A30" s="1"/>
      <c r="B30" s="17"/>
      <c r="C30" s="60" t="s">
        <v>28</v>
      </c>
      <c r="D30" s="60"/>
      <c r="E30" s="60"/>
      <c r="F30" s="22"/>
      <c r="G30" s="61"/>
      <c r="H30" s="61"/>
      <c r="I30" s="61"/>
      <c r="J30" s="61"/>
      <c r="K30" s="61"/>
      <c r="L30" s="61"/>
      <c r="M30" s="61"/>
      <c r="N30" s="61"/>
      <c r="O30" s="61"/>
      <c r="P30" s="61"/>
      <c r="Q30" s="61"/>
      <c r="R30" s="19"/>
      <c r="S30" s="19"/>
      <c r="T30" s="19"/>
      <c r="U30" s="62"/>
      <c r="V30" s="62"/>
      <c r="W30" s="62"/>
      <c r="X30" s="19"/>
      <c r="Y30" s="21"/>
    </row>
    <row r="31" spans="1:47" ht="12.75" customHeight="1" x14ac:dyDescent="0.2">
      <c r="A31" s="1"/>
      <c r="B31" s="17"/>
      <c r="C31" s="44"/>
      <c r="D31" s="19"/>
      <c r="E31" s="19"/>
      <c r="F31" s="19"/>
      <c r="G31" s="63" t="s">
        <v>59</v>
      </c>
      <c r="H31" s="63"/>
      <c r="I31" s="63"/>
      <c r="J31" s="63"/>
      <c r="K31" s="63"/>
      <c r="L31" s="63"/>
      <c r="M31" s="63"/>
      <c r="N31" s="63"/>
      <c r="O31" s="63"/>
      <c r="P31" s="63"/>
      <c r="Q31" s="63"/>
      <c r="R31" s="19"/>
      <c r="S31" s="19"/>
      <c r="T31" s="19"/>
      <c r="U31" s="64" t="s">
        <v>29</v>
      </c>
      <c r="V31" s="64"/>
      <c r="W31" s="64"/>
      <c r="X31" s="19"/>
      <c r="Y31" s="21"/>
    </row>
    <row r="32" spans="1:47" ht="7.5" customHeight="1" x14ac:dyDescent="0.2">
      <c r="A32" s="1"/>
      <c r="B32" s="17"/>
      <c r="C32" s="44"/>
      <c r="D32" s="19"/>
      <c r="E32" s="19"/>
      <c r="F32" s="23"/>
      <c r="G32" s="44"/>
      <c r="H32" s="24"/>
      <c r="I32" s="25"/>
      <c r="J32" s="20"/>
      <c r="K32" s="44"/>
      <c r="L32" s="19"/>
      <c r="M32" s="19"/>
      <c r="N32" s="19"/>
      <c r="O32" s="19"/>
      <c r="P32" s="19"/>
      <c r="Q32" s="19"/>
      <c r="R32" s="19"/>
      <c r="S32" s="19"/>
      <c r="T32" s="19"/>
      <c r="U32" s="19"/>
      <c r="V32" s="19"/>
      <c r="W32" s="19"/>
      <c r="X32" s="19"/>
      <c r="Y32" s="21"/>
    </row>
    <row r="33" spans="1:47" ht="15" customHeight="1" x14ac:dyDescent="0.2">
      <c r="A33" s="1"/>
      <c r="B33" s="17"/>
      <c r="C33" s="60" t="s">
        <v>28</v>
      </c>
      <c r="D33" s="60"/>
      <c r="E33" s="60"/>
      <c r="F33" s="22"/>
      <c r="G33" s="61"/>
      <c r="H33" s="61"/>
      <c r="I33" s="61"/>
      <c r="J33" s="61"/>
      <c r="K33" s="61"/>
      <c r="L33" s="61"/>
      <c r="M33" s="61"/>
      <c r="N33" s="61"/>
      <c r="O33" s="61"/>
      <c r="P33" s="61"/>
      <c r="Q33" s="61"/>
      <c r="R33" s="19"/>
      <c r="S33" s="19"/>
      <c r="T33" s="19"/>
      <c r="U33" s="62"/>
      <c r="V33" s="62"/>
      <c r="W33" s="62"/>
      <c r="X33" s="19"/>
      <c r="Y33" s="21"/>
    </row>
    <row r="34" spans="1:47" ht="12.75" customHeight="1" x14ac:dyDescent="0.2">
      <c r="A34" s="1"/>
      <c r="B34" s="17"/>
      <c r="C34" s="44"/>
      <c r="D34" s="19"/>
      <c r="E34" s="19"/>
      <c r="F34" s="19"/>
      <c r="G34" s="63" t="s">
        <v>60</v>
      </c>
      <c r="H34" s="63"/>
      <c r="I34" s="63"/>
      <c r="J34" s="63"/>
      <c r="K34" s="63"/>
      <c r="L34" s="63"/>
      <c r="M34" s="63"/>
      <c r="N34" s="63"/>
      <c r="O34" s="63"/>
      <c r="P34" s="63"/>
      <c r="Q34" s="63"/>
      <c r="R34" s="19"/>
      <c r="S34" s="19"/>
      <c r="T34" s="19"/>
      <c r="U34" s="64" t="s">
        <v>29</v>
      </c>
      <c r="V34" s="64"/>
      <c r="W34" s="64"/>
      <c r="X34" s="19"/>
      <c r="Y34" s="21"/>
    </row>
    <row r="35" spans="1:47" ht="12.75" customHeight="1" x14ac:dyDescent="0.2">
      <c r="A35" s="1"/>
      <c r="B35" s="17"/>
      <c r="C35" s="44"/>
      <c r="D35" s="44"/>
      <c r="E35" s="19"/>
      <c r="F35" s="44"/>
      <c r="G35" s="44"/>
      <c r="H35" s="24"/>
      <c r="I35" s="26"/>
      <c r="J35" s="20"/>
      <c r="K35" s="44"/>
      <c r="L35" s="19"/>
      <c r="M35" s="19"/>
      <c r="N35" s="19"/>
      <c r="O35" s="19"/>
      <c r="P35" s="19"/>
      <c r="Q35" s="19"/>
      <c r="R35" s="19"/>
      <c r="S35" s="19"/>
      <c r="T35" s="19"/>
      <c r="U35" s="19"/>
      <c r="V35" s="19"/>
      <c r="W35" s="19"/>
      <c r="X35" s="19"/>
      <c r="Y35" s="21"/>
    </row>
    <row r="36" spans="1:47" ht="12.75" customHeight="1" x14ac:dyDescent="0.2">
      <c r="A36" s="1"/>
      <c r="B36" s="51" t="s">
        <v>30</v>
      </c>
      <c r="C36" s="52"/>
      <c r="D36" s="52"/>
      <c r="E36" s="52"/>
      <c r="F36" s="52"/>
      <c r="G36" s="52"/>
      <c r="H36" s="52"/>
      <c r="I36" s="52"/>
      <c r="J36" s="52"/>
      <c r="K36" s="52"/>
      <c r="L36" s="52"/>
      <c r="M36" s="52"/>
      <c r="N36" s="52"/>
      <c r="O36" s="52"/>
      <c r="P36" s="52"/>
      <c r="Q36" s="52"/>
      <c r="R36" s="52"/>
      <c r="S36" s="52"/>
      <c r="T36" s="52"/>
      <c r="U36" s="52"/>
      <c r="V36" s="52"/>
      <c r="W36" s="52"/>
      <c r="X36" s="52"/>
      <c r="Y36" s="53"/>
    </row>
    <row r="37" spans="1:47" ht="12.75" customHeight="1" x14ac:dyDescent="0.2">
      <c r="A37" s="1"/>
      <c r="B37" s="51"/>
      <c r="C37" s="52"/>
      <c r="D37" s="52"/>
      <c r="E37" s="52"/>
      <c r="F37" s="52"/>
      <c r="G37" s="52"/>
      <c r="H37" s="52"/>
      <c r="I37" s="52"/>
      <c r="J37" s="52"/>
      <c r="K37" s="52"/>
      <c r="L37" s="52"/>
      <c r="M37" s="52"/>
      <c r="N37" s="52"/>
      <c r="O37" s="52"/>
      <c r="P37" s="52"/>
      <c r="Q37" s="52"/>
      <c r="R37" s="52"/>
      <c r="S37" s="52"/>
      <c r="T37" s="52"/>
      <c r="U37" s="52"/>
      <c r="V37" s="52"/>
      <c r="W37" s="52"/>
      <c r="X37" s="52"/>
      <c r="Y37" s="53"/>
    </row>
    <row r="38" spans="1:47" ht="12.75" customHeight="1" x14ac:dyDescent="0.2">
      <c r="A38" s="1"/>
      <c r="B38" s="54"/>
      <c r="C38" s="55"/>
      <c r="D38" s="55"/>
      <c r="E38" s="55"/>
      <c r="F38" s="55"/>
      <c r="G38" s="55"/>
      <c r="H38" s="55"/>
      <c r="I38" s="55"/>
      <c r="J38" s="55"/>
      <c r="K38" s="55"/>
      <c r="L38" s="55"/>
      <c r="M38" s="55"/>
      <c r="N38" s="55"/>
      <c r="O38" s="55"/>
      <c r="P38" s="55"/>
      <c r="Q38" s="55"/>
      <c r="R38" s="55"/>
      <c r="S38" s="55"/>
      <c r="T38" s="55"/>
      <c r="U38" s="55"/>
      <c r="V38" s="55"/>
      <c r="W38" s="55"/>
      <c r="X38" s="55"/>
      <c r="Y38" s="56"/>
    </row>
    <row r="39" spans="1:47" x14ac:dyDescent="0.2">
      <c r="AQ39" s="8"/>
      <c r="AR39" s="9"/>
      <c r="AS39" s="9"/>
      <c r="AT39" s="9"/>
      <c r="AU39" s="9"/>
    </row>
    <row r="40" spans="1:47" x14ac:dyDescent="0.2">
      <c r="AQ40" s="8"/>
      <c r="AR40" s="9"/>
      <c r="AS40" s="9"/>
      <c r="AT40" s="9"/>
      <c r="AU40" s="9"/>
    </row>
    <row r="41" spans="1:47" x14ac:dyDescent="0.2">
      <c r="AQ41" s="8"/>
      <c r="AR41" s="9"/>
      <c r="AS41" s="9"/>
      <c r="AT41" s="9"/>
      <c r="AU41" s="9"/>
    </row>
    <row r="42" spans="1:47" x14ac:dyDescent="0.2">
      <c r="AQ42" s="8"/>
      <c r="AR42" s="9"/>
      <c r="AS42" s="9"/>
      <c r="AT42" s="9"/>
      <c r="AU42" s="9"/>
    </row>
    <row r="43" spans="1:47" x14ac:dyDescent="0.2">
      <c r="AQ43" s="8"/>
      <c r="AR43" s="9"/>
      <c r="AS43" s="9"/>
      <c r="AT43" s="9"/>
      <c r="AU43" s="9"/>
    </row>
    <row r="44" spans="1:47" x14ac:dyDescent="0.2">
      <c r="AQ44" s="8"/>
      <c r="AR44" s="9"/>
      <c r="AS44" s="9"/>
      <c r="AT44" s="9"/>
      <c r="AU44" s="9"/>
    </row>
    <row r="45" spans="1:47" x14ac:dyDescent="0.2">
      <c r="AQ45" s="8"/>
      <c r="AR45" s="9"/>
      <c r="AS45" s="9"/>
      <c r="AT45" s="9"/>
      <c r="AU45" s="9"/>
    </row>
    <row r="46" spans="1:47" x14ac:dyDescent="0.2">
      <c r="AQ46" s="8"/>
      <c r="AR46" s="9"/>
      <c r="AS46" s="9"/>
      <c r="AT46" s="9"/>
      <c r="AU46" s="9"/>
    </row>
    <row r="47" spans="1:47" x14ac:dyDescent="0.2">
      <c r="AQ47" s="8"/>
      <c r="AR47" s="9"/>
      <c r="AS47" s="9"/>
      <c r="AT47" s="9"/>
      <c r="AU47" s="9"/>
    </row>
    <row r="48" spans="1:47" x14ac:dyDescent="0.2">
      <c r="AQ48" s="8"/>
      <c r="AR48" s="9"/>
      <c r="AS48" s="9"/>
      <c r="AT48" s="9"/>
      <c r="AU48" s="9"/>
    </row>
    <row r="49" spans="43:47" x14ac:dyDescent="0.2">
      <c r="AQ49" s="8"/>
      <c r="AR49" s="9"/>
      <c r="AS49" s="9"/>
      <c r="AT49" s="9"/>
      <c r="AU49" s="9"/>
    </row>
    <row r="50" spans="43:47" x14ac:dyDescent="0.2">
      <c r="AQ50" s="8"/>
      <c r="AR50" s="9"/>
      <c r="AS50" s="9"/>
      <c r="AT50" s="9"/>
      <c r="AU50" s="9"/>
    </row>
    <row r="51" spans="43:47" x14ac:dyDescent="0.2">
      <c r="AQ51" s="8"/>
      <c r="AR51" s="9"/>
      <c r="AS51" s="9"/>
      <c r="AT51" s="9"/>
      <c r="AU51" s="9"/>
    </row>
    <row r="52" spans="43:47" x14ac:dyDescent="0.2">
      <c r="AQ52" s="8"/>
      <c r="AR52" s="9"/>
      <c r="AS52" s="9"/>
      <c r="AT52" s="9"/>
      <c r="AU52" s="9"/>
    </row>
    <row r="53" spans="43:47" x14ac:dyDescent="0.2">
      <c r="AQ53" s="8"/>
      <c r="AR53" s="9"/>
      <c r="AS53" s="9"/>
      <c r="AT53" s="9"/>
      <c r="AU53" s="9"/>
    </row>
    <row r="54" spans="43:47" x14ac:dyDescent="0.2">
      <c r="AQ54" s="8"/>
      <c r="AR54" s="9"/>
      <c r="AS54" s="9"/>
      <c r="AT54" s="9"/>
      <c r="AU54" s="9"/>
    </row>
    <row r="55" spans="43:47" x14ac:dyDescent="0.2">
      <c r="AQ55" s="8"/>
      <c r="AR55" s="9"/>
      <c r="AS55" s="9"/>
      <c r="AT55" s="9"/>
      <c r="AU55" s="9"/>
    </row>
    <row r="56" spans="43:47" x14ac:dyDescent="0.2">
      <c r="AQ56" s="8"/>
      <c r="AR56" s="9"/>
      <c r="AS56" s="9"/>
      <c r="AT56" s="9"/>
      <c r="AU56" s="9"/>
    </row>
    <row r="57" spans="43:47" x14ac:dyDescent="0.2">
      <c r="AQ57" s="8"/>
      <c r="AR57" s="9"/>
      <c r="AS57" s="9"/>
      <c r="AT57" s="9"/>
      <c r="AU57" s="9"/>
    </row>
    <row r="58" spans="43:47" x14ac:dyDescent="0.2">
      <c r="AQ58" s="8"/>
      <c r="AR58" s="9"/>
      <c r="AS58" s="9"/>
      <c r="AT58" s="9"/>
      <c r="AU58" s="9"/>
    </row>
    <row r="59" spans="43:47" x14ac:dyDescent="0.2">
      <c r="AQ59" s="8"/>
      <c r="AR59" s="9"/>
      <c r="AS59" s="9"/>
      <c r="AT59" s="9"/>
      <c r="AU59" s="9"/>
    </row>
    <row r="60" spans="43:47" x14ac:dyDescent="0.2">
      <c r="AQ60" s="8"/>
      <c r="AR60" s="9"/>
      <c r="AS60" s="9"/>
      <c r="AT60" s="9"/>
      <c r="AU60" s="9"/>
    </row>
    <row r="61" spans="43:47" x14ac:dyDescent="0.2">
      <c r="AQ61" s="8"/>
      <c r="AR61" s="9"/>
      <c r="AS61" s="9"/>
      <c r="AT61" s="9"/>
      <c r="AU61" s="9"/>
    </row>
    <row r="62" spans="43:47" x14ac:dyDescent="0.2">
      <c r="AQ62" s="8"/>
      <c r="AR62" s="9"/>
      <c r="AS62" s="9"/>
      <c r="AT62" s="9"/>
      <c r="AU62" s="9"/>
    </row>
    <row r="63" spans="43:47" x14ac:dyDescent="0.2">
      <c r="AQ63" s="8"/>
      <c r="AR63" s="9"/>
      <c r="AS63" s="9"/>
      <c r="AT63" s="9"/>
      <c r="AU63" s="9"/>
    </row>
    <row r="64" spans="43:47" x14ac:dyDescent="0.2">
      <c r="AQ64" s="8"/>
      <c r="AR64" s="9"/>
      <c r="AS64" s="9"/>
      <c r="AT64" s="9"/>
      <c r="AU64" s="9"/>
    </row>
    <row r="65" spans="43:47" x14ac:dyDescent="0.2">
      <c r="AQ65" s="8"/>
      <c r="AR65" s="9"/>
      <c r="AS65" s="9"/>
      <c r="AT65" s="9"/>
      <c r="AU65" s="9"/>
    </row>
    <row r="66" spans="43:47" x14ac:dyDescent="0.2">
      <c r="AQ66" s="8"/>
      <c r="AR66" s="9"/>
      <c r="AS66" s="9"/>
      <c r="AT66" s="9"/>
      <c r="AU66" s="9"/>
    </row>
    <row r="67" spans="43:47" x14ac:dyDescent="0.2">
      <c r="AQ67" s="8"/>
      <c r="AR67" s="9"/>
      <c r="AS67" s="9"/>
      <c r="AT67" s="9"/>
      <c r="AU67" s="9"/>
    </row>
    <row r="68" spans="43:47" x14ac:dyDescent="0.2">
      <c r="AQ68" s="8"/>
      <c r="AR68" s="9"/>
      <c r="AS68" s="9"/>
      <c r="AT68" s="9"/>
      <c r="AU68" s="9"/>
    </row>
    <row r="69" spans="43:47" x14ac:dyDescent="0.2">
      <c r="AQ69" s="8"/>
      <c r="AR69" s="9"/>
      <c r="AS69" s="9"/>
      <c r="AT69" s="9"/>
      <c r="AU69" s="9"/>
    </row>
    <row r="70" spans="43:47" x14ac:dyDescent="0.2">
      <c r="AQ70" s="8"/>
      <c r="AR70" s="9"/>
      <c r="AS70" s="9"/>
      <c r="AT70" s="9"/>
      <c r="AU70" s="9"/>
    </row>
    <row r="71" spans="43:47" x14ac:dyDescent="0.2">
      <c r="AQ71" s="8"/>
      <c r="AR71" s="9"/>
      <c r="AS71" s="9"/>
      <c r="AT71" s="9"/>
      <c r="AU71" s="9"/>
    </row>
    <row r="72" spans="43:47" x14ac:dyDescent="0.2">
      <c r="AQ72" s="8"/>
      <c r="AR72" s="9"/>
      <c r="AS72" s="9"/>
      <c r="AT72" s="9"/>
      <c r="AU72" s="9"/>
    </row>
    <row r="73" spans="43:47" x14ac:dyDescent="0.2">
      <c r="AQ73" s="8"/>
      <c r="AR73" s="9"/>
      <c r="AS73" s="9"/>
      <c r="AT73" s="9"/>
      <c r="AU73" s="9"/>
    </row>
    <row r="74" spans="43:47" x14ac:dyDescent="0.2">
      <c r="AQ74" s="8"/>
      <c r="AR74" s="9"/>
      <c r="AS74" s="9"/>
      <c r="AT74" s="9"/>
      <c r="AU74" s="9"/>
    </row>
    <row r="75" spans="43:47" x14ac:dyDescent="0.2">
      <c r="AQ75" s="8"/>
      <c r="AR75" s="9"/>
      <c r="AS75" s="9"/>
      <c r="AT75" s="9"/>
      <c r="AU75" s="9"/>
    </row>
    <row r="76" spans="43:47" x14ac:dyDescent="0.2">
      <c r="AQ76" s="8"/>
      <c r="AR76" s="9"/>
      <c r="AS76" s="9"/>
      <c r="AT76" s="9"/>
      <c r="AU76" s="9"/>
    </row>
    <row r="77" spans="43:47" x14ac:dyDescent="0.2">
      <c r="AQ77" s="8"/>
      <c r="AR77" s="9"/>
      <c r="AS77" s="9"/>
      <c r="AT77" s="9"/>
      <c r="AU77" s="9"/>
    </row>
  </sheetData>
  <sheetProtection password="DBB1" sheet="1" objects="1" scenarios="1"/>
  <mergeCells count="76">
    <mergeCell ref="A3:AL3"/>
    <mergeCell ref="E1:S1"/>
    <mergeCell ref="U1:Y1"/>
    <mergeCell ref="Z1:AL1"/>
    <mergeCell ref="A2:AJ2"/>
    <mergeCell ref="AK2:AL2"/>
    <mergeCell ref="A4:AL4"/>
    <mergeCell ref="A6:H6"/>
    <mergeCell ref="I6:L6"/>
    <mergeCell ref="M6:N6"/>
    <mergeCell ref="O6:Z6"/>
    <mergeCell ref="AA6:AB6"/>
    <mergeCell ref="AC6:AD6"/>
    <mergeCell ref="AE6:AG6"/>
    <mergeCell ref="AH6:AL6"/>
    <mergeCell ref="A7:AB7"/>
    <mergeCell ref="AC7:AD7"/>
    <mergeCell ref="AE7:AG7"/>
    <mergeCell ref="AH7:AL7"/>
    <mergeCell ref="A8:AB8"/>
    <mergeCell ref="AC8:AD8"/>
    <mergeCell ref="AE8:AG8"/>
    <mergeCell ref="AH8:AL8"/>
    <mergeCell ref="A9:AB9"/>
    <mergeCell ref="AC9:AD9"/>
    <mergeCell ref="AE9:AG9"/>
    <mergeCell ref="AH9:AL9"/>
    <mergeCell ref="A10:AB10"/>
    <mergeCell ref="AC10:AD10"/>
    <mergeCell ref="AE10:AG10"/>
    <mergeCell ref="AH10:AL10"/>
    <mergeCell ref="A11:AB11"/>
    <mergeCell ref="AC11:AD11"/>
    <mergeCell ref="AE11:AG11"/>
    <mergeCell ref="AH11:AL11"/>
    <mergeCell ref="A13:AB13"/>
    <mergeCell ref="AE13:AI13"/>
    <mergeCell ref="B14:Y14"/>
    <mergeCell ref="Z14:AB14"/>
    <mergeCell ref="AC14:AD14"/>
    <mergeCell ref="AE14:AI14"/>
    <mergeCell ref="B15:Y15"/>
    <mergeCell ref="Z15:AB15"/>
    <mergeCell ref="B16:Y16"/>
    <mergeCell ref="Z16:AB16"/>
    <mergeCell ref="B17:Y17"/>
    <mergeCell ref="Z17:AB17"/>
    <mergeCell ref="B18:Y18"/>
    <mergeCell ref="Z18:AB18"/>
    <mergeCell ref="B19:Y19"/>
    <mergeCell ref="Z19:AB19"/>
    <mergeCell ref="AC19:AD19"/>
    <mergeCell ref="AE19:AI19"/>
    <mergeCell ref="B20:Y20"/>
    <mergeCell ref="Z20:AB20"/>
    <mergeCell ref="AC20:AD20"/>
    <mergeCell ref="AE20:AI20"/>
    <mergeCell ref="B22:Y23"/>
    <mergeCell ref="B25:L25"/>
    <mergeCell ref="N25:U25"/>
    <mergeCell ref="W25:Y25"/>
    <mergeCell ref="B26:L26"/>
    <mergeCell ref="N26:U26"/>
    <mergeCell ref="W26:Y26"/>
    <mergeCell ref="B36:Y38"/>
    <mergeCell ref="B28:Y28"/>
    <mergeCell ref="C30:E30"/>
    <mergeCell ref="G30:Q30"/>
    <mergeCell ref="U30:W30"/>
    <mergeCell ref="G31:Q31"/>
    <mergeCell ref="U31:W31"/>
    <mergeCell ref="C33:E33"/>
    <mergeCell ref="G33:Q33"/>
    <mergeCell ref="U33:W33"/>
    <mergeCell ref="G34:Q34"/>
    <mergeCell ref="U34:W34"/>
  </mergeCells>
  <conditionalFormatting sqref="AC11:AD11">
    <cfRule type="cellIs" dxfId="9" priority="7" stopIfTrue="1" operator="greaterThan">
      <formula>$M$6</formula>
    </cfRule>
  </conditionalFormatting>
  <conditionalFormatting sqref="Z14">
    <cfRule type="expression" dxfId="8" priority="5" stopIfTrue="1">
      <formula>AND($Z$15&lt;&gt;0,$J$15&gt;0.1)</formula>
    </cfRule>
  </conditionalFormatting>
  <conditionalFormatting sqref="Z19">
    <cfRule type="expression" dxfId="7" priority="4" stopIfTrue="1">
      <formula>$J$20&gt;0.15</formula>
    </cfRule>
  </conditionalFormatting>
  <conditionalFormatting sqref="Z20">
    <cfRule type="expression" dxfId="6" priority="6" stopIfTrue="1">
      <formula>$Z$21&gt;$AH$11</formula>
    </cfRule>
  </conditionalFormatting>
  <conditionalFormatting sqref="AC14:AD14">
    <cfRule type="cellIs" dxfId="5" priority="3" stopIfTrue="1" operator="lessThanOrEqual">
      <formula>0.1</formula>
    </cfRule>
  </conditionalFormatting>
  <conditionalFormatting sqref="AC19:AD19">
    <cfRule type="cellIs" dxfId="4" priority="2" stopIfTrue="1" operator="lessThanOrEqual">
      <formula>0.1</formula>
    </cfRule>
  </conditionalFormatting>
  <conditionalFormatting sqref="AC20:AD20">
    <cfRule type="cellIs" dxfId="3" priority="1" stopIfTrue="1" operator="lessThanOrEqual">
      <formula>0.1</formula>
    </cfRule>
  </conditionalFormatting>
  <dataValidations count="1">
    <dataValidation type="list" allowBlank="1" showInputMessage="1" showErrorMessage="1" sqref="AA6:AB6">
      <formula1>"2018,2019,2020,2021,2022,2023,2024,2025,2026"</formula1>
    </dataValidation>
  </dataValidations>
  <hyperlinks>
    <hyperlink ref="A8:G8" r:id="rId1" display="UMR  §8314(e)(2):  Enter the total number of units restricted to occupancy by Special Needs Populations under any Department programs (“Special Needs Population” is defined in  §7301(s) of the Multifamily Housing Program (MHP) Regulations."/>
  </hyperlinks>
  <printOptions horizontalCentered="1"/>
  <pageMargins left="0.25" right="0.24" top="0.4" bottom="0.4" header="0.25" footer="0.25"/>
  <pageSetup scale="65" orientation="portrait" r:id="rId2"/>
  <headerFooter alignWithMargins="0"/>
  <drawing r:id="rId3"/>
  <legacyDrawing r:id="rId4"/>
  <controls>
    <mc:AlternateContent xmlns:mc="http://schemas.openxmlformats.org/markup-compatibility/2006">
      <mc:Choice Requires="x14">
        <control shapeId="2049" r:id="rId5" name="CheckBox1">
          <controlPr autoLine="0" r:id="rId6">
            <anchor moveWithCells="1" sizeWithCells="1">
              <from>
                <xdr:col>4</xdr:col>
                <xdr:colOff>209550</xdr:colOff>
                <xdr:row>28</xdr:row>
                <xdr:rowOff>76200</xdr:rowOff>
              </from>
              <to>
                <xdr:col>5</xdr:col>
                <xdr:colOff>190500</xdr:colOff>
                <xdr:row>30</xdr:row>
                <xdr:rowOff>9525</xdr:rowOff>
              </to>
            </anchor>
          </controlPr>
        </control>
      </mc:Choice>
      <mc:Fallback>
        <control shapeId="2049" r:id="rId5" name="CheckBox1"/>
      </mc:Fallback>
    </mc:AlternateContent>
    <mc:AlternateContent xmlns:mc="http://schemas.openxmlformats.org/markup-compatibility/2006">
      <mc:Choice Requires="x14">
        <control shapeId="2050" r:id="rId7" name="CheckBox2">
          <controlPr autoLine="0" r:id="rId6">
            <anchor moveWithCells="1" sizeWithCells="1">
              <from>
                <xdr:col>4</xdr:col>
                <xdr:colOff>209550</xdr:colOff>
                <xdr:row>31</xdr:row>
                <xdr:rowOff>66675</xdr:rowOff>
              </from>
              <to>
                <xdr:col>5</xdr:col>
                <xdr:colOff>190500</xdr:colOff>
                <xdr:row>33</xdr:row>
                <xdr:rowOff>28575</xdr:rowOff>
              </to>
            </anchor>
          </controlPr>
        </control>
      </mc:Choice>
      <mc:Fallback>
        <control shapeId="2050" r:id="rId7" name="CheckBox2"/>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U75"/>
  <sheetViews>
    <sheetView showGridLines="0" topLeftCell="A13" zoomScaleNormal="100" workbookViewId="0">
      <selection activeCell="AE31" sqref="AE31"/>
    </sheetView>
  </sheetViews>
  <sheetFormatPr defaultRowHeight="12.75" x14ac:dyDescent="0.2"/>
  <cols>
    <col min="1" max="8" width="4.140625" style="27" customWidth="1"/>
    <col min="9" max="9" width="4.7109375" style="27" customWidth="1"/>
    <col min="10" max="10" width="4.140625" style="27" customWidth="1"/>
    <col min="11" max="38" width="4.140625" style="1" customWidth="1"/>
    <col min="39" max="42" width="9.140625" style="1"/>
    <col min="43" max="43" width="9.140625" style="1" hidden="1" customWidth="1"/>
    <col min="44" max="47" width="10" style="1" hidden="1" customWidth="1"/>
    <col min="48" max="16384" width="9.140625" style="1"/>
  </cols>
  <sheetData>
    <row r="1" spans="1:47" ht="17.25" customHeight="1" thickBot="1" x14ac:dyDescent="0.25">
      <c r="A1" s="29" t="s">
        <v>31</v>
      </c>
      <c r="B1" s="28"/>
      <c r="C1" s="28"/>
      <c r="D1" s="28"/>
      <c r="E1" s="137"/>
      <c r="F1" s="137"/>
      <c r="G1" s="137"/>
      <c r="H1" s="137"/>
      <c r="I1" s="137"/>
      <c r="J1" s="137"/>
      <c r="K1" s="137"/>
      <c r="L1" s="137"/>
      <c r="M1" s="137"/>
      <c r="N1" s="137"/>
      <c r="O1" s="137"/>
      <c r="P1" s="137"/>
      <c r="Q1" s="137"/>
      <c r="R1" s="137"/>
      <c r="S1" s="137"/>
      <c r="T1" s="28"/>
      <c r="U1" s="138" t="s">
        <v>43</v>
      </c>
      <c r="V1" s="138"/>
      <c r="W1" s="138"/>
      <c r="X1" s="138"/>
      <c r="Y1" s="138"/>
      <c r="Z1" s="139"/>
      <c r="AA1" s="139"/>
      <c r="AB1" s="139"/>
      <c r="AC1" s="139"/>
      <c r="AD1" s="139"/>
      <c r="AE1" s="139"/>
      <c r="AF1" s="139"/>
      <c r="AG1" s="139"/>
      <c r="AH1" s="139"/>
      <c r="AI1" s="139"/>
      <c r="AJ1" s="139"/>
      <c r="AK1" s="139"/>
      <c r="AL1" s="139"/>
      <c r="AQ1" s="2"/>
      <c r="AR1" s="3" t="s">
        <v>51</v>
      </c>
      <c r="AS1" s="3" t="s">
        <v>51</v>
      </c>
      <c r="AT1" s="3" t="s">
        <v>51</v>
      </c>
      <c r="AU1" s="3" t="s">
        <v>52</v>
      </c>
    </row>
    <row r="2" spans="1:47" ht="42" customHeight="1" x14ac:dyDescent="0.2">
      <c r="A2" s="149" t="s">
        <v>62</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42">
        <v>43854</v>
      </c>
      <c r="AL2" s="143"/>
      <c r="AQ2" s="5" t="s">
        <v>4</v>
      </c>
      <c r="AR2" s="6" t="s">
        <v>5</v>
      </c>
      <c r="AS2" s="6" t="s">
        <v>53</v>
      </c>
      <c r="AT2" s="6" t="s">
        <v>54</v>
      </c>
      <c r="AU2" s="7" t="s">
        <v>8</v>
      </c>
    </row>
    <row r="3" spans="1:47" ht="141" customHeight="1" x14ac:dyDescent="0.2">
      <c r="A3" s="145" t="s">
        <v>50</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6"/>
      <c r="AQ3" s="46">
        <v>2015</v>
      </c>
      <c r="AR3" s="45">
        <v>4000</v>
      </c>
      <c r="AS3" s="45">
        <v>3000</v>
      </c>
      <c r="AT3" s="45">
        <v>1300</v>
      </c>
      <c r="AU3" s="45">
        <v>750</v>
      </c>
    </row>
    <row r="4" spans="1:47" ht="28.5" customHeight="1" x14ac:dyDescent="0.2">
      <c r="A4" s="145" t="s">
        <v>49</v>
      </c>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6"/>
      <c r="AQ4" s="46">
        <v>2016</v>
      </c>
      <c r="AR4" s="48">
        <f>AR3*1.02</f>
        <v>4080</v>
      </c>
      <c r="AS4" s="48">
        <f t="shared" ref="AS4:AU4" si="0">AS3*1.02</f>
        <v>3060</v>
      </c>
      <c r="AT4" s="48">
        <f t="shared" si="0"/>
        <v>1326</v>
      </c>
      <c r="AU4" s="48">
        <f t="shared" si="0"/>
        <v>765</v>
      </c>
    </row>
    <row r="5" spans="1:47" ht="15" customHeight="1" x14ac:dyDescent="0.2">
      <c r="A5" s="146" t="s">
        <v>48</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8"/>
      <c r="AQ5" s="49">
        <v>2017</v>
      </c>
      <c r="AR5" s="48">
        <f t="shared" ref="AR5:AR17" si="1">AR4*1.02</f>
        <v>4161.6000000000004</v>
      </c>
      <c r="AS5" s="48">
        <f t="shared" ref="AS5:AS17" si="2">AS4*1.02</f>
        <v>3121.2000000000003</v>
      </c>
      <c r="AT5" s="48">
        <f t="shared" ref="AT5:AT17" si="3">AT4*1.02</f>
        <v>1352.52</v>
      </c>
      <c r="AU5" s="48">
        <f t="shared" ref="AU5:AU17" si="4">AU4*1.02</f>
        <v>780.30000000000007</v>
      </c>
    </row>
    <row r="6" spans="1:47" ht="15" customHeight="1" x14ac:dyDescent="0.2">
      <c r="A6" s="120" t="s">
        <v>63</v>
      </c>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2"/>
      <c r="AQ6" s="49">
        <f>+AQ5+1</f>
        <v>2018</v>
      </c>
      <c r="AR6" s="48">
        <f t="shared" si="1"/>
        <v>4244.8320000000003</v>
      </c>
      <c r="AS6" s="48">
        <f t="shared" si="2"/>
        <v>3183.6240000000003</v>
      </c>
      <c r="AT6" s="48">
        <f t="shared" si="3"/>
        <v>1379.5704000000001</v>
      </c>
      <c r="AU6" s="48">
        <f t="shared" si="4"/>
        <v>795.90600000000006</v>
      </c>
    </row>
    <row r="7" spans="1:47" ht="12.75" customHeight="1" x14ac:dyDescent="0.2">
      <c r="A7" s="41"/>
      <c r="B7" s="10"/>
      <c r="C7" s="10"/>
      <c r="D7" s="10"/>
      <c r="E7" s="11"/>
      <c r="F7" s="11"/>
      <c r="G7" s="11"/>
      <c r="H7" s="11"/>
      <c r="I7" s="10"/>
      <c r="J7" s="10"/>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42"/>
      <c r="AQ7" s="49">
        <f t="shared" ref="AQ7:AQ17" si="5">+AQ6+1</f>
        <v>2019</v>
      </c>
      <c r="AR7" s="48">
        <f t="shared" si="1"/>
        <v>4329.7286400000003</v>
      </c>
      <c r="AS7" s="48">
        <f t="shared" si="2"/>
        <v>3247.2964800000004</v>
      </c>
      <c r="AT7" s="48">
        <f t="shared" si="3"/>
        <v>1407.1618080000001</v>
      </c>
      <c r="AU7" s="48">
        <f t="shared" si="4"/>
        <v>811.82412000000011</v>
      </c>
    </row>
    <row r="8" spans="1:47" ht="24.75" customHeight="1" x14ac:dyDescent="0.2">
      <c r="A8" s="123" t="s">
        <v>11</v>
      </c>
      <c r="B8" s="124"/>
      <c r="C8" s="124"/>
      <c r="D8" s="124"/>
      <c r="E8" s="124"/>
      <c r="F8" s="124"/>
      <c r="G8" s="124"/>
      <c r="H8" s="124"/>
      <c r="I8" s="125" t="s">
        <v>36</v>
      </c>
      <c r="J8" s="126"/>
      <c r="K8" s="126"/>
      <c r="L8" s="126"/>
      <c r="M8" s="127"/>
      <c r="N8" s="127"/>
      <c r="O8" s="128" t="s">
        <v>32</v>
      </c>
      <c r="P8" s="129"/>
      <c r="Q8" s="129"/>
      <c r="R8" s="129"/>
      <c r="S8" s="129"/>
      <c r="T8" s="129"/>
      <c r="U8" s="129"/>
      <c r="V8" s="129"/>
      <c r="W8" s="129"/>
      <c r="X8" s="129"/>
      <c r="Y8" s="129"/>
      <c r="Z8" s="129"/>
      <c r="AA8" s="130"/>
      <c r="AB8" s="130"/>
      <c r="AC8" s="131" t="s">
        <v>12</v>
      </c>
      <c r="AD8" s="131"/>
      <c r="AE8" s="132" t="s">
        <v>13</v>
      </c>
      <c r="AF8" s="132"/>
      <c r="AG8" s="132"/>
      <c r="AH8" s="132" t="s">
        <v>14</v>
      </c>
      <c r="AI8" s="132"/>
      <c r="AJ8" s="132"/>
      <c r="AK8" s="132"/>
      <c r="AL8" s="133"/>
      <c r="AQ8" s="49">
        <f t="shared" si="5"/>
        <v>2020</v>
      </c>
      <c r="AR8" s="48">
        <f t="shared" si="1"/>
        <v>4416.3232128</v>
      </c>
      <c r="AS8" s="48">
        <f t="shared" si="2"/>
        <v>3312.2424096000004</v>
      </c>
      <c r="AT8" s="48">
        <f t="shared" si="3"/>
        <v>1435.3050441600001</v>
      </c>
      <c r="AU8" s="48">
        <f t="shared" si="4"/>
        <v>828.06060240000011</v>
      </c>
    </row>
    <row r="9" spans="1:47" ht="28.5" customHeight="1" x14ac:dyDescent="0.2">
      <c r="A9" s="113" t="s">
        <v>46</v>
      </c>
      <c r="B9" s="114"/>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5"/>
      <c r="AD9" s="115"/>
      <c r="AE9" s="116" t="str">
        <f>IFERROR(VLOOKUP($AA$8,$AQ$3:$AU$18,2,FALSE),"")</f>
        <v/>
      </c>
      <c r="AF9" s="116"/>
      <c r="AG9" s="116"/>
      <c r="AH9" s="116" t="str">
        <f>IFERROR(AE9*AC9,"")</f>
        <v/>
      </c>
      <c r="AI9" s="116"/>
      <c r="AJ9" s="116"/>
      <c r="AK9" s="116"/>
      <c r="AL9" s="117"/>
      <c r="AQ9" s="49">
        <f t="shared" si="5"/>
        <v>2021</v>
      </c>
      <c r="AR9" s="48">
        <f t="shared" si="1"/>
        <v>4504.6496770559997</v>
      </c>
      <c r="AS9" s="48">
        <f t="shared" si="2"/>
        <v>3378.4872577920005</v>
      </c>
      <c r="AT9" s="48">
        <f t="shared" si="3"/>
        <v>1464.0111450432</v>
      </c>
      <c r="AU9" s="48">
        <f t="shared" si="4"/>
        <v>844.62181444800012</v>
      </c>
    </row>
    <row r="10" spans="1:47" ht="28.5" customHeight="1" x14ac:dyDescent="0.2">
      <c r="A10" s="151" t="s">
        <v>47</v>
      </c>
      <c r="B10" s="151"/>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15"/>
      <c r="AD10" s="115"/>
      <c r="AE10" s="116" t="str">
        <f>IFERROR(VLOOKUP($AA$8,$AQ$3:$AU$18,3,FALSE),"")</f>
        <v/>
      </c>
      <c r="AF10" s="116"/>
      <c r="AG10" s="116"/>
      <c r="AH10" s="116" t="str">
        <f>IFERROR(AE10*AC10,"")</f>
        <v/>
      </c>
      <c r="AI10" s="116"/>
      <c r="AJ10" s="116"/>
      <c r="AK10" s="116"/>
      <c r="AL10" s="117"/>
      <c r="AQ10" s="49">
        <f t="shared" si="5"/>
        <v>2022</v>
      </c>
      <c r="AR10" s="48">
        <f t="shared" si="1"/>
        <v>4594.7426705971202</v>
      </c>
      <c r="AS10" s="48">
        <f t="shared" si="2"/>
        <v>3446.0570029478404</v>
      </c>
      <c r="AT10" s="48">
        <f t="shared" si="3"/>
        <v>1493.2913679440639</v>
      </c>
      <c r="AU10" s="48">
        <f t="shared" si="4"/>
        <v>861.51425073696009</v>
      </c>
    </row>
    <row r="11" spans="1:47" ht="28.5" customHeight="1" x14ac:dyDescent="0.2">
      <c r="A11" s="113" t="s">
        <v>55</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5"/>
      <c r="AD11" s="115"/>
      <c r="AE11" s="116" t="str">
        <f>IFERROR(VLOOKUP($AA$8,$AQ$3:$AU$18,4,FALSE),"")</f>
        <v/>
      </c>
      <c r="AF11" s="116"/>
      <c r="AG11" s="116"/>
      <c r="AH11" s="116" t="str">
        <f>IFERROR(AE11*AC11,"")</f>
        <v/>
      </c>
      <c r="AI11" s="116"/>
      <c r="AJ11" s="116"/>
      <c r="AK11" s="116"/>
      <c r="AL11" s="117"/>
      <c r="AQ11" s="49">
        <f t="shared" si="5"/>
        <v>2023</v>
      </c>
      <c r="AR11" s="48">
        <f t="shared" si="1"/>
        <v>4686.6375240090629</v>
      </c>
      <c r="AS11" s="48">
        <f t="shared" si="2"/>
        <v>3514.9781430067974</v>
      </c>
      <c r="AT11" s="48">
        <f t="shared" si="3"/>
        <v>1523.1571953029452</v>
      </c>
      <c r="AU11" s="48">
        <f t="shared" si="4"/>
        <v>878.74453575169935</v>
      </c>
    </row>
    <row r="12" spans="1:47" ht="28.5" customHeight="1" x14ac:dyDescent="0.2">
      <c r="A12" s="113" t="s">
        <v>56</v>
      </c>
      <c r="B12" s="114"/>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5"/>
      <c r="AD12" s="115"/>
      <c r="AE12" s="116" t="str">
        <f>IFERROR(VLOOKUP($AA$8,$AQ$3:$AU$18,5,FALSE),"")</f>
        <v/>
      </c>
      <c r="AF12" s="116"/>
      <c r="AG12" s="116"/>
      <c r="AH12" s="116" t="str">
        <f>IFERROR(AE12*AC12,"")</f>
        <v/>
      </c>
      <c r="AI12" s="116"/>
      <c r="AJ12" s="116"/>
      <c r="AK12" s="116"/>
      <c r="AL12" s="117"/>
      <c r="AQ12" s="49">
        <f t="shared" si="5"/>
        <v>2024</v>
      </c>
      <c r="AR12" s="48">
        <f t="shared" si="1"/>
        <v>4780.3702744892444</v>
      </c>
      <c r="AS12" s="48">
        <f t="shared" si="2"/>
        <v>3585.2777058669335</v>
      </c>
      <c r="AT12" s="48">
        <f t="shared" si="3"/>
        <v>1553.6203392090042</v>
      </c>
      <c r="AU12" s="48">
        <f t="shared" si="4"/>
        <v>896.31942646673338</v>
      </c>
    </row>
    <row r="13" spans="1:47" ht="15" customHeight="1" thickBot="1" x14ac:dyDescent="0.25">
      <c r="A13" s="100" t="s">
        <v>15</v>
      </c>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2">
        <f>SUM(AC9:AD12)</f>
        <v>0</v>
      </c>
      <c r="AD13" s="103"/>
      <c r="AE13" s="104"/>
      <c r="AF13" s="105"/>
      <c r="AG13" s="106"/>
      <c r="AH13" s="107">
        <f>SUM(AH9:AL12)</f>
        <v>0</v>
      </c>
      <c r="AI13" s="107"/>
      <c r="AJ13" s="107"/>
      <c r="AK13" s="107"/>
      <c r="AL13" s="108"/>
      <c r="AQ13" s="49">
        <f t="shared" si="5"/>
        <v>2025</v>
      </c>
      <c r="AR13" s="48">
        <f t="shared" si="1"/>
        <v>4875.9776799790297</v>
      </c>
      <c r="AS13" s="48">
        <f t="shared" si="2"/>
        <v>3656.9832599842721</v>
      </c>
      <c r="AT13" s="48">
        <f t="shared" si="3"/>
        <v>1584.6927459931844</v>
      </c>
      <c r="AU13" s="48">
        <f t="shared" si="4"/>
        <v>914.24581499606802</v>
      </c>
    </row>
    <row r="14" spans="1:47" ht="12.75" customHeight="1" thickBot="1" x14ac:dyDescent="0.25">
      <c r="A14" s="10"/>
      <c r="B14" s="10"/>
      <c r="C14" s="10"/>
      <c r="D14" s="10"/>
      <c r="E14" s="11"/>
      <c r="F14" s="11"/>
      <c r="G14" s="11"/>
      <c r="H14" s="11"/>
      <c r="I14" s="10"/>
      <c r="J14" s="10"/>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Q14" s="49">
        <f t="shared" si="5"/>
        <v>2026</v>
      </c>
      <c r="AR14" s="48">
        <f t="shared" si="1"/>
        <v>4973.4972335786106</v>
      </c>
      <c r="AS14" s="48">
        <f t="shared" si="2"/>
        <v>3730.1229251839577</v>
      </c>
      <c r="AT14" s="48">
        <f t="shared" si="3"/>
        <v>1616.3866009130481</v>
      </c>
      <c r="AU14" s="48">
        <f t="shared" si="4"/>
        <v>932.53073129598943</v>
      </c>
    </row>
    <row r="15" spans="1:47" s="36" customFormat="1" ht="23.25" customHeight="1" thickBot="1" x14ac:dyDescent="0.25">
      <c r="A15" s="109" t="s">
        <v>64</v>
      </c>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1"/>
      <c r="AE15" s="112"/>
      <c r="AF15" s="112"/>
      <c r="AG15" s="112"/>
      <c r="AH15" s="112"/>
      <c r="AI15" s="112"/>
      <c r="AQ15" s="50">
        <f>+AQ14+1</f>
        <v>2027</v>
      </c>
      <c r="AR15" s="48">
        <f t="shared" ref="AR15:AU15" si="6">AR14*1.02</f>
        <v>5072.9671782501828</v>
      </c>
      <c r="AS15" s="48">
        <f t="shared" si="6"/>
        <v>3804.7253836876371</v>
      </c>
      <c r="AT15" s="48">
        <f t="shared" si="6"/>
        <v>1648.7143329313092</v>
      </c>
      <c r="AU15" s="48">
        <f t="shared" si="6"/>
        <v>951.18134592190927</v>
      </c>
    </row>
    <row r="16" spans="1:47" s="36" customFormat="1" ht="15" customHeight="1" x14ac:dyDescent="0.2">
      <c r="A16" s="38" t="s">
        <v>16</v>
      </c>
      <c r="B16" s="92" t="s">
        <v>18</v>
      </c>
      <c r="C16" s="93"/>
      <c r="D16" s="93"/>
      <c r="E16" s="93"/>
      <c r="F16" s="93"/>
      <c r="G16" s="93"/>
      <c r="H16" s="93"/>
      <c r="I16" s="93"/>
      <c r="J16" s="93"/>
      <c r="K16" s="93"/>
      <c r="L16" s="93"/>
      <c r="M16" s="93"/>
      <c r="N16" s="93"/>
      <c r="O16" s="93"/>
      <c r="P16" s="93"/>
      <c r="Q16" s="93"/>
      <c r="R16" s="93"/>
      <c r="S16" s="93"/>
      <c r="T16" s="93"/>
      <c r="U16" s="93"/>
      <c r="V16" s="93"/>
      <c r="W16" s="93"/>
      <c r="X16" s="93"/>
      <c r="Y16" s="94"/>
      <c r="Z16" s="95"/>
      <c r="AA16" s="95"/>
      <c r="AB16" s="96"/>
      <c r="AC16" s="85"/>
      <c r="AD16" s="85"/>
      <c r="AE16" s="86"/>
      <c r="AF16" s="86"/>
      <c r="AG16" s="86"/>
      <c r="AH16" s="86"/>
      <c r="AI16" s="86"/>
      <c r="AQ16" s="50" t="e">
        <f>+#REF!+1</f>
        <v>#REF!</v>
      </c>
      <c r="AR16" s="48" t="e">
        <f>#REF!*1.02</f>
        <v>#REF!</v>
      </c>
      <c r="AS16" s="48" t="e">
        <f>#REF!*1.02</f>
        <v>#REF!</v>
      </c>
      <c r="AT16" s="48" t="e">
        <f>#REF!*1.02</f>
        <v>#REF!</v>
      </c>
      <c r="AU16" s="48" t="e">
        <f>#REF!*1.02</f>
        <v>#REF!</v>
      </c>
    </row>
    <row r="17" spans="1:47" ht="12.75" customHeight="1" x14ac:dyDescent="0.2">
      <c r="A17" s="38" t="s">
        <v>17</v>
      </c>
      <c r="B17" s="144" t="s">
        <v>65</v>
      </c>
      <c r="C17" s="93"/>
      <c r="D17" s="93"/>
      <c r="E17" s="93"/>
      <c r="F17" s="93"/>
      <c r="G17" s="93"/>
      <c r="H17" s="93"/>
      <c r="I17" s="93"/>
      <c r="J17" s="93"/>
      <c r="K17" s="93"/>
      <c r="L17" s="93"/>
      <c r="M17" s="93"/>
      <c r="N17" s="93"/>
      <c r="O17" s="93"/>
      <c r="P17" s="93"/>
      <c r="Q17" s="93"/>
      <c r="R17" s="93"/>
      <c r="S17" s="93"/>
      <c r="T17" s="93"/>
      <c r="U17" s="93"/>
      <c r="V17" s="93"/>
      <c r="W17" s="93"/>
      <c r="X17" s="93"/>
      <c r="Y17" s="94"/>
      <c r="Z17" s="95"/>
      <c r="AA17" s="95"/>
      <c r="AB17" s="96"/>
      <c r="AQ17" s="50" t="e">
        <f t="shared" si="5"/>
        <v>#REF!</v>
      </c>
      <c r="AR17" s="48" t="e">
        <f t="shared" si="1"/>
        <v>#REF!</v>
      </c>
      <c r="AS17" s="48" t="e">
        <f t="shared" si="2"/>
        <v>#REF!</v>
      </c>
      <c r="AT17" s="48" t="e">
        <f t="shared" si="3"/>
        <v>#REF!</v>
      </c>
      <c r="AU17" s="48" t="e">
        <f t="shared" si="4"/>
        <v>#REF!</v>
      </c>
    </row>
    <row r="18" spans="1:47" ht="15" customHeight="1" thickBot="1" x14ac:dyDescent="0.25">
      <c r="A18" s="40" t="s">
        <v>19</v>
      </c>
      <c r="B18" s="87" t="s">
        <v>26</v>
      </c>
      <c r="C18" s="88"/>
      <c r="D18" s="88"/>
      <c r="E18" s="88"/>
      <c r="F18" s="88"/>
      <c r="G18" s="88"/>
      <c r="H18" s="88"/>
      <c r="I18" s="88"/>
      <c r="J18" s="88"/>
      <c r="K18" s="88"/>
      <c r="L18" s="88"/>
      <c r="M18" s="88"/>
      <c r="N18" s="88"/>
      <c r="O18" s="88"/>
      <c r="P18" s="88"/>
      <c r="Q18" s="88"/>
      <c r="R18" s="88"/>
      <c r="S18" s="88"/>
      <c r="T18" s="88"/>
      <c r="U18" s="88"/>
      <c r="V18" s="88"/>
      <c r="W18" s="88"/>
      <c r="X18" s="88"/>
      <c r="Y18" s="89"/>
      <c r="Z18" s="90">
        <f>SUM(Z16:Z17)</f>
        <v>0</v>
      </c>
      <c r="AA18" s="90"/>
      <c r="AB18" s="91"/>
      <c r="AQ18" s="50" t="e">
        <f>+#REF!+1</f>
        <v>#REF!</v>
      </c>
      <c r="AR18" s="48" t="e">
        <f>#REF!*1.02</f>
        <v>#REF!</v>
      </c>
      <c r="AS18" s="48" t="e">
        <f>#REF!*1.02</f>
        <v>#REF!</v>
      </c>
      <c r="AT18" s="48" t="e">
        <f>#REF!*1.02</f>
        <v>#REF!</v>
      </c>
      <c r="AU18" s="48" t="e">
        <f>#REF!*1.02</f>
        <v>#REF!</v>
      </c>
    </row>
    <row r="19" spans="1:47" ht="12.75" customHeight="1" x14ac:dyDescent="0.2">
      <c r="A19" s="14"/>
      <c r="B19" s="14"/>
      <c r="C19" s="14"/>
      <c r="D19" s="10"/>
      <c r="E19" s="14"/>
      <c r="F19" s="14"/>
      <c r="G19" s="14"/>
      <c r="H19" s="14"/>
      <c r="I19" s="15"/>
      <c r="J19" s="16"/>
      <c r="K19" s="12"/>
      <c r="L19" s="12"/>
      <c r="M19" s="12"/>
      <c r="AQ19" s="8"/>
      <c r="AR19" s="9"/>
      <c r="AS19" s="9"/>
      <c r="AT19" s="9"/>
      <c r="AU19" s="9"/>
    </row>
    <row r="20" spans="1:47" ht="12.75" customHeight="1" x14ac:dyDescent="0.2">
      <c r="A20" s="1"/>
      <c r="B20" s="65" t="s">
        <v>35</v>
      </c>
      <c r="C20" s="66"/>
      <c r="D20" s="66"/>
      <c r="E20" s="66"/>
      <c r="F20" s="66"/>
      <c r="G20" s="66"/>
      <c r="H20" s="66"/>
      <c r="I20" s="66"/>
      <c r="J20" s="66"/>
      <c r="K20" s="66"/>
      <c r="L20" s="66"/>
      <c r="M20" s="66"/>
      <c r="N20" s="66"/>
      <c r="O20" s="66"/>
      <c r="P20" s="66"/>
      <c r="Q20" s="66"/>
      <c r="R20" s="66"/>
      <c r="S20" s="66"/>
      <c r="T20" s="66"/>
      <c r="U20" s="66"/>
      <c r="V20" s="66"/>
      <c r="W20" s="66"/>
      <c r="X20" s="66"/>
      <c r="Y20" s="67"/>
    </row>
    <row r="21" spans="1:47" ht="12.75" customHeight="1" x14ac:dyDescent="0.2">
      <c r="A21" s="1"/>
      <c r="B21" s="68"/>
      <c r="C21" s="69"/>
      <c r="D21" s="69"/>
      <c r="E21" s="69"/>
      <c r="F21" s="69"/>
      <c r="G21" s="69"/>
      <c r="H21" s="69"/>
      <c r="I21" s="69"/>
      <c r="J21" s="69"/>
      <c r="K21" s="69"/>
      <c r="L21" s="69"/>
      <c r="M21" s="69"/>
      <c r="N21" s="69"/>
      <c r="O21" s="69"/>
      <c r="P21" s="69"/>
      <c r="Q21" s="69"/>
      <c r="R21" s="69"/>
      <c r="S21" s="69"/>
      <c r="T21" s="69"/>
      <c r="U21" s="69"/>
      <c r="V21" s="69"/>
      <c r="W21" s="69"/>
      <c r="X21" s="69"/>
      <c r="Y21" s="70"/>
    </row>
    <row r="22" spans="1:47" ht="7.5" customHeight="1" x14ac:dyDescent="0.2">
      <c r="A22" s="1"/>
      <c r="B22" s="33"/>
      <c r="C22" s="30"/>
      <c r="D22" s="30"/>
      <c r="E22" s="30"/>
      <c r="F22" s="30"/>
      <c r="G22" s="30"/>
      <c r="H22" s="30"/>
      <c r="I22" s="30"/>
      <c r="J22" s="31"/>
      <c r="K22" s="30"/>
      <c r="L22" s="12"/>
      <c r="M22" s="12"/>
      <c r="N22" s="12"/>
      <c r="O22" s="12"/>
      <c r="P22" s="12"/>
      <c r="Q22" s="12"/>
      <c r="R22" s="12"/>
      <c r="S22" s="12"/>
      <c r="T22" s="12"/>
      <c r="U22" s="12"/>
      <c r="V22" s="12"/>
      <c r="W22" s="12"/>
      <c r="X22" s="12"/>
      <c r="Y22" s="34"/>
    </row>
    <row r="23" spans="1:47" ht="17.25" customHeight="1" x14ac:dyDescent="0.2">
      <c r="A23" s="1"/>
      <c r="B23" s="71"/>
      <c r="C23" s="72"/>
      <c r="D23" s="72"/>
      <c r="E23" s="72"/>
      <c r="F23" s="72"/>
      <c r="G23" s="72"/>
      <c r="H23" s="72"/>
      <c r="I23" s="72"/>
      <c r="J23" s="72"/>
      <c r="K23" s="72"/>
      <c r="L23" s="72"/>
      <c r="M23" s="12"/>
      <c r="N23" s="73"/>
      <c r="O23" s="73"/>
      <c r="P23" s="73"/>
      <c r="Q23" s="73"/>
      <c r="R23" s="73"/>
      <c r="S23" s="73"/>
      <c r="T23" s="73"/>
      <c r="U23" s="73"/>
      <c r="V23" s="12"/>
      <c r="W23" s="74"/>
      <c r="X23" s="74"/>
      <c r="Y23" s="75"/>
    </row>
    <row r="24" spans="1:47" ht="12.75" customHeight="1" x14ac:dyDescent="0.2">
      <c r="A24" s="1"/>
      <c r="B24" s="154" t="s">
        <v>33</v>
      </c>
      <c r="C24" s="155"/>
      <c r="D24" s="155"/>
      <c r="E24" s="155"/>
      <c r="F24" s="155"/>
      <c r="G24" s="155"/>
      <c r="H24" s="155"/>
      <c r="I24" s="155"/>
      <c r="J24" s="155"/>
      <c r="K24" s="155"/>
      <c r="L24" s="155"/>
      <c r="M24" s="35"/>
      <c r="N24" s="155" t="s">
        <v>34</v>
      </c>
      <c r="O24" s="155"/>
      <c r="P24" s="155"/>
      <c r="Q24" s="155"/>
      <c r="R24" s="155"/>
      <c r="S24" s="155"/>
      <c r="T24" s="155"/>
      <c r="U24" s="155"/>
      <c r="V24" s="35"/>
      <c r="W24" s="152" t="s">
        <v>29</v>
      </c>
      <c r="X24" s="152"/>
      <c r="Y24" s="153"/>
    </row>
    <row r="25" spans="1:47" ht="7.5" customHeight="1" x14ac:dyDescent="0.2">
      <c r="B25" s="43"/>
      <c r="C25" s="30"/>
      <c r="D25" s="30"/>
      <c r="E25" s="30"/>
      <c r="F25" s="30"/>
      <c r="G25" s="30"/>
      <c r="H25" s="30"/>
      <c r="I25" s="30"/>
      <c r="J25" s="30"/>
      <c r="K25" s="30"/>
      <c r="L25" s="30"/>
      <c r="M25" s="12"/>
      <c r="N25" s="30"/>
      <c r="O25" s="30"/>
      <c r="P25" s="30"/>
      <c r="Q25" s="30"/>
      <c r="R25" s="30"/>
      <c r="S25" s="30"/>
      <c r="T25" s="30"/>
      <c r="U25" s="30"/>
      <c r="W25" s="32"/>
      <c r="X25" s="32"/>
      <c r="Y25" s="32"/>
    </row>
    <row r="26" spans="1:47" ht="15" customHeight="1" x14ac:dyDescent="0.2">
      <c r="A26" s="1"/>
      <c r="B26" s="57" t="s">
        <v>27</v>
      </c>
      <c r="C26" s="58"/>
      <c r="D26" s="58"/>
      <c r="E26" s="58"/>
      <c r="F26" s="58"/>
      <c r="G26" s="58"/>
      <c r="H26" s="58"/>
      <c r="I26" s="58"/>
      <c r="J26" s="58"/>
      <c r="K26" s="58"/>
      <c r="L26" s="58"/>
      <c r="M26" s="58"/>
      <c r="N26" s="58"/>
      <c r="O26" s="58"/>
      <c r="P26" s="58"/>
      <c r="Q26" s="58"/>
      <c r="R26" s="58"/>
      <c r="S26" s="58"/>
      <c r="T26" s="58"/>
      <c r="U26" s="58"/>
      <c r="V26" s="58"/>
      <c r="W26" s="58"/>
      <c r="X26" s="58"/>
      <c r="Y26" s="59"/>
    </row>
    <row r="27" spans="1:47" ht="12.75" customHeight="1" x14ac:dyDescent="0.2">
      <c r="A27" s="1"/>
      <c r="B27" s="17"/>
      <c r="C27" s="18"/>
      <c r="D27" s="18"/>
      <c r="E27" s="19"/>
      <c r="F27" s="18"/>
      <c r="G27" s="18"/>
      <c r="H27" s="20"/>
      <c r="I27" s="20"/>
      <c r="J27" s="20"/>
      <c r="K27" s="18"/>
      <c r="L27" s="19"/>
      <c r="M27" s="19"/>
      <c r="N27" s="19"/>
      <c r="O27" s="19"/>
      <c r="P27" s="19"/>
      <c r="Q27" s="19"/>
      <c r="R27" s="19"/>
      <c r="S27" s="19"/>
      <c r="T27" s="19"/>
      <c r="U27" s="19"/>
      <c r="V27" s="19"/>
      <c r="W27" s="19"/>
      <c r="X27" s="19"/>
      <c r="Y27" s="21"/>
    </row>
    <row r="28" spans="1:47" ht="12.75" customHeight="1" x14ac:dyDescent="0.2">
      <c r="A28" s="1"/>
      <c r="B28" s="17"/>
      <c r="C28" s="60" t="s">
        <v>28</v>
      </c>
      <c r="D28" s="60"/>
      <c r="E28" s="60"/>
      <c r="F28" s="22"/>
      <c r="G28" s="61"/>
      <c r="H28" s="61"/>
      <c r="I28" s="61"/>
      <c r="J28" s="61"/>
      <c r="K28" s="61"/>
      <c r="L28" s="61"/>
      <c r="M28" s="61"/>
      <c r="N28" s="61"/>
      <c r="O28" s="61"/>
      <c r="P28" s="61"/>
      <c r="Q28" s="61"/>
      <c r="R28" s="19"/>
      <c r="S28" s="19"/>
      <c r="T28" s="19"/>
      <c r="U28" s="62"/>
      <c r="V28" s="62"/>
      <c r="W28" s="62"/>
      <c r="X28" s="19"/>
      <c r="Y28" s="21"/>
    </row>
    <row r="29" spans="1:47" ht="12.75" customHeight="1" x14ac:dyDescent="0.2">
      <c r="A29" s="1"/>
      <c r="B29" s="17"/>
      <c r="C29" s="18"/>
      <c r="D29" s="19"/>
      <c r="E29" s="19"/>
      <c r="F29" s="19"/>
      <c r="G29" s="63" t="s">
        <v>59</v>
      </c>
      <c r="H29" s="63"/>
      <c r="I29" s="63"/>
      <c r="J29" s="63"/>
      <c r="K29" s="63"/>
      <c r="L29" s="63"/>
      <c r="M29" s="63"/>
      <c r="N29" s="63"/>
      <c r="O29" s="63"/>
      <c r="P29" s="63"/>
      <c r="Q29" s="63"/>
      <c r="R29" s="19"/>
      <c r="S29" s="19"/>
      <c r="T29" s="19"/>
      <c r="U29" s="64" t="s">
        <v>29</v>
      </c>
      <c r="V29" s="64"/>
      <c r="W29" s="64"/>
      <c r="X29" s="19"/>
      <c r="Y29" s="21"/>
    </row>
    <row r="30" spans="1:47" ht="12.75" customHeight="1" x14ac:dyDescent="0.2">
      <c r="A30" s="1"/>
      <c r="B30" s="17"/>
      <c r="C30" s="18"/>
      <c r="D30" s="19"/>
      <c r="E30" s="19"/>
      <c r="F30" s="23"/>
      <c r="G30" s="18"/>
      <c r="H30" s="24"/>
      <c r="I30" s="25"/>
      <c r="J30" s="20"/>
      <c r="K30" s="18"/>
      <c r="L30" s="19"/>
      <c r="M30" s="19"/>
      <c r="N30" s="19"/>
      <c r="O30" s="19"/>
      <c r="P30" s="19"/>
      <c r="Q30" s="19"/>
      <c r="R30" s="19"/>
      <c r="S30" s="19"/>
      <c r="T30" s="19"/>
      <c r="U30" s="19"/>
      <c r="V30" s="19"/>
      <c r="W30" s="19"/>
      <c r="X30" s="19"/>
      <c r="Y30" s="21"/>
    </row>
    <row r="31" spans="1:47" ht="12.75" customHeight="1" x14ac:dyDescent="0.2">
      <c r="A31" s="1"/>
      <c r="B31" s="17"/>
      <c r="C31" s="60" t="s">
        <v>28</v>
      </c>
      <c r="D31" s="60"/>
      <c r="E31" s="60"/>
      <c r="F31" s="22"/>
      <c r="G31" s="61"/>
      <c r="H31" s="61"/>
      <c r="I31" s="61"/>
      <c r="J31" s="61"/>
      <c r="K31" s="61"/>
      <c r="L31" s="61"/>
      <c r="M31" s="61"/>
      <c r="N31" s="61"/>
      <c r="O31" s="61"/>
      <c r="P31" s="61"/>
      <c r="Q31" s="61"/>
      <c r="R31" s="19"/>
      <c r="S31" s="19"/>
      <c r="T31" s="19"/>
      <c r="U31" s="62"/>
      <c r="V31" s="62"/>
      <c r="W31" s="62"/>
      <c r="X31" s="19"/>
      <c r="Y31" s="21"/>
    </row>
    <row r="32" spans="1:47" x14ac:dyDescent="0.2">
      <c r="A32" s="1"/>
      <c r="B32" s="17"/>
      <c r="C32" s="18"/>
      <c r="D32" s="19"/>
      <c r="E32" s="19"/>
      <c r="F32" s="19"/>
      <c r="G32" s="63" t="s">
        <v>60</v>
      </c>
      <c r="H32" s="63"/>
      <c r="I32" s="63"/>
      <c r="J32" s="63"/>
      <c r="K32" s="63"/>
      <c r="L32" s="63"/>
      <c r="M32" s="63"/>
      <c r="N32" s="63"/>
      <c r="O32" s="63"/>
      <c r="P32" s="63"/>
      <c r="Q32" s="63"/>
      <c r="R32" s="19"/>
      <c r="S32" s="19"/>
      <c r="T32" s="19"/>
      <c r="U32" s="64" t="s">
        <v>29</v>
      </c>
      <c r="V32" s="64"/>
      <c r="W32" s="64"/>
      <c r="X32" s="19"/>
      <c r="Y32" s="21"/>
    </row>
    <row r="33" spans="1:47" x14ac:dyDescent="0.2">
      <c r="A33" s="1"/>
      <c r="B33" s="17"/>
      <c r="C33" s="18"/>
      <c r="D33" s="18"/>
      <c r="E33" s="19"/>
      <c r="F33" s="18"/>
      <c r="G33" s="18"/>
      <c r="H33" s="24"/>
      <c r="I33" s="26"/>
      <c r="J33" s="20"/>
      <c r="K33" s="18"/>
      <c r="L33" s="19"/>
      <c r="M33" s="19"/>
      <c r="N33" s="19"/>
      <c r="O33" s="19"/>
      <c r="P33" s="19"/>
      <c r="Q33" s="19"/>
      <c r="R33" s="19"/>
      <c r="S33" s="19"/>
      <c r="T33" s="19"/>
      <c r="U33" s="19"/>
      <c r="V33" s="19"/>
      <c r="W33" s="19"/>
      <c r="X33" s="19"/>
      <c r="Y33" s="21"/>
    </row>
    <row r="34" spans="1:47" x14ac:dyDescent="0.2">
      <c r="A34" s="1"/>
      <c r="B34" s="51" t="s">
        <v>61</v>
      </c>
      <c r="C34" s="52"/>
      <c r="D34" s="52"/>
      <c r="E34" s="52"/>
      <c r="F34" s="52"/>
      <c r="G34" s="52"/>
      <c r="H34" s="52"/>
      <c r="I34" s="52"/>
      <c r="J34" s="52"/>
      <c r="K34" s="52"/>
      <c r="L34" s="52"/>
      <c r="M34" s="52"/>
      <c r="N34" s="52"/>
      <c r="O34" s="52"/>
      <c r="P34" s="52"/>
      <c r="Q34" s="52"/>
      <c r="R34" s="52"/>
      <c r="S34" s="52"/>
      <c r="T34" s="52"/>
      <c r="U34" s="52"/>
      <c r="V34" s="52"/>
      <c r="W34" s="52"/>
      <c r="X34" s="52"/>
      <c r="Y34" s="53"/>
    </row>
    <row r="35" spans="1:47" x14ac:dyDescent="0.2">
      <c r="A35" s="1"/>
      <c r="B35" s="51"/>
      <c r="C35" s="52"/>
      <c r="D35" s="52"/>
      <c r="E35" s="52"/>
      <c r="F35" s="52"/>
      <c r="G35" s="52"/>
      <c r="H35" s="52"/>
      <c r="I35" s="52"/>
      <c r="J35" s="52"/>
      <c r="K35" s="52"/>
      <c r="L35" s="52"/>
      <c r="M35" s="52"/>
      <c r="N35" s="52"/>
      <c r="O35" s="52"/>
      <c r="P35" s="52"/>
      <c r="Q35" s="52"/>
      <c r="R35" s="52"/>
      <c r="S35" s="52"/>
      <c r="T35" s="52"/>
      <c r="U35" s="52"/>
      <c r="V35" s="52"/>
      <c r="W35" s="52"/>
      <c r="X35" s="52"/>
      <c r="Y35" s="53"/>
    </row>
    <row r="36" spans="1:47" x14ac:dyDescent="0.2">
      <c r="A36" s="1"/>
      <c r="B36" s="54"/>
      <c r="C36" s="55"/>
      <c r="D36" s="55"/>
      <c r="E36" s="55"/>
      <c r="F36" s="55"/>
      <c r="G36" s="55"/>
      <c r="H36" s="55"/>
      <c r="I36" s="55"/>
      <c r="J36" s="55"/>
      <c r="K36" s="55"/>
      <c r="L36" s="55"/>
      <c r="M36" s="55"/>
      <c r="N36" s="55"/>
      <c r="O36" s="55"/>
      <c r="P36" s="55"/>
      <c r="Q36" s="55"/>
      <c r="R36" s="55"/>
      <c r="S36" s="55"/>
      <c r="T36" s="55"/>
      <c r="U36" s="55"/>
      <c r="V36" s="55"/>
      <c r="W36" s="55"/>
      <c r="X36" s="55"/>
      <c r="Y36" s="56"/>
    </row>
    <row r="37" spans="1:47" x14ac:dyDescent="0.2">
      <c r="AQ37" s="8"/>
      <c r="AR37" s="9"/>
      <c r="AS37" s="9"/>
      <c r="AT37" s="9"/>
      <c r="AU37" s="9"/>
    </row>
    <row r="38" spans="1:47" x14ac:dyDescent="0.2">
      <c r="AQ38" s="8"/>
      <c r="AR38" s="9"/>
      <c r="AS38" s="9"/>
      <c r="AT38" s="9"/>
      <c r="AU38" s="9"/>
    </row>
    <row r="39" spans="1:47" x14ac:dyDescent="0.2">
      <c r="AQ39" s="8"/>
      <c r="AR39" s="9"/>
      <c r="AS39" s="9"/>
      <c r="AT39" s="9"/>
      <c r="AU39" s="9"/>
    </row>
    <row r="40" spans="1:47" x14ac:dyDescent="0.2">
      <c r="AQ40" s="8"/>
      <c r="AR40" s="9"/>
      <c r="AS40" s="9"/>
      <c r="AT40" s="9"/>
      <c r="AU40" s="9"/>
    </row>
    <row r="41" spans="1:47" x14ac:dyDescent="0.2">
      <c r="AQ41" s="8"/>
      <c r="AR41" s="9"/>
      <c r="AS41" s="9"/>
      <c r="AT41" s="9"/>
      <c r="AU41" s="9"/>
    </row>
    <row r="42" spans="1:47" x14ac:dyDescent="0.2">
      <c r="AQ42" s="8"/>
      <c r="AR42" s="9"/>
      <c r="AS42" s="9"/>
      <c r="AT42" s="9"/>
      <c r="AU42" s="9"/>
    </row>
    <row r="43" spans="1:47" x14ac:dyDescent="0.2">
      <c r="AQ43" s="8"/>
      <c r="AR43" s="9"/>
      <c r="AS43" s="9"/>
      <c r="AT43" s="9"/>
      <c r="AU43" s="9"/>
    </row>
    <row r="44" spans="1:47" x14ac:dyDescent="0.2">
      <c r="AQ44" s="8"/>
      <c r="AR44" s="9"/>
      <c r="AS44" s="9"/>
      <c r="AT44" s="9"/>
      <c r="AU44" s="9"/>
    </row>
    <row r="45" spans="1:47" x14ac:dyDescent="0.2">
      <c r="AQ45" s="8"/>
      <c r="AR45" s="9"/>
      <c r="AS45" s="9"/>
      <c r="AT45" s="9"/>
      <c r="AU45" s="9"/>
    </row>
    <row r="46" spans="1:47" x14ac:dyDescent="0.2">
      <c r="AQ46" s="8"/>
      <c r="AR46" s="9"/>
      <c r="AS46" s="9"/>
      <c r="AT46" s="9"/>
      <c r="AU46" s="9"/>
    </row>
    <row r="47" spans="1:47" x14ac:dyDescent="0.2">
      <c r="AQ47" s="8"/>
      <c r="AR47" s="9"/>
      <c r="AS47" s="9"/>
      <c r="AT47" s="9"/>
      <c r="AU47" s="9"/>
    </row>
    <row r="48" spans="1:47" x14ac:dyDescent="0.2">
      <c r="AQ48" s="8"/>
      <c r="AR48" s="9"/>
      <c r="AS48" s="9"/>
      <c r="AT48" s="9"/>
      <c r="AU48" s="9"/>
    </row>
    <row r="49" spans="43:47" x14ac:dyDescent="0.2">
      <c r="AQ49" s="8"/>
      <c r="AR49" s="9"/>
      <c r="AS49" s="9"/>
      <c r="AT49" s="9"/>
      <c r="AU49" s="9"/>
    </row>
    <row r="50" spans="43:47" x14ac:dyDescent="0.2">
      <c r="AQ50" s="8"/>
      <c r="AR50" s="9"/>
      <c r="AS50" s="9"/>
      <c r="AT50" s="9"/>
      <c r="AU50" s="9"/>
    </row>
    <row r="51" spans="43:47" x14ac:dyDescent="0.2">
      <c r="AQ51" s="8"/>
      <c r="AR51" s="9"/>
      <c r="AS51" s="9"/>
      <c r="AT51" s="9"/>
      <c r="AU51" s="9"/>
    </row>
    <row r="52" spans="43:47" x14ac:dyDescent="0.2">
      <c r="AQ52" s="8"/>
      <c r="AR52" s="9"/>
      <c r="AS52" s="9"/>
      <c r="AT52" s="9"/>
      <c r="AU52" s="9"/>
    </row>
    <row r="53" spans="43:47" x14ac:dyDescent="0.2">
      <c r="AQ53" s="8"/>
      <c r="AR53" s="9"/>
      <c r="AS53" s="9"/>
      <c r="AT53" s="9"/>
      <c r="AU53" s="9"/>
    </row>
    <row r="54" spans="43:47" x14ac:dyDescent="0.2">
      <c r="AQ54" s="8"/>
      <c r="AR54" s="9"/>
      <c r="AS54" s="9"/>
      <c r="AT54" s="9"/>
      <c r="AU54" s="9"/>
    </row>
    <row r="55" spans="43:47" x14ac:dyDescent="0.2">
      <c r="AQ55" s="8"/>
      <c r="AR55" s="9"/>
      <c r="AS55" s="9"/>
      <c r="AT55" s="9"/>
      <c r="AU55" s="9"/>
    </row>
    <row r="56" spans="43:47" x14ac:dyDescent="0.2">
      <c r="AQ56" s="8"/>
      <c r="AR56" s="9"/>
      <c r="AS56" s="9"/>
      <c r="AT56" s="9"/>
      <c r="AU56" s="9"/>
    </row>
    <row r="57" spans="43:47" x14ac:dyDescent="0.2">
      <c r="AQ57" s="8"/>
      <c r="AR57" s="9"/>
      <c r="AS57" s="9"/>
      <c r="AT57" s="9"/>
      <c r="AU57" s="9"/>
    </row>
    <row r="58" spans="43:47" x14ac:dyDescent="0.2">
      <c r="AQ58" s="8"/>
      <c r="AR58" s="9"/>
      <c r="AS58" s="9"/>
      <c r="AT58" s="9"/>
      <c r="AU58" s="9"/>
    </row>
    <row r="59" spans="43:47" x14ac:dyDescent="0.2">
      <c r="AQ59" s="8"/>
      <c r="AR59" s="9"/>
      <c r="AS59" s="9"/>
      <c r="AT59" s="9"/>
      <c r="AU59" s="9"/>
    </row>
    <row r="60" spans="43:47" x14ac:dyDescent="0.2">
      <c r="AQ60" s="8"/>
      <c r="AR60" s="9"/>
      <c r="AS60" s="9"/>
      <c r="AT60" s="9"/>
      <c r="AU60" s="9"/>
    </row>
    <row r="61" spans="43:47" x14ac:dyDescent="0.2">
      <c r="AQ61" s="8"/>
      <c r="AR61" s="9"/>
      <c r="AS61" s="9"/>
      <c r="AT61" s="9"/>
      <c r="AU61" s="9"/>
    </row>
    <row r="62" spans="43:47" x14ac:dyDescent="0.2">
      <c r="AQ62" s="8"/>
      <c r="AR62" s="9"/>
      <c r="AS62" s="9"/>
      <c r="AT62" s="9"/>
      <c r="AU62" s="9"/>
    </row>
    <row r="63" spans="43:47" x14ac:dyDescent="0.2">
      <c r="AQ63" s="8"/>
      <c r="AR63" s="9"/>
      <c r="AS63" s="9"/>
      <c r="AT63" s="9"/>
      <c r="AU63" s="9"/>
    </row>
    <row r="64" spans="43:47" x14ac:dyDescent="0.2">
      <c r="AQ64" s="8"/>
      <c r="AR64" s="9"/>
      <c r="AS64" s="9"/>
      <c r="AT64" s="9"/>
      <c r="AU64" s="9"/>
    </row>
    <row r="65" spans="43:47" x14ac:dyDescent="0.2">
      <c r="AQ65" s="8"/>
      <c r="AR65" s="9"/>
      <c r="AS65" s="9"/>
      <c r="AT65" s="9"/>
      <c r="AU65" s="9"/>
    </row>
    <row r="66" spans="43:47" x14ac:dyDescent="0.2">
      <c r="AQ66" s="8"/>
      <c r="AR66" s="9"/>
      <c r="AS66" s="9"/>
      <c r="AT66" s="9"/>
      <c r="AU66" s="9"/>
    </row>
    <row r="67" spans="43:47" x14ac:dyDescent="0.2">
      <c r="AQ67" s="8"/>
      <c r="AR67" s="9"/>
      <c r="AS67" s="9"/>
      <c r="AT67" s="9"/>
      <c r="AU67" s="9"/>
    </row>
    <row r="68" spans="43:47" x14ac:dyDescent="0.2">
      <c r="AQ68" s="8"/>
      <c r="AR68" s="9"/>
      <c r="AS68" s="9"/>
      <c r="AT68" s="9"/>
      <c r="AU68" s="9"/>
    </row>
    <row r="69" spans="43:47" x14ac:dyDescent="0.2">
      <c r="AQ69" s="8"/>
      <c r="AR69" s="9"/>
      <c r="AS69" s="9"/>
      <c r="AT69" s="9"/>
      <c r="AU69" s="9"/>
    </row>
    <row r="70" spans="43:47" x14ac:dyDescent="0.2">
      <c r="AQ70" s="8"/>
      <c r="AR70" s="9"/>
      <c r="AS70" s="9"/>
      <c r="AT70" s="9"/>
      <c r="AU70" s="9"/>
    </row>
    <row r="71" spans="43:47" x14ac:dyDescent="0.2">
      <c r="AQ71" s="8"/>
      <c r="AR71" s="9"/>
      <c r="AS71" s="9"/>
      <c r="AT71" s="9"/>
      <c r="AU71" s="9"/>
    </row>
    <row r="72" spans="43:47" x14ac:dyDescent="0.2">
      <c r="AQ72" s="8"/>
      <c r="AR72" s="9"/>
      <c r="AS72" s="9"/>
      <c r="AT72" s="9"/>
      <c r="AU72" s="9"/>
    </row>
    <row r="73" spans="43:47" x14ac:dyDescent="0.2">
      <c r="AQ73" s="8"/>
      <c r="AR73" s="9"/>
      <c r="AS73" s="9"/>
      <c r="AT73" s="9"/>
      <c r="AU73" s="9"/>
    </row>
    <row r="74" spans="43:47" x14ac:dyDescent="0.2">
      <c r="AQ74" s="8"/>
      <c r="AR74" s="9"/>
      <c r="AS74" s="9"/>
      <c r="AT74" s="9"/>
      <c r="AU74" s="9"/>
    </row>
    <row r="75" spans="43:47" x14ac:dyDescent="0.2">
      <c r="AQ75" s="8"/>
      <c r="AR75" s="9"/>
      <c r="AS75" s="9"/>
      <c r="AT75" s="9"/>
      <c r="AU75" s="9"/>
    </row>
  </sheetData>
  <sheetProtection password="CC32" sheet="1" objects="1" scenarios="1"/>
  <mergeCells count="66">
    <mergeCell ref="B20:Y21"/>
    <mergeCell ref="AC16:AD16"/>
    <mergeCell ref="AE16:AI16"/>
    <mergeCell ref="U1:Y1"/>
    <mergeCell ref="E1:S1"/>
    <mergeCell ref="Z1:AL1"/>
    <mergeCell ref="A12:AB12"/>
    <mergeCell ref="AC12:AD12"/>
    <mergeCell ref="AE12:AG12"/>
    <mergeCell ref="AH12:AL12"/>
    <mergeCell ref="A13:AB13"/>
    <mergeCell ref="AC13:AD13"/>
    <mergeCell ref="AE13:AG13"/>
    <mergeCell ref="AE8:AG8"/>
    <mergeCell ref="AH8:AL8"/>
    <mergeCell ref="W24:Y24"/>
    <mergeCell ref="W23:Y23"/>
    <mergeCell ref="B23:L23"/>
    <mergeCell ref="B24:L24"/>
    <mergeCell ref="N23:U23"/>
    <mergeCell ref="N24:U24"/>
    <mergeCell ref="G32:Q32"/>
    <mergeCell ref="U32:W32"/>
    <mergeCell ref="B34:Y36"/>
    <mergeCell ref="C31:E31"/>
    <mergeCell ref="B26:Y26"/>
    <mergeCell ref="G28:Q28"/>
    <mergeCell ref="U28:W28"/>
    <mergeCell ref="G29:Q29"/>
    <mergeCell ref="U29:W29"/>
    <mergeCell ref="G31:Q31"/>
    <mergeCell ref="U31:W31"/>
    <mergeCell ref="C28:E28"/>
    <mergeCell ref="AH13:AL13"/>
    <mergeCell ref="AE15:AI15"/>
    <mergeCell ref="A15:AB15"/>
    <mergeCell ref="A10:AB10"/>
    <mergeCell ref="AC10:AD10"/>
    <mergeCell ref="AE10:AG10"/>
    <mergeCell ref="AH10:AL10"/>
    <mergeCell ref="A11:AB11"/>
    <mergeCell ref="AC11:AD11"/>
    <mergeCell ref="AE11:AG11"/>
    <mergeCell ref="AH11:AL11"/>
    <mergeCell ref="A4:AL4"/>
    <mergeCell ref="A5:AL5"/>
    <mergeCell ref="A2:AJ2"/>
    <mergeCell ref="AK2:AL2"/>
    <mergeCell ref="A9:AB9"/>
    <mergeCell ref="AC9:AD9"/>
    <mergeCell ref="AE9:AG9"/>
    <mergeCell ref="AH9:AL9"/>
    <mergeCell ref="A3:AL3"/>
    <mergeCell ref="A6:AL6"/>
    <mergeCell ref="A8:H8"/>
    <mergeCell ref="I8:L8"/>
    <mergeCell ref="M8:N8"/>
    <mergeCell ref="O8:Z8"/>
    <mergeCell ref="AA8:AB8"/>
    <mergeCell ref="AC8:AD8"/>
    <mergeCell ref="B18:Y18"/>
    <mergeCell ref="Z18:AB18"/>
    <mergeCell ref="B17:Y17"/>
    <mergeCell ref="Z17:AB17"/>
    <mergeCell ref="B16:Y16"/>
    <mergeCell ref="Z16:AB16"/>
  </mergeCells>
  <conditionalFormatting sqref="AC13:AD13">
    <cfRule type="cellIs" dxfId="2" priority="12" stopIfTrue="1" operator="greaterThan">
      <formula>$M$8</formula>
    </cfRule>
  </conditionalFormatting>
  <conditionalFormatting sqref="AC16:AD16">
    <cfRule type="cellIs" dxfId="1" priority="4" stopIfTrue="1" operator="lessThanOrEqual">
      <formula>0.1</formula>
    </cfRule>
  </conditionalFormatting>
  <dataValidations disablePrompts="1" count="1">
    <dataValidation type="list" allowBlank="1" showInputMessage="1" showErrorMessage="1" sqref="AA8:AB8">
      <formula1>"2018,2019,2020,2021,2022,2023,2024,2025,2026"</formula1>
    </dataValidation>
  </dataValidations>
  <printOptions horizontalCentered="1"/>
  <pageMargins left="0.25" right="0.24" top="0.4" bottom="0.4" header="0.25" footer="0.25"/>
  <pageSetup scale="65" orientation="portrait" r:id="rId1"/>
  <headerFooter alignWithMargins="0"/>
  <drawing r:id="rId2"/>
  <legacyDrawing r:id="rId3"/>
  <controls>
    <mc:AlternateContent xmlns:mc="http://schemas.openxmlformats.org/markup-compatibility/2006">
      <mc:Choice Requires="x14">
        <control shapeId="1034" r:id="rId4" name="CheckBox1">
          <controlPr autoLine="0" r:id="rId5">
            <anchor moveWithCells="1" sizeWithCells="1">
              <from>
                <xdr:col>4</xdr:col>
                <xdr:colOff>209550</xdr:colOff>
                <xdr:row>26</xdr:row>
                <xdr:rowOff>76200</xdr:rowOff>
              </from>
              <to>
                <xdr:col>5</xdr:col>
                <xdr:colOff>190500</xdr:colOff>
                <xdr:row>28</xdr:row>
                <xdr:rowOff>9525</xdr:rowOff>
              </to>
            </anchor>
          </controlPr>
        </control>
      </mc:Choice>
      <mc:Fallback>
        <control shapeId="1034" r:id="rId4" name="CheckBox1"/>
      </mc:Fallback>
    </mc:AlternateContent>
    <mc:AlternateContent xmlns:mc="http://schemas.openxmlformats.org/markup-compatibility/2006">
      <mc:Choice Requires="x14">
        <control shapeId="1037" r:id="rId6" name="CheckBox2">
          <controlPr autoLine="0" r:id="rId5">
            <anchor moveWithCells="1" sizeWithCells="1">
              <from>
                <xdr:col>4</xdr:col>
                <xdr:colOff>209550</xdr:colOff>
                <xdr:row>29</xdr:row>
                <xdr:rowOff>66675</xdr:rowOff>
              </from>
              <to>
                <xdr:col>5</xdr:col>
                <xdr:colOff>190500</xdr:colOff>
                <xdr:row>31</xdr:row>
                <xdr:rowOff>28575</xdr:rowOff>
              </to>
            </anchor>
          </controlPr>
        </control>
      </mc:Choice>
      <mc:Fallback>
        <control shapeId="1037" r:id="rId6" name="CheckBox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3" stopIfTrue="1" id="{112396A0-42F8-4367-BC3A-3A19A2D1D037}">
            <xm:f>'Other Programs Supp Serv Costs'!$Z$21&gt;'Other Programs Supp Serv Costs'!$AH$11</xm:f>
            <x14:dxf>
              <fill>
                <gradientFill degree="90">
                  <stop position="0">
                    <color theme="0"/>
                  </stop>
                  <stop position="1">
                    <color rgb="FFFF8585"/>
                  </stop>
                </gradientFill>
              </fill>
            </x14:dxf>
          </x14:cfRule>
          <xm:sqref>Z18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Other Programs Supp Serv Costs</vt:lpstr>
      <vt:lpstr>VHHP Supportive Services Costs</vt:lpstr>
      <vt:lpstr>'Other Programs Supp Serv Costs'!Print_Area</vt:lpstr>
      <vt:lpstr>'VHHP Supportive Services Costs'!Print_Area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Rodine</dc:creator>
  <cp:lastModifiedBy>Magdalena Centella</cp:lastModifiedBy>
  <cp:lastPrinted>2020-01-24T19:29:40Z</cp:lastPrinted>
  <dcterms:created xsi:type="dcterms:W3CDTF">2018-07-19T15:50:41Z</dcterms:created>
  <dcterms:modified xsi:type="dcterms:W3CDTF">2020-02-13T23:06:17Z</dcterms:modified>
</cp:coreProperties>
</file>