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https://cahcd-my.sharepoint.com/personal/allison_miller_hcd_ca_gov/Documents/Desktop/Web Requests/AHSC/5.15.26/"/>
    </mc:Choice>
  </mc:AlternateContent>
  <xr:revisionPtr revIDLastSave="3" documentId="8_{4ACDE81E-C402-4E45-8AEE-61B37465D49D}" xr6:coauthVersionLast="47" xr6:coauthVersionMax="47" xr10:uidLastSave="{97BE9503-4DB8-4A3A-AA12-8EF205071DB9}"/>
  <bookViews>
    <workbookView xWindow="-120" yWindow="-120" windowWidth="29040" windowHeight="15360" xr2:uid="{85828196-6179-4106-A633-8E87FA716D43}"/>
  </bookViews>
  <sheets>
    <sheet name="AHSC R10 App Intake Report" sheetId="1" r:id="rId1"/>
  </sheets>
  <definedNames>
    <definedName name="_xlnm._FilterDatabase" localSheetId="0" hidden="1">'AHSC R10 App Intake Report'!$A$3:$AA$65</definedName>
    <definedName name="Access_Road_Maintenance">#REF!</definedName>
    <definedName name="AdjustedUnits">#REF!</definedName>
    <definedName name="Applicant_Role">#REF!</definedName>
    <definedName name="AssemblyDistrictCode">#REF!</definedName>
    <definedName name="Beds">#REF!</definedName>
    <definedName name="CalHFA_Application_Type">#REF!</definedName>
    <definedName name="CalHFArents">#REF!</definedName>
    <definedName name="CongressionalDistrictCode">#REF!</definedName>
    <definedName name="County" localSheetId="0">#REF!</definedName>
    <definedName name="County">#REF!</definedName>
    <definedName name="County2">#REF!</definedName>
    <definedName name="County3">#REF!</definedName>
    <definedName name="Development__Type">#REF!</definedName>
    <definedName name="Fed_Min_Set">#REF!</definedName>
    <definedName name="FORM_OF_ENTITY">#REF!</definedName>
    <definedName name="Funding" hidden="1">{"Sources and Uses - Construction",#N/A,FALSE,"Construction S &amp; U"}</definedName>
    <definedName name="FundingX" hidden="1">{"Sources and Uses - Construction",#N/A,FALSE,"Construction S &amp; U"}</definedName>
    <definedName name="George3" localSheetId="0" hidden="1">{"Project Summary",#N/A,FALSE,"Project Summary";"Rent Summary",#N/A,FALSE,"Rent Summary";"Operating Budget Detail",#N/A,FALSE,"Operations";"Operating Budget Summary",#N/A,FALSE,"Operations";"Sources and Uses",#N/A,FALSE,"Sources &amp; Uses";"Cash Flow",#N/A,FALSE,"Cash Flow"}</definedName>
    <definedName name="George3" hidden="1">{"Project Summary",#N/A,FALSE,"Project Summary";"Rent Summary",#N/A,FALSE,"Rent Summary";"Operating Budget Detail",#N/A,FALSE,"Operations";"Operating Budget Summary",#N/A,FALSE,"Operations";"Sources and Uses",#N/A,FALSE,"Sources &amp; Uses";"Cash Flow",#N/A,FALSE,"Cash Flow"}</definedName>
    <definedName name="George4" localSheetId="0" hidden="1">{"Cash Flow",#N/A,FALSE,"Cash Flow"}</definedName>
    <definedName name="George4" hidden="1">{"Cash Flow",#N/A,FALSE,"Cash Flow"}</definedName>
    <definedName name="HCD_Funding">#REF!</definedName>
    <definedName name="hfgjhfgh" hidden="1">{"Operating Budget Detail",#N/A,FALSE,"Operations"}</definedName>
    <definedName name="HRCategory">#REF!</definedName>
    <definedName name="Income_Limit">#REF!</definedName>
    <definedName name="Interest_Rate_Type">#REF!</definedName>
    <definedName name="Layout">#REF!</definedName>
    <definedName name="Lease_Terms">#REF!</definedName>
    <definedName name="Multiple_Parcels?">#REF!</definedName>
    <definedName name="NPLHdata">#REF!</definedName>
    <definedName name="Occupancy">#REF!</definedName>
    <definedName name="Otherrents">#REF!</definedName>
    <definedName name="Owner_or_Tenant_paid_utilities">#REF!</definedName>
    <definedName name="Partner_or_Member_Role">#REF!</definedName>
    <definedName name="Pool">#REF!</definedName>
    <definedName name="_xlnm.Print_Area" localSheetId="0">'AHSC R10 App Intake Report'!$A$1:$Z$82</definedName>
    <definedName name="ProjectName">#REF!</definedName>
    <definedName name="Relocation_Req_d?">#REF!</definedName>
    <definedName name="Rent_Limit">#REF!</definedName>
    <definedName name="Repayment_Terms_Type">#REF!</definedName>
    <definedName name="Required_Payment">#REF!</definedName>
    <definedName name="Sample" hidden="1">{"Operating Budget Detail",#N/A,FALSE,"Operations"}</definedName>
    <definedName name="SampleX" hidden="1">{"Operating Budget Detail",#N/A,FALSE,"Operations"}</definedName>
    <definedName name="SD_1x1_18x1_1_S_0" hidden="1">#REF!</definedName>
    <definedName name="SD_1x1_18x1_11_S_0" hidden="1">#REF!</definedName>
    <definedName name="SD_1x1_18x1_12_S_0" hidden="1">#REF!</definedName>
    <definedName name="SD_1x1_18x1_3_S_0" hidden="1">#REF!</definedName>
    <definedName name="SD_1x1_18x1_5_S_0" hidden="1">#REF!</definedName>
    <definedName name="SD_1x1_18x1_6_S_152" hidden="1">#REF!</definedName>
    <definedName name="SD_1x1_18x1_7_S_0" hidden="1">#REF!</definedName>
    <definedName name="SD_1x1_18x1_9_S_0" hidden="1">#REF!</definedName>
    <definedName name="SD_1x1_20x1_1_S_0" hidden="1">#REF!</definedName>
    <definedName name="SD_1x1_20x1_11_S_0" hidden="1">#REF!</definedName>
    <definedName name="SD_1x1_20x1_12_S_0" hidden="1">#REF!</definedName>
    <definedName name="SD_1x1_20x1_3_S_0" hidden="1">#REF!</definedName>
    <definedName name="SD_1x1_20x1_5_S_0" hidden="1">#REF!</definedName>
    <definedName name="SD_1x1_20x1_6_S_152" hidden="1">#REF!</definedName>
    <definedName name="SD_1x1_20x1_7_S_0" hidden="1">#REF!</definedName>
    <definedName name="SD_1x1_20x1_9_S_0" hidden="1">#REF!</definedName>
    <definedName name="SD_1x1_22x1_1_S_0" hidden="1">#REF!</definedName>
    <definedName name="SD_1x1_22x1_11_S_0" hidden="1">#REF!</definedName>
    <definedName name="SD_1x1_22x1_12_S_0" hidden="1">#REF!</definedName>
    <definedName name="SD_1x1_22x1_3_S_0" hidden="1">#REF!</definedName>
    <definedName name="SD_1x1_22x1_5_S_0" hidden="1">#REF!</definedName>
    <definedName name="SD_1x1_22x1_6_S_152" hidden="1">#REF!</definedName>
    <definedName name="SD_1x1_22x1_7_S_0" hidden="1">#REF!</definedName>
    <definedName name="SD_1x1_22x1_9_S_0" hidden="1">#REF!</definedName>
    <definedName name="SD_1x1_23x1_1_S_0" hidden="1">#REF!</definedName>
    <definedName name="SD_1x1_23x1_11_S_0" hidden="1">#REF!</definedName>
    <definedName name="SD_1x1_23x1_3_S_0" hidden="1">#REF!</definedName>
    <definedName name="SD_1x1_23x1_5_S_0" hidden="1">#REF!</definedName>
    <definedName name="SD_1x1_23x1_6_S_152" hidden="1">#REF!</definedName>
    <definedName name="SD_1x1_23x1_7_S_0" hidden="1">#REF!</definedName>
    <definedName name="SD_1x1_23x1_9_S_0" hidden="1">#REF!</definedName>
    <definedName name="SD_1x1_23x2_1_S_0" hidden="1">#REF!</definedName>
    <definedName name="SD_1x1_23x2_11_S_0" hidden="1">#REF!</definedName>
    <definedName name="SD_1x1_23x2_12_S_0" hidden="1">#REF!</definedName>
    <definedName name="SD_1x1_23x2_3_S_0" hidden="1">#REF!</definedName>
    <definedName name="SD_1x1_23x2_5_S_0" hidden="1">#REF!</definedName>
    <definedName name="SD_1x1_23x2_6_S_152" hidden="1">#REF!</definedName>
    <definedName name="SD_1x1_23x2_7_S_0" hidden="1">#REF!</definedName>
    <definedName name="SD_1x1_23x2_9_S_0" hidden="1">#REF!</definedName>
    <definedName name="SD_1x1_23x3_1_S_0" hidden="1">#REF!</definedName>
    <definedName name="SD_1x1_23x3_11_S_0" hidden="1">#REF!</definedName>
    <definedName name="SD_1x1_23x3_12_S_0" hidden="1">#REF!</definedName>
    <definedName name="SD_1x1_23x3_3_S_0" hidden="1">#REF!</definedName>
    <definedName name="SD_1x1_23x3_5_S_0" hidden="1">#REF!</definedName>
    <definedName name="SD_1x1_23x3_6_S_152" hidden="1">#REF!</definedName>
    <definedName name="SD_1x1_23x3_7_S_0" hidden="1">#REF!</definedName>
    <definedName name="SD_1x1_23x3_9_S_0" hidden="1">#REF!</definedName>
    <definedName name="SD_1x1_29x1_1_S_0" hidden="1">#REF!</definedName>
    <definedName name="SD_1x1_29x1_11_S_0" hidden="1">#REF!</definedName>
    <definedName name="SD_1x1_29x1_12_S_0" hidden="1">#REF!</definedName>
    <definedName name="SD_1x1_29x1_3_S_0" hidden="1">#REF!</definedName>
    <definedName name="SD_1x1_29x1_5_S_0" hidden="1">#REF!</definedName>
    <definedName name="SD_1x1_29x1_6_S_152" hidden="1">#REF!</definedName>
    <definedName name="SD_1x1_29x1_7_S_0" hidden="1">#REF!</definedName>
    <definedName name="SD_1x1_29x1_9_S_0" hidden="1">#REF!</definedName>
    <definedName name="SD_1x1_34_S_0" hidden="1">#REF!</definedName>
    <definedName name="SD_1x1_46x1_1_S_0" hidden="1">#REF!</definedName>
    <definedName name="SD_1x1_46x1_11_S_0" hidden="1">#REF!</definedName>
    <definedName name="SD_1x1_46x1_12_S_0" hidden="1">#REF!</definedName>
    <definedName name="SD_1x1_46x1_3_S_0" hidden="1">#REF!</definedName>
    <definedName name="SD_1x1_46x1_5_S_0" hidden="1">#REF!</definedName>
    <definedName name="SD_1x1_46x1_6_S_152" hidden="1">#REF!</definedName>
    <definedName name="SD_1x1_46x1_7_S_0" hidden="1">#REF!</definedName>
    <definedName name="SD_1x1_46x1_9_S_0" hidden="1">#REF!</definedName>
    <definedName name="SD_1x1_63x1_1_S_0" hidden="1">#REF!</definedName>
    <definedName name="SD_1x1_63x1_11_S_0" hidden="1">#REF!</definedName>
    <definedName name="SD_1x1_63x1_12_S_0" hidden="1">#REF!</definedName>
    <definedName name="SD_1x1_63x1_3_S_0" hidden="1">#REF!</definedName>
    <definedName name="SD_1x1_63x1_5_S_0" hidden="1">#REF!</definedName>
    <definedName name="SD_1x1_63x1_6_S_152" hidden="1">#REF!</definedName>
    <definedName name="SD_1x1_63x1_7_S_0" hidden="1">#REF!</definedName>
    <definedName name="SD_1x1_63x1_9_S_0" hidden="1">#REF!</definedName>
    <definedName name="SD_1x1_64x1_1_S_0" hidden="1">#REF!</definedName>
    <definedName name="SD_1x1_64x1_11_S_0" hidden="1">#REF!</definedName>
    <definedName name="SD_1x1_64x1_12_S_0" hidden="1">#REF!</definedName>
    <definedName name="SD_1x1_64x1_3_S_0" hidden="1">#REF!</definedName>
    <definedName name="SD_1x1_64x1_5_S_0" hidden="1">#REF!</definedName>
    <definedName name="SD_1x1_64x1_6_S_152" hidden="1">#REF!</definedName>
    <definedName name="SD_1x1_64x1_7_S_0" hidden="1">#REF!</definedName>
    <definedName name="SD_1x1_64x1_9_S_0" hidden="1">#REF!</definedName>
    <definedName name="SD_1x1_79x1_1_S_0" hidden="1">#REF!</definedName>
    <definedName name="SD_1x1_79x1_11_S_0" hidden="1">#REF!</definedName>
    <definedName name="SD_1x1_79x1_12_S_0" hidden="1">#REF!</definedName>
    <definedName name="SD_1x1_79x1_3_S_0" hidden="1">#REF!</definedName>
    <definedName name="SD_1x1_79x1_5_S_0" hidden="1">#REF!</definedName>
    <definedName name="SD_1x1_79x1_6_S_152" hidden="1">#REF!</definedName>
    <definedName name="SD_1x1_79x1_7_S_0" hidden="1">#REF!</definedName>
    <definedName name="SD_1x1_79x1_9_S_0" hidden="1">#REF!</definedName>
    <definedName name="SD_1x1_83x1_1_S_0" hidden="1">#REF!</definedName>
    <definedName name="SD_1x1_83x1_11_S_0" hidden="1">#REF!</definedName>
    <definedName name="SD_1x1_83x1_12_S_0" hidden="1">#REF!</definedName>
    <definedName name="SD_1x1_83x1_3_S_0" hidden="1">#REF!</definedName>
    <definedName name="SD_1x1_83x1_5_S_0" hidden="1">#REF!</definedName>
    <definedName name="SD_1x1_83x1_6_S_152" hidden="1">#REF!</definedName>
    <definedName name="SD_1x1_83x1_7_S_0" hidden="1">#REF!</definedName>
    <definedName name="SD_1x1_83x1_9_S_0" hidden="1">#REF!</definedName>
    <definedName name="SD_1x1_84x1_1_S_0" hidden="1">#REF!</definedName>
    <definedName name="SD_1x1_84x1_11_S_0" hidden="1">#REF!</definedName>
    <definedName name="SD_1x1_84x1_12_S_0" hidden="1">#REF!</definedName>
    <definedName name="SD_1x1_84x1_3_S_0" hidden="1">#REF!</definedName>
    <definedName name="SD_1x1_84x1_5_S_0" hidden="1">#REF!</definedName>
    <definedName name="SD_1x1_84x1_6_S_152" hidden="1">#REF!</definedName>
    <definedName name="SD_1x1_84x1_7_S_0" hidden="1">#REF!</definedName>
    <definedName name="SD_1x1_84x1_9_S_0" hidden="1">#REF!</definedName>
    <definedName name="SD_1x1_84x2_1_S_0" hidden="1">#REF!</definedName>
    <definedName name="SD_1x1_84x2_11_S_0" hidden="1">#REF!</definedName>
    <definedName name="SD_1x1_84x2_12_S_0" hidden="1">#REF!</definedName>
    <definedName name="SD_1x1_84x2_3_S_0" hidden="1">#REF!</definedName>
    <definedName name="SD_1x1_84x2_5_S_0" hidden="1">#REF!</definedName>
    <definedName name="SD_1x1_84x2_6_S_152" hidden="1">#REF!</definedName>
    <definedName name="SD_1x1_84x2_7_S_0" hidden="1">#REF!</definedName>
    <definedName name="SD_1x1_84x2_9_S_0" hidden="1">#REF!</definedName>
    <definedName name="SD_1x1_89x1_1_S_0" hidden="1">#REF!</definedName>
    <definedName name="SD_1x1_89x1_11_S_0" hidden="1">#REF!</definedName>
    <definedName name="SD_1x1_89x1_12_S_0" hidden="1">#REF!</definedName>
    <definedName name="SD_1x1_89x1_3_S_0" hidden="1">#REF!</definedName>
    <definedName name="SD_1x1_89x1_5_S_0" hidden="1">#REF!</definedName>
    <definedName name="SD_1x1_89x1_6_S_152" hidden="1">#REF!</definedName>
    <definedName name="SD_1x1_89x1_7_S_0" hidden="1">#REF!</definedName>
    <definedName name="SD_1x1_89x1_9_S_0" hidden="1">#REF!</definedName>
    <definedName name="SD_Dropdown_148_Name" hidden="1">#REF!</definedName>
    <definedName name="SD_Dropdown_152_Name" hidden="1">#REF!</definedName>
    <definedName name="SD_Dropdown_7_Name" hidden="1">#REF!</definedName>
    <definedName name="SD_Dropdown_86_Name" hidden="1">#REF!</definedName>
    <definedName name="SenateDistrictCode">#REF!</definedName>
    <definedName name="Site_Control">#REF!</definedName>
    <definedName name="State_Set_Aside">#REF!</definedName>
    <definedName name="Taxcredit">#REF!</definedName>
    <definedName name="TCAC_Application_Type">#REF!</definedName>
    <definedName name="TCAC_Geographical_Area">#REF!</definedName>
    <definedName name="TCAC_Housing_Type">#REF!</definedName>
    <definedName name="TCAC_Type_Housing">#REF!</definedName>
    <definedName name="TCACrents">#REF!</definedName>
    <definedName name="Tenure_Type">#REF!</definedName>
    <definedName name="TotalUnits">#REF!</definedName>
    <definedName name="Type_of_Utility">#REF!</definedName>
    <definedName name="Type_of_Utility_2">#REF!</definedName>
    <definedName name="unit">#REF!</definedName>
    <definedName name="Unit_Size">#REF!</definedName>
    <definedName name="VHHPdata" localSheetId="0">#REF!</definedName>
    <definedName name="VHHPdata">#REF!</definedName>
    <definedName name="vmAHD">#REF!</definedName>
    <definedName name="vmAHDCP">#REF!</definedName>
    <definedName name="vmAHDCP2">#REF!</definedName>
    <definedName name="vmAHDCP3">#REF!</definedName>
    <definedName name="vmANYDemo">#REF!</definedName>
    <definedName name="vmCARBExempts">#REF!</definedName>
    <definedName name="vmESABR">#REF!</definedName>
    <definedName name="vmESACE">#REF!</definedName>
    <definedName name="vmFBH">#REF!</definedName>
    <definedName name="vmHousingType">#REF!</definedName>
    <definedName name="vmHRI">#REF!</definedName>
    <definedName name="vmIndianCountry">#REF!</definedName>
    <definedName name="vmMasterPl">#REF!</definedName>
    <definedName name="vmMixUse">#REF!</definedName>
    <definedName name="vmOPSub">#REF!</definedName>
    <definedName name="vmOtherHCD">#REF!</definedName>
    <definedName name="vmPAI">#REF!</definedName>
    <definedName name="vmPGM">#REF!</definedName>
    <definedName name="vmProjectAreaType">#REF!</definedName>
    <definedName name="vmRelocation">#REF!</definedName>
    <definedName name="vmRentalSub">#REF!</definedName>
    <definedName name="vmScatteredSite">#REF!</definedName>
    <definedName name="vmSFH">#REF!</definedName>
    <definedName name="vmSTI">#REF!</definedName>
    <definedName name="vmTCACProjectType">#REF!</definedName>
    <definedName name="vmTP">#REF!</definedName>
    <definedName name="vmTribalEntity">#REF!</definedName>
    <definedName name="wrn.Board._.Commitment._.Package." localSheetId="0" hidden="1">{"Project Summary",#N/A,FALSE,"Project Summary";"Rent Summary",#N/A,FALSE,"Rent Summary";"Operating Budget Detail",#N/A,FALSE,"Operations";"Operating Budget Summary",#N/A,FALSE,"Operations";"Sources and Uses",#N/A,FALSE,"Sources &amp; Uses";"Cash Flow",#N/A,FALSE,"Cash Flow"}</definedName>
    <definedName name="wrn.Board._.Commitment._.Package." hidden="1">{"Project Summary",#N/A,FALSE,"Project Summary";"Rent Summary",#N/A,FALSE,"Rent Summary";"Operating Budget Detail",#N/A,FALSE,"Operations";"Operating Budget Summary",#N/A,FALSE,"Operations";"Sources and Uses",#N/A,FALSE,"Sources &amp; Uses";"Cash Flow",#N/A,FALSE,"Cash Flow"}</definedName>
    <definedName name="wrn.Board._.Commitment._.Package._1" localSheetId="0" hidden="1">{"Project Summary",#N/A,FALSE,"Project Summary";"Rent Summary",#N/A,FALSE,"Rent Summary";"Operating Budget Detail",#N/A,FALSE,"Operations";"Operating Budget Summary",#N/A,FALSE,"Operations";"Sources and Uses",#N/A,FALSE,"Sources &amp; Uses";"Cash Flow",#N/A,FALSE,"Cash Flow"}</definedName>
    <definedName name="wrn.Board._.Commitment._.Package._1" hidden="1">{"Project Summary",#N/A,FALSE,"Project Summary";"Rent Summary",#N/A,FALSE,"Rent Summary";"Operating Budget Detail",#N/A,FALSE,"Operations";"Operating Budget Summary",#N/A,FALSE,"Operations";"Sources and Uses",#N/A,FALSE,"Sources &amp; Uses";"Cash Flow",#N/A,FALSE,"Cash Flow"}</definedName>
    <definedName name="wrn.Board._.Commitment._.Package.X" hidden="1">{"Project Summary",#N/A,FALSE,"Project Summary";"Rent Summary",#N/A,FALSE,"Rent Summary";"Operating Budget Detail",#N/A,FALSE,"Operations";"Operating Budget Summary",#N/A,FALSE,"Operations";"Sources and Uses",#N/A,FALSE,"Sources &amp; Uses";"Cash Flow",#N/A,FALSE,"Cash Flow"}</definedName>
    <definedName name="wrn.Cash._.Flow." localSheetId="0" hidden="1">{"Cash Flow",#N/A,FALSE,"Cash Flow"}</definedName>
    <definedName name="wrn.Cash._.Flow." hidden="1">{"Cash Flow",#N/A,FALSE,"Cash Flow"}</definedName>
    <definedName name="wrn.Cash._.Flow._1" localSheetId="0" hidden="1">{"Cash Flow",#N/A,FALSE,"Cash Flow"}</definedName>
    <definedName name="wrn.Cash._.Flow._1" hidden="1">{"Cash Flow",#N/A,FALSE,"Cash Flow"}</definedName>
    <definedName name="wrn.Cash._.Flow.X" hidden="1">{"Cash Flow",#N/A,FALSE,"Cash Flow"}</definedName>
    <definedName name="wrn.Construction._.Draws." localSheetId="0" hidden="1">{"Construction Draws",#N/A,FALSE,"Hard Cost Breakdown";"Hard Cost Disbursement Summary",#N/A,FALSE,"Hard Cost Breakdown"}</definedName>
    <definedName name="wrn.Construction._.Draws." hidden="1">{"Construction Draws",#N/A,FALSE,"Hard Cost Breakdown";"Hard Cost Disbursement Summary",#N/A,FALSE,"Hard Cost Breakdown"}</definedName>
    <definedName name="wrn.Construction._.Draws._1" localSheetId="0" hidden="1">{"Construction Draws",#N/A,FALSE,"Hard Cost Breakdown";"Hard Cost Disbursement Summary",#N/A,FALSE,"Hard Cost Breakdown"}</definedName>
    <definedName name="wrn.Construction._.Draws._1" hidden="1">{"Construction Draws",#N/A,FALSE,"Hard Cost Breakdown";"Hard Cost Disbursement Summary",#N/A,FALSE,"Hard Cost Breakdown"}</definedName>
    <definedName name="wrn.Construction._.Sources._.and._.Uses." localSheetId="0" hidden="1">{"Sources and Uses - Construction",#N/A,FALSE,"Construction S &amp; U"}</definedName>
    <definedName name="wrn.Construction._.Sources._.and._.Uses." hidden="1">{"Sources and Uses - Construction",#N/A,FALSE,"Construction S &amp; U"}</definedName>
    <definedName name="wrn.Construction._.Sources._.and._.Uses._1" localSheetId="0" hidden="1">{"Sources and Uses - Construction",#N/A,FALSE,"Construction S &amp; U"}</definedName>
    <definedName name="wrn.Construction._.Sources._.and._.Uses._1" hidden="1">{"Sources and Uses - Construction",#N/A,FALSE,"Construction S &amp; U"}</definedName>
    <definedName name="wrn.Exhibit._.D._.to._.Constr.._.Loan._.Agmt." localSheetId="0" hidden="1">{"Construction Sources &amp; Uses Ex. D",#N/A,FALSE,"Construction S &amp; U"}</definedName>
    <definedName name="wrn.Exhibit._.D._.to._.Constr.._.Loan._.Agmt." hidden="1">{"Construction Sources &amp; Uses Ex. D",#N/A,FALSE,"Construction S &amp; U"}</definedName>
    <definedName name="wrn.Exhibit._.D._.to._.Constr.._.Loan._.Agmt._1" localSheetId="0" hidden="1">{"Construction Sources &amp; Uses Ex. D",#N/A,FALSE,"Construction S &amp; U"}</definedName>
    <definedName name="wrn.Exhibit._.D._.to._.Constr.._.Loan._.Agmt._1" hidden="1">{"Construction Sources &amp; Uses Ex. D",#N/A,FALSE,"Construction S &amp; U"}</definedName>
    <definedName name="wrn.Input._.Information." localSheetId="0" hidden="1">{"Input Pages 1 and 2",#N/A,FALSE,"Input";"Input Pages 3 and 4",#N/A,FALSE,"Input"}</definedName>
    <definedName name="wrn.Input._.Information." hidden="1">{"Input Pages 1 and 2",#N/A,FALSE,"Input";"Input Pages 3 and 4",#N/A,FALSE,"Input"}</definedName>
    <definedName name="wrn.Input._.Information._1" localSheetId="0" hidden="1">{"Input Pages 1 and 2",#N/A,FALSE,"Input";"Input Pages 3 and 4",#N/A,FALSE,"Input"}</definedName>
    <definedName name="wrn.Input._.Information._1" hidden="1">{"Input Pages 1 and 2",#N/A,FALSE,"Input";"Input Pages 3 and 4",#N/A,FALSE,"Input"}</definedName>
    <definedName name="wrn.Operating._.Budget." localSheetId="0" hidden="1">{"Operating Budget Detail",#N/A,FALSE,"Operations"}</definedName>
    <definedName name="wrn.Operating._.Budget." hidden="1">{"Operating Budget Detail",#N/A,FALSE,"Operations"}</definedName>
    <definedName name="wrn.Operating._.Budget._1" localSheetId="0" hidden="1">{"Operating Budget Detail",#N/A,FALSE,"Operations"}</definedName>
    <definedName name="wrn.Operating._.Budget._1" hidden="1">{"Operating Budget Detail",#N/A,FALSE,"Operations"}</definedName>
    <definedName name="wrn.Perm._.Sources._.and._.Uses." localSheetId="0" hidden="1">{"Sources and Uses with Eligible Basis",#N/A,FALSE,"Sources &amp; Uses";"Disbursement Schedule",#N/A,FALSE,"Sources &amp; Uses"}</definedName>
    <definedName name="wrn.Perm._.Sources._.and._.Uses." hidden="1">{"Sources and Uses with Eligible Basis",#N/A,FALSE,"Sources &amp; Uses";"Disbursement Schedule",#N/A,FALSE,"Sources &amp; Uses"}</definedName>
    <definedName name="wrn.Perm._.Sources._.and._.Uses._1" localSheetId="0" hidden="1">{"Sources and Uses with Eligible Basis",#N/A,FALSE,"Sources &amp; Uses";"Disbursement Schedule",#N/A,FALSE,"Sources &amp; Uses"}</definedName>
    <definedName name="wrn.Perm._.Sources._.and._.Uses._1" hidden="1">{"Sources and Uses with Eligible Basis",#N/A,FALSE,"Sources &amp; Uses";"Disbursement Schedule",#N/A,FALSE,"Sources &amp; Uses"}</definedName>
    <definedName name="wrn.Rent._.Calcs." localSheetId="0" hidden="1">{"Rent Calcs - all rents and two subsidies",#N/A,FALSE,"Rent Calcs";"Income Limits and Maximum Rents",#N/A,FALSE,"Rent Calcs"}</definedName>
    <definedName name="wrn.Rent._.Calcs." hidden="1">{"Rent Calcs - all rents and two subsidies",#N/A,FALSE,"Rent Calcs";"Income Limits and Maximum Rents",#N/A,FALSE,"Rent Calcs"}</definedName>
    <definedName name="wrn.Rent._.Calcs._1" localSheetId="0" hidden="1">{"Rent Calcs - all rents and two subsidies",#N/A,FALSE,"Rent Calcs";"Income Limits and Maximum Rents",#N/A,FALSE,"Rent Calcs"}</definedName>
    <definedName name="wrn.Rent._.Calcs._1" hidden="1">{"Rent Calcs - all rents and two subsidies",#N/A,FALSE,"Rent Calcs";"Income Limits and Maximum Rents",#N/A,FALSE,"Rent Calcs"}</definedName>
    <definedName name="wrn.Rent._.Summary." localSheetId="0"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_1" localSheetId="0"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_1" hidden="1">{"Rent Summary",#N/A,FALSE,"Rent Summary";"Regulated Units by Agency",#N/A,FALSE,"Rent Calcs";"Rent Calcs - all rents and two subsidies",#N/A,FALSE,"Rent Calcs";"Rent Calcs - CalHFA and TCAC",#N/A,FALSE,"Rent Calcs";"Rent Calcs - HUD Income Limits and Rents",#N/A,FALSE,"Rent Calcs"}</definedName>
    <definedName name="wrn.Sources._.and._.Uses." localSheetId="0" hidden="1">{"Sources and Uses",#N/A,FALSE,"Sources &amp; Uses";"Construction Sources &amp; Uses Ex. D",#N/A,FALSE,"Sources &amp; Uses"}</definedName>
    <definedName name="wrn.Sources._.and._.Uses." hidden="1">{"Sources and Uses",#N/A,FALSE,"Sources &amp; Uses";"Construction Sources &amp; Uses Ex. D",#N/A,FALSE,"Sources &amp; Uses"}</definedName>
    <definedName name="wrn.Sources._.and._.Uses._1" localSheetId="0" hidden="1">{"Sources and Uses",#N/A,FALSE,"Sources &amp; Uses";"Construction Sources &amp; Uses Ex. D",#N/A,FALSE,"Sources &amp; Uses"}</definedName>
    <definedName name="wrn.Sources._.and._.Uses._1" hidden="1">{"Sources and Uses",#N/A,FALSE,"Sources &amp; Uses";"Construction Sources &amp; Uses Ex. D",#N/A,FALSE,"Sources &amp; Uses"}</definedName>
    <definedName name="wrn.Subsidy._.Costs._.to._.CalHFA." localSheetId="0" hidden="1">{"Subsidy",#N/A,FALSE,"Subisdy"}</definedName>
    <definedName name="wrn.Subsidy._.Costs._.to._.CalHFA." hidden="1">{"Subsidy",#N/A,FALSE,"Subisdy"}</definedName>
    <definedName name="wrn.Subsidy._.Costs._.to._.CalHFA._1" localSheetId="0" hidden="1">{"Subsidy",#N/A,FALSE,"Subisdy"}</definedName>
    <definedName name="wrn.Subsidy._.Costs._.to._.CalHFA._1" hidden="1">{"Subsidy",#N/A,FALSE,"Subisdy"}</definedName>
    <definedName name="wrn.TEFRA._.INFO." localSheetId="0" hidden="1">{"TEFRA INFO",#N/A,FALSE,"Input"}</definedName>
    <definedName name="wrn.TEFRA._.INFO." hidden="1">{"TEFRA INFO",#N/A,FALSE,"Input"}</definedName>
    <definedName name="wrn.TEFRA._.INFO._1" localSheetId="0" hidden="1">{"TEFRA INFO",#N/A,FALSE,"Input"}</definedName>
    <definedName name="wrn.TEFRA._.INFO._1" hidden="1">{"TEFRA INFO",#N/A,FALSE,"Input"}</definedName>
    <definedName name="wrn.Underwriting._.View." localSheetId="0"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_1" localSheetId="0"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_1"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Yes_No">#REF!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83" i="1" l="1"/>
  <c r="L83" i="1"/>
  <c r="K83" i="1"/>
  <c r="V70" i="1"/>
  <c r="V79" i="1"/>
  <c r="V71" i="1" l="1"/>
  <c r="J82" i="1"/>
  <c r="V72" i="1" a="1"/>
  <c r="V72" i="1" s="1"/>
  <c r="P74" i="1"/>
  <c r="V73" i="1"/>
  <c r="D70" i="1"/>
  <c r="W79" i="1"/>
  <c r="D78" i="1"/>
  <c r="F78" i="1" s="1"/>
  <c r="P69" i="1"/>
  <c r="W84" i="1"/>
  <c r="W85" i="1" s="1"/>
  <c r="C78" i="1"/>
  <c r="V69" i="1"/>
  <c r="D71" i="1"/>
  <c r="F71" i="1" s="1"/>
  <c r="F70" i="1"/>
  <c r="K75" i="1"/>
  <c r="P73" i="1"/>
  <c r="L75" i="1"/>
  <c r="N75" i="1" s="1"/>
  <c r="P76" i="1"/>
  <c r="C80" i="1"/>
  <c r="J81" i="1"/>
  <c r="O73" i="1"/>
  <c r="V78" i="1"/>
  <c r="V80" i="1" s="1"/>
  <c r="D80" i="1"/>
  <c r="F80" i="1" s="1"/>
  <c r="P71" i="1"/>
  <c r="K74" i="1"/>
  <c r="O75" i="1"/>
  <c r="W78" i="1"/>
  <c r="P72" i="1"/>
  <c r="K69" i="1"/>
  <c r="K70" i="1"/>
  <c r="K71" i="1"/>
  <c r="K72" i="1"/>
  <c r="L74" i="1"/>
  <c r="N74" i="1" s="1"/>
  <c r="P75" i="1"/>
  <c r="C79" i="1"/>
  <c r="P70" i="1"/>
  <c r="L69" i="1"/>
  <c r="L70" i="1"/>
  <c r="N70" i="1" s="1"/>
  <c r="L71" i="1"/>
  <c r="N71" i="1" s="1"/>
  <c r="L72" i="1"/>
  <c r="N72" i="1" s="1"/>
  <c r="K73" i="1"/>
  <c r="K76" i="1"/>
  <c r="D79" i="1"/>
  <c r="F79" i="1" s="1"/>
  <c r="V84" i="1"/>
  <c r="V85" i="1" s="1"/>
  <c r="O76" i="1"/>
  <c r="L73" i="1"/>
  <c r="N73" i="1" s="1"/>
  <c r="O74" i="1"/>
  <c r="L76" i="1"/>
  <c r="N76" i="1" s="1"/>
  <c r="O69" i="1"/>
  <c r="O70" i="1"/>
  <c r="O71" i="1"/>
  <c r="O72" i="1"/>
  <c r="J83" i="1" l="1"/>
  <c r="P77" i="1"/>
  <c r="W80" i="1"/>
  <c r="D72" i="1"/>
  <c r="D73" i="1" s="1"/>
  <c r="C81" i="1"/>
  <c r="N69" i="1"/>
  <c r="N77" i="1" s="1"/>
  <c r="L77" i="1"/>
  <c r="K77" i="1"/>
  <c r="F81" i="1"/>
  <c r="D81" i="1"/>
  <c r="O77" i="1"/>
  <c r="F72" i="1" l="1"/>
  <c r="F73" i="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<sst xmlns="http://schemas.openxmlformats.org/spreadsheetml/2006/main" count="955" uniqueCount="344">
  <si>
    <t>DEPARTMENT OF HOUSING AND COMMUNITY DEVELOPMENT
Division of State Financial Assistance
Affordable Housing and Sustainable Communities - Round 10
March 4, 2026 Notice Funding Availability 
Application Log with Self-Score</t>
  </si>
  <si>
    <t>Information below has been provided by the applicant. HCD has NOT verified self-scores which only considers Quantitative Policy Scoring items. Please note that the scores below do not reflect any negative points that may be assessed consistent with the Departments Negative Points Policy found here:</t>
  </si>
  <si>
    <t>Administrative Notice Number 2022-01</t>
  </si>
  <si>
    <t>Project Name</t>
  </si>
  <si>
    <t>Project Address</t>
  </si>
  <si>
    <t>Project City</t>
  </si>
  <si>
    <t>Project Zip Code</t>
  </si>
  <si>
    <t>Project County</t>
  </si>
  <si>
    <t>Project Geographic Location</t>
  </si>
  <si>
    <t>Development Type</t>
  </si>
  <si>
    <t>Project Area Type</t>
  </si>
  <si>
    <t>Housing Type</t>
  </si>
  <si>
    <t>Tribal</t>
  </si>
  <si>
    <t>Disadvantaged Community</t>
  </si>
  <si>
    <t>Anticipated Project Tax Credit Type</t>
  </si>
  <si>
    <t>State Tax Credits</t>
  </si>
  <si>
    <t>Project Tax Credit Total Amount</t>
  </si>
  <si>
    <t>Project Rural / Urban</t>
  </si>
  <si>
    <t>Project Total Supportive Housing Units</t>
  </si>
  <si>
    <t>Project Total Senior Units</t>
  </si>
  <si>
    <t>Project Applicant 
Self-Score</t>
  </si>
  <si>
    <t>Project Total  Restricted Units</t>
  </si>
  <si>
    <t xml:space="preserve">Project Total AHSC Rental Assisted Units </t>
  </si>
  <si>
    <t xml:space="preserve">Project Total AHSC (HO) Assisted Units </t>
  </si>
  <si>
    <t>Project Total  Units</t>
  </si>
  <si>
    <t>Project Total AHSC Loan Amount</t>
  </si>
  <si>
    <t>Project Total AHSC Grant Amount</t>
  </si>
  <si>
    <t>Total AHSC Request Amount</t>
  </si>
  <si>
    <t>Project Applicant/Sponsor Name #1</t>
  </si>
  <si>
    <t>Project Applicant/Sponsor Name #2</t>
  </si>
  <si>
    <t>249 Pennsylvania Family Apartments</t>
  </si>
  <si>
    <t>249 Pennsylvania Avenue</t>
  </si>
  <si>
    <t>San Francisco</t>
  </si>
  <si>
    <t>San Francisco Bay Area</t>
  </si>
  <si>
    <t>New Construction</t>
  </si>
  <si>
    <t>TOD</t>
  </si>
  <si>
    <t>Rental</t>
  </si>
  <si>
    <t>N/A</t>
  </si>
  <si>
    <t>No</t>
  </si>
  <si>
    <t>Urban</t>
  </si>
  <si>
    <t>Tenderloin Neighborhood Development Corporation</t>
  </si>
  <si>
    <t>Young Community Developers</t>
  </si>
  <si>
    <t>501 Almaden</t>
  </si>
  <si>
    <t>501 S. Almaden Avenue</t>
  </si>
  <si>
    <t>San Jose</t>
  </si>
  <si>
    <t>Santa Clara</t>
  </si>
  <si>
    <t>Yes</t>
  </si>
  <si>
    <t>Satellite Affordable Housing Associates</t>
  </si>
  <si>
    <t>650 Divisadero</t>
  </si>
  <si>
    <t>650 Divisadero St</t>
  </si>
  <si>
    <t>Rose Companies Holdings, LLC</t>
  </si>
  <si>
    <t>1051 Mission Affordable</t>
  </si>
  <si>
    <t>1051 Mission Road</t>
  </si>
  <si>
    <t>South San Francisco</t>
  </si>
  <si>
    <t>San Mateo</t>
  </si>
  <si>
    <t>The Related Companies of California, LLC</t>
  </si>
  <si>
    <t>City of South San Francisco</t>
  </si>
  <si>
    <t>1501 Imperial Apartments</t>
  </si>
  <si>
    <t>1501 Imperial Avenue</t>
  </si>
  <si>
    <t>San Diego</t>
  </si>
  <si>
    <t>San Diego Area</t>
  </si>
  <si>
    <t>S.V.D.P. Management, Inc.</t>
  </si>
  <si>
    <t>2610 International Blvd</t>
  </si>
  <si>
    <t>Oakland</t>
  </si>
  <si>
    <t>Alameda</t>
  </si>
  <si>
    <t>Spanish Speaking Unity Council of Alameda County, Inc.</t>
  </si>
  <si>
    <t>City of Oakland</t>
  </si>
  <si>
    <t>3374 East Shields Project</t>
  </si>
  <si>
    <t>3374 East Shields Ave</t>
  </si>
  <si>
    <t>Fresno</t>
  </si>
  <si>
    <t>San Joaquin Valley</t>
  </si>
  <si>
    <t>ICP</t>
  </si>
  <si>
    <t>Community HousingWorks</t>
  </si>
  <si>
    <t>Laing Companies LLC</t>
  </si>
  <si>
    <t>Adelaide Gardens</t>
  </si>
  <si>
    <t>E. Adelaide Way and Eaton Ave</t>
  </si>
  <si>
    <t>Dinuba</t>
  </si>
  <si>
    <t>Tulare</t>
  </si>
  <si>
    <t>RIPA</t>
  </si>
  <si>
    <t>Rural</t>
  </si>
  <si>
    <t>Self-Help Enterprises</t>
  </si>
  <si>
    <t>Alveare Oakview</t>
  </si>
  <si>
    <t>1420 South Hill Street</t>
  </si>
  <si>
    <t>Los Angeles</t>
  </si>
  <si>
    <t>Coastal Southern California</t>
  </si>
  <si>
    <t>Housing Authority of the City of Los Angeles (HACLA)</t>
  </si>
  <si>
    <t>Amador Station Phase 1</t>
  </si>
  <si>
    <t>6501 Golden Gate Drive</t>
  </si>
  <si>
    <t>Dublin</t>
  </si>
  <si>
    <t>The Related Companies of California LLC</t>
  </si>
  <si>
    <t>City of Dublin</t>
  </si>
  <si>
    <t>Arroyo Spring</t>
  </si>
  <si>
    <t>4875 Spring Rd</t>
  </si>
  <si>
    <t>Moorpark</t>
  </si>
  <si>
    <t>Ventura</t>
  </si>
  <si>
    <t>Central Coast</t>
  </si>
  <si>
    <t>Alliant Communities LLC</t>
  </si>
  <si>
    <t>Ascencia</t>
  </si>
  <si>
    <t>328, 324, 322, 330, 325, and 326 South Escondido Blvd, 327 South Maple Street, and 228, 220 and 202 West Fourth Ave</t>
  </si>
  <si>
    <t>Escondido</t>
  </si>
  <si>
    <t>Metropolitan Area Advisory Committee on Anti-Poverty of San Diego County, Inc.</t>
  </si>
  <si>
    <t>Bay Fair Apartments</t>
  </si>
  <si>
    <t>15693 E 14th St</t>
  </si>
  <si>
    <t>San Leandro</t>
  </si>
  <si>
    <t>Pacific West Communities, Inc.</t>
  </si>
  <si>
    <t xml:space="preserve">City of San Leandro </t>
  </si>
  <si>
    <t>Bayview Family Apartments</t>
  </si>
  <si>
    <t>750 E St</t>
  </si>
  <si>
    <t>Chula Vista</t>
  </si>
  <si>
    <t>Eden Housing, Inc.</t>
  </si>
  <si>
    <t>Bi'du Khaale 2 Housing and Wellness</t>
  </si>
  <si>
    <t>27821 Dutcher Creek Road</t>
  </si>
  <si>
    <t>Cloverdale</t>
  </si>
  <si>
    <t>Sonoma</t>
  </si>
  <si>
    <t>Dry Creek Rancheria Band of Pomo Indians</t>
  </si>
  <si>
    <t>Blossom Hill Station TOD</t>
  </si>
  <si>
    <t>Aprox. 605 Blossom Hill Road</t>
  </si>
  <si>
    <t>EAH Inc.</t>
  </si>
  <si>
    <t>Campo Nogal</t>
  </si>
  <si>
    <t>495 E. Walnut Street</t>
  </si>
  <si>
    <t>Pasadena</t>
  </si>
  <si>
    <t>Homeownership</t>
  </si>
  <si>
    <t>None</t>
  </si>
  <si>
    <t xml:space="preserve">Heritage Housing Partners																														</t>
  </si>
  <si>
    <t>City of Pasadena</t>
  </si>
  <si>
    <t>Collyer Family Apartments</t>
  </si>
  <si>
    <t>19748 Collyer Drive</t>
  </si>
  <si>
    <t>Redding</t>
  </si>
  <si>
    <t>Shasta</t>
  </si>
  <si>
    <t>North State &amp; Sierras</t>
  </si>
  <si>
    <t>Kingdom Development, Inc.</t>
  </si>
  <si>
    <t>SNO FOUNDATION</t>
  </si>
  <si>
    <t>Downtown San Pablo</t>
  </si>
  <si>
    <t>13717 San Pablo Ave</t>
  </si>
  <si>
    <t>San Pablo</t>
  </si>
  <si>
    <t>Contra Costa</t>
  </si>
  <si>
    <t>Community Development Partners</t>
  </si>
  <si>
    <t>Foundation For Affordable Housing V, Inc.</t>
  </si>
  <si>
    <t>El Cerrito Plaza Parcel C East</t>
  </si>
  <si>
    <t xml:space="preserve">6671 Fairmount Ave </t>
  </si>
  <si>
    <t xml:space="preserve">El Cerrito </t>
  </si>
  <si>
    <t>City of El Cerrito</t>
  </si>
  <si>
    <t>Florin Family Apartments</t>
  </si>
  <si>
    <t xml:space="preserve">2800 Florin Road </t>
  </si>
  <si>
    <t>Sacramento</t>
  </si>
  <si>
    <t>Sacramento Area</t>
  </si>
  <si>
    <t>Christian Church Homes</t>
  </si>
  <si>
    <t>Goody Square</t>
  </si>
  <si>
    <t>315 N Vermont Avenue</t>
  </si>
  <si>
    <t>Holos, Inc.</t>
  </si>
  <si>
    <t>Great Mall TOD Phase 1</t>
  </si>
  <si>
    <t>Northwest Corner of Great Mall Parkway and McCandless Drive/Fairlane Drive</t>
  </si>
  <si>
    <t>Milpitas</t>
  </si>
  <si>
    <t>East Bay Asian Local Development Corporation</t>
  </si>
  <si>
    <t>Heritage View II</t>
  </si>
  <si>
    <t>124 S College Drive</t>
  </si>
  <si>
    <t>Santa Maria</t>
  </si>
  <si>
    <t>Santa Barbara</t>
  </si>
  <si>
    <t>People's Self-Help Housing Corporation</t>
  </si>
  <si>
    <t>Imola Affordable Apartments</t>
  </si>
  <si>
    <t>Portion of lot located at the South East Corner of Imola Ave and Wintun Court</t>
  </si>
  <si>
    <t>Unincorporated</t>
  </si>
  <si>
    <t>Napa</t>
  </si>
  <si>
    <t>PEP Housing</t>
  </si>
  <si>
    <t>Collective Operations LLC</t>
  </si>
  <si>
    <t>Lake Tahoe Boulevard Apartments</t>
  </si>
  <si>
    <t>3900 Lake Tahoe Blvd</t>
  </si>
  <si>
    <t>South Lake Tahoe</t>
  </si>
  <si>
    <t>El Dorado</t>
  </si>
  <si>
    <t>Novin Development Corp.</t>
  </si>
  <si>
    <t>City of South Lake Tahoe</t>
  </si>
  <si>
    <t>Linwood</t>
  </si>
  <si>
    <t>1316-1328 Linwood Ave</t>
  </si>
  <si>
    <t xml:space="preserve">Holos, Inc. </t>
  </si>
  <si>
    <t>Magnolia Villas</t>
  </si>
  <si>
    <t>255 E Stowell Avenue</t>
  </si>
  <si>
    <t>Upland</t>
  </si>
  <si>
    <t>San Bernardino</t>
  </si>
  <si>
    <t>Inland Southern California</t>
  </si>
  <si>
    <t>Las Palmas Housing and Development Corporation</t>
  </si>
  <si>
    <t>Stowell Villas, LLC</t>
  </si>
  <si>
    <t>Maple Meadows II</t>
  </si>
  <si>
    <t>1618 Meadows Street</t>
  </si>
  <si>
    <t>Chowchilla</t>
  </si>
  <si>
    <t>Madera</t>
  </si>
  <si>
    <t>Mills Crossing Affordable Component</t>
  </si>
  <si>
    <t>10175 Folsom Blvd.</t>
  </si>
  <si>
    <t>Rancho Cordova</t>
  </si>
  <si>
    <t>Mountain View II</t>
  </si>
  <si>
    <t xml:space="preserve">285 Santa Clara St. </t>
  </si>
  <si>
    <t>Fillmore</t>
  </si>
  <si>
    <t>Many Mansions</t>
  </si>
  <si>
    <t>Nelson Pointe Apartments</t>
  </si>
  <si>
    <t>123 Nelson Avenue</t>
  </si>
  <si>
    <t>Oroville</t>
  </si>
  <si>
    <t>Butte</t>
  </si>
  <si>
    <t>City of Oroville</t>
  </si>
  <si>
    <t>New High Village Family</t>
  </si>
  <si>
    <t>725 North Spring Street</t>
  </si>
  <si>
    <t>Linc Housing Corporation</t>
  </si>
  <si>
    <t>New High Village Senior</t>
  </si>
  <si>
    <t>749 North Spring Street</t>
  </si>
  <si>
    <t>NoHo Affordable Housing Block 3</t>
  </si>
  <si>
    <t>Southwest corner of Fair Avenue and Cumpston Street</t>
  </si>
  <si>
    <t>North Hollywood</t>
  </si>
  <si>
    <t>Cesar Chavez Foundation</t>
  </si>
  <si>
    <t>Vista del Monte Affordable Housing, Inc.</t>
  </si>
  <si>
    <t>North Berkeley BART Lot D</t>
  </si>
  <si>
    <t>Corner of Delaware and Sacramento Street</t>
  </si>
  <si>
    <t>Berkeley</t>
  </si>
  <si>
    <t>One San Pedro Phase II</t>
  </si>
  <si>
    <t>275 West 1st Street</t>
  </si>
  <si>
    <t>San Pedro</t>
  </si>
  <si>
    <t>National Community Renaissance of California</t>
  </si>
  <si>
    <t>One San Pedro Collaborative, LLC</t>
  </si>
  <si>
    <t>One San Pedro Phase III</t>
  </si>
  <si>
    <t>201 West 1st Street</t>
  </si>
  <si>
    <t>Century Affordable Development, Inc. ("CADI")</t>
  </si>
  <si>
    <t>Overland Crossing Apartments</t>
  </si>
  <si>
    <t>1031 O Street and 1120 O Street</t>
  </si>
  <si>
    <t>Firebaugh</t>
  </si>
  <si>
    <t>City of Firebaugh</t>
  </si>
  <si>
    <t>Palm City Transit Village Phase 1</t>
  </si>
  <si>
    <t>Palo Fierro</t>
  </si>
  <si>
    <t>1605/1625 N Waterman Avenue</t>
  </si>
  <si>
    <t>El Centro</t>
  </si>
  <si>
    <t>Imperial</t>
  </si>
  <si>
    <t>Chelsea Investment Corporation</t>
  </si>
  <si>
    <t>The City of El Centro</t>
  </si>
  <si>
    <t>Paseo Paloma Phase I</t>
  </si>
  <si>
    <t>Corner of Musselman Drive and El Camino Real</t>
  </si>
  <si>
    <t>San Luis Obispo</t>
  </si>
  <si>
    <t>Placita Dolores Huerta Apartments Phase 2</t>
  </si>
  <si>
    <t>84900 Bagdad Avenue</t>
  </si>
  <si>
    <t>Coachella</t>
  </si>
  <si>
    <t>Riverside</t>
  </si>
  <si>
    <t>Acquisition and Substantial RehabNew Construction</t>
  </si>
  <si>
    <t>Community Housing Opportunities Corporation</t>
  </si>
  <si>
    <t>Power Inn Family</t>
  </si>
  <si>
    <t>8370 Power Inn Road</t>
  </si>
  <si>
    <t>Unincorporated Sacramento</t>
  </si>
  <si>
    <t>Resources for Community Development</t>
  </si>
  <si>
    <t>Q Street Apartments</t>
  </si>
  <si>
    <t>6779 Q Street</t>
  </si>
  <si>
    <t>Restoration Apartments</t>
  </si>
  <si>
    <t>3509 S Western Ave</t>
  </si>
  <si>
    <t>Coalition for Responsible Community Development</t>
  </si>
  <si>
    <t>Special Service for Groups, Inc.</t>
  </si>
  <si>
    <t>Ridley Avenue Family Apartments</t>
  </si>
  <si>
    <t>1801 Ridley Avenue</t>
  </si>
  <si>
    <t>Santa Rosa</t>
  </si>
  <si>
    <t>Milestone Housing Group, LLC</t>
  </si>
  <si>
    <t>Riveter</t>
  </si>
  <si>
    <t>100 38th Street</t>
  </si>
  <si>
    <t>Richmond</t>
  </si>
  <si>
    <t>Adaptive Reuse</t>
  </si>
  <si>
    <t xml:space="preserve">Eden Housing, Inc. </t>
  </si>
  <si>
    <t>Community Housing Development Corporation of North Richmond (CHDC)</t>
  </si>
  <si>
    <t>Strawberry Commons</t>
  </si>
  <si>
    <t>2900 Wah Avenue</t>
  </si>
  <si>
    <t>Mutual Housing California</t>
  </si>
  <si>
    <t>Sunset Heights Parcel 2</t>
  </si>
  <si>
    <t>W Henderson Street, West of Fairfield Street</t>
  </si>
  <si>
    <t>Eureka</t>
  </si>
  <si>
    <t>Humboldt</t>
  </si>
  <si>
    <t>Rural Communities Housing Development Corporation</t>
  </si>
  <si>
    <t>City of Eureka</t>
  </si>
  <si>
    <t xml:space="preserve">Sunset Mansfield Apartments </t>
  </si>
  <si>
    <t xml:space="preserve">6842-6848 W Sunset Boulevard </t>
  </si>
  <si>
    <t xml:space="preserve">Las Palmas Housing and Development Corporation </t>
  </si>
  <si>
    <t xml:space="preserve">Sunset WPH, LLC </t>
  </si>
  <si>
    <t>The Roos @ Fulton Forum</t>
  </si>
  <si>
    <t>1302 Fulton Street</t>
  </si>
  <si>
    <t>Housing Authority of the City of Fresno, CA</t>
  </si>
  <si>
    <t xml:space="preserve">Silvercrest, Inc. </t>
  </si>
  <si>
    <t>The Shalvey Apartments</t>
  </si>
  <si>
    <t>710 N. American Street</t>
  </si>
  <si>
    <t>Stockton</t>
  </si>
  <si>
    <t>San Joaquin</t>
  </si>
  <si>
    <t>Visionary Home Builders of California, Inc.</t>
  </si>
  <si>
    <t>The View at Channel</t>
  </si>
  <si>
    <t>31 E. Channel Street</t>
  </si>
  <si>
    <t>The Villages at Walnut Bluff</t>
  </si>
  <si>
    <t>Northwest corner of E. Willow Street and Walnut Avenue</t>
  </si>
  <si>
    <t>Signal Hill</t>
  </si>
  <si>
    <t>City of Signal Hill</t>
  </si>
  <si>
    <t xml:space="preserve">Topa Vista Villas </t>
  </si>
  <si>
    <t>500-550 W Harvard Blvd.</t>
  </si>
  <si>
    <t>Santa Paula</t>
  </si>
  <si>
    <t>Cabrillo Economic Development Corporation</t>
  </si>
  <si>
    <t>Homes &amp; Hope</t>
  </si>
  <si>
    <t>Valley Village Apartments Phase II</t>
  </si>
  <si>
    <t>Northwest corner of 12th Street and Fresno Streets</t>
  </si>
  <si>
    <t>Huron</t>
  </si>
  <si>
    <t>Willow Partners, LLC</t>
  </si>
  <si>
    <t>Fresno County Rural Transit Agency</t>
  </si>
  <si>
    <t>Villas Windsor Hills</t>
  </si>
  <si>
    <t>4615 W Slauson Ave</t>
  </si>
  <si>
    <t>Path Ventures</t>
  </si>
  <si>
    <t>Bold Communities</t>
  </si>
  <si>
    <t>West Creek Village</t>
  </si>
  <si>
    <t xml:space="preserve">571 E. Jensen </t>
  </si>
  <si>
    <t xml:space="preserve">Blue Ocean America Community Development </t>
  </si>
  <si>
    <t>Willow Brook</t>
  </si>
  <si>
    <t>4665 Willow Brook Ave</t>
  </si>
  <si>
    <t>Wakeland Housing and Development Corporation</t>
  </si>
  <si>
    <t>Winchester TOD</t>
  </si>
  <si>
    <t>2400 S. Winchester Blvd.</t>
  </si>
  <si>
    <t>Campbell</t>
  </si>
  <si>
    <t>PATH Ventures</t>
  </si>
  <si>
    <t>Yusi Commons</t>
  </si>
  <si>
    <t>Not Provided</t>
  </si>
  <si>
    <t>North Highlands</t>
  </si>
  <si>
    <t>Urban Capital LLC</t>
  </si>
  <si>
    <t>Onyx Investment Group</t>
  </si>
  <si>
    <t>AHSC Round 10 NOFA Breakdown</t>
  </si>
  <si>
    <t>Funding</t>
  </si>
  <si>
    <t>Percentages</t>
  </si>
  <si>
    <t>Geographic Regions</t>
  </si>
  <si>
    <t>Quantity</t>
  </si>
  <si>
    <t xml:space="preserve">Amount of Funds Requested </t>
  </si>
  <si>
    <t>% of Funds Available</t>
  </si>
  <si>
    <t>Number of DAC</t>
  </si>
  <si>
    <t xml:space="preserve">Amount of Funds Requested for DAC </t>
  </si>
  <si>
    <t>Unit Type Breakdown</t>
  </si>
  <si>
    <t>Total Number</t>
  </si>
  <si>
    <t>NOFA Funds Available</t>
  </si>
  <si>
    <t>Supportive Housing Units</t>
  </si>
  <si>
    <t xml:space="preserve">       AHSC Loans Requested      </t>
  </si>
  <si>
    <t>Senior Units</t>
  </si>
  <si>
    <t xml:space="preserve">       AHSC Grants Requested     </t>
  </si>
  <si>
    <t>Restricted Units</t>
  </si>
  <si>
    <t>Total Amount Requested</t>
  </si>
  <si>
    <t>AHSC Assisted Units</t>
  </si>
  <si>
    <t>Over Subscription Totals</t>
  </si>
  <si>
    <t>Total Project Units*</t>
  </si>
  <si>
    <t>* not a cumulative representation</t>
  </si>
  <si>
    <t>Amount of Funds Requested</t>
  </si>
  <si>
    <t>Totals</t>
  </si>
  <si>
    <t>Project Tax Credit Type</t>
  </si>
  <si>
    <t>Federal Equity Amount</t>
  </si>
  <si>
    <t>State Tax Credit Equity Amount</t>
  </si>
  <si>
    <t>Tax-Exempt Bond Amount</t>
  </si>
  <si>
    <t>2340 Palm Ave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</si>
</sst>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5" formatCode="&quot;$&quot;#,##0_);\(&quot;$&quot;#,##0\)"/>
    <numFmt numFmtId="43" formatCode="_(* #,##0.00_);_(* \(#,##0.00\);_(* &quot;-&quot;??_);_(@_)"/>
    <numFmt numFmtId="164" formatCode="&quot;$&quot;#,##0"/>
    <numFmt numFmtId="165" formatCode="0.000"/>
  </numFmts>
  <fonts count="17" x14ac:knownFonts="1">
    <font>
      <sz val="11"/>
      <color theme="1"/>
      <name val="Aptos Narrow"/>
      <family val="2"/>
      <scheme val="minor"/>
    </font>
    <font>
      <sz val="11"/>
      <color theme="1"/>
      <name val="Aptos Narrow"/>
      <family val="2"/>
      <scheme val="minor"/>
    </font>
    <font>
      <u/>
      <sz val="11"/>
      <color theme="10"/>
      <name val="Aptos Narrow"/>
      <family val="2"/>
      <scheme val="minor"/>
    </font>
    <font>
      <sz val="12"/>
      <color theme="4" tint="-0.249977111117893"/>
      <name val="Arial Black"/>
      <family val="2"/>
    </font>
    <font>
      <sz val="11"/>
      <color rgb="FFC00000"/>
      <name val="Aptos Narrow"/>
      <family val="2"/>
      <scheme val="minor"/>
    </font>
    <font>
      <b/>
      <sz val="11"/>
      <color theme="0"/>
      <name val="Arial"/>
      <family val="2"/>
    </font>
    <font>
      <sz val="11"/>
      <color rgb="FF000000"/>
      <name val="Arial"/>
      <family val="2"/>
    </font>
    <font>
      <sz val="9"/>
      <color theme="1"/>
      <name val="Aptos Narrow"/>
      <family val="2"/>
      <scheme val="minor"/>
    </font>
    <font>
      <sz val="11"/>
      <color rgb="FF000000"/>
      <name val="Calibri"/>
      <family val="2"/>
    </font>
    <font>
      <i/>
      <sz val="11"/>
      <color theme="1"/>
      <name val="Arial"/>
      <family val="2"/>
    </font>
    <font>
      <sz val="11"/>
      <color theme="1"/>
      <name val="Arial"/>
      <family val="2"/>
    </font>
    <font>
      <b/>
      <sz val="11"/>
      <color theme="1"/>
      <name val="Arial"/>
      <family val="2"/>
    </font>
    <font>
      <b/>
      <sz val="11"/>
      <color theme="0" tint="-0.14999847407452621"/>
      <name val="Arial"/>
      <family val="2"/>
    </font>
    <font>
      <b/>
      <sz val="11"/>
      <color rgb="FFC00000"/>
      <name val="Arial"/>
      <family val="2"/>
    </font>
    <font>
      <b/>
      <sz val="11"/>
      <color rgb="FFFF0000"/>
      <name val="Arial"/>
      <family val="2"/>
    </font>
    <font>
      <i/>
      <sz val="11"/>
      <color rgb="FF0070C0"/>
      <name val="Arial"/>
      <family val="2"/>
    </font>
    <font>
      <sz val="11"/>
      <color rgb="FF0070C0"/>
      <name val="Arial"/>
      <family val="2"/>
    </font>
  </fonts>
  <fills count="5">
    <fill>
      <patternFill patternType="none"/>
    </fill>
    <fill>
      <patternFill patternType="gray125"/>
    </fill>
    <fill>
      <patternFill patternType="solid">
        <fgColor rgb="FF0070C0"/>
        <bgColor indexed="64"/>
      </patternFill>
    </fill>
    <fill>
      <patternFill patternType="solid">
        <fgColor rgb="FFFFFFFF"/>
        <bgColor rgb="FF000000"/>
      </patternFill>
    </fill>
    <fill>
      <patternFill patternType="solid">
        <fgColor theme="0" tint="-0.14999847407452621"/>
        <bgColor indexed="64"/>
      </patternFill>
    </fill>
  </fills>
  <borders count="24">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thin">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0" applyNumberFormat="0" applyFill="0" applyBorder="0" applyAlignment="0" applyProtection="0"/>
  </cellStyleXfs>
  <cellXfs count="111">
    <xf numFmtId="0" fontId="0" fillId="0" borderId="0" xfId="0"/>
    <xf numFmtId="0" fontId="0" fillId="0" borderId="0" xfId="0" applyAlignment="1">
      <alignment horizontal="center"/>
    </xf>
    <xf numFmtId="0" fontId="0" fillId="0" borderId="0" xfId="0" applyAlignment="1">
      <alignment horizontal="left"/>
    </xf>
    <xf numFmtId="0" fontId="2" fillId="0" borderId="1" xfId="3" applyBorder="1" applyAlignment="1">
      <alignment horizontal="left" vertical="center"/>
    </xf>
    <xf numFmtId="0" fontId="2" fillId="0" borderId="0" xfId="3" applyBorder="1" applyAlignment="1">
      <alignment horizontal="left" vertical="center"/>
    </xf>
    <xf numFmtId="49" fontId="5" fillId="2" borderId="2" xfId="0" applyNumberFormat="1" applyFont="1" applyFill="1" applyBorder="1" applyAlignment="1">
      <alignment horizontal="center" vertical="center" wrapText="1"/>
    </xf>
    <xf numFmtId="10" fontId="5" fillId="2" borderId="2" xfId="0" applyNumberFormat="1" applyFont="1" applyFill="1" applyBorder="1" applyAlignment="1">
      <alignment horizontal="center" vertical="center" wrapText="1"/>
    </xf>
    <xf numFmtId="164" fontId="5" fillId="2" borderId="2" xfId="0" applyNumberFormat="1" applyFont="1" applyFill="1" applyBorder="1" applyAlignment="1">
      <alignment horizontal="center" vertical="center" wrapText="1"/>
    </xf>
    <xf numFmtId="0" fontId="6" fillId="3" borderId="2" xfId="0" applyFont="1" applyFill="1" applyBorder="1" applyAlignment="1">
      <alignment horizontal="left" vertical="center" wrapText="1"/>
    </xf>
    <xf numFmtId="0" fontId="6" fillId="3" borderId="2" xfId="0" applyFont="1" applyFill="1" applyBorder="1" applyAlignment="1">
      <alignment horizontal="center" vertical="center" wrapText="1"/>
    </xf>
    <xf numFmtId="9" fontId="6" fillId="3" borderId="2" xfId="0" applyNumberFormat="1" applyFont="1" applyFill="1" applyBorder="1" applyAlignment="1">
      <alignment horizontal="center" vertical="center" wrapText="1"/>
    </xf>
    <xf numFmtId="164" fontId="6" fillId="3" borderId="2" xfId="0" applyNumberFormat="1" applyFont="1" applyFill="1" applyBorder="1" applyAlignment="1">
      <alignment horizontal="center" vertical="center" wrapText="1"/>
    </xf>
    <xf numFmtId="165" fontId="6" fillId="3" borderId="2" xfId="0" applyNumberFormat="1" applyFont="1" applyFill="1" applyBorder="1" applyAlignment="1">
      <alignment horizontal="center" vertical="center" wrapText="1"/>
    </xf>
    <xf numFmtId="0" fontId="7" fillId="0" borderId="0" xfId="0" applyFont="1" applyAlignment="1">
      <alignment horizontal="center" vertical="center"/>
    </xf>
    <xf numFmtId="0" fontId="8" fillId="3" borderId="0" xfId="0" applyFont="1" applyFill="1" applyAlignment="1">
      <alignment horizontal="center" vertical="center" wrapText="1"/>
    </xf>
    <xf numFmtId="0" fontId="7" fillId="0" borderId="0" xfId="0" applyFont="1"/>
    <xf numFmtId="0" fontId="9" fillId="0" borderId="0" xfId="0" applyFont="1" applyAlignment="1">
      <alignment horizontal="left"/>
    </xf>
    <xf numFmtId="0" fontId="10" fillId="0" borderId="0" xfId="0" applyFont="1" applyAlignment="1">
      <alignment horizontal="center"/>
    </xf>
    <xf numFmtId="0" fontId="10" fillId="0" borderId="0" xfId="0" applyFont="1" applyAlignment="1">
      <alignment horizontal="center" vertical="center"/>
    </xf>
    <xf numFmtId="0" fontId="10" fillId="0" borderId="0" xfId="0" applyFont="1" applyAlignment="1">
      <alignment horizontal="left"/>
    </xf>
    <xf numFmtId="0" fontId="10" fillId="0" borderId="0" xfId="0" applyFont="1"/>
    <xf numFmtId="0" fontId="5" fillId="2" borderId="3" xfId="0" applyFont="1" applyFill="1" applyBorder="1" applyAlignment="1">
      <alignment horizontal="center" vertical="center"/>
    </xf>
    <xf numFmtId="0" fontId="5" fillId="0" borderId="0" xfId="0" applyFont="1" applyAlignment="1">
      <alignment horizontal="left" vertical="center"/>
    </xf>
    <xf numFmtId="0" fontId="5" fillId="2" borderId="2" xfId="0" applyFont="1" applyFill="1" applyBorder="1" applyAlignment="1">
      <alignment horizontal="center" vertical="center" wrapText="1"/>
    </xf>
    <xf numFmtId="0" fontId="5" fillId="2" borderId="2" xfId="0" applyFont="1" applyFill="1" applyBorder="1" applyAlignment="1">
      <alignment horizontal="center" vertical="center"/>
    </xf>
    <xf numFmtId="9" fontId="12" fillId="4" borderId="13" xfId="2" applyFont="1" applyFill="1" applyBorder="1" applyAlignment="1">
      <alignment horizontal="center" vertical="center"/>
    </xf>
    <xf numFmtId="9" fontId="10" fillId="0" borderId="0" xfId="2" applyFont="1" applyFill="1" applyBorder="1" applyAlignment="1">
      <alignment horizontal="left" vertical="center"/>
    </xf>
    <xf numFmtId="0" fontId="10" fillId="0" borderId="2" xfId="0" applyFont="1" applyBorder="1" applyAlignment="1">
      <alignment horizontal="center" vertical="center"/>
    </xf>
    <xf numFmtId="9" fontId="10" fillId="0" borderId="2" xfId="2" applyFont="1" applyBorder="1" applyAlignment="1">
      <alignment horizontal="center" vertical="center"/>
    </xf>
    <xf numFmtId="9" fontId="10" fillId="0" borderId="16" xfId="2" applyFont="1" applyBorder="1" applyAlignment="1">
      <alignment horizontal="center" vertical="center"/>
    </xf>
    <xf numFmtId="9" fontId="10" fillId="0" borderId="19" xfId="2" applyFont="1" applyBorder="1" applyAlignment="1">
      <alignment horizontal="center" vertical="center"/>
    </xf>
    <xf numFmtId="3" fontId="10" fillId="0" borderId="2" xfId="1" applyNumberFormat="1" applyFont="1" applyBorder="1" applyAlignment="1">
      <alignment horizontal="center" vertical="center"/>
    </xf>
    <xf numFmtId="9" fontId="11" fillId="4" borderId="13" xfId="2" applyFont="1" applyFill="1" applyBorder="1" applyAlignment="1">
      <alignment horizontal="center" vertical="center"/>
    </xf>
    <xf numFmtId="9" fontId="11" fillId="0" borderId="0" xfId="2" applyFont="1" applyFill="1" applyBorder="1" applyAlignment="1">
      <alignment horizontal="left" vertical="center"/>
    </xf>
    <xf numFmtId="9" fontId="13" fillId="0" borderId="16" xfId="2" applyFont="1" applyBorder="1" applyAlignment="1">
      <alignment horizontal="center" vertical="center"/>
    </xf>
    <xf numFmtId="9" fontId="14" fillId="0" borderId="0" xfId="2" applyFont="1" applyFill="1" applyBorder="1" applyAlignment="1">
      <alignment horizontal="left" vertical="center"/>
    </xf>
    <xf numFmtId="3" fontId="10" fillId="0" borderId="16" xfId="1" applyNumberFormat="1" applyFont="1" applyFill="1" applyBorder="1" applyAlignment="1">
      <alignment horizontal="center" vertical="center"/>
    </xf>
    <xf numFmtId="0" fontId="15" fillId="0" borderId="0" xfId="0" applyFont="1" applyAlignment="1">
      <alignment horizontal="center" vertical="center"/>
    </xf>
    <xf numFmtId="0" fontId="16" fillId="0" borderId="0" xfId="0" applyFont="1" applyAlignment="1">
      <alignment horizontal="center" vertical="center"/>
    </xf>
    <xf numFmtId="0" fontId="5" fillId="0" borderId="0" xfId="0" applyFont="1" applyAlignment="1">
      <alignment horizontal="left" vertical="center" wrapText="1"/>
    </xf>
    <xf numFmtId="0" fontId="10" fillId="0" borderId="19" xfId="0" applyFont="1" applyBorder="1" applyAlignment="1">
      <alignment horizontal="center" vertical="center"/>
    </xf>
    <xf numFmtId="0" fontId="11" fillId="4" borderId="16" xfId="0" applyFont="1" applyFill="1" applyBorder="1" applyAlignment="1">
      <alignment horizontal="center" vertical="center"/>
    </xf>
    <xf numFmtId="9" fontId="11" fillId="4" borderId="16" xfId="2" applyFont="1" applyFill="1" applyBorder="1" applyAlignment="1">
      <alignment horizontal="center" vertical="center"/>
    </xf>
    <xf numFmtId="0" fontId="10" fillId="0" borderId="2" xfId="0" applyFont="1" applyBorder="1" applyAlignment="1">
      <alignment horizontal="left" vertical="center" indent="1"/>
    </xf>
    <xf numFmtId="0" fontId="10" fillId="0" borderId="3" xfId="0" applyFont="1" applyBorder="1" applyAlignment="1">
      <alignment horizontal="center" vertical="center"/>
    </xf>
    <xf numFmtId="0" fontId="10" fillId="0" borderId="19" xfId="0" applyFont="1" applyBorder="1" applyAlignment="1">
      <alignment horizontal="left" vertical="center" indent="1"/>
    </xf>
    <xf numFmtId="0" fontId="11" fillId="4" borderId="23" xfId="0" applyFont="1" applyFill="1" applyBorder="1" applyAlignment="1">
      <alignment horizontal="center" vertical="center"/>
    </xf>
    <xf numFmtId="0" fontId="11" fillId="4" borderId="16" xfId="0" applyFont="1" applyFill="1" applyBorder="1" applyAlignment="1">
      <alignment horizontal="left" vertical="center" indent="1"/>
    </xf>
    <xf numFmtId="9" fontId="10" fillId="0" borderId="2" xfId="0" applyNumberFormat="1" applyFont="1" applyBorder="1" applyAlignment="1">
      <alignment horizontal="center" vertical="center"/>
    </xf>
    <xf numFmtId="0" fontId="10" fillId="0" borderId="7" xfId="0" applyFont="1" applyBorder="1" applyAlignment="1">
      <alignment horizontal="center" vertical="center"/>
    </xf>
    <xf numFmtId="164" fontId="10" fillId="0" borderId="2" xfId="0" applyNumberFormat="1" applyFont="1" applyBorder="1" applyAlignment="1">
      <alignment horizontal="left" vertical="center" indent="1"/>
    </xf>
    <xf numFmtId="9" fontId="10" fillId="0" borderId="3" xfId="0" applyNumberFormat="1" applyFont="1" applyBorder="1" applyAlignment="1">
      <alignment horizontal="center" vertical="center"/>
    </xf>
    <xf numFmtId="0" fontId="11" fillId="4" borderId="21" xfId="0" applyFont="1" applyFill="1" applyBorder="1" applyAlignment="1">
      <alignment horizontal="left" vertical="center" indent="1"/>
    </xf>
    <xf numFmtId="164" fontId="11" fillId="4" borderId="23" xfId="0" applyNumberFormat="1" applyFont="1" applyFill="1" applyBorder="1" applyAlignment="1">
      <alignment horizontal="left" vertical="center" indent="1"/>
    </xf>
    <xf numFmtId="0" fontId="0" fillId="0" borderId="0" xfId="0" applyAlignment="1">
      <alignment horizontal="center" vertical="center"/>
    </xf>
    <xf numFmtId="0" fontId="11" fillId="4" borderId="21" xfId="0" applyFont="1" applyFill="1" applyBorder="1" applyAlignment="1">
      <alignment horizontal="left" vertical="center" indent="1"/>
    </xf>
    <xf numFmtId="0" fontId="11" fillId="4" borderId="22" xfId="0" applyFont="1" applyFill="1" applyBorder="1" applyAlignment="1">
      <alignment horizontal="left" vertical="center" indent="1"/>
    </xf>
    <xf numFmtId="164" fontId="11" fillId="4" borderId="21" xfId="0" applyNumberFormat="1" applyFont="1" applyFill="1" applyBorder="1" applyAlignment="1">
      <alignment horizontal="left" vertical="center" indent="1"/>
    </xf>
    <xf numFmtId="164" fontId="11" fillId="4" borderId="22" xfId="0" applyNumberFormat="1" applyFont="1" applyFill="1" applyBorder="1" applyAlignment="1">
      <alignment horizontal="left" vertical="center" indent="1"/>
    </xf>
    <xf numFmtId="164" fontId="10" fillId="0" borderId="6" xfId="0" applyNumberFormat="1" applyFont="1" applyBorder="1" applyAlignment="1">
      <alignment horizontal="left" vertical="center" indent="2"/>
    </xf>
    <xf numFmtId="164" fontId="10" fillId="0" borderId="7" xfId="0" applyNumberFormat="1" applyFont="1" applyBorder="1" applyAlignment="1">
      <alignment horizontal="left" vertical="center" indent="2"/>
    </xf>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16" xfId="0" applyFont="1" applyFill="1" applyBorder="1" applyAlignment="1">
      <alignment horizontal="center" vertical="center" wrapText="1"/>
    </xf>
    <xf numFmtId="164" fontId="11" fillId="4" borderId="21" xfId="0" applyNumberFormat="1" applyFont="1" applyFill="1" applyBorder="1" applyAlignment="1">
      <alignment horizontal="left" vertical="center" indent="2"/>
    </xf>
    <xf numFmtId="164" fontId="11" fillId="4" borderId="22" xfId="0" applyNumberFormat="1" applyFont="1" applyFill="1" applyBorder="1" applyAlignment="1">
      <alignment horizontal="left" vertical="center" indent="2"/>
    </xf>
    <xf numFmtId="0" fontId="10" fillId="0" borderId="4" xfId="0" applyFont="1" applyBorder="1" applyAlignment="1">
      <alignment horizontal="left" vertical="center" indent="1"/>
    </xf>
    <xf numFmtId="0" fontId="10" fillId="0" borderId="5" xfId="0" applyFont="1" applyBorder="1" applyAlignment="1">
      <alignment horizontal="left" vertical="center" indent="1"/>
    </xf>
    <xf numFmtId="164" fontId="10" fillId="0" borderId="4" xfId="0" applyNumberFormat="1" applyFont="1" applyBorder="1" applyAlignment="1">
      <alignment horizontal="left" vertical="center" indent="1"/>
    </xf>
    <xf numFmtId="164" fontId="10" fillId="0" borderId="5" xfId="0" applyNumberFormat="1" applyFont="1" applyBorder="1" applyAlignment="1">
      <alignment horizontal="left" vertical="center" indent="1"/>
    </xf>
    <xf numFmtId="164" fontId="10" fillId="0" borderId="6" xfId="0" applyNumberFormat="1" applyFont="1" applyBorder="1" applyAlignment="1">
      <alignment horizontal="left" vertical="center" indent="1"/>
    </xf>
    <xf numFmtId="164" fontId="10" fillId="0" borderId="7" xfId="0" applyNumberFormat="1" applyFont="1" applyBorder="1" applyAlignment="1">
      <alignment horizontal="left" vertical="center" indent="1"/>
    </xf>
    <xf numFmtId="0" fontId="10" fillId="0" borderId="6" xfId="0" applyFont="1" applyBorder="1" applyAlignment="1">
      <alignment horizontal="left" vertical="center" indent="1"/>
    </xf>
    <xf numFmtId="0" fontId="10" fillId="0" borderId="7" xfId="0" applyFont="1" applyBorder="1" applyAlignment="1">
      <alignment horizontal="left" vertical="center" indent="1"/>
    </xf>
    <xf numFmtId="164" fontId="10" fillId="0" borderId="17" xfId="0" applyNumberFormat="1" applyFont="1" applyBorder="1" applyAlignment="1">
      <alignment horizontal="left" vertical="center" indent="1"/>
    </xf>
    <xf numFmtId="164" fontId="10" fillId="0" borderId="18" xfId="0" applyNumberFormat="1" applyFont="1" applyBorder="1" applyAlignment="1">
      <alignment horizontal="left" vertical="center" indent="1"/>
    </xf>
    <xf numFmtId="164" fontId="10" fillId="0" borderId="19" xfId="0" applyNumberFormat="1" applyFont="1" applyBorder="1" applyAlignment="1">
      <alignment horizontal="left" vertical="center" indent="1"/>
    </xf>
    <xf numFmtId="164" fontId="11" fillId="4" borderId="16" xfId="0" applyNumberFormat="1" applyFont="1" applyFill="1" applyBorder="1" applyAlignment="1">
      <alignment horizontal="left" vertical="center" indent="1"/>
    </xf>
    <xf numFmtId="0" fontId="11" fillId="4" borderId="16" xfId="0" applyFont="1" applyFill="1" applyBorder="1" applyAlignment="1">
      <alignment horizontal="left" vertical="center" indent="1"/>
    </xf>
    <xf numFmtId="0" fontId="10" fillId="0" borderId="17" xfId="0" applyFont="1" applyBorder="1" applyAlignment="1">
      <alignment horizontal="left" vertical="center" indent="1"/>
    </xf>
    <xf numFmtId="0" fontId="10" fillId="0" borderId="18" xfId="0" applyFont="1" applyBorder="1" applyAlignment="1">
      <alignment horizontal="left" vertical="center" indent="1"/>
    </xf>
    <xf numFmtId="164" fontId="10" fillId="0" borderId="2" xfId="0" applyNumberFormat="1" applyFont="1" applyBorder="1" applyAlignment="1">
      <alignment horizontal="left" vertical="center" indent="1"/>
    </xf>
    <xf numFmtId="0" fontId="15" fillId="0" borderId="20" xfId="0" applyFont="1" applyBorder="1" applyAlignment="1">
      <alignment horizontal="left" vertical="center"/>
    </xf>
    <xf numFmtId="0" fontId="16" fillId="0" borderId="20" xfId="0" applyFont="1" applyBorder="1" applyAlignment="1">
      <alignment horizontal="left" vertical="center"/>
    </xf>
    <xf numFmtId="0" fontId="10" fillId="0" borderId="14" xfId="0" applyFont="1" applyBorder="1" applyAlignment="1">
      <alignment horizontal="left" vertical="center" indent="1"/>
    </xf>
    <xf numFmtId="0" fontId="10" fillId="0" borderId="15" xfId="0" applyFont="1" applyBorder="1" applyAlignment="1">
      <alignment horizontal="left" vertical="center" indent="1"/>
    </xf>
    <xf numFmtId="0" fontId="11" fillId="4" borderId="10" xfId="0" applyFont="1" applyFill="1" applyBorder="1" applyAlignment="1">
      <alignment horizontal="left" vertical="center" indent="1"/>
    </xf>
    <xf numFmtId="0" fontId="11" fillId="4" borderId="11" xfId="0" applyFont="1" applyFill="1" applyBorder="1" applyAlignment="1">
      <alignment horizontal="left" vertical="center" indent="1"/>
    </xf>
    <xf numFmtId="164" fontId="11" fillId="4" borderId="12" xfId="0" applyNumberFormat="1" applyFont="1" applyFill="1" applyBorder="1" applyAlignment="1">
      <alignment horizontal="left" vertical="center" indent="1"/>
    </xf>
    <xf numFmtId="164" fontId="11" fillId="4" borderId="11" xfId="0" applyNumberFormat="1" applyFont="1" applyFill="1" applyBorder="1" applyAlignment="1">
      <alignment horizontal="left" vertical="center" indent="1"/>
    </xf>
    <xf numFmtId="0" fontId="10" fillId="0" borderId="2" xfId="0" applyFont="1" applyBorder="1" applyAlignment="1">
      <alignment horizontal="left" vertical="center" indent="1"/>
    </xf>
    <xf numFmtId="0" fontId="13" fillId="0" borderId="14" xfId="0" applyFont="1" applyBorder="1" applyAlignment="1">
      <alignment horizontal="left" vertical="center" indent="1"/>
    </xf>
    <xf numFmtId="0" fontId="13" fillId="0" borderId="15" xfId="0" applyFont="1" applyBorder="1" applyAlignment="1">
      <alignment horizontal="left" vertical="center" indent="1"/>
    </xf>
    <xf numFmtId="5" fontId="13" fillId="0" borderId="14" xfId="0" applyNumberFormat="1" applyFont="1" applyBorder="1" applyAlignment="1">
      <alignment horizontal="left" vertical="center" indent="1"/>
    </xf>
    <xf numFmtId="5" fontId="13" fillId="0" borderId="15" xfId="0" applyNumberFormat="1" applyFont="1" applyBorder="1" applyAlignment="1">
      <alignment horizontal="left" vertical="center" indent="1"/>
    </xf>
    <xf numFmtId="164" fontId="10" fillId="0" borderId="14" xfId="0" applyNumberFormat="1" applyFont="1" applyBorder="1" applyAlignment="1">
      <alignment horizontal="left" vertical="center" indent="1"/>
    </xf>
    <xf numFmtId="164" fontId="10" fillId="0" borderId="15" xfId="0" applyNumberFormat="1" applyFont="1" applyBorder="1" applyAlignment="1">
      <alignment horizontal="left" vertical="center" indent="1"/>
    </xf>
    <xf numFmtId="0" fontId="3" fillId="0" borderId="0" xfId="0" applyFont="1" applyAlignment="1">
      <alignment horizontal="center" vertical="center" wrapText="1"/>
    </xf>
    <xf numFmtId="0" fontId="0" fillId="0" borderId="0" xfId="0" applyAlignment="1">
      <alignment horizontal="center" vertical="center"/>
    </xf>
    <xf numFmtId="0" fontId="4" fillId="0" borderId="1" xfId="0" applyFont="1" applyBorder="1" applyAlignment="1">
      <alignment horizontal="right" vertical="center"/>
    </xf>
    <xf numFmtId="0" fontId="5" fillId="2" borderId="3"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9" xfId="0" applyFont="1" applyFill="1" applyBorder="1" applyAlignment="1">
      <alignment horizontal="center" vertical="center" wrapText="1"/>
    </xf>
  </cellXfs>
  <cellStyles count="4">
    <cellStyle name="Comma" xfId="1" builtinId="3"/>
    <cellStyle name="Hyperlink" xfId="3" builtinId="8"/>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38100</xdr:colOff>
      <xdr:row>0</xdr:row>
      <xdr:rowOff>57150</xdr:rowOff>
    </xdr:from>
    <xdr:to>
      <xdr:col>0</xdr:col>
      <xdr:colOff>1333500</xdr:colOff>
      <xdr:row>0</xdr:row>
      <xdr:rowOff>1295400</xdr:rowOff>
    </xdr:to>
    <xdr:pic>
      <xdr:nvPicPr>
        <xdr:cNvPr id="2" name="Picture 1" descr="HCD Logo">
          <a:extLst>
            <a:ext uri="{FF2B5EF4-FFF2-40B4-BE49-F238E27FC236}">
              <a16:creationId xmlns:a16="http://schemas.microsoft.com/office/drawing/2014/main" id="{9DB2378E-DF44-43ED-89F5-1FB6F0B6FFA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8100" y="57150"/>
          <a:ext cx="1295400" cy="1238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hcd.ca.gov/sites/default/files/docs/grants-and-funding/negative-points-policy-updated-110122.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A50273-03B6-4CD3-86CF-7CECE8ACF2A2}">
  <sheetPr>
    <tabColor theme="5" tint="0.79998168889431442"/>
    <pageSetUpPr fitToPage="1"/>
  </sheetPr>
  <dimension ref="A1:AG89"/>
  <sheetViews>
    <sheetView showGridLines="0" tabSelected="1" topLeftCell="E1" zoomScale="90" zoomScaleNormal="90" workbookViewId="0">
      <selection activeCell="B1" sqref="B1:Z1"/>
    </sheetView>
  </sheetViews>
  <sheetFormatPr defaultRowHeight="15" x14ac:dyDescent="0.25"/>
  <cols>
    <col min="1" max="1" width="28" style="2" customWidth="1"/>
    <col min="2" max="2" width="25.7109375" style="2" customWidth="1"/>
    <col min="3" max="3" width="15.42578125" style="2" customWidth="1"/>
    <col min="4" max="4" width="14.28515625" style="1" customWidth="1"/>
    <col min="5" max="5" width="14.28515625" style="2" customWidth="1"/>
    <col min="6" max="7" width="18" style="2" customWidth="1"/>
    <col min="8" max="8" width="12.28515625" customWidth="1"/>
    <col min="9" max="9" width="16" customWidth="1"/>
    <col min="10" max="10" width="12.85546875" customWidth="1"/>
    <col min="11" max="11" width="17" style="1" customWidth="1"/>
    <col min="12" max="14" width="14.28515625" style="1" customWidth="1"/>
    <col min="15" max="15" width="12.28515625" style="1" customWidth="1"/>
    <col min="16" max="16" width="11.85546875" style="54" customWidth="1"/>
    <col min="17" max="17" width="13" style="54" customWidth="1"/>
    <col min="18" max="23" width="14.28515625" style="54" customWidth="1"/>
    <col min="24" max="24" width="14.42578125" style="54" customWidth="1"/>
    <col min="25" max="25" width="14.28515625" style="2" customWidth="1"/>
    <col min="26" max="26" width="41.140625" style="2" customWidth="1"/>
    <col min="27" max="27" width="41.140625" customWidth="1"/>
  </cols>
  <sheetData>
    <row r="1" spans="1:33" ht="112.5" customHeight="1" x14ac:dyDescent="0.25">
      <c r="A1" s="1"/>
      <c r="B1" s="100" t="s">
        <v>0</v>
      </c>
      <c r="C1" s="101"/>
      <c r="D1" s="101"/>
      <c r="E1" s="101"/>
      <c r="F1" s="101"/>
      <c r="G1" s="101"/>
      <c r="H1" s="101"/>
      <c r="I1" s="101"/>
      <c r="J1" s="101"/>
      <c r="K1" s="101"/>
      <c r="L1" s="101"/>
      <c r="M1" s="101"/>
      <c r="N1" s="101"/>
      <c r="O1" s="101"/>
      <c r="P1" s="101"/>
      <c r="Q1" s="101"/>
      <c r="R1" s="101"/>
      <c r="S1" s="101"/>
      <c r="T1" s="101"/>
      <c r="U1" s="101"/>
      <c r="V1" s="101"/>
      <c r="W1" s="101"/>
      <c r="X1" s="101"/>
      <c r="Y1" s="101"/>
      <c r="Z1" s="101"/>
    </row>
    <row r="2" spans="1:33" ht="15.75" customHeight="1" x14ac:dyDescent="0.25">
      <c r="B2" s="102" t="s">
        <v>1</v>
      </c>
      <c r="C2" s="102"/>
      <c r="D2" s="102"/>
      <c r="E2" s="102"/>
      <c r="F2" s="102"/>
      <c r="G2" s="102"/>
      <c r="H2" s="102"/>
      <c r="I2" s="102"/>
      <c r="J2" s="102"/>
      <c r="K2" s="102"/>
      <c r="L2" s="102"/>
      <c r="M2" s="102"/>
      <c r="N2" s="102"/>
      <c r="O2" s="102"/>
      <c r="P2" s="102"/>
      <c r="Q2" s="102"/>
      <c r="R2" s="102"/>
      <c r="S2" s="102"/>
      <c r="T2" s="102"/>
      <c r="U2" s="102"/>
      <c r="V2" s="102"/>
      <c r="W2" s="102"/>
      <c r="X2" s="102"/>
      <c r="Y2" s="3" t="s">
        <v>2</v>
      </c>
      <c r="Z2" s="4"/>
    </row>
    <row r="3" spans="1:33" ht="86.25" customHeight="1" x14ac:dyDescent="0.25">
      <c r="A3" s="5" t="s">
        <v>3</v>
      </c>
      <c r="B3" s="5" t="s">
        <v>4</v>
      </c>
      <c r="C3" s="5" t="s">
        <v>5</v>
      </c>
      <c r="D3" s="23" t="s">
        <v>6</v>
      </c>
      <c r="E3" s="5" t="s">
        <v>7</v>
      </c>
      <c r="F3" s="5" t="s">
        <v>8</v>
      </c>
      <c r="G3" s="5" t="s">
        <v>9</v>
      </c>
      <c r="H3" s="5" t="s">
        <v>10</v>
      </c>
      <c r="I3" s="5" t="s">
        <v>11</v>
      </c>
      <c r="J3" s="5" t="s">
        <v>12</v>
      </c>
      <c r="K3" s="5" t="s">
        <v>13</v>
      </c>
      <c r="L3" s="6" t="s">
        <v>14</v>
      </c>
      <c r="M3" s="6" t="s">
        <v>15</v>
      </c>
      <c r="N3" s="5" t="s">
        <v>16</v>
      </c>
      <c r="O3" s="5" t="s">
        <v>17</v>
      </c>
      <c r="P3" s="23" t="s">
        <v>18</v>
      </c>
      <c r="Q3" s="23" t="s">
        <v>19</v>
      </c>
      <c r="R3" s="23" t="s">
        <v>20</v>
      </c>
      <c r="S3" s="23" t="s">
        <v>21</v>
      </c>
      <c r="T3" s="23" t="s">
        <v>22</v>
      </c>
      <c r="U3" s="23" t="s">
        <v>23</v>
      </c>
      <c r="V3" s="23" t="s">
        <v>24</v>
      </c>
      <c r="W3" s="7" t="s">
        <v>25</v>
      </c>
      <c r="X3" s="7" t="s">
        <v>26</v>
      </c>
      <c r="Y3" s="7" t="s">
        <v>27</v>
      </c>
      <c r="Z3" s="23" t="s">
        <v>28</v>
      </c>
      <c r="AA3" s="23" t="s">
        <v>29</v>
      </c>
    </row>
    <row r="4" spans="1:33" s="15" customFormat="1" ht="30" customHeight="1" x14ac:dyDescent="0.2">
      <c r="A4" s="8" t="s">
        <v>30</v>
      </c>
      <c r="B4" s="8" t="s">
        <v>31</v>
      </c>
      <c r="C4" s="8" t="s">
        <v>32</v>
      </c>
      <c r="D4" s="8">
        <v>94107</v>
      </c>
      <c r="E4" s="8" t="s">
        <v>32</v>
      </c>
      <c r="F4" s="8" t="s">
        <v>33</v>
      </c>
      <c r="G4" s="8" t="s">
        <v>34</v>
      </c>
      <c r="H4" s="9" t="s">
        <v>35</v>
      </c>
      <c r="I4" s="9" t="s">
        <v>36</v>
      </c>
      <c r="J4" s="9" t="s">
        <v>38</v>
      </c>
      <c r="K4" s="9" t="s">
        <v>38</v>
      </c>
      <c r="L4" s="10">
        <v>0.04</v>
      </c>
      <c r="M4" s="10" t="s">
        <v>38</v>
      </c>
      <c r="N4" s="11">
        <v>51221398</v>
      </c>
      <c r="O4" s="9" t="s">
        <v>39</v>
      </c>
      <c r="P4" s="9">
        <v>32</v>
      </c>
      <c r="Q4" s="9">
        <v>0</v>
      </c>
      <c r="R4" s="12">
        <v>44</v>
      </c>
      <c r="S4" s="9">
        <v>123</v>
      </c>
      <c r="T4" s="9">
        <v>93</v>
      </c>
      <c r="U4" s="9">
        <v>0</v>
      </c>
      <c r="V4" s="9">
        <v>124</v>
      </c>
      <c r="W4" s="11">
        <v>35000000</v>
      </c>
      <c r="X4" s="11">
        <v>14563904</v>
      </c>
      <c r="Y4" s="11">
        <v>49563904</v>
      </c>
      <c r="Z4" s="8" t="s">
        <v>40</v>
      </c>
      <c r="AA4" s="8" t="s">
        <v>41</v>
      </c>
      <c r="AB4" s="13"/>
      <c r="AC4" s="13"/>
      <c r="AD4" s="13"/>
      <c r="AE4" s="13"/>
      <c r="AF4" s="13"/>
      <c r="AG4" s="14"/>
    </row>
    <row r="5" spans="1:33" s="15" customFormat="1" ht="30" customHeight="1" x14ac:dyDescent="0.2">
      <c r="A5" s="8" t="s">
        <v>42</v>
      </c>
      <c r="B5" s="8" t="s">
        <v>43</v>
      </c>
      <c r="C5" s="8" t="s">
        <v>44</v>
      </c>
      <c r="D5" s="8">
        <v>95110</v>
      </c>
      <c r="E5" s="8" t="s">
        <v>45</v>
      </c>
      <c r="F5" s="8" t="s">
        <v>33</v>
      </c>
      <c r="G5" s="8" t="s">
        <v>34</v>
      </c>
      <c r="H5" s="9" t="s">
        <v>35</v>
      </c>
      <c r="I5" s="9" t="s">
        <v>36</v>
      </c>
      <c r="J5" s="9" t="s">
        <v>38</v>
      </c>
      <c r="K5" s="9" t="s">
        <v>38</v>
      </c>
      <c r="L5" s="10">
        <v>0.04</v>
      </c>
      <c r="M5" s="10" t="s">
        <v>46</v>
      </c>
      <c r="N5" s="11">
        <v>43758219</v>
      </c>
      <c r="O5" s="9" t="s">
        <v>39</v>
      </c>
      <c r="P5" s="9">
        <v>25</v>
      </c>
      <c r="Q5" s="9">
        <v>0</v>
      </c>
      <c r="R5" s="12">
        <v>41</v>
      </c>
      <c r="S5" s="9">
        <v>98</v>
      </c>
      <c r="T5" s="9">
        <v>98</v>
      </c>
      <c r="U5" s="9">
        <v>0</v>
      </c>
      <c r="V5" s="9">
        <v>99</v>
      </c>
      <c r="W5" s="11">
        <v>32012433</v>
      </c>
      <c r="X5" s="11">
        <v>13537838</v>
      </c>
      <c r="Y5" s="11">
        <v>45550271</v>
      </c>
      <c r="Z5" s="8" t="s">
        <v>47</v>
      </c>
      <c r="AA5" s="8" t="s">
        <v>37</v>
      </c>
      <c r="AB5" s="13"/>
      <c r="AC5" s="13"/>
      <c r="AD5" s="13"/>
      <c r="AE5" s="13"/>
      <c r="AF5" s="13"/>
      <c r="AG5" s="14"/>
    </row>
    <row r="6" spans="1:33" s="15" customFormat="1" ht="30" customHeight="1" x14ac:dyDescent="0.2">
      <c r="A6" s="8" t="s">
        <v>48</v>
      </c>
      <c r="B6" s="8" t="s">
        <v>49</v>
      </c>
      <c r="C6" s="8" t="s">
        <v>32</v>
      </c>
      <c r="D6" s="8">
        <v>94117</v>
      </c>
      <c r="E6" s="8" t="s">
        <v>32</v>
      </c>
      <c r="F6" s="8" t="s">
        <v>33</v>
      </c>
      <c r="G6" s="8" t="s">
        <v>34</v>
      </c>
      <c r="H6" s="9" t="s">
        <v>35</v>
      </c>
      <c r="I6" s="9" t="s">
        <v>36</v>
      </c>
      <c r="J6" s="9" t="s">
        <v>38</v>
      </c>
      <c r="K6" s="9" t="s">
        <v>38</v>
      </c>
      <c r="L6" s="10">
        <v>0.04</v>
      </c>
      <c r="M6" s="10" t="s">
        <v>46</v>
      </c>
      <c r="N6" s="11">
        <v>45179053</v>
      </c>
      <c r="O6" s="9" t="s">
        <v>39</v>
      </c>
      <c r="P6" s="9">
        <v>27</v>
      </c>
      <c r="Q6" s="9">
        <v>0</v>
      </c>
      <c r="R6" s="12">
        <v>40</v>
      </c>
      <c r="S6" s="9">
        <v>106</v>
      </c>
      <c r="T6" s="9">
        <v>107</v>
      </c>
      <c r="U6" s="9">
        <v>0</v>
      </c>
      <c r="V6" s="9">
        <v>107</v>
      </c>
      <c r="W6" s="11">
        <v>35000000</v>
      </c>
      <c r="X6" s="11">
        <v>12959272</v>
      </c>
      <c r="Y6" s="11">
        <v>47959272</v>
      </c>
      <c r="Z6" s="8" t="s">
        <v>50</v>
      </c>
      <c r="AA6" s="8" t="s">
        <v>41</v>
      </c>
      <c r="AB6" s="13"/>
      <c r="AC6" s="13"/>
      <c r="AD6" s="13"/>
      <c r="AE6" s="13"/>
      <c r="AF6" s="13"/>
      <c r="AG6" s="14"/>
    </row>
    <row r="7" spans="1:33" s="15" customFormat="1" ht="30" customHeight="1" x14ac:dyDescent="0.2">
      <c r="A7" s="8" t="s">
        <v>51</v>
      </c>
      <c r="B7" s="8" t="s">
        <v>52</v>
      </c>
      <c r="C7" s="8" t="s">
        <v>53</v>
      </c>
      <c r="D7" s="8">
        <v>94080</v>
      </c>
      <c r="E7" s="8" t="s">
        <v>54</v>
      </c>
      <c r="F7" s="8" t="s">
        <v>33</v>
      </c>
      <c r="G7" s="8" t="s">
        <v>34</v>
      </c>
      <c r="H7" s="9" t="s">
        <v>35</v>
      </c>
      <c r="I7" s="9" t="s">
        <v>36</v>
      </c>
      <c r="J7" s="9" t="s">
        <v>38</v>
      </c>
      <c r="K7" s="9" t="s">
        <v>38</v>
      </c>
      <c r="L7" s="10">
        <v>0.04</v>
      </c>
      <c r="M7" s="10" t="s">
        <v>46</v>
      </c>
      <c r="N7" s="11">
        <v>57772480</v>
      </c>
      <c r="O7" s="9" t="s">
        <v>39</v>
      </c>
      <c r="P7" s="9">
        <v>0</v>
      </c>
      <c r="Q7" s="9">
        <v>0</v>
      </c>
      <c r="R7" s="12">
        <v>47</v>
      </c>
      <c r="S7" s="9">
        <v>157</v>
      </c>
      <c r="T7" s="9">
        <v>101</v>
      </c>
      <c r="U7" s="9">
        <v>0</v>
      </c>
      <c r="V7" s="9">
        <v>158</v>
      </c>
      <c r="W7" s="11">
        <v>35000000</v>
      </c>
      <c r="X7" s="11">
        <v>13460943</v>
      </c>
      <c r="Y7" s="11">
        <v>48460943</v>
      </c>
      <c r="Z7" s="8" t="s">
        <v>55</v>
      </c>
      <c r="AA7" s="8" t="s">
        <v>56</v>
      </c>
      <c r="AB7" s="13"/>
      <c r="AC7" s="13"/>
      <c r="AD7" s="13"/>
      <c r="AE7" s="13"/>
      <c r="AF7" s="13"/>
      <c r="AG7" s="14"/>
    </row>
    <row r="8" spans="1:33" s="15" customFormat="1" ht="30" customHeight="1" x14ac:dyDescent="0.2">
      <c r="A8" s="8" t="s">
        <v>57</v>
      </c>
      <c r="B8" s="8" t="s">
        <v>58</v>
      </c>
      <c r="C8" s="8" t="s">
        <v>59</v>
      </c>
      <c r="D8" s="8">
        <v>92101</v>
      </c>
      <c r="E8" s="8" t="s">
        <v>59</v>
      </c>
      <c r="F8" s="8" t="s">
        <v>60</v>
      </c>
      <c r="G8" s="8" t="s">
        <v>34</v>
      </c>
      <c r="H8" s="9" t="s">
        <v>35</v>
      </c>
      <c r="I8" s="9" t="s">
        <v>36</v>
      </c>
      <c r="J8" s="9" t="s">
        <v>38</v>
      </c>
      <c r="K8" s="9" t="s">
        <v>46</v>
      </c>
      <c r="L8" s="10">
        <v>0.04</v>
      </c>
      <c r="M8" s="10" t="s">
        <v>46</v>
      </c>
      <c r="N8" s="11">
        <v>59692416</v>
      </c>
      <c r="O8" s="9" t="s">
        <v>39</v>
      </c>
      <c r="P8" s="9">
        <v>42</v>
      </c>
      <c r="Q8" s="9">
        <v>0</v>
      </c>
      <c r="R8" s="12">
        <v>37</v>
      </c>
      <c r="S8" s="9">
        <v>162</v>
      </c>
      <c r="T8" s="9">
        <v>162</v>
      </c>
      <c r="U8" s="9">
        <v>0</v>
      </c>
      <c r="V8" s="9">
        <v>164</v>
      </c>
      <c r="W8" s="11">
        <v>35000000</v>
      </c>
      <c r="X8" s="11">
        <v>10466465</v>
      </c>
      <c r="Y8" s="11">
        <v>45466465</v>
      </c>
      <c r="Z8" s="8" t="s">
        <v>61</v>
      </c>
      <c r="AA8" s="8" t="s">
        <v>37</v>
      </c>
      <c r="AB8" s="13"/>
      <c r="AC8" s="13"/>
      <c r="AD8" s="13"/>
      <c r="AE8" s="13"/>
      <c r="AF8" s="13"/>
      <c r="AG8" s="14"/>
    </row>
    <row r="9" spans="1:33" s="15" customFormat="1" ht="30" customHeight="1" x14ac:dyDescent="0.2">
      <c r="A9" s="8" t="s">
        <v>62</v>
      </c>
      <c r="B9" s="8" t="s">
        <v>62</v>
      </c>
      <c r="C9" s="8" t="s">
        <v>63</v>
      </c>
      <c r="D9" s="8">
        <v>94601</v>
      </c>
      <c r="E9" s="8" t="s">
        <v>64</v>
      </c>
      <c r="F9" s="8" t="s">
        <v>33</v>
      </c>
      <c r="G9" s="8" t="s">
        <v>34</v>
      </c>
      <c r="H9" s="9" t="s">
        <v>35</v>
      </c>
      <c r="I9" s="9" t="s">
        <v>36</v>
      </c>
      <c r="J9" s="9" t="s">
        <v>38</v>
      </c>
      <c r="K9" s="9" t="s">
        <v>46</v>
      </c>
      <c r="L9" s="10">
        <v>0.04</v>
      </c>
      <c r="M9" s="10" t="s">
        <v>46</v>
      </c>
      <c r="N9" s="11">
        <v>47136789</v>
      </c>
      <c r="O9" s="9" t="s">
        <v>39</v>
      </c>
      <c r="P9" s="9">
        <v>0</v>
      </c>
      <c r="Q9" s="9">
        <v>0</v>
      </c>
      <c r="R9" s="12">
        <v>48</v>
      </c>
      <c r="S9" s="9">
        <v>104</v>
      </c>
      <c r="T9" s="9">
        <v>105</v>
      </c>
      <c r="U9" s="9">
        <v>0</v>
      </c>
      <c r="V9" s="9">
        <v>105</v>
      </c>
      <c r="W9" s="11">
        <v>31304044</v>
      </c>
      <c r="X9" s="11">
        <v>13387066</v>
      </c>
      <c r="Y9" s="11">
        <v>44691110</v>
      </c>
      <c r="Z9" s="8" t="s">
        <v>65</v>
      </c>
      <c r="AA9" s="8" t="s">
        <v>66</v>
      </c>
      <c r="AB9" s="13"/>
      <c r="AC9" s="13"/>
      <c r="AD9" s="13"/>
      <c r="AE9" s="13"/>
      <c r="AF9" s="13"/>
      <c r="AG9" s="14"/>
    </row>
    <row r="10" spans="1:33" s="15" customFormat="1" ht="30" customHeight="1" x14ac:dyDescent="0.2">
      <c r="A10" s="8" t="s">
        <v>67</v>
      </c>
      <c r="B10" s="8" t="s">
        <v>68</v>
      </c>
      <c r="C10" s="8" t="s">
        <v>69</v>
      </c>
      <c r="D10" s="8">
        <v>93726</v>
      </c>
      <c r="E10" s="8" t="s">
        <v>69</v>
      </c>
      <c r="F10" s="8" t="s">
        <v>70</v>
      </c>
      <c r="G10" s="8" t="s">
        <v>34</v>
      </c>
      <c r="H10" s="9" t="s">
        <v>71</v>
      </c>
      <c r="I10" s="9" t="s">
        <v>36</v>
      </c>
      <c r="J10" s="9" t="s">
        <v>38</v>
      </c>
      <c r="K10" s="9" t="s">
        <v>38</v>
      </c>
      <c r="L10" s="10">
        <v>0.04</v>
      </c>
      <c r="M10" s="10" t="s">
        <v>38</v>
      </c>
      <c r="N10" s="11">
        <v>34476236</v>
      </c>
      <c r="O10" s="9" t="s">
        <v>39</v>
      </c>
      <c r="P10" s="9">
        <v>0</v>
      </c>
      <c r="Q10" s="9">
        <v>0</v>
      </c>
      <c r="R10" s="12">
        <v>39.334000000000003</v>
      </c>
      <c r="S10" s="9">
        <v>140</v>
      </c>
      <c r="T10" s="9">
        <v>105</v>
      </c>
      <c r="U10" s="9">
        <v>0</v>
      </c>
      <c r="V10" s="9">
        <v>142</v>
      </c>
      <c r="W10" s="11">
        <v>31484181</v>
      </c>
      <c r="X10" s="11">
        <v>13263205</v>
      </c>
      <c r="Y10" s="11">
        <v>44747386</v>
      </c>
      <c r="Z10" s="8" t="s">
        <v>72</v>
      </c>
      <c r="AA10" s="8" t="s">
        <v>73</v>
      </c>
      <c r="AB10" s="13"/>
      <c r="AC10" s="13"/>
      <c r="AD10" s="13"/>
      <c r="AE10" s="13"/>
      <c r="AF10" s="13"/>
      <c r="AG10" s="14"/>
    </row>
    <row r="11" spans="1:33" s="15" customFormat="1" ht="30" customHeight="1" x14ac:dyDescent="0.2">
      <c r="A11" s="8" t="s">
        <v>74</v>
      </c>
      <c r="B11" s="8" t="s">
        <v>75</v>
      </c>
      <c r="C11" s="8" t="s">
        <v>76</v>
      </c>
      <c r="D11" s="8">
        <v>93618</v>
      </c>
      <c r="E11" s="8" t="s">
        <v>77</v>
      </c>
      <c r="F11" s="8" t="s">
        <v>70</v>
      </c>
      <c r="G11" s="8" t="s">
        <v>34</v>
      </c>
      <c r="H11" s="9" t="s">
        <v>78</v>
      </c>
      <c r="I11" s="9" t="s">
        <v>36</v>
      </c>
      <c r="J11" s="9" t="s">
        <v>38</v>
      </c>
      <c r="K11" s="9" t="s">
        <v>46</v>
      </c>
      <c r="L11" s="10">
        <v>0.09</v>
      </c>
      <c r="M11" s="10" t="s">
        <v>38</v>
      </c>
      <c r="N11" s="11">
        <v>15714400</v>
      </c>
      <c r="O11" s="9" t="s">
        <v>79</v>
      </c>
      <c r="P11" s="9">
        <v>0</v>
      </c>
      <c r="Q11" s="9">
        <v>70</v>
      </c>
      <c r="R11" s="12">
        <v>43</v>
      </c>
      <c r="S11" s="9">
        <v>70</v>
      </c>
      <c r="T11" s="9">
        <v>70</v>
      </c>
      <c r="U11" s="9">
        <v>0</v>
      </c>
      <c r="V11" s="9">
        <v>71</v>
      </c>
      <c r="W11" s="11">
        <v>20085583</v>
      </c>
      <c r="X11" s="11">
        <v>10594460</v>
      </c>
      <c r="Y11" s="11">
        <v>30680043</v>
      </c>
      <c r="Z11" s="8" t="s">
        <v>80</v>
      </c>
      <c r="AA11" s="8" t="s">
        <v>37</v>
      </c>
      <c r="AB11" s="13"/>
      <c r="AC11" s="13"/>
      <c r="AD11" s="13"/>
      <c r="AE11" s="13"/>
      <c r="AF11" s="13"/>
      <c r="AG11" s="14"/>
    </row>
    <row r="12" spans="1:33" s="15" customFormat="1" ht="30" customHeight="1" x14ac:dyDescent="0.2">
      <c r="A12" s="8" t="s">
        <v>81</v>
      </c>
      <c r="B12" s="8" t="s">
        <v>82</v>
      </c>
      <c r="C12" s="8" t="s">
        <v>83</v>
      </c>
      <c r="D12" s="8">
        <v>90015</v>
      </c>
      <c r="E12" s="8" t="s">
        <v>83</v>
      </c>
      <c r="F12" s="8" t="s">
        <v>84</v>
      </c>
      <c r="G12" s="8" t="s">
        <v>34</v>
      </c>
      <c r="H12" s="9" t="s">
        <v>35</v>
      </c>
      <c r="I12" s="9" t="s">
        <v>36</v>
      </c>
      <c r="J12" s="9" t="s">
        <v>38</v>
      </c>
      <c r="K12" s="9" t="s">
        <v>46</v>
      </c>
      <c r="L12" s="10">
        <v>0.04</v>
      </c>
      <c r="M12" s="10" t="s">
        <v>38</v>
      </c>
      <c r="N12" s="11">
        <v>26511283</v>
      </c>
      <c r="O12" s="9" t="s">
        <v>39</v>
      </c>
      <c r="P12" s="9">
        <v>0</v>
      </c>
      <c r="Q12" s="9">
        <v>0</v>
      </c>
      <c r="R12" s="12">
        <v>43.334000000000003</v>
      </c>
      <c r="S12" s="9">
        <v>67</v>
      </c>
      <c r="T12" s="9">
        <v>68</v>
      </c>
      <c r="U12" s="9">
        <v>0</v>
      </c>
      <c r="V12" s="9">
        <v>68</v>
      </c>
      <c r="W12" s="11">
        <v>21798067</v>
      </c>
      <c r="X12" s="11">
        <v>12463964</v>
      </c>
      <c r="Y12" s="11">
        <v>34262031</v>
      </c>
      <c r="Z12" s="8" t="s">
        <v>55</v>
      </c>
      <c r="AA12" s="8" t="s">
        <v>85</v>
      </c>
      <c r="AB12" s="13"/>
      <c r="AC12" s="13"/>
      <c r="AD12" s="13"/>
      <c r="AE12" s="13"/>
      <c r="AF12" s="13"/>
      <c r="AG12" s="14"/>
    </row>
    <row r="13" spans="1:33" s="15" customFormat="1" ht="30" customHeight="1" x14ac:dyDescent="0.2">
      <c r="A13" s="8" t="s">
        <v>86</v>
      </c>
      <c r="B13" s="8" t="s">
        <v>87</v>
      </c>
      <c r="C13" s="8" t="s">
        <v>88</v>
      </c>
      <c r="D13" s="8">
        <v>94568</v>
      </c>
      <c r="E13" s="8" t="s">
        <v>64</v>
      </c>
      <c r="F13" s="8" t="s">
        <v>33</v>
      </c>
      <c r="G13" s="8" t="s">
        <v>34</v>
      </c>
      <c r="H13" s="9" t="s">
        <v>35</v>
      </c>
      <c r="I13" s="9" t="s">
        <v>36</v>
      </c>
      <c r="J13" s="9" t="s">
        <v>38</v>
      </c>
      <c r="K13" s="9" t="s">
        <v>38</v>
      </c>
      <c r="L13" s="10">
        <v>0.04</v>
      </c>
      <c r="M13" s="10" t="s">
        <v>38</v>
      </c>
      <c r="N13" s="11">
        <v>39285761</v>
      </c>
      <c r="O13" s="9" t="s">
        <v>39</v>
      </c>
      <c r="P13" s="9">
        <v>10</v>
      </c>
      <c r="Q13" s="9">
        <v>0</v>
      </c>
      <c r="R13" s="12">
        <v>41.334000000000003</v>
      </c>
      <c r="S13" s="9">
        <v>85</v>
      </c>
      <c r="T13" s="9">
        <v>86</v>
      </c>
      <c r="U13" s="9">
        <v>0</v>
      </c>
      <c r="V13" s="9">
        <v>86</v>
      </c>
      <c r="W13" s="11">
        <v>25531000</v>
      </c>
      <c r="X13" s="11">
        <v>14716685</v>
      </c>
      <c r="Y13" s="11">
        <v>40247685</v>
      </c>
      <c r="Z13" s="8" t="s">
        <v>89</v>
      </c>
      <c r="AA13" s="8" t="s">
        <v>90</v>
      </c>
      <c r="AB13" s="13"/>
      <c r="AC13" s="13"/>
      <c r="AD13" s="13"/>
      <c r="AE13" s="13"/>
      <c r="AF13" s="13"/>
      <c r="AG13" s="14"/>
    </row>
    <row r="14" spans="1:33" s="15" customFormat="1" ht="30" customHeight="1" x14ac:dyDescent="0.2">
      <c r="A14" s="8" t="s">
        <v>91</v>
      </c>
      <c r="B14" s="8" t="s">
        <v>92</v>
      </c>
      <c r="C14" s="8" t="s">
        <v>93</v>
      </c>
      <c r="D14" s="8">
        <v>93021</v>
      </c>
      <c r="E14" s="8" t="s">
        <v>94</v>
      </c>
      <c r="F14" s="8" t="s">
        <v>95</v>
      </c>
      <c r="G14" s="8" t="s">
        <v>34</v>
      </c>
      <c r="H14" s="9" t="s">
        <v>71</v>
      </c>
      <c r="I14" s="9" t="s">
        <v>36</v>
      </c>
      <c r="J14" s="9" t="s">
        <v>38</v>
      </c>
      <c r="K14" s="9" t="s">
        <v>38</v>
      </c>
      <c r="L14" s="10">
        <v>0.04</v>
      </c>
      <c r="M14" s="10" t="s">
        <v>46</v>
      </c>
      <c r="N14" s="11">
        <v>48703386</v>
      </c>
      <c r="O14" s="9" t="s">
        <v>39</v>
      </c>
      <c r="P14" s="9">
        <v>0</v>
      </c>
      <c r="Q14" s="9">
        <v>0</v>
      </c>
      <c r="R14" s="12">
        <v>24.5</v>
      </c>
      <c r="S14" s="9">
        <v>94</v>
      </c>
      <c r="T14" s="9">
        <v>94</v>
      </c>
      <c r="U14" s="9">
        <v>0</v>
      </c>
      <c r="V14" s="9">
        <v>95</v>
      </c>
      <c r="W14" s="11">
        <v>31852079</v>
      </c>
      <c r="X14" s="11">
        <v>11785360</v>
      </c>
      <c r="Y14" s="11">
        <v>43637439</v>
      </c>
      <c r="Z14" s="8" t="s">
        <v>96</v>
      </c>
      <c r="AA14" s="8" t="s">
        <v>37</v>
      </c>
      <c r="AB14" s="13"/>
      <c r="AC14" s="13"/>
      <c r="AD14" s="13"/>
      <c r="AE14" s="13"/>
      <c r="AF14" s="13"/>
      <c r="AG14" s="14"/>
    </row>
    <row r="15" spans="1:33" s="15" customFormat="1" ht="82.5" customHeight="1" x14ac:dyDescent="0.2">
      <c r="A15" s="8" t="s">
        <v>97</v>
      </c>
      <c r="B15" s="8" t="s">
        <v>98</v>
      </c>
      <c r="C15" s="8" t="s">
        <v>99</v>
      </c>
      <c r="D15" s="8">
        <v>92025</v>
      </c>
      <c r="E15" s="8" t="s">
        <v>59</v>
      </c>
      <c r="F15" s="8" t="s">
        <v>60</v>
      </c>
      <c r="G15" s="8" t="s">
        <v>34</v>
      </c>
      <c r="H15" s="9" t="s">
        <v>71</v>
      </c>
      <c r="I15" s="9" t="s">
        <v>36</v>
      </c>
      <c r="J15" s="9" t="s">
        <v>38</v>
      </c>
      <c r="K15" s="9" t="s">
        <v>38</v>
      </c>
      <c r="L15" s="10">
        <v>0.04</v>
      </c>
      <c r="M15" s="10" t="s">
        <v>46</v>
      </c>
      <c r="N15" s="11">
        <v>48300713</v>
      </c>
      <c r="O15" s="9" t="s">
        <v>39</v>
      </c>
      <c r="P15" s="9">
        <v>0</v>
      </c>
      <c r="Q15" s="9">
        <v>0</v>
      </c>
      <c r="R15" s="12">
        <v>34.5</v>
      </c>
      <c r="S15" s="9">
        <v>178</v>
      </c>
      <c r="T15" s="9">
        <v>165</v>
      </c>
      <c r="U15" s="9">
        <v>0</v>
      </c>
      <c r="V15" s="9">
        <v>180</v>
      </c>
      <c r="W15" s="11">
        <v>30000000</v>
      </c>
      <c r="X15" s="11">
        <v>11865550</v>
      </c>
      <c r="Y15" s="11">
        <v>41865550</v>
      </c>
      <c r="Z15" s="8" t="s">
        <v>100</v>
      </c>
      <c r="AA15" s="8" t="s">
        <v>37</v>
      </c>
      <c r="AB15" s="13"/>
      <c r="AC15" s="13"/>
      <c r="AD15" s="13"/>
      <c r="AE15" s="13"/>
      <c r="AF15" s="13"/>
      <c r="AG15" s="14"/>
    </row>
    <row r="16" spans="1:33" s="15" customFormat="1" ht="30" customHeight="1" x14ac:dyDescent="0.2">
      <c r="A16" s="8" t="s">
        <v>101</v>
      </c>
      <c r="B16" s="8" t="s">
        <v>102</v>
      </c>
      <c r="C16" s="8" t="s">
        <v>103</v>
      </c>
      <c r="D16" s="8">
        <v>94578</v>
      </c>
      <c r="E16" s="8" t="s">
        <v>64</v>
      </c>
      <c r="F16" s="8" t="s">
        <v>33</v>
      </c>
      <c r="G16" s="8" t="s">
        <v>34</v>
      </c>
      <c r="H16" s="9" t="s">
        <v>35</v>
      </c>
      <c r="I16" s="9" t="s">
        <v>36</v>
      </c>
      <c r="J16" s="9" t="s">
        <v>38</v>
      </c>
      <c r="K16" s="9" t="s">
        <v>38</v>
      </c>
      <c r="L16" s="10">
        <v>0.04</v>
      </c>
      <c r="M16" s="10" t="s">
        <v>46</v>
      </c>
      <c r="N16" s="11">
        <v>61888587</v>
      </c>
      <c r="O16" s="9" t="s">
        <v>39</v>
      </c>
      <c r="P16" s="9">
        <v>0</v>
      </c>
      <c r="Q16" s="9">
        <v>0</v>
      </c>
      <c r="R16" s="12">
        <v>40.834000000000003</v>
      </c>
      <c r="S16" s="9">
        <v>226</v>
      </c>
      <c r="T16" s="9">
        <v>226</v>
      </c>
      <c r="U16" s="9">
        <v>0</v>
      </c>
      <c r="V16" s="9">
        <v>228</v>
      </c>
      <c r="W16" s="11">
        <v>33100000</v>
      </c>
      <c r="X16" s="11">
        <v>10124580</v>
      </c>
      <c r="Y16" s="11">
        <v>43224580</v>
      </c>
      <c r="Z16" s="8" t="s">
        <v>104</v>
      </c>
      <c r="AA16" s="8" t="s">
        <v>105</v>
      </c>
      <c r="AB16" s="13"/>
      <c r="AC16" s="13"/>
      <c r="AD16" s="13"/>
      <c r="AE16" s="13"/>
      <c r="AF16" s="13"/>
      <c r="AG16" s="14"/>
    </row>
    <row r="17" spans="1:33" s="15" customFormat="1" ht="30" customHeight="1" x14ac:dyDescent="0.2">
      <c r="A17" s="8" t="s">
        <v>106</v>
      </c>
      <c r="B17" s="8" t="s">
        <v>107</v>
      </c>
      <c r="C17" s="8" t="s">
        <v>108</v>
      </c>
      <c r="D17" s="8">
        <v>91910</v>
      </c>
      <c r="E17" s="8" t="s">
        <v>59</v>
      </c>
      <c r="F17" s="8" t="s">
        <v>60</v>
      </c>
      <c r="G17" s="8" t="s">
        <v>34</v>
      </c>
      <c r="H17" s="9" t="s">
        <v>35</v>
      </c>
      <c r="I17" s="9" t="s">
        <v>36</v>
      </c>
      <c r="J17" s="9" t="s">
        <v>38</v>
      </c>
      <c r="K17" s="9" t="s">
        <v>46</v>
      </c>
      <c r="L17" s="10">
        <v>0.04</v>
      </c>
      <c r="M17" s="10" t="s">
        <v>38</v>
      </c>
      <c r="N17" s="11">
        <v>25271616</v>
      </c>
      <c r="O17" s="9" t="s">
        <v>39</v>
      </c>
      <c r="P17" s="9">
        <v>0</v>
      </c>
      <c r="Q17" s="9">
        <v>0</v>
      </c>
      <c r="R17" s="12">
        <v>46.667000000000002</v>
      </c>
      <c r="S17" s="9">
        <v>100</v>
      </c>
      <c r="T17" s="9">
        <v>100</v>
      </c>
      <c r="U17" s="9">
        <v>0</v>
      </c>
      <c r="V17" s="9">
        <v>101</v>
      </c>
      <c r="W17" s="11">
        <v>27000000</v>
      </c>
      <c r="X17" s="11">
        <v>14551346</v>
      </c>
      <c r="Y17" s="11">
        <v>41551346</v>
      </c>
      <c r="Z17" s="8" t="s">
        <v>109</v>
      </c>
      <c r="AA17" s="8" t="s">
        <v>37</v>
      </c>
      <c r="AB17" s="13"/>
      <c r="AC17" s="13"/>
      <c r="AD17" s="13"/>
      <c r="AE17" s="13"/>
      <c r="AF17" s="13"/>
      <c r="AG17" s="14"/>
    </row>
    <row r="18" spans="1:33" s="15" customFormat="1" ht="30" customHeight="1" x14ac:dyDescent="0.2">
      <c r="A18" s="8" t="s">
        <v>110</v>
      </c>
      <c r="B18" s="8" t="s">
        <v>111</v>
      </c>
      <c r="C18" s="8" t="s">
        <v>112</v>
      </c>
      <c r="D18" s="8">
        <v>95425</v>
      </c>
      <c r="E18" s="8" t="s">
        <v>113</v>
      </c>
      <c r="F18" s="8" t="s">
        <v>33</v>
      </c>
      <c r="G18" s="8" t="s">
        <v>34</v>
      </c>
      <c r="H18" s="9" t="s">
        <v>78</v>
      </c>
      <c r="I18" s="9" t="s">
        <v>36</v>
      </c>
      <c r="J18" s="9" t="s">
        <v>46</v>
      </c>
      <c r="K18" s="9" t="s">
        <v>46</v>
      </c>
      <c r="L18" s="10">
        <v>0.09</v>
      </c>
      <c r="M18" s="10" t="s">
        <v>38</v>
      </c>
      <c r="N18" s="11">
        <v>18997467</v>
      </c>
      <c r="O18" s="9" t="s">
        <v>79</v>
      </c>
      <c r="P18" s="9">
        <v>26</v>
      </c>
      <c r="Q18" s="9">
        <v>0</v>
      </c>
      <c r="R18" s="12">
        <v>36.5</v>
      </c>
      <c r="S18" s="9">
        <v>38</v>
      </c>
      <c r="T18" s="9">
        <v>38</v>
      </c>
      <c r="U18" s="9">
        <v>0</v>
      </c>
      <c r="V18" s="9">
        <v>53</v>
      </c>
      <c r="W18" s="11">
        <v>14042610</v>
      </c>
      <c r="X18" s="11">
        <v>17168110</v>
      </c>
      <c r="Y18" s="11">
        <v>31210720</v>
      </c>
      <c r="Z18" s="8" t="s">
        <v>114</v>
      </c>
      <c r="AA18" s="8" t="s">
        <v>37</v>
      </c>
      <c r="AB18" s="13"/>
      <c r="AC18" s="13"/>
      <c r="AD18" s="13"/>
      <c r="AE18" s="13"/>
      <c r="AF18" s="13"/>
      <c r="AG18" s="14"/>
    </row>
    <row r="19" spans="1:33" s="15" customFormat="1" ht="30" customHeight="1" x14ac:dyDescent="0.2">
      <c r="A19" s="8" t="s">
        <v>115</v>
      </c>
      <c r="B19" s="8" t="s">
        <v>116</v>
      </c>
      <c r="C19" s="8" t="s">
        <v>44</v>
      </c>
      <c r="D19" s="8">
        <v>95123</v>
      </c>
      <c r="E19" s="8" t="s">
        <v>45</v>
      </c>
      <c r="F19" s="8" t="s">
        <v>33</v>
      </c>
      <c r="G19" s="8" t="s">
        <v>34</v>
      </c>
      <c r="H19" s="9" t="s">
        <v>35</v>
      </c>
      <c r="I19" s="9" t="s">
        <v>36</v>
      </c>
      <c r="J19" s="9" t="s">
        <v>38</v>
      </c>
      <c r="K19" s="9" t="s">
        <v>38</v>
      </c>
      <c r="L19" s="10">
        <v>0.04</v>
      </c>
      <c r="M19" s="10" t="s">
        <v>46</v>
      </c>
      <c r="N19" s="11">
        <v>43587898</v>
      </c>
      <c r="O19" s="9" t="s">
        <v>39</v>
      </c>
      <c r="P19" s="9">
        <v>0</v>
      </c>
      <c r="Q19" s="9">
        <v>0</v>
      </c>
      <c r="R19" s="12">
        <v>39.667000000000002</v>
      </c>
      <c r="S19" s="9">
        <v>88</v>
      </c>
      <c r="T19" s="9">
        <v>88</v>
      </c>
      <c r="U19" s="9">
        <v>0</v>
      </c>
      <c r="V19" s="9">
        <v>89</v>
      </c>
      <c r="W19" s="11">
        <v>30504000</v>
      </c>
      <c r="X19" s="11">
        <v>10858040</v>
      </c>
      <c r="Y19" s="11">
        <v>41362040</v>
      </c>
      <c r="Z19" s="8" t="s">
        <v>117</v>
      </c>
      <c r="AA19" s="8" t="s">
        <v>37</v>
      </c>
      <c r="AB19" s="13"/>
      <c r="AC19" s="13"/>
      <c r="AD19" s="13"/>
      <c r="AE19" s="13"/>
      <c r="AF19" s="13"/>
      <c r="AG19" s="14"/>
    </row>
    <row r="20" spans="1:33" s="15" customFormat="1" ht="30" customHeight="1" x14ac:dyDescent="0.2">
      <c r="A20" s="8" t="s">
        <v>118</v>
      </c>
      <c r="B20" s="8" t="s">
        <v>119</v>
      </c>
      <c r="C20" s="8" t="s">
        <v>120</v>
      </c>
      <c r="D20" s="8">
        <v>91101</v>
      </c>
      <c r="E20" s="8" t="s">
        <v>83</v>
      </c>
      <c r="F20" s="8" t="s">
        <v>84</v>
      </c>
      <c r="G20" s="8" t="s">
        <v>34</v>
      </c>
      <c r="H20" s="9" t="s">
        <v>71</v>
      </c>
      <c r="I20" s="9" t="s">
        <v>121</v>
      </c>
      <c r="J20" s="9" t="s">
        <v>38</v>
      </c>
      <c r="K20" s="9" t="s">
        <v>38</v>
      </c>
      <c r="L20" s="10" t="s">
        <v>122</v>
      </c>
      <c r="M20" s="10" t="s">
        <v>38</v>
      </c>
      <c r="N20" s="11">
        <v>0</v>
      </c>
      <c r="O20" s="9" t="s">
        <v>39</v>
      </c>
      <c r="P20" s="9">
        <v>0</v>
      </c>
      <c r="Q20" s="9">
        <v>0</v>
      </c>
      <c r="R20" s="12">
        <v>40</v>
      </c>
      <c r="S20" s="9">
        <v>0</v>
      </c>
      <c r="T20" s="9">
        <v>0</v>
      </c>
      <c r="U20" s="9">
        <v>60</v>
      </c>
      <c r="V20" s="9">
        <v>60</v>
      </c>
      <c r="W20" s="11">
        <v>18154055</v>
      </c>
      <c r="X20" s="11">
        <v>14984211</v>
      </c>
      <c r="Y20" s="11">
        <v>33138266</v>
      </c>
      <c r="Z20" s="8" t="s">
        <v>123</v>
      </c>
      <c r="AA20" s="8" t="s">
        <v>124</v>
      </c>
      <c r="AB20" s="13"/>
      <c r="AC20" s="13"/>
      <c r="AD20" s="13"/>
      <c r="AE20" s="13"/>
      <c r="AF20" s="13"/>
      <c r="AG20" s="14"/>
    </row>
    <row r="21" spans="1:33" ht="30" customHeight="1" x14ac:dyDescent="0.25">
      <c r="A21" s="8" t="s">
        <v>125</v>
      </c>
      <c r="B21" s="8" t="s">
        <v>126</v>
      </c>
      <c r="C21" s="8" t="s">
        <v>127</v>
      </c>
      <c r="D21" s="8">
        <v>96003</v>
      </c>
      <c r="E21" s="8" t="s">
        <v>128</v>
      </c>
      <c r="F21" s="8" t="s">
        <v>129</v>
      </c>
      <c r="G21" s="8" t="s">
        <v>34</v>
      </c>
      <c r="H21" s="9" t="s">
        <v>71</v>
      </c>
      <c r="I21" s="9" t="s">
        <v>36</v>
      </c>
      <c r="J21" s="9" t="s">
        <v>38</v>
      </c>
      <c r="K21" s="9" t="s">
        <v>38</v>
      </c>
      <c r="L21" s="10">
        <v>0.04</v>
      </c>
      <c r="M21" s="10" t="s">
        <v>38</v>
      </c>
      <c r="N21" s="11">
        <v>47462460</v>
      </c>
      <c r="O21" s="9" t="s">
        <v>39</v>
      </c>
      <c r="P21" s="9">
        <v>0</v>
      </c>
      <c r="Q21" s="9">
        <v>0</v>
      </c>
      <c r="R21" s="12">
        <v>37</v>
      </c>
      <c r="S21" s="9">
        <v>146</v>
      </c>
      <c r="T21" s="9">
        <v>148</v>
      </c>
      <c r="U21" s="9">
        <v>0</v>
      </c>
      <c r="V21" s="9">
        <v>148</v>
      </c>
      <c r="W21" s="11">
        <v>35000000</v>
      </c>
      <c r="X21" s="11">
        <v>9300000</v>
      </c>
      <c r="Y21" s="11">
        <v>44300000</v>
      </c>
      <c r="Z21" s="8" t="s">
        <v>130</v>
      </c>
      <c r="AA21" s="8" t="s">
        <v>131</v>
      </c>
    </row>
    <row r="22" spans="1:33" s="15" customFormat="1" ht="30" customHeight="1" x14ac:dyDescent="0.2">
      <c r="A22" s="8" t="s">
        <v>132</v>
      </c>
      <c r="B22" s="8" t="s">
        <v>133</v>
      </c>
      <c r="C22" s="8" t="s">
        <v>134</v>
      </c>
      <c r="D22" s="8">
        <v>94806</v>
      </c>
      <c r="E22" s="8" t="s">
        <v>135</v>
      </c>
      <c r="F22" s="8" t="s">
        <v>33</v>
      </c>
      <c r="G22" s="8" t="s">
        <v>34</v>
      </c>
      <c r="H22" s="9" t="s">
        <v>71</v>
      </c>
      <c r="I22" s="9" t="s">
        <v>36</v>
      </c>
      <c r="J22" s="9" t="s">
        <v>38</v>
      </c>
      <c r="K22" s="9" t="s">
        <v>46</v>
      </c>
      <c r="L22" s="10">
        <v>0.04</v>
      </c>
      <c r="M22" s="10" t="s">
        <v>38</v>
      </c>
      <c r="N22" s="11">
        <v>22740857</v>
      </c>
      <c r="O22" s="9" t="s">
        <v>39</v>
      </c>
      <c r="P22" s="9">
        <v>0</v>
      </c>
      <c r="Q22" s="9">
        <v>0</v>
      </c>
      <c r="R22" s="12">
        <v>39.5</v>
      </c>
      <c r="S22" s="9">
        <v>90</v>
      </c>
      <c r="T22" s="9">
        <v>90</v>
      </c>
      <c r="U22" s="9">
        <v>0</v>
      </c>
      <c r="V22" s="9">
        <v>91</v>
      </c>
      <c r="W22" s="11">
        <v>19500000</v>
      </c>
      <c r="X22" s="11">
        <v>9327600</v>
      </c>
      <c r="Y22" s="11">
        <v>28827600</v>
      </c>
      <c r="Z22" s="8" t="s">
        <v>136</v>
      </c>
      <c r="AA22" s="8" t="s">
        <v>137</v>
      </c>
      <c r="AB22" s="13"/>
      <c r="AC22" s="13"/>
      <c r="AD22" s="13"/>
      <c r="AE22" s="13"/>
      <c r="AF22" s="13"/>
      <c r="AG22" s="14"/>
    </row>
    <row r="23" spans="1:33" s="15" customFormat="1" ht="30" customHeight="1" x14ac:dyDescent="0.2">
      <c r="A23" s="8" t="s">
        <v>138</v>
      </c>
      <c r="B23" s="8" t="s">
        <v>139</v>
      </c>
      <c r="C23" s="8" t="s">
        <v>140</v>
      </c>
      <c r="D23" s="8">
        <v>94530</v>
      </c>
      <c r="E23" s="8" t="s">
        <v>135</v>
      </c>
      <c r="F23" s="8" t="s">
        <v>33</v>
      </c>
      <c r="G23" s="8" t="s">
        <v>34</v>
      </c>
      <c r="H23" s="9" t="s">
        <v>35</v>
      </c>
      <c r="I23" s="9" t="s">
        <v>36</v>
      </c>
      <c r="J23" s="9" t="s">
        <v>38</v>
      </c>
      <c r="K23" s="9" t="s">
        <v>38</v>
      </c>
      <c r="L23" s="10">
        <v>0.04</v>
      </c>
      <c r="M23" s="10" t="s">
        <v>46</v>
      </c>
      <c r="N23" s="11">
        <v>38970643</v>
      </c>
      <c r="O23" s="9" t="s">
        <v>39</v>
      </c>
      <c r="P23" s="9">
        <v>0</v>
      </c>
      <c r="Q23" s="9">
        <v>0</v>
      </c>
      <c r="R23" s="12">
        <v>45</v>
      </c>
      <c r="S23" s="9">
        <v>83</v>
      </c>
      <c r="T23" s="9">
        <v>84</v>
      </c>
      <c r="U23" s="9">
        <v>0</v>
      </c>
      <c r="V23" s="9">
        <v>84</v>
      </c>
      <c r="W23" s="11">
        <v>24850000</v>
      </c>
      <c r="X23" s="11">
        <v>15351308</v>
      </c>
      <c r="Y23" s="11">
        <v>40201308</v>
      </c>
      <c r="Z23" s="8" t="s">
        <v>55</v>
      </c>
      <c r="AA23" s="8" t="s">
        <v>141</v>
      </c>
      <c r="AB23" s="13"/>
      <c r="AC23" s="13"/>
      <c r="AD23" s="13"/>
      <c r="AE23" s="13"/>
      <c r="AF23" s="13"/>
      <c r="AG23" s="14"/>
    </row>
    <row r="24" spans="1:33" s="15" customFormat="1" ht="30" customHeight="1" x14ac:dyDescent="0.2">
      <c r="A24" s="8" t="s">
        <v>142</v>
      </c>
      <c r="B24" s="8" t="s">
        <v>143</v>
      </c>
      <c r="C24" s="8" t="s">
        <v>144</v>
      </c>
      <c r="D24" s="8">
        <v>95822</v>
      </c>
      <c r="E24" s="8" t="s">
        <v>144</v>
      </c>
      <c r="F24" s="8" t="s">
        <v>145</v>
      </c>
      <c r="G24" s="8" t="s">
        <v>34</v>
      </c>
      <c r="H24" s="9" t="s">
        <v>35</v>
      </c>
      <c r="I24" s="9" t="s">
        <v>36</v>
      </c>
      <c r="J24" s="9" t="s">
        <v>38</v>
      </c>
      <c r="K24" s="9" t="s">
        <v>38</v>
      </c>
      <c r="L24" s="10">
        <v>0.04</v>
      </c>
      <c r="M24" s="10" t="s">
        <v>38</v>
      </c>
      <c r="N24" s="11">
        <v>28827840</v>
      </c>
      <c r="O24" s="9" t="s">
        <v>39</v>
      </c>
      <c r="P24" s="9">
        <v>0</v>
      </c>
      <c r="Q24" s="9">
        <v>0</v>
      </c>
      <c r="R24" s="12">
        <v>42</v>
      </c>
      <c r="S24" s="9">
        <v>121</v>
      </c>
      <c r="T24" s="9">
        <v>121</v>
      </c>
      <c r="U24" s="9">
        <v>0</v>
      </c>
      <c r="V24" s="9">
        <v>122</v>
      </c>
      <c r="W24" s="11">
        <v>34639347</v>
      </c>
      <c r="X24" s="11">
        <v>14633200</v>
      </c>
      <c r="Y24" s="11">
        <v>49272547</v>
      </c>
      <c r="Z24" s="8" t="s">
        <v>146</v>
      </c>
      <c r="AA24" s="8" t="s">
        <v>37</v>
      </c>
      <c r="AB24" s="13"/>
      <c r="AC24" s="13"/>
      <c r="AD24" s="13"/>
      <c r="AE24" s="13"/>
      <c r="AF24" s="13"/>
      <c r="AG24" s="14"/>
    </row>
    <row r="25" spans="1:33" s="15" customFormat="1" ht="30" customHeight="1" x14ac:dyDescent="0.2">
      <c r="A25" s="8" t="s">
        <v>147</v>
      </c>
      <c r="B25" s="8" t="s">
        <v>148</v>
      </c>
      <c r="C25" s="8" t="s">
        <v>83</v>
      </c>
      <c r="D25" s="8">
        <v>90004</v>
      </c>
      <c r="E25" s="8" t="s">
        <v>83</v>
      </c>
      <c r="F25" s="8" t="s">
        <v>84</v>
      </c>
      <c r="G25" s="8" t="s">
        <v>34</v>
      </c>
      <c r="H25" s="9" t="s">
        <v>35</v>
      </c>
      <c r="I25" s="9" t="s">
        <v>36</v>
      </c>
      <c r="J25" s="9" t="s">
        <v>38</v>
      </c>
      <c r="K25" s="9" t="s">
        <v>46</v>
      </c>
      <c r="L25" s="10">
        <v>0.04</v>
      </c>
      <c r="M25" s="10" t="s">
        <v>46</v>
      </c>
      <c r="N25" s="11">
        <v>33511811</v>
      </c>
      <c r="O25" s="9" t="s">
        <v>39</v>
      </c>
      <c r="P25" s="9">
        <v>0</v>
      </c>
      <c r="Q25" s="9">
        <v>0</v>
      </c>
      <c r="R25" s="12">
        <v>42.5</v>
      </c>
      <c r="S25" s="9">
        <v>112</v>
      </c>
      <c r="T25" s="9">
        <v>113</v>
      </c>
      <c r="U25" s="9">
        <v>0</v>
      </c>
      <c r="V25" s="9">
        <v>113</v>
      </c>
      <c r="W25" s="11">
        <v>29350000</v>
      </c>
      <c r="X25" s="11">
        <v>16259209</v>
      </c>
      <c r="Y25" s="11">
        <v>45609209</v>
      </c>
      <c r="Z25" s="8" t="s">
        <v>149</v>
      </c>
      <c r="AA25" s="8" t="s">
        <v>37</v>
      </c>
      <c r="AB25" s="13"/>
      <c r="AC25" s="13"/>
      <c r="AD25" s="13"/>
      <c r="AE25" s="13"/>
      <c r="AF25" s="13"/>
      <c r="AG25" s="14"/>
    </row>
    <row r="26" spans="1:33" s="15" customFormat="1" ht="60" customHeight="1" x14ac:dyDescent="0.2">
      <c r="A26" s="8" t="s">
        <v>150</v>
      </c>
      <c r="B26" s="8" t="s">
        <v>151</v>
      </c>
      <c r="C26" s="8" t="s">
        <v>152</v>
      </c>
      <c r="D26" s="8">
        <v>95035</v>
      </c>
      <c r="E26" s="8" t="s">
        <v>45</v>
      </c>
      <c r="F26" s="8" t="s">
        <v>33</v>
      </c>
      <c r="G26" s="8" t="s">
        <v>34</v>
      </c>
      <c r="H26" s="9" t="s">
        <v>35</v>
      </c>
      <c r="I26" s="9" t="s">
        <v>36</v>
      </c>
      <c r="J26" s="9" t="s">
        <v>38</v>
      </c>
      <c r="K26" s="9" t="s">
        <v>38</v>
      </c>
      <c r="L26" s="10">
        <v>0.04</v>
      </c>
      <c r="M26" s="10" t="s">
        <v>46</v>
      </c>
      <c r="N26" s="11">
        <v>68926704</v>
      </c>
      <c r="O26" s="9" t="s">
        <v>39</v>
      </c>
      <c r="P26" s="9">
        <v>0</v>
      </c>
      <c r="Q26" s="9">
        <v>0</v>
      </c>
      <c r="R26" s="12">
        <v>38.334000000000003</v>
      </c>
      <c r="S26" s="9">
        <v>148</v>
      </c>
      <c r="T26" s="9">
        <v>149</v>
      </c>
      <c r="U26" s="9">
        <v>0</v>
      </c>
      <c r="V26" s="9">
        <v>149</v>
      </c>
      <c r="W26" s="11">
        <v>35000000</v>
      </c>
      <c r="X26" s="11">
        <v>10607009</v>
      </c>
      <c r="Y26" s="11">
        <v>45607009</v>
      </c>
      <c r="Z26" s="8" t="s">
        <v>153</v>
      </c>
      <c r="AA26" s="8" t="s">
        <v>37</v>
      </c>
      <c r="AB26" s="13"/>
      <c r="AC26" s="13"/>
      <c r="AD26" s="13"/>
      <c r="AE26" s="13"/>
      <c r="AF26" s="13"/>
      <c r="AG26" s="14"/>
    </row>
    <row r="27" spans="1:33" s="15" customFormat="1" ht="30" customHeight="1" x14ac:dyDescent="0.2">
      <c r="A27" s="8" t="s">
        <v>154</v>
      </c>
      <c r="B27" s="8" t="s">
        <v>155</v>
      </c>
      <c r="C27" s="8" t="s">
        <v>156</v>
      </c>
      <c r="D27" s="8">
        <v>93454</v>
      </c>
      <c r="E27" s="8" t="s">
        <v>157</v>
      </c>
      <c r="F27" s="8" t="s">
        <v>95</v>
      </c>
      <c r="G27" s="8" t="s">
        <v>34</v>
      </c>
      <c r="H27" s="9" t="s">
        <v>71</v>
      </c>
      <c r="I27" s="9" t="s">
        <v>36</v>
      </c>
      <c r="J27" s="9" t="s">
        <v>38</v>
      </c>
      <c r="K27" s="9" t="s">
        <v>38</v>
      </c>
      <c r="L27" s="10">
        <v>0.04</v>
      </c>
      <c r="M27" s="10" t="s">
        <v>38</v>
      </c>
      <c r="N27" s="11">
        <v>15569862</v>
      </c>
      <c r="O27" s="9" t="s">
        <v>39</v>
      </c>
      <c r="P27" s="9">
        <v>0</v>
      </c>
      <c r="Q27" s="9">
        <v>0</v>
      </c>
      <c r="R27" s="12">
        <v>40.667000000000002</v>
      </c>
      <c r="S27" s="9">
        <v>78</v>
      </c>
      <c r="T27" s="9">
        <v>26</v>
      </c>
      <c r="U27" s="9">
        <v>0</v>
      </c>
      <c r="V27" s="9">
        <v>79</v>
      </c>
      <c r="W27" s="11">
        <v>9599318</v>
      </c>
      <c r="X27" s="11">
        <v>9496996</v>
      </c>
      <c r="Y27" s="11">
        <v>19096314</v>
      </c>
      <c r="Z27" s="8" t="s">
        <v>158</v>
      </c>
      <c r="AA27" s="8" t="s">
        <v>37</v>
      </c>
      <c r="AB27" s="13"/>
      <c r="AC27" s="13"/>
      <c r="AD27" s="13"/>
      <c r="AE27" s="13"/>
      <c r="AF27" s="13"/>
      <c r="AG27" s="14"/>
    </row>
    <row r="28" spans="1:33" s="15" customFormat="1" ht="57" customHeight="1" x14ac:dyDescent="0.2">
      <c r="A28" s="8" t="s">
        <v>159</v>
      </c>
      <c r="B28" s="8" t="s">
        <v>160</v>
      </c>
      <c r="C28" s="8" t="s">
        <v>161</v>
      </c>
      <c r="D28" s="8">
        <v>94559</v>
      </c>
      <c r="E28" s="8" t="s">
        <v>162</v>
      </c>
      <c r="F28" s="8" t="s">
        <v>33</v>
      </c>
      <c r="G28" s="8" t="s">
        <v>34</v>
      </c>
      <c r="H28" s="9" t="s">
        <v>78</v>
      </c>
      <c r="I28" s="9" t="s">
        <v>36</v>
      </c>
      <c r="J28" s="9" t="s">
        <v>38</v>
      </c>
      <c r="K28" s="9" t="s">
        <v>38</v>
      </c>
      <c r="L28" s="10">
        <v>0.04</v>
      </c>
      <c r="M28" s="10" t="s">
        <v>38</v>
      </c>
      <c r="N28" s="11">
        <v>19347377</v>
      </c>
      <c r="O28" s="9" t="s">
        <v>79</v>
      </c>
      <c r="P28" s="9">
        <v>28</v>
      </c>
      <c r="Q28" s="9">
        <v>0</v>
      </c>
      <c r="R28" s="12">
        <v>43.5</v>
      </c>
      <c r="S28" s="9">
        <v>107</v>
      </c>
      <c r="T28" s="9">
        <v>107</v>
      </c>
      <c r="U28" s="9">
        <v>0</v>
      </c>
      <c r="V28" s="9">
        <v>108</v>
      </c>
      <c r="W28" s="11">
        <v>32522000</v>
      </c>
      <c r="X28" s="11">
        <v>15000000</v>
      </c>
      <c r="Y28" s="11">
        <v>47522000</v>
      </c>
      <c r="Z28" s="8" t="s">
        <v>163</v>
      </c>
      <c r="AA28" s="8" t="s">
        <v>164</v>
      </c>
      <c r="AB28" s="13"/>
      <c r="AC28" s="13"/>
      <c r="AD28" s="13"/>
      <c r="AE28" s="13"/>
      <c r="AF28" s="13"/>
      <c r="AG28" s="14"/>
    </row>
    <row r="29" spans="1:33" s="15" customFormat="1" ht="30" customHeight="1" x14ac:dyDescent="0.2">
      <c r="A29" s="8" t="s">
        <v>165</v>
      </c>
      <c r="B29" s="8" t="s">
        <v>166</v>
      </c>
      <c r="C29" s="8" t="s">
        <v>167</v>
      </c>
      <c r="D29" s="8">
        <v>96150</v>
      </c>
      <c r="E29" s="8" t="s">
        <v>168</v>
      </c>
      <c r="F29" s="8" t="s">
        <v>145</v>
      </c>
      <c r="G29" s="8" t="s">
        <v>34</v>
      </c>
      <c r="H29" s="9" t="s">
        <v>78</v>
      </c>
      <c r="I29" s="9" t="s">
        <v>36</v>
      </c>
      <c r="J29" s="9" t="s">
        <v>38</v>
      </c>
      <c r="K29" s="9" t="s">
        <v>38</v>
      </c>
      <c r="L29" s="10">
        <v>0.04</v>
      </c>
      <c r="M29" s="10" t="s">
        <v>46</v>
      </c>
      <c r="N29" s="11">
        <v>32254170</v>
      </c>
      <c r="O29" s="9" t="s">
        <v>79</v>
      </c>
      <c r="P29" s="9">
        <v>0</v>
      </c>
      <c r="Q29" s="9">
        <v>0</v>
      </c>
      <c r="R29" s="12">
        <v>40.5</v>
      </c>
      <c r="S29" s="9">
        <v>72</v>
      </c>
      <c r="T29" s="9">
        <v>73</v>
      </c>
      <c r="U29" s="9">
        <v>0</v>
      </c>
      <c r="V29" s="9">
        <v>73</v>
      </c>
      <c r="W29" s="11">
        <v>19442405</v>
      </c>
      <c r="X29" s="11">
        <v>13330727</v>
      </c>
      <c r="Y29" s="11">
        <v>32773132</v>
      </c>
      <c r="Z29" s="8" t="s">
        <v>169</v>
      </c>
      <c r="AA29" s="8" t="s">
        <v>170</v>
      </c>
      <c r="AB29" s="13"/>
      <c r="AC29" s="13"/>
      <c r="AD29" s="13"/>
      <c r="AE29" s="13"/>
      <c r="AF29" s="13"/>
      <c r="AG29" s="14"/>
    </row>
    <row r="30" spans="1:33" s="15" customFormat="1" ht="30" customHeight="1" x14ac:dyDescent="0.2">
      <c r="A30" s="8" t="s">
        <v>171</v>
      </c>
      <c r="B30" s="8" t="s">
        <v>172</v>
      </c>
      <c r="C30" s="8" t="s">
        <v>83</v>
      </c>
      <c r="D30" s="8">
        <v>90017</v>
      </c>
      <c r="E30" s="8" t="s">
        <v>83</v>
      </c>
      <c r="F30" s="8" t="s">
        <v>84</v>
      </c>
      <c r="G30" s="8" t="s">
        <v>34</v>
      </c>
      <c r="H30" s="9" t="s">
        <v>35</v>
      </c>
      <c r="I30" s="9" t="s">
        <v>36</v>
      </c>
      <c r="J30" s="9" t="s">
        <v>38</v>
      </c>
      <c r="K30" s="9" t="s">
        <v>46</v>
      </c>
      <c r="L30" s="10">
        <v>0.04</v>
      </c>
      <c r="M30" s="10" t="s">
        <v>46</v>
      </c>
      <c r="N30" s="11">
        <v>24293575</v>
      </c>
      <c r="O30" s="9" t="s">
        <v>39</v>
      </c>
      <c r="P30" s="9">
        <v>0</v>
      </c>
      <c r="Q30" s="9">
        <v>0</v>
      </c>
      <c r="R30" s="12">
        <v>40.5</v>
      </c>
      <c r="S30" s="9">
        <v>105</v>
      </c>
      <c r="T30" s="9">
        <v>106</v>
      </c>
      <c r="U30" s="9">
        <v>0</v>
      </c>
      <c r="V30" s="9">
        <v>106</v>
      </c>
      <c r="W30" s="11">
        <v>31615408</v>
      </c>
      <c r="X30" s="11">
        <v>10601660</v>
      </c>
      <c r="Y30" s="11">
        <v>42217068</v>
      </c>
      <c r="Z30" s="8" t="s">
        <v>173</v>
      </c>
      <c r="AA30" s="8" t="s">
        <v>37</v>
      </c>
      <c r="AB30" s="13"/>
      <c r="AC30" s="13"/>
      <c r="AD30" s="13"/>
      <c r="AE30" s="13"/>
      <c r="AF30" s="13"/>
      <c r="AG30" s="14"/>
    </row>
    <row r="31" spans="1:33" s="15" customFormat="1" ht="30" customHeight="1" x14ac:dyDescent="0.2">
      <c r="A31" s="8" t="s">
        <v>174</v>
      </c>
      <c r="B31" s="8" t="s">
        <v>175</v>
      </c>
      <c r="C31" s="8" t="s">
        <v>176</v>
      </c>
      <c r="D31" s="8">
        <v>91786</v>
      </c>
      <c r="E31" s="8" t="s">
        <v>177</v>
      </c>
      <c r="F31" s="8" t="s">
        <v>178</v>
      </c>
      <c r="G31" s="8" t="s">
        <v>34</v>
      </c>
      <c r="H31" s="9" t="s">
        <v>71</v>
      </c>
      <c r="I31" s="9" t="s">
        <v>36</v>
      </c>
      <c r="J31" s="9" t="s">
        <v>38</v>
      </c>
      <c r="K31" s="9" t="s">
        <v>46</v>
      </c>
      <c r="L31" s="10">
        <v>0.04</v>
      </c>
      <c r="M31" s="10" t="s">
        <v>46</v>
      </c>
      <c r="N31" s="11">
        <v>27486179</v>
      </c>
      <c r="O31" s="9" t="s">
        <v>39</v>
      </c>
      <c r="P31" s="9">
        <v>0</v>
      </c>
      <c r="Q31" s="9">
        <v>0</v>
      </c>
      <c r="R31" s="12">
        <v>45</v>
      </c>
      <c r="S31" s="9">
        <v>92</v>
      </c>
      <c r="T31" s="9">
        <v>92</v>
      </c>
      <c r="U31" s="9">
        <v>0</v>
      </c>
      <c r="V31" s="9">
        <v>93</v>
      </c>
      <c r="W31" s="11">
        <v>19425072</v>
      </c>
      <c r="X31" s="11">
        <v>14992733</v>
      </c>
      <c r="Y31" s="11">
        <v>34417805</v>
      </c>
      <c r="Z31" s="8" t="s">
        <v>179</v>
      </c>
      <c r="AA31" s="8" t="s">
        <v>180</v>
      </c>
      <c r="AB31" s="13"/>
      <c r="AC31" s="13"/>
      <c r="AD31" s="13"/>
      <c r="AE31" s="13"/>
      <c r="AF31" s="13"/>
      <c r="AG31" s="14"/>
    </row>
    <row r="32" spans="1:33" s="15" customFormat="1" ht="30" customHeight="1" x14ac:dyDescent="0.2">
      <c r="A32" s="8" t="s">
        <v>181</v>
      </c>
      <c r="B32" s="8" t="s">
        <v>182</v>
      </c>
      <c r="C32" s="8" t="s">
        <v>183</v>
      </c>
      <c r="D32" s="8">
        <v>93610</v>
      </c>
      <c r="E32" s="8" t="s">
        <v>184</v>
      </c>
      <c r="F32" s="8" t="s">
        <v>70</v>
      </c>
      <c r="G32" s="8" t="s">
        <v>34</v>
      </c>
      <c r="H32" s="9" t="s">
        <v>78</v>
      </c>
      <c r="I32" s="9" t="s">
        <v>36</v>
      </c>
      <c r="J32" s="9" t="s">
        <v>38</v>
      </c>
      <c r="K32" s="9" t="s">
        <v>38</v>
      </c>
      <c r="L32" s="10">
        <v>0.09</v>
      </c>
      <c r="M32" s="10" t="s">
        <v>46</v>
      </c>
      <c r="N32" s="11">
        <v>30748155</v>
      </c>
      <c r="O32" s="9" t="s">
        <v>79</v>
      </c>
      <c r="P32" s="9">
        <v>20</v>
      </c>
      <c r="Q32" s="9">
        <v>0</v>
      </c>
      <c r="R32" s="12">
        <v>42</v>
      </c>
      <c r="S32" s="9">
        <v>79</v>
      </c>
      <c r="T32" s="9">
        <v>79</v>
      </c>
      <c r="U32" s="9">
        <v>0</v>
      </c>
      <c r="V32" s="9">
        <v>80</v>
      </c>
      <c r="W32" s="11">
        <v>19650000</v>
      </c>
      <c r="X32" s="11">
        <v>11458067</v>
      </c>
      <c r="Y32" s="11">
        <v>31108067</v>
      </c>
      <c r="Z32" s="8" t="s">
        <v>80</v>
      </c>
      <c r="AA32" s="8" t="s">
        <v>37</v>
      </c>
      <c r="AB32" s="13"/>
      <c r="AC32" s="13"/>
      <c r="AD32" s="13"/>
      <c r="AE32" s="13"/>
      <c r="AF32" s="13"/>
      <c r="AG32" s="14"/>
    </row>
    <row r="33" spans="1:33" s="15" customFormat="1" ht="30" customHeight="1" x14ac:dyDescent="0.2">
      <c r="A33" s="8" t="s">
        <v>185</v>
      </c>
      <c r="B33" s="8" t="s">
        <v>186</v>
      </c>
      <c r="C33" s="8" t="s">
        <v>187</v>
      </c>
      <c r="D33" s="8">
        <v>95670</v>
      </c>
      <c r="E33" s="8" t="s">
        <v>144</v>
      </c>
      <c r="F33" s="8" t="s">
        <v>145</v>
      </c>
      <c r="G33" s="8" t="s">
        <v>34</v>
      </c>
      <c r="H33" s="9" t="s">
        <v>35</v>
      </c>
      <c r="I33" s="9" t="s">
        <v>36</v>
      </c>
      <c r="J33" s="9" t="s">
        <v>38</v>
      </c>
      <c r="K33" s="9" t="s">
        <v>38</v>
      </c>
      <c r="L33" s="10">
        <v>0.04</v>
      </c>
      <c r="M33" s="10" t="s">
        <v>38</v>
      </c>
      <c r="N33" s="11">
        <v>11550400</v>
      </c>
      <c r="O33" s="9" t="s">
        <v>39</v>
      </c>
      <c r="P33" s="9">
        <v>0</v>
      </c>
      <c r="Q33" s="9">
        <v>0</v>
      </c>
      <c r="R33" s="12">
        <v>42.167000000000002</v>
      </c>
      <c r="S33" s="9">
        <v>59</v>
      </c>
      <c r="T33" s="9">
        <v>60</v>
      </c>
      <c r="U33" s="9">
        <v>0</v>
      </c>
      <c r="V33" s="9">
        <v>60</v>
      </c>
      <c r="W33" s="11">
        <v>17391761</v>
      </c>
      <c r="X33" s="11">
        <v>15000000</v>
      </c>
      <c r="Y33" s="11">
        <v>32391761</v>
      </c>
      <c r="Z33" s="8" t="s">
        <v>55</v>
      </c>
      <c r="AA33" s="8" t="s">
        <v>37</v>
      </c>
      <c r="AB33" s="13"/>
      <c r="AC33" s="13"/>
      <c r="AD33" s="13"/>
      <c r="AE33" s="13"/>
      <c r="AF33" s="13"/>
      <c r="AG33" s="14"/>
    </row>
    <row r="34" spans="1:33" s="15" customFormat="1" ht="30" customHeight="1" x14ac:dyDescent="0.2">
      <c r="A34" s="8" t="s">
        <v>188</v>
      </c>
      <c r="B34" s="8" t="s">
        <v>189</v>
      </c>
      <c r="C34" s="8" t="s">
        <v>190</v>
      </c>
      <c r="D34" s="8">
        <v>93015</v>
      </c>
      <c r="E34" s="8" t="s">
        <v>94</v>
      </c>
      <c r="F34" s="8" t="s">
        <v>95</v>
      </c>
      <c r="G34" s="8" t="s">
        <v>34</v>
      </c>
      <c r="H34" s="9" t="s">
        <v>78</v>
      </c>
      <c r="I34" s="9" t="s">
        <v>36</v>
      </c>
      <c r="J34" s="9" t="s">
        <v>38</v>
      </c>
      <c r="K34" s="9" t="s">
        <v>38</v>
      </c>
      <c r="L34" s="10">
        <v>0.09</v>
      </c>
      <c r="M34" s="10" t="s">
        <v>46</v>
      </c>
      <c r="N34" s="11">
        <v>27517248</v>
      </c>
      <c r="O34" s="9" t="s">
        <v>79</v>
      </c>
      <c r="P34" s="9">
        <v>7</v>
      </c>
      <c r="Q34" s="9">
        <v>0</v>
      </c>
      <c r="R34" s="12">
        <v>45</v>
      </c>
      <c r="S34" s="9">
        <v>48</v>
      </c>
      <c r="T34" s="9">
        <v>28</v>
      </c>
      <c r="U34" s="9">
        <v>0</v>
      </c>
      <c r="V34" s="9">
        <v>49</v>
      </c>
      <c r="W34" s="11">
        <v>9591387</v>
      </c>
      <c r="X34" s="11">
        <v>7781057</v>
      </c>
      <c r="Y34" s="11">
        <v>17372444</v>
      </c>
      <c r="Z34" s="8" t="s">
        <v>191</v>
      </c>
      <c r="AA34" s="8" t="s">
        <v>37</v>
      </c>
      <c r="AB34" s="13"/>
      <c r="AC34" s="13"/>
      <c r="AD34" s="13"/>
      <c r="AE34" s="13"/>
      <c r="AF34" s="13"/>
      <c r="AG34" s="14"/>
    </row>
    <row r="35" spans="1:33" s="15" customFormat="1" ht="30" customHeight="1" x14ac:dyDescent="0.2">
      <c r="A35" s="8" t="s">
        <v>192</v>
      </c>
      <c r="B35" s="8" t="s">
        <v>193</v>
      </c>
      <c r="C35" s="8" t="s">
        <v>194</v>
      </c>
      <c r="D35" s="8">
        <v>95965</v>
      </c>
      <c r="E35" s="8" t="s">
        <v>195</v>
      </c>
      <c r="F35" s="8" t="s">
        <v>129</v>
      </c>
      <c r="G35" s="8" t="s">
        <v>34</v>
      </c>
      <c r="H35" s="9" t="s">
        <v>78</v>
      </c>
      <c r="I35" s="9" t="s">
        <v>36</v>
      </c>
      <c r="J35" s="9" t="s">
        <v>38</v>
      </c>
      <c r="K35" s="9" t="s">
        <v>38</v>
      </c>
      <c r="L35" s="10">
        <v>0.09</v>
      </c>
      <c r="M35" s="10" t="s">
        <v>38</v>
      </c>
      <c r="N35" s="11">
        <v>6095550</v>
      </c>
      <c r="O35" s="9" t="s">
        <v>79</v>
      </c>
      <c r="P35" s="9">
        <v>0</v>
      </c>
      <c r="Q35" s="9">
        <v>0</v>
      </c>
      <c r="R35" s="12">
        <v>34</v>
      </c>
      <c r="S35" s="9">
        <v>71</v>
      </c>
      <c r="T35" s="9">
        <v>71</v>
      </c>
      <c r="U35" s="9">
        <v>0</v>
      </c>
      <c r="V35" s="9">
        <v>72</v>
      </c>
      <c r="W35" s="11">
        <v>12000000</v>
      </c>
      <c r="X35" s="11">
        <v>5855125</v>
      </c>
      <c r="Y35" s="11">
        <v>17855125</v>
      </c>
      <c r="Z35" s="8" t="s">
        <v>104</v>
      </c>
      <c r="AA35" s="8" t="s">
        <v>196</v>
      </c>
      <c r="AB35" s="13"/>
      <c r="AC35" s="13"/>
      <c r="AD35" s="13"/>
      <c r="AE35" s="13"/>
      <c r="AF35" s="13"/>
      <c r="AG35" s="14"/>
    </row>
    <row r="36" spans="1:33" s="15" customFormat="1" ht="30" customHeight="1" x14ac:dyDescent="0.2">
      <c r="A36" s="8" t="s">
        <v>197</v>
      </c>
      <c r="B36" s="8" t="s">
        <v>198</v>
      </c>
      <c r="C36" s="8" t="s">
        <v>83</v>
      </c>
      <c r="D36" s="8">
        <v>90012</v>
      </c>
      <c r="E36" s="8" t="s">
        <v>83</v>
      </c>
      <c r="F36" s="8" t="s">
        <v>84</v>
      </c>
      <c r="G36" s="8" t="s">
        <v>34</v>
      </c>
      <c r="H36" s="9" t="s">
        <v>35</v>
      </c>
      <c r="I36" s="9" t="s">
        <v>36</v>
      </c>
      <c r="J36" s="9" t="s">
        <v>38</v>
      </c>
      <c r="K36" s="9" t="s">
        <v>46</v>
      </c>
      <c r="L36" s="10">
        <v>0.04</v>
      </c>
      <c r="M36" s="10" t="s">
        <v>38</v>
      </c>
      <c r="N36" s="11">
        <v>57609686</v>
      </c>
      <c r="O36" s="9" t="s">
        <v>39</v>
      </c>
      <c r="P36" s="9">
        <v>37</v>
      </c>
      <c r="Q36" s="9">
        <v>0</v>
      </c>
      <c r="R36" s="12">
        <v>46</v>
      </c>
      <c r="S36" s="9">
        <v>144</v>
      </c>
      <c r="T36" s="9">
        <v>144</v>
      </c>
      <c r="U36" s="9">
        <v>0</v>
      </c>
      <c r="V36" s="9">
        <v>146</v>
      </c>
      <c r="W36" s="11">
        <v>29256646</v>
      </c>
      <c r="X36" s="11">
        <v>17743354</v>
      </c>
      <c r="Y36" s="11">
        <v>47000000</v>
      </c>
      <c r="Z36" s="8" t="s">
        <v>199</v>
      </c>
      <c r="AA36" s="8" t="s">
        <v>37</v>
      </c>
      <c r="AB36" s="13"/>
      <c r="AC36" s="13"/>
      <c r="AD36" s="13"/>
      <c r="AE36" s="13"/>
      <c r="AF36" s="13"/>
      <c r="AG36" s="14"/>
    </row>
    <row r="37" spans="1:33" ht="30" customHeight="1" x14ac:dyDescent="0.25">
      <c r="A37" s="8" t="s">
        <v>200</v>
      </c>
      <c r="B37" s="8" t="s">
        <v>201</v>
      </c>
      <c r="C37" s="8" t="s">
        <v>83</v>
      </c>
      <c r="D37" s="8">
        <v>90012</v>
      </c>
      <c r="E37" s="8" t="s">
        <v>83</v>
      </c>
      <c r="F37" s="8" t="s">
        <v>84</v>
      </c>
      <c r="G37" s="8" t="s">
        <v>34</v>
      </c>
      <c r="H37" s="9" t="s">
        <v>35</v>
      </c>
      <c r="I37" s="9" t="s">
        <v>36</v>
      </c>
      <c r="J37" s="9" t="s">
        <v>38</v>
      </c>
      <c r="K37" s="9" t="s">
        <v>46</v>
      </c>
      <c r="L37" s="10">
        <v>0.04</v>
      </c>
      <c r="M37" s="10" t="s">
        <v>38</v>
      </c>
      <c r="N37" s="11">
        <v>47478975</v>
      </c>
      <c r="O37" s="9" t="s">
        <v>39</v>
      </c>
      <c r="P37" s="9">
        <v>40</v>
      </c>
      <c r="Q37" s="9">
        <v>156</v>
      </c>
      <c r="R37" s="12">
        <v>44</v>
      </c>
      <c r="S37" s="9">
        <v>156</v>
      </c>
      <c r="T37" s="9">
        <v>156</v>
      </c>
      <c r="U37" s="9">
        <v>0</v>
      </c>
      <c r="V37" s="9">
        <v>158</v>
      </c>
      <c r="W37" s="11">
        <v>22893199</v>
      </c>
      <c r="X37" s="11">
        <v>17237154</v>
      </c>
      <c r="Y37" s="11">
        <v>40130353</v>
      </c>
      <c r="Z37" s="8" t="s">
        <v>199</v>
      </c>
      <c r="AA37" s="8" t="s">
        <v>37</v>
      </c>
      <c r="AB37" s="13"/>
      <c r="AC37" s="13"/>
      <c r="AD37" s="13"/>
      <c r="AE37" s="13"/>
      <c r="AF37" s="13"/>
      <c r="AG37" s="14"/>
    </row>
    <row r="38" spans="1:33" ht="51.75" customHeight="1" x14ac:dyDescent="0.25">
      <c r="A38" s="8" t="s">
        <v>202</v>
      </c>
      <c r="B38" s="8" t="s">
        <v>203</v>
      </c>
      <c r="C38" s="8" t="s">
        <v>204</v>
      </c>
      <c r="D38" s="8">
        <v>91601</v>
      </c>
      <c r="E38" s="8" t="s">
        <v>83</v>
      </c>
      <c r="F38" s="8" t="s">
        <v>84</v>
      </c>
      <c r="G38" s="8" t="s">
        <v>34</v>
      </c>
      <c r="H38" s="9" t="s">
        <v>35</v>
      </c>
      <c r="I38" s="9" t="s">
        <v>36</v>
      </c>
      <c r="J38" s="9" t="s">
        <v>38</v>
      </c>
      <c r="K38" s="9" t="s">
        <v>46</v>
      </c>
      <c r="L38" s="10">
        <v>0.04</v>
      </c>
      <c r="M38" s="10" t="s">
        <v>38</v>
      </c>
      <c r="N38" s="11">
        <v>34189645</v>
      </c>
      <c r="O38" s="9" t="s">
        <v>39</v>
      </c>
      <c r="P38" s="9">
        <v>0</v>
      </c>
      <c r="Q38" s="9">
        <v>0</v>
      </c>
      <c r="R38" s="12">
        <v>45</v>
      </c>
      <c r="S38" s="9">
        <v>159</v>
      </c>
      <c r="T38" s="9">
        <v>159</v>
      </c>
      <c r="U38" s="9">
        <v>0</v>
      </c>
      <c r="V38" s="9">
        <v>160</v>
      </c>
      <c r="W38" s="11">
        <v>35000000</v>
      </c>
      <c r="X38" s="11">
        <v>14764682</v>
      </c>
      <c r="Y38" s="11">
        <v>49764682</v>
      </c>
      <c r="Z38" s="8" t="s">
        <v>205</v>
      </c>
      <c r="AA38" s="8" t="s">
        <v>206</v>
      </c>
      <c r="AB38" s="13"/>
      <c r="AC38" s="13"/>
      <c r="AD38" s="13"/>
      <c r="AE38" s="13"/>
      <c r="AF38" s="13"/>
      <c r="AG38" s="14"/>
    </row>
    <row r="39" spans="1:33" ht="30" customHeight="1" x14ac:dyDescent="0.25">
      <c r="A39" s="8" t="s">
        <v>207</v>
      </c>
      <c r="B39" s="8" t="s">
        <v>208</v>
      </c>
      <c r="C39" s="8" t="s">
        <v>209</v>
      </c>
      <c r="D39" s="8">
        <v>94702</v>
      </c>
      <c r="E39" s="8" t="s">
        <v>64</v>
      </c>
      <c r="F39" s="8" t="s">
        <v>33</v>
      </c>
      <c r="G39" s="8" t="s">
        <v>34</v>
      </c>
      <c r="H39" s="9" t="s">
        <v>35</v>
      </c>
      <c r="I39" s="9" t="s">
        <v>36</v>
      </c>
      <c r="J39" s="9" t="s">
        <v>38</v>
      </c>
      <c r="K39" s="9" t="s">
        <v>38</v>
      </c>
      <c r="L39" s="10">
        <v>0.04</v>
      </c>
      <c r="M39" s="10" t="s">
        <v>46</v>
      </c>
      <c r="N39" s="11">
        <v>27375007</v>
      </c>
      <c r="O39" s="9" t="s">
        <v>39</v>
      </c>
      <c r="P39" s="9">
        <v>0</v>
      </c>
      <c r="Q39" s="9">
        <v>0</v>
      </c>
      <c r="R39" s="12">
        <v>44</v>
      </c>
      <c r="S39" s="9">
        <v>59</v>
      </c>
      <c r="T39" s="9">
        <v>59</v>
      </c>
      <c r="U39" s="9">
        <v>0</v>
      </c>
      <c r="V39" s="9">
        <v>60</v>
      </c>
      <c r="W39" s="11">
        <v>17974433</v>
      </c>
      <c r="X39" s="11">
        <v>17122090</v>
      </c>
      <c r="Y39" s="11">
        <v>35096523</v>
      </c>
      <c r="Z39" s="8" t="s">
        <v>153</v>
      </c>
      <c r="AA39" s="8" t="s">
        <v>37</v>
      </c>
      <c r="AB39" s="13"/>
      <c r="AC39" s="13"/>
      <c r="AD39" s="13"/>
      <c r="AE39" s="13"/>
      <c r="AF39" s="13"/>
      <c r="AG39" s="14"/>
    </row>
    <row r="40" spans="1:33" ht="30" customHeight="1" x14ac:dyDescent="0.25">
      <c r="A40" s="8" t="s">
        <v>210</v>
      </c>
      <c r="B40" s="8" t="s">
        <v>211</v>
      </c>
      <c r="C40" s="8" t="s">
        <v>212</v>
      </c>
      <c r="D40" s="8">
        <v>90731</v>
      </c>
      <c r="E40" s="8" t="s">
        <v>83</v>
      </c>
      <c r="F40" s="8" t="s">
        <v>84</v>
      </c>
      <c r="G40" s="8" t="s">
        <v>34</v>
      </c>
      <c r="H40" s="9" t="s">
        <v>71</v>
      </c>
      <c r="I40" s="9" t="s">
        <v>36</v>
      </c>
      <c r="J40" s="9" t="s">
        <v>38</v>
      </c>
      <c r="K40" s="9" t="s">
        <v>46</v>
      </c>
      <c r="L40" s="10">
        <v>0.04</v>
      </c>
      <c r="M40" s="10" t="s">
        <v>38</v>
      </c>
      <c r="N40" s="11">
        <v>59818596</v>
      </c>
      <c r="O40" s="9" t="s">
        <v>39</v>
      </c>
      <c r="P40" s="9">
        <v>0</v>
      </c>
      <c r="Q40" s="9">
        <v>0</v>
      </c>
      <c r="R40" s="12">
        <v>46</v>
      </c>
      <c r="S40" s="9">
        <v>138</v>
      </c>
      <c r="T40" s="9">
        <v>133</v>
      </c>
      <c r="U40" s="9">
        <v>0</v>
      </c>
      <c r="V40" s="9">
        <v>144</v>
      </c>
      <c r="W40" s="11">
        <v>27686118</v>
      </c>
      <c r="X40" s="11">
        <v>13770598</v>
      </c>
      <c r="Y40" s="11">
        <v>41456716</v>
      </c>
      <c r="Z40" s="8" t="s">
        <v>213</v>
      </c>
      <c r="AA40" s="8" t="s">
        <v>214</v>
      </c>
      <c r="AB40" s="13"/>
      <c r="AC40" s="13"/>
      <c r="AD40" s="13"/>
      <c r="AE40" s="13"/>
      <c r="AF40" s="13"/>
      <c r="AG40" s="14"/>
    </row>
    <row r="41" spans="1:33" ht="30" customHeight="1" x14ac:dyDescent="0.25">
      <c r="A41" s="8" t="s">
        <v>215</v>
      </c>
      <c r="B41" s="8" t="s">
        <v>216</v>
      </c>
      <c r="C41" s="8" t="s">
        <v>212</v>
      </c>
      <c r="D41" s="8">
        <v>90731</v>
      </c>
      <c r="E41" s="8" t="s">
        <v>83</v>
      </c>
      <c r="F41" s="8" t="s">
        <v>84</v>
      </c>
      <c r="G41" s="8" t="s">
        <v>34</v>
      </c>
      <c r="H41" s="9" t="s">
        <v>71</v>
      </c>
      <c r="I41" s="9" t="s">
        <v>36</v>
      </c>
      <c r="J41" s="9" t="s">
        <v>38</v>
      </c>
      <c r="K41" s="9" t="s">
        <v>46</v>
      </c>
      <c r="L41" s="10">
        <v>0.04</v>
      </c>
      <c r="M41" s="10" t="s">
        <v>38</v>
      </c>
      <c r="N41" s="11">
        <v>42844615</v>
      </c>
      <c r="O41" s="9" t="s">
        <v>39</v>
      </c>
      <c r="P41" s="9">
        <v>0</v>
      </c>
      <c r="Q41" s="9">
        <v>0</v>
      </c>
      <c r="R41" s="12">
        <v>47</v>
      </c>
      <c r="S41" s="9">
        <v>105</v>
      </c>
      <c r="T41" s="9">
        <v>110</v>
      </c>
      <c r="U41" s="9">
        <v>0</v>
      </c>
      <c r="V41" s="9">
        <v>111</v>
      </c>
      <c r="W41" s="11">
        <v>26620000</v>
      </c>
      <c r="X41" s="11">
        <v>9844125</v>
      </c>
      <c r="Y41" s="11">
        <v>36464125</v>
      </c>
      <c r="Z41" s="8" t="s">
        <v>217</v>
      </c>
      <c r="AA41" s="8" t="s">
        <v>85</v>
      </c>
      <c r="AB41" s="13"/>
      <c r="AC41" s="13"/>
      <c r="AD41" s="13"/>
      <c r="AE41" s="13"/>
      <c r="AF41" s="13"/>
      <c r="AG41" s="14"/>
    </row>
    <row r="42" spans="1:33" ht="30" customHeight="1" x14ac:dyDescent="0.25">
      <c r="A42" s="8" t="s">
        <v>218</v>
      </c>
      <c r="B42" s="8" t="s">
        <v>219</v>
      </c>
      <c r="C42" s="8" t="s">
        <v>220</v>
      </c>
      <c r="D42" s="8">
        <v>93622</v>
      </c>
      <c r="E42" s="8" t="s">
        <v>69</v>
      </c>
      <c r="F42" s="8" t="s">
        <v>70</v>
      </c>
      <c r="G42" s="8" t="s">
        <v>34</v>
      </c>
      <c r="H42" s="9" t="s">
        <v>78</v>
      </c>
      <c r="I42" s="9" t="s">
        <v>36</v>
      </c>
      <c r="J42" s="9" t="s">
        <v>38</v>
      </c>
      <c r="K42" s="9" t="s">
        <v>46</v>
      </c>
      <c r="L42" s="10">
        <v>0.04</v>
      </c>
      <c r="M42" s="10" t="s">
        <v>38</v>
      </c>
      <c r="N42" s="11">
        <v>8722360</v>
      </c>
      <c r="O42" s="9" t="s">
        <v>79</v>
      </c>
      <c r="P42" s="9">
        <v>0</v>
      </c>
      <c r="Q42" s="9">
        <v>0</v>
      </c>
      <c r="R42" s="12">
        <v>49</v>
      </c>
      <c r="S42" s="9">
        <v>37</v>
      </c>
      <c r="T42" s="9">
        <v>37</v>
      </c>
      <c r="U42" s="9">
        <v>0</v>
      </c>
      <c r="V42" s="9">
        <v>38</v>
      </c>
      <c r="W42" s="11">
        <v>10633940</v>
      </c>
      <c r="X42" s="11">
        <v>10626148</v>
      </c>
      <c r="Y42" s="11">
        <v>21260088</v>
      </c>
      <c r="Z42" s="8" t="s">
        <v>104</v>
      </c>
      <c r="AA42" s="8" t="s">
        <v>221</v>
      </c>
      <c r="AB42" s="13"/>
      <c r="AC42" s="13"/>
      <c r="AD42" s="13"/>
      <c r="AE42" s="13"/>
      <c r="AF42" s="13"/>
      <c r="AG42" s="14"/>
    </row>
    <row r="43" spans="1:33" ht="30" customHeight="1" x14ac:dyDescent="0.25">
      <c r="A43" s="8" t="s">
        <v>222</v>
      </c>
      <c r="B43" s="8" t="s">
        <v>343</v>
      </c>
      <c r="C43" s="8" t="s">
        <v>59</v>
      </c>
      <c r="D43" s="8">
        <v>92154</v>
      </c>
      <c r="E43" s="8" t="s">
        <v>59</v>
      </c>
      <c r="F43" s="8" t="s">
        <v>60</v>
      </c>
      <c r="G43" s="8" t="s">
        <v>34</v>
      </c>
      <c r="H43" s="9" t="s">
        <v>35</v>
      </c>
      <c r="I43" s="9" t="s">
        <v>36</v>
      </c>
      <c r="J43" s="9" t="s">
        <v>38</v>
      </c>
      <c r="K43" s="9" t="s">
        <v>38</v>
      </c>
      <c r="L43" s="10">
        <v>0.04</v>
      </c>
      <c r="M43" s="10" t="s">
        <v>46</v>
      </c>
      <c r="N43" s="11">
        <v>60263358</v>
      </c>
      <c r="O43" s="9" t="s">
        <v>39</v>
      </c>
      <c r="P43" s="9">
        <v>0</v>
      </c>
      <c r="Q43" s="9">
        <v>0</v>
      </c>
      <c r="R43" s="12">
        <v>43.667000000000002</v>
      </c>
      <c r="S43" s="9">
        <v>188</v>
      </c>
      <c r="T43" s="9">
        <v>188</v>
      </c>
      <c r="U43" s="9">
        <v>0</v>
      </c>
      <c r="V43" s="9">
        <v>190</v>
      </c>
      <c r="W43" s="11">
        <v>35000000</v>
      </c>
      <c r="X43" s="11">
        <v>13950834</v>
      </c>
      <c r="Y43" s="11">
        <v>48950834</v>
      </c>
      <c r="Z43" s="8" t="s">
        <v>213</v>
      </c>
      <c r="AA43" s="8" t="s">
        <v>37</v>
      </c>
      <c r="AB43" s="13"/>
      <c r="AC43" s="13"/>
      <c r="AD43" s="13"/>
      <c r="AE43" s="13"/>
      <c r="AF43" s="13"/>
      <c r="AG43" s="14"/>
    </row>
    <row r="44" spans="1:33" ht="30" customHeight="1" x14ac:dyDescent="0.25">
      <c r="A44" s="8" t="s">
        <v>223</v>
      </c>
      <c r="B44" s="8" t="s">
        <v>224</v>
      </c>
      <c r="C44" s="8" t="s">
        <v>225</v>
      </c>
      <c r="D44" s="8">
        <v>92243</v>
      </c>
      <c r="E44" s="8" t="s">
        <v>226</v>
      </c>
      <c r="F44" s="8" t="s">
        <v>178</v>
      </c>
      <c r="G44" s="8" t="s">
        <v>34</v>
      </c>
      <c r="H44" s="9" t="s">
        <v>71</v>
      </c>
      <c r="I44" s="9" t="s">
        <v>36</v>
      </c>
      <c r="J44" s="9" t="s">
        <v>38</v>
      </c>
      <c r="K44" s="9" t="s">
        <v>46</v>
      </c>
      <c r="L44" s="10">
        <v>0.09</v>
      </c>
      <c r="M44" s="10" t="s">
        <v>38</v>
      </c>
      <c r="N44" s="11">
        <v>14236192</v>
      </c>
      <c r="O44" s="9" t="s">
        <v>39</v>
      </c>
      <c r="P44" s="9">
        <v>0</v>
      </c>
      <c r="Q44" s="9">
        <v>0</v>
      </c>
      <c r="R44" s="12">
        <v>45.834000000000003</v>
      </c>
      <c r="S44" s="9">
        <v>71</v>
      </c>
      <c r="T44" s="9">
        <v>71</v>
      </c>
      <c r="U44" s="9">
        <v>0</v>
      </c>
      <c r="V44" s="9">
        <v>72</v>
      </c>
      <c r="W44" s="11">
        <v>14700000</v>
      </c>
      <c r="X44" s="11">
        <v>7721875</v>
      </c>
      <c r="Y44" s="11">
        <v>22421875</v>
      </c>
      <c r="Z44" s="8" t="s">
        <v>227</v>
      </c>
      <c r="AA44" s="8" t="s">
        <v>228</v>
      </c>
      <c r="AB44" s="13"/>
      <c r="AC44" s="13"/>
      <c r="AD44" s="13"/>
      <c r="AE44" s="13"/>
      <c r="AF44" s="13"/>
      <c r="AG44" s="14"/>
    </row>
    <row r="45" spans="1:33" ht="30" customHeight="1" x14ac:dyDescent="0.25">
      <c r="A45" s="8" t="s">
        <v>229</v>
      </c>
      <c r="B45" s="8" t="s">
        <v>230</v>
      </c>
      <c r="C45" s="8" t="s">
        <v>231</v>
      </c>
      <c r="D45" s="8">
        <v>93422</v>
      </c>
      <c r="E45" s="8" t="s">
        <v>231</v>
      </c>
      <c r="F45" s="8" t="s">
        <v>95</v>
      </c>
      <c r="G45" s="8" t="s">
        <v>34</v>
      </c>
      <c r="H45" s="9" t="s">
        <v>78</v>
      </c>
      <c r="I45" s="9" t="s">
        <v>36</v>
      </c>
      <c r="J45" s="9" t="s">
        <v>38</v>
      </c>
      <c r="K45" s="9" t="s">
        <v>38</v>
      </c>
      <c r="L45" s="10">
        <v>0.09</v>
      </c>
      <c r="M45" s="10" t="s">
        <v>38</v>
      </c>
      <c r="N45" s="11">
        <v>17999505</v>
      </c>
      <c r="O45" s="9" t="s">
        <v>79</v>
      </c>
      <c r="P45" s="9">
        <v>0</v>
      </c>
      <c r="Q45" s="9">
        <v>0</v>
      </c>
      <c r="R45" s="12">
        <v>39.5</v>
      </c>
      <c r="S45" s="9">
        <v>71</v>
      </c>
      <c r="T45" s="9">
        <v>71</v>
      </c>
      <c r="U45" s="9">
        <v>0</v>
      </c>
      <c r="V45" s="9">
        <v>72</v>
      </c>
      <c r="W45" s="11">
        <v>17000000</v>
      </c>
      <c r="X45" s="11">
        <v>8131599</v>
      </c>
      <c r="Y45" s="11">
        <v>25131599</v>
      </c>
      <c r="Z45" s="8" t="s">
        <v>158</v>
      </c>
      <c r="AA45" s="8" t="s">
        <v>37</v>
      </c>
      <c r="AB45" s="13"/>
      <c r="AC45" s="13"/>
      <c r="AD45" s="13"/>
      <c r="AE45" s="13"/>
      <c r="AF45" s="13"/>
      <c r="AG45" s="14"/>
    </row>
    <row r="46" spans="1:33" ht="30" customHeight="1" x14ac:dyDescent="0.25">
      <c r="A46" s="8" t="s">
        <v>232</v>
      </c>
      <c r="B46" s="8" t="s">
        <v>233</v>
      </c>
      <c r="C46" s="8" t="s">
        <v>234</v>
      </c>
      <c r="D46" s="8">
        <v>92236</v>
      </c>
      <c r="E46" s="8" t="s">
        <v>235</v>
      </c>
      <c r="F46" s="8" t="s">
        <v>178</v>
      </c>
      <c r="G46" s="8" t="s">
        <v>236</v>
      </c>
      <c r="H46" s="9" t="s">
        <v>71</v>
      </c>
      <c r="I46" s="9" t="s">
        <v>36</v>
      </c>
      <c r="J46" s="9" t="s">
        <v>38</v>
      </c>
      <c r="K46" s="9" t="s">
        <v>38</v>
      </c>
      <c r="L46" s="10">
        <v>0.09</v>
      </c>
      <c r="M46" s="10" t="s">
        <v>38</v>
      </c>
      <c r="N46" s="11">
        <v>22378920</v>
      </c>
      <c r="O46" s="9" t="s">
        <v>39</v>
      </c>
      <c r="P46" s="9">
        <v>0</v>
      </c>
      <c r="Q46" s="9">
        <v>0</v>
      </c>
      <c r="R46" s="12">
        <v>11</v>
      </c>
      <c r="S46" s="9">
        <v>54</v>
      </c>
      <c r="T46" s="9">
        <v>52</v>
      </c>
      <c r="U46" s="9">
        <v>0</v>
      </c>
      <c r="V46" s="9">
        <v>54</v>
      </c>
      <c r="W46" s="11">
        <v>15028017</v>
      </c>
      <c r="X46" s="11">
        <v>4500000</v>
      </c>
      <c r="Y46" s="11">
        <v>19528017</v>
      </c>
      <c r="Z46" s="8" t="s">
        <v>237</v>
      </c>
      <c r="AA46" s="8" t="s">
        <v>37</v>
      </c>
      <c r="AB46" s="13"/>
      <c r="AC46" s="13"/>
      <c r="AD46" s="13"/>
      <c r="AE46" s="13"/>
      <c r="AF46" s="13"/>
      <c r="AG46" s="14"/>
    </row>
    <row r="47" spans="1:33" ht="30" customHeight="1" x14ac:dyDescent="0.25">
      <c r="A47" s="8" t="s">
        <v>238</v>
      </c>
      <c r="B47" s="8" t="s">
        <v>239</v>
      </c>
      <c r="C47" s="8" t="s">
        <v>240</v>
      </c>
      <c r="D47" s="8">
        <v>95828</v>
      </c>
      <c r="E47" s="8" t="s">
        <v>144</v>
      </c>
      <c r="F47" s="8" t="s">
        <v>145</v>
      </c>
      <c r="G47" s="8" t="s">
        <v>34</v>
      </c>
      <c r="H47" s="9" t="s">
        <v>71</v>
      </c>
      <c r="I47" s="9" t="s">
        <v>36</v>
      </c>
      <c r="J47" s="9" t="s">
        <v>38</v>
      </c>
      <c r="K47" s="9" t="s">
        <v>38</v>
      </c>
      <c r="L47" s="10">
        <v>0.04</v>
      </c>
      <c r="M47" s="10" t="s">
        <v>38</v>
      </c>
      <c r="N47" s="11">
        <v>25388884</v>
      </c>
      <c r="O47" s="9" t="s">
        <v>39</v>
      </c>
      <c r="P47" s="9">
        <v>0</v>
      </c>
      <c r="Q47" s="9">
        <v>0</v>
      </c>
      <c r="R47" s="12">
        <v>41.667000000000002</v>
      </c>
      <c r="S47" s="9">
        <v>72</v>
      </c>
      <c r="T47" s="9">
        <v>72</v>
      </c>
      <c r="U47" s="9">
        <v>0</v>
      </c>
      <c r="V47" s="9">
        <v>73</v>
      </c>
      <c r="W47" s="11">
        <v>21713185</v>
      </c>
      <c r="X47" s="11">
        <v>17505792</v>
      </c>
      <c r="Y47" s="11">
        <v>39218977</v>
      </c>
      <c r="Z47" s="8" t="s">
        <v>241</v>
      </c>
      <c r="AA47" s="8" t="s">
        <v>37</v>
      </c>
      <c r="AB47" s="13"/>
      <c r="AC47" s="13"/>
      <c r="AD47" s="13"/>
      <c r="AE47" s="13"/>
      <c r="AF47" s="13"/>
      <c r="AG47" s="14"/>
    </row>
    <row r="48" spans="1:33" ht="30" customHeight="1" x14ac:dyDescent="0.25">
      <c r="A48" s="8" t="s">
        <v>242</v>
      </c>
      <c r="B48" s="8" t="s">
        <v>243</v>
      </c>
      <c r="C48" s="8" t="s">
        <v>144</v>
      </c>
      <c r="D48" s="8">
        <v>95819</v>
      </c>
      <c r="E48" s="8" t="s">
        <v>144</v>
      </c>
      <c r="F48" s="8" t="s">
        <v>145</v>
      </c>
      <c r="G48" s="8" t="s">
        <v>34</v>
      </c>
      <c r="H48" s="9" t="s">
        <v>35</v>
      </c>
      <c r="I48" s="9" t="s">
        <v>36</v>
      </c>
      <c r="J48" s="9" t="s">
        <v>38</v>
      </c>
      <c r="K48" s="9" t="s">
        <v>38</v>
      </c>
      <c r="L48" s="10">
        <v>0.04</v>
      </c>
      <c r="M48" s="10" t="s">
        <v>46</v>
      </c>
      <c r="N48" s="11">
        <v>26065518</v>
      </c>
      <c r="O48" s="9" t="s">
        <v>39</v>
      </c>
      <c r="P48" s="9">
        <v>0</v>
      </c>
      <c r="Q48" s="9">
        <v>0</v>
      </c>
      <c r="R48" s="12">
        <v>41</v>
      </c>
      <c r="S48" s="9">
        <v>94</v>
      </c>
      <c r="T48" s="9">
        <v>83</v>
      </c>
      <c r="U48" s="9">
        <v>0</v>
      </c>
      <c r="V48" s="9">
        <v>95</v>
      </c>
      <c r="W48" s="11">
        <v>25106356</v>
      </c>
      <c r="X48" s="11">
        <v>13521159</v>
      </c>
      <c r="Y48" s="11">
        <v>38627515</v>
      </c>
      <c r="Z48" s="8" t="s">
        <v>72</v>
      </c>
      <c r="AA48" s="8" t="s">
        <v>37</v>
      </c>
      <c r="AB48" s="13"/>
      <c r="AC48" s="13"/>
      <c r="AD48" s="13"/>
      <c r="AE48" s="13"/>
      <c r="AF48" s="13"/>
      <c r="AG48" s="14"/>
    </row>
    <row r="49" spans="1:33" ht="30" customHeight="1" x14ac:dyDescent="0.25">
      <c r="A49" s="8" t="s">
        <v>244</v>
      </c>
      <c r="B49" s="8" t="s">
        <v>245</v>
      </c>
      <c r="C49" s="8" t="s">
        <v>83</v>
      </c>
      <c r="D49" s="8">
        <v>90018</v>
      </c>
      <c r="E49" s="8" t="s">
        <v>83</v>
      </c>
      <c r="F49" s="8" t="s">
        <v>84</v>
      </c>
      <c r="G49" s="8" t="s">
        <v>34</v>
      </c>
      <c r="H49" s="9" t="s">
        <v>35</v>
      </c>
      <c r="I49" s="9" t="s">
        <v>36</v>
      </c>
      <c r="J49" s="9" t="s">
        <v>38</v>
      </c>
      <c r="K49" s="9" t="s">
        <v>46</v>
      </c>
      <c r="L49" s="10">
        <v>0.04</v>
      </c>
      <c r="M49" s="10" t="s">
        <v>38</v>
      </c>
      <c r="N49" s="11">
        <v>15428733</v>
      </c>
      <c r="O49" s="9" t="s">
        <v>39</v>
      </c>
      <c r="P49" s="9">
        <v>15</v>
      </c>
      <c r="Q49" s="9">
        <v>0</v>
      </c>
      <c r="R49" s="12">
        <v>44</v>
      </c>
      <c r="S49" s="9">
        <v>69</v>
      </c>
      <c r="T49" s="9">
        <v>70</v>
      </c>
      <c r="U49" s="9">
        <v>0</v>
      </c>
      <c r="V49" s="9">
        <v>70</v>
      </c>
      <c r="W49" s="11">
        <v>20800000</v>
      </c>
      <c r="X49" s="11">
        <v>12521252</v>
      </c>
      <c r="Y49" s="11">
        <v>33321252</v>
      </c>
      <c r="Z49" s="8" t="s">
        <v>246</v>
      </c>
      <c r="AA49" s="8" t="s">
        <v>247</v>
      </c>
      <c r="AB49" s="13"/>
      <c r="AC49" s="13"/>
      <c r="AD49" s="13"/>
      <c r="AE49" s="13"/>
      <c r="AF49" s="13"/>
      <c r="AG49" s="14"/>
    </row>
    <row r="50" spans="1:33" ht="30" customHeight="1" x14ac:dyDescent="0.25">
      <c r="A50" s="8" t="s">
        <v>248</v>
      </c>
      <c r="B50" s="8" t="s">
        <v>249</v>
      </c>
      <c r="C50" s="8" t="s">
        <v>250</v>
      </c>
      <c r="D50" s="8">
        <v>95403</v>
      </c>
      <c r="E50" s="8" t="s">
        <v>113</v>
      </c>
      <c r="F50" s="8" t="s">
        <v>33</v>
      </c>
      <c r="G50" s="8" t="s">
        <v>34</v>
      </c>
      <c r="H50" s="9" t="s">
        <v>71</v>
      </c>
      <c r="I50" s="9" t="s">
        <v>36</v>
      </c>
      <c r="J50" s="9" t="s">
        <v>38</v>
      </c>
      <c r="K50" s="9" t="s">
        <v>38</v>
      </c>
      <c r="L50" s="10">
        <v>0.04</v>
      </c>
      <c r="M50" s="10" t="s">
        <v>38</v>
      </c>
      <c r="N50" s="11">
        <v>9139217</v>
      </c>
      <c r="O50" s="9" t="s">
        <v>39</v>
      </c>
      <c r="P50" s="9">
        <v>0</v>
      </c>
      <c r="Q50" s="9">
        <v>0</v>
      </c>
      <c r="R50" s="12">
        <v>41.834000000000003</v>
      </c>
      <c r="S50" s="9">
        <v>49</v>
      </c>
      <c r="T50" s="9">
        <v>49</v>
      </c>
      <c r="U50" s="9">
        <v>0</v>
      </c>
      <c r="V50" s="9">
        <v>50</v>
      </c>
      <c r="W50" s="11">
        <v>12600000</v>
      </c>
      <c r="X50" s="11">
        <v>11725700</v>
      </c>
      <c r="Y50" s="11">
        <v>24325700</v>
      </c>
      <c r="Z50" s="8" t="s">
        <v>251</v>
      </c>
      <c r="AA50" s="8" t="s">
        <v>37</v>
      </c>
      <c r="AB50" s="13"/>
      <c r="AC50" s="13"/>
      <c r="AD50" s="13"/>
      <c r="AE50" s="13"/>
      <c r="AF50" s="13"/>
      <c r="AG50" s="14"/>
    </row>
    <row r="51" spans="1:33" ht="30" customHeight="1" x14ac:dyDescent="0.25">
      <c r="A51" s="8" t="s">
        <v>252</v>
      </c>
      <c r="B51" s="8" t="s">
        <v>253</v>
      </c>
      <c r="C51" s="8" t="s">
        <v>254</v>
      </c>
      <c r="D51" s="8">
        <v>94805</v>
      </c>
      <c r="E51" s="8" t="s">
        <v>135</v>
      </c>
      <c r="F51" s="8" t="s">
        <v>33</v>
      </c>
      <c r="G51" s="8" t="s">
        <v>255</v>
      </c>
      <c r="H51" s="9" t="s">
        <v>71</v>
      </c>
      <c r="I51" s="9" t="s">
        <v>36</v>
      </c>
      <c r="J51" s="9" t="s">
        <v>38</v>
      </c>
      <c r="K51" s="9" t="s">
        <v>46</v>
      </c>
      <c r="L51" s="10">
        <v>0.04</v>
      </c>
      <c r="M51" s="10" t="s">
        <v>38</v>
      </c>
      <c r="N51" s="11">
        <v>34015146</v>
      </c>
      <c r="O51" s="9" t="s">
        <v>39</v>
      </c>
      <c r="P51" s="9">
        <v>4</v>
      </c>
      <c r="Q51" s="9">
        <v>58</v>
      </c>
      <c r="R51" s="12">
        <v>45.667000000000002</v>
      </c>
      <c r="S51" s="9">
        <v>58</v>
      </c>
      <c r="T51" s="9">
        <v>58</v>
      </c>
      <c r="U51" s="9">
        <v>0</v>
      </c>
      <c r="V51" s="9">
        <v>59</v>
      </c>
      <c r="W51" s="11">
        <v>20306625</v>
      </c>
      <c r="X51" s="11">
        <v>11905382</v>
      </c>
      <c r="Y51" s="11">
        <v>32212007</v>
      </c>
      <c r="Z51" s="8" t="s">
        <v>256</v>
      </c>
      <c r="AA51" s="8" t="s">
        <v>257</v>
      </c>
      <c r="AB51" s="13"/>
      <c r="AC51" s="13"/>
      <c r="AD51" s="13"/>
      <c r="AE51" s="13"/>
      <c r="AF51" s="13"/>
      <c r="AG51" s="14"/>
    </row>
    <row r="52" spans="1:33" ht="30" customHeight="1" x14ac:dyDescent="0.25">
      <c r="A52" s="8" t="s">
        <v>258</v>
      </c>
      <c r="B52" s="8" t="s">
        <v>259</v>
      </c>
      <c r="C52" s="8" t="s">
        <v>144</v>
      </c>
      <c r="D52" s="8">
        <v>95822</v>
      </c>
      <c r="E52" s="8" t="s">
        <v>144</v>
      </c>
      <c r="F52" s="8" t="s">
        <v>145</v>
      </c>
      <c r="G52" s="8" t="s">
        <v>34</v>
      </c>
      <c r="H52" s="9" t="s">
        <v>35</v>
      </c>
      <c r="I52" s="9" t="s">
        <v>36</v>
      </c>
      <c r="J52" s="9" t="s">
        <v>38</v>
      </c>
      <c r="K52" s="9" t="s">
        <v>38</v>
      </c>
      <c r="L52" s="10">
        <v>0.04</v>
      </c>
      <c r="M52" s="10" t="s">
        <v>46</v>
      </c>
      <c r="N52" s="11">
        <v>25063001</v>
      </c>
      <c r="O52" s="9" t="s">
        <v>39</v>
      </c>
      <c r="P52" s="9">
        <v>0</v>
      </c>
      <c r="Q52" s="9">
        <v>0</v>
      </c>
      <c r="R52" s="12">
        <v>45.667000000000002</v>
      </c>
      <c r="S52" s="9">
        <v>100</v>
      </c>
      <c r="T52" s="9">
        <v>101</v>
      </c>
      <c r="U52" s="9">
        <v>0</v>
      </c>
      <c r="V52" s="9">
        <v>101</v>
      </c>
      <c r="W52" s="11">
        <v>24000000</v>
      </c>
      <c r="X52" s="11">
        <v>12111580</v>
      </c>
      <c r="Y52" s="11">
        <v>36111580</v>
      </c>
      <c r="Z52" s="8" t="s">
        <v>260</v>
      </c>
      <c r="AA52" s="8" t="s">
        <v>37</v>
      </c>
      <c r="AB52" s="13"/>
      <c r="AC52" s="13"/>
      <c r="AD52" s="13"/>
      <c r="AE52" s="13"/>
      <c r="AF52" s="13"/>
      <c r="AG52" s="14"/>
    </row>
    <row r="53" spans="1:33" ht="30" customHeight="1" x14ac:dyDescent="0.25">
      <c r="A53" s="8" t="s">
        <v>261</v>
      </c>
      <c r="B53" s="8" t="s">
        <v>262</v>
      </c>
      <c r="C53" s="8" t="s">
        <v>263</v>
      </c>
      <c r="D53" s="8">
        <v>95503</v>
      </c>
      <c r="E53" s="8" t="s">
        <v>264</v>
      </c>
      <c r="F53" s="8" t="s">
        <v>129</v>
      </c>
      <c r="G53" s="8" t="s">
        <v>34</v>
      </c>
      <c r="H53" s="9" t="s">
        <v>78</v>
      </c>
      <c r="I53" s="9" t="s">
        <v>36</v>
      </c>
      <c r="J53" s="9" t="s">
        <v>38</v>
      </c>
      <c r="K53" s="9" t="s">
        <v>38</v>
      </c>
      <c r="L53" s="10">
        <v>0.09</v>
      </c>
      <c r="M53" s="10" t="s">
        <v>38</v>
      </c>
      <c r="N53" s="11">
        <v>22628308</v>
      </c>
      <c r="O53" s="9" t="s">
        <v>79</v>
      </c>
      <c r="P53" s="9">
        <v>15</v>
      </c>
      <c r="Q53" s="9">
        <v>0</v>
      </c>
      <c r="R53" s="12">
        <v>45</v>
      </c>
      <c r="S53" s="9">
        <v>43</v>
      </c>
      <c r="T53" s="9">
        <v>43</v>
      </c>
      <c r="U53" s="9">
        <v>0</v>
      </c>
      <c r="V53" s="9">
        <v>44</v>
      </c>
      <c r="W53" s="11">
        <v>12512640</v>
      </c>
      <c r="X53" s="11">
        <v>11893331</v>
      </c>
      <c r="Y53" s="11">
        <v>24405971</v>
      </c>
      <c r="Z53" s="8" t="s">
        <v>265</v>
      </c>
      <c r="AA53" s="8" t="s">
        <v>266</v>
      </c>
      <c r="AB53" s="13"/>
      <c r="AC53" s="13"/>
      <c r="AD53" s="13"/>
      <c r="AE53" s="13"/>
      <c r="AF53" s="13"/>
      <c r="AG53" s="14"/>
    </row>
    <row r="54" spans="1:33" ht="30" customHeight="1" x14ac:dyDescent="0.25">
      <c r="A54" s="8" t="s">
        <v>267</v>
      </c>
      <c r="B54" s="8" t="s">
        <v>268</v>
      </c>
      <c r="C54" s="8" t="s">
        <v>83</v>
      </c>
      <c r="D54" s="8">
        <v>90028</v>
      </c>
      <c r="E54" s="8" t="s">
        <v>83</v>
      </c>
      <c r="F54" s="8" t="s">
        <v>84</v>
      </c>
      <c r="G54" s="8" t="s">
        <v>34</v>
      </c>
      <c r="H54" s="9" t="s">
        <v>35</v>
      </c>
      <c r="I54" s="9" t="s">
        <v>36</v>
      </c>
      <c r="J54" s="9" t="s">
        <v>38</v>
      </c>
      <c r="K54" s="9" t="s">
        <v>46</v>
      </c>
      <c r="L54" s="10">
        <v>0.04</v>
      </c>
      <c r="M54" s="10" t="s">
        <v>46</v>
      </c>
      <c r="N54" s="11">
        <v>21168886</v>
      </c>
      <c r="O54" s="9" t="s">
        <v>39</v>
      </c>
      <c r="P54" s="9">
        <v>0</v>
      </c>
      <c r="Q54" s="9">
        <v>0</v>
      </c>
      <c r="R54" s="12">
        <v>43</v>
      </c>
      <c r="S54" s="9">
        <v>69</v>
      </c>
      <c r="T54" s="9">
        <v>69</v>
      </c>
      <c r="U54" s="9">
        <v>0</v>
      </c>
      <c r="V54" s="9">
        <v>70</v>
      </c>
      <c r="W54" s="11">
        <v>19950000</v>
      </c>
      <c r="X54" s="11">
        <v>10404148</v>
      </c>
      <c r="Y54" s="11">
        <v>30354148</v>
      </c>
      <c r="Z54" s="8" t="s">
        <v>269</v>
      </c>
      <c r="AA54" s="8" t="s">
        <v>270</v>
      </c>
      <c r="AB54" s="13"/>
      <c r="AC54" s="13"/>
      <c r="AD54" s="13"/>
      <c r="AE54" s="13"/>
      <c r="AF54" s="13"/>
      <c r="AG54" s="14"/>
    </row>
    <row r="55" spans="1:33" ht="30" customHeight="1" x14ac:dyDescent="0.25">
      <c r="A55" s="8" t="s">
        <v>271</v>
      </c>
      <c r="B55" s="8" t="s">
        <v>272</v>
      </c>
      <c r="C55" s="8" t="s">
        <v>69</v>
      </c>
      <c r="D55" s="8">
        <v>93721</v>
      </c>
      <c r="E55" s="8" t="s">
        <v>69</v>
      </c>
      <c r="F55" s="8" t="s">
        <v>70</v>
      </c>
      <c r="G55" s="8" t="s">
        <v>34</v>
      </c>
      <c r="H55" s="9" t="s">
        <v>71</v>
      </c>
      <c r="I55" s="9" t="s">
        <v>36</v>
      </c>
      <c r="J55" s="9" t="s">
        <v>38</v>
      </c>
      <c r="K55" s="9" t="s">
        <v>46</v>
      </c>
      <c r="L55" s="10">
        <v>0.04</v>
      </c>
      <c r="M55" s="10" t="s">
        <v>38</v>
      </c>
      <c r="N55" s="11">
        <v>27369872</v>
      </c>
      <c r="O55" s="9" t="s">
        <v>39</v>
      </c>
      <c r="P55" s="9">
        <v>0</v>
      </c>
      <c r="Q55" s="9">
        <v>0</v>
      </c>
      <c r="R55" s="12">
        <v>46.334000000000003</v>
      </c>
      <c r="S55" s="9">
        <v>123</v>
      </c>
      <c r="T55" s="9">
        <v>123</v>
      </c>
      <c r="U55" s="9">
        <v>0</v>
      </c>
      <c r="V55" s="9">
        <v>124</v>
      </c>
      <c r="W55" s="11">
        <v>34066767</v>
      </c>
      <c r="X55" s="11">
        <v>15000000</v>
      </c>
      <c r="Y55" s="11">
        <v>49066767</v>
      </c>
      <c r="Z55" s="8" t="s">
        <v>273</v>
      </c>
      <c r="AA55" s="8" t="s">
        <v>274</v>
      </c>
      <c r="AB55" s="13"/>
      <c r="AC55" s="13"/>
      <c r="AD55" s="13"/>
      <c r="AE55" s="13"/>
      <c r="AF55" s="13"/>
      <c r="AG55" s="14"/>
    </row>
    <row r="56" spans="1:33" ht="30" customHeight="1" x14ac:dyDescent="0.25">
      <c r="A56" s="8" t="s">
        <v>275</v>
      </c>
      <c r="B56" s="8" t="s">
        <v>276</v>
      </c>
      <c r="C56" s="8" t="s">
        <v>277</v>
      </c>
      <c r="D56" s="8">
        <v>95202</v>
      </c>
      <c r="E56" s="8" t="s">
        <v>278</v>
      </c>
      <c r="F56" s="8" t="s">
        <v>70</v>
      </c>
      <c r="G56" s="8" t="s">
        <v>34</v>
      </c>
      <c r="H56" s="9" t="s">
        <v>71</v>
      </c>
      <c r="I56" s="9" t="s">
        <v>36</v>
      </c>
      <c r="J56" s="9" t="s">
        <v>38</v>
      </c>
      <c r="K56" s="9" t="s">
        <v>46</v>
      </c>
      <c r="L56" s="10">
        <v>0.04</v>
      </c>
      <c r="M56" s="10" t="s">
        <v>46</v>
      </c>
      <c r="N56" s="11">
        <v>52001011</v>
      </c>
      <c r="O56" s="9" t="s">
        <v>39</v>
      </c>
      <c r="P56" s="9">
        <v>0</v>
      </c>
      <c r="Q56" s="9">
        <v>0</v>
      </c>
      <c r="R56" s="12">
        <v>46</v>
      </c>
      <c r="S56" s="9">
        <v>108</v>
      </c>
      <c r="T56" s="9">
        <v>95</v>
      </c>
      <c r="U56" s="9">
        <v>0</v>
      </c>
      <c r="V56" s="9">
        <v>110</v>
      </c>
      <c r="W56" s="11">
        <v>24250000</v>
      </c>
      <c r="X56" s="11">
        <v>11733400</v>
      </c>
      <c r="Y56" s="11">
        <v>35983400</v>
      </c>
      <c r="Z56" s="8" t="s">
        <v>279</v>
      </c>
      <c r="AA56" s="8" t="s">
        <v>37</v>
      </c>
      <c r="AB56" s="13"/>
      <c r="AC56" s="13"/>
      <c r="AD56" s="13"/>
      <c r="AE56" s="13"/>
      <c r="AF56" s="13"/>
      <c r="AG56" s="14"/>
    </row>
    <row r="57" spans="1:33" ht="30" customHeight="1" x14ac:dyDescent="0.25">
      <c r="A57" s="8" t="s">
        <v>280</v>
      </c>
      <c r="B57" s="8" t="s">
        <v>281</v>
      </c>
      <c r="C57" s="8" t="s">
        <v>277</v>
      </c>
      <c r="D57" s="8">
        <v>95202</v>
      </c>
      <c r="E57" s="8" t="s">
        <v>278</v>
      </c>
      <c r="F57" s="8" t="s">
        <v>70</v>
      </c>
      <c r="G57" s="8" t="s">
        <v>34</v>
      </c>
      <c r="H57" s="9" t="s">
        <v>71</v>
      </c>
      <c r="I57" s="9" t="s">
        <v>36</v>
      </c>
      <c r="J57" s="9" t="s">
        <v>38</v>
      </c>
      <c r="K57" s="9" t="s">
        <v>46</v>
      </c>
      <c r="L57" s="10">
        <v>0.04</v>
      </c>
      <c r="M57" s="10" t="s">
        <v>46</v>
      </c>
      <c r="N57" s="11">
        <v>53944208</v>
      </c>
      <c r="O57" s="9" t="s">
        <v>39</v>
      </c>
      <c r="P57" s="9">
        <v>0</v>
      </c>
      <c r="Q57" s="9">
        <v>0</v>
      </c>
      <c r="R57" s="12">
        <v>41</v>
      </c>
      <c r="S57" s="9">
        <v>132</v>
      </c>
      <c r="T57" s="9">
        <v>132</v>
      </c>
      <c r="U57" s="9">
        <v>0</v>
      </c>
      <c r="V57" s="9">
        <v>134</v>
      </c>
      <c r="W57" s="11">
        <v>35000000</v>
      </c>
      <c r="X57" s="11">
        <v>5838560</v>
      </c>
      <c r="Y57" s="11">
        <v>40838560</v>
      </c>
      <c r="Z57" s="8" t="s">
        <v>279</v>
      </c>
      <c r="AA57" s="8" t="s">
        <v>37</v>
      </c>
      <c r="AB57" s="13"/>
      <c r="AC57" s="13"/>
      <c r="AD57" s="13"/>
      <c r="AE57" s="13"/>
      <c r="AF57" s="13"/>
      <c r="AG57" s="14"/>
    </row>
    <row r="58" spans="1:33" ht="47.25" customHeight="1" x14ac:dyDescent="0.25">
      <c r="A58" s="8" t="s">
        <v>282</v>
      </c>
      <c r="B58" s="8" t="s">
        <v>283</v>
      </c>
      <c r="C58" s="8" t="s">
        <v>284</v>
      </c>
      <c r="D58" s="8">
        <v>90755</v>
      </c>
      <c r="E58" s="8" t="s">
        <v>83</v>
      </c>
      <c r="F58" s="8" t="s">
        <v>84</v>
      </c>
      <c r="G58" s="8" t="s">
        <v>34</v>
      </c>
      <c r="H58" s="9" t="s">
        <v>71</v>
      </c>
      <c r="I58" s="9" t="s">
        <v>36</v>
      </c>
      <c r="J58" s="9" t="s">
        <v>38</v>
      </c>
      <c r="K58" s="9" t="s">
        <v>46</v>
      </c>
      <c r="L58" s="10">
        <v>0.09</v>
      </c>
      <c r="M58" s="10" t="s">
        <v>38</v>
      </c>
      <c r="N58" s="11">
        <v>22960000</v>
      </c>
      <c r="O58" s="9" t="s">
        <v>39</v>
      </c>
      <c r="P58" s="9">
        <v>0</v>
      </c>
      <c r="Q58" s="9">
        <v>0</v>
      </c>
      <c r="R58" s="12">
        <v>46</v>
      </c>
      <c r="S58" s="9">
        <v>82</v>
      </c>
      <c r="T58" s="9">
        <v>63</v>
      </c>
      <c r="U58" s="9">
        <v>0</v>
      </c>
      <c r="V58" s="9">
        <v>83</v>
      </c>
      <c r="W58" s="11">
        <v>16566760</v>
      </c>
      <c r="X58" s="11">
        <v>13913064</v>
      </c>
      <c r="Y58" s="11">
        <v>30479824</v>
      </c>
      <c r="Z58" s="8" t="s">
        <v>213</v>
      </c>
      <c r="AA58" s="8" t="s">
        <v>285</v>
      </c>
      <c r="AB58" s="13"/>
      <c r="AC58" s="13"/>
      <c r="AD58" s="13"/>
      <c r="AE58" s="13"/>
      <c r="AF58" s="13"/>
      <c r="AG58" s="14"/>
    </row>
    <row r="59" spans="1:33" ht="30" customHeight="1" x14ac:dyDescent="0.25">
      <c r="A59" s="8" t="s">
        <v>286</v>
      </c>
      <c r="B59" s="8" t="s">
        <v>287</v>
      </c>
      <c r="C59" s="8" t="s">
        <v>288</v>
      </c>
      <c r="D59" s="8">
        <v>93060</v>
      </c>
      <c r="E59" s="8" t="s">
        <v>94</v>
      </c>
      <c r="F59" s="8" t="s">
        <v>95</v>
      </c>
      <c r="G59" s="8" t="s">
        <v>34</v>
      </c>
      <c r="H59" s="9" t="s">
        <v>71</v>
      </c>
      <c r="I59" s="9" t="s">
        <v>36</v>
      </c>
      <c r="J59" s="9" t="s">
        <v>38</v>
      </c>
      <c r="K59" s="9" t="s">
        <v>38</v>
      </c>
      <c r="L59" s="10">
        <v>0.04</v>
      </c>
      <c r="M59" s="10" t="s">
        <v>38</v>
      </c>
      <c r="N59" s="11">
        <v>23588621</v>
      </c>
      <c r="O59" s="9" t="s">
        <v>39</v>
      </c>
      <c r="P59" s="9">
        <v>30</v>
      </c>
      <c r="Q59" s="9">
        <v>0</v>
      </c>
      <c r="R59" s="12">
        <v>42</v>
      </c>
      <c r="S59" s="9">
        <v>89</v>
      </c>
      <c r="T59" s="9">
        <v>66</v>
      </c>
      <c r="U59" s="9">
        <v>0</v>
      </c>
      <c r="V59" s="9">
        <v>90</v>
      </c>
      <c r="W59" s="11">
        <v>22750000</v>
      </c>
      <c r="X59" s="11">
        <v>9786339</v>
      </c>
      <c r="Y59" s="11">
        <v>32536339</v>
      </c>
      <c r="Z59" s="8" t="s">
        <v>289</v>
      </c>
      <c r="AA59" s="8" t="s">
        <v>290</v>
      </c>
      <c r="AB59" s="13"/>
      <c r="AC59" s="13"/>
      <c r="AD59" s="13"/>
      <c r="AE59" s="13"/>
      <c r="AF59" s="13"/>
      <c r="AG59" s="14"/>
    </row>
    <row r="60" spans="1:33" ht="30" customHeight="1" x14ac:dyDescent="0.25">
      <c r="A60" s="8" t="s">
        <v>291</v>
      </c>
      <c r="B60" s="8" t="s">
        <v>292</v>
      </c>
      <c r="C60" s="8" t="s">
        <v>293</v>
      </c>
      <c r="D60" s="8">
        <v>93234</v>
      </c>
      <c r="E60" s="8" t="s">
        <v>69</v>
      </c>
      <c r="F60" s="8" t="s">
        <v>70</v>
      </c>
      <c r="G60" s="8" t="s">
        <v>34</v>
      </c>
      <c r="H60" s="9" t="s">
        <v>35</v>
      </c>
      <c r="I60" s="9" t="s">
        <v>36</v>
      </c>
      <c r="J60" s="9" t="s">
        <v>38</v>
      </c>
      <c r="K60" s="9" t="s">
        <v>46</v>
      </c>
      <c r="L60" s="10">
        <v>0.09</v>
      </c>
      <c r="M60" s="10" t="s">
        <v>38</v>
      </c>
      <c r="N60" s="11">
        <v>20586078</v>
      </c>
      <c r="O60" s="9" t="s">
        <v>39</v>
      </c>
      <c r="P60" s="9">
        <v>0</v>
      </c>
      <c r="Q60" s="9">
        <v>0</v>
      </c>
      <c r="R60" s="12">
        <v>45</v>
      </c>
      <c r="S60" s="9">
        <v>84</v>
      </c>
      <c r="T60" s="9">
        <v>43</v>
      </c>
      <c r="U60" s="9">
        <v>0</v>
      </c>
      <c r="V60" s="9">
        <v>86</v>
      </c>
      <c r="W60" s="11">
        <v>12000000</v>
      </c>
      <c r="X60" s="11">
        <v>8023220</v>
      </c>
      <c r="Y60" s="11">
        <v>20023220</v>
      </c>
      <c r="Z60" s="8" t="s">
        <v>294</v>
      </c>
      <c r="AA60" s="8" t="s">
        <v>295</v>
      </c>
      <c r="AB60" s="13"/>
      <c r="AC60" s="13"/>
      <c r="AD60" s="13"/>
      <c r="AE60" s="13"/>
      <c r="AF60" s="13"/>
      <c r="AG60" s="14"/>
    </row>
    <row r="61" spans="1:33" ht="30" customHeight="1" x14ac:dyDescent="0.25">
      <c r="A61" s="8" t="s">
        <v>296</v>
      </c>
      <c r="B61" s="8" t="s">
        <v>297</v>
      </c>
      <c r="C61" s="8" t="s">
        <v>83</v>
      </c>
      <c r="D61" s="8">
        <v>90043</v>
      </c>
      <c r="E61" s="8" t="s">
        <v>83</v>
      </c>
      <c r="F61" s="8" t="s">
        <v>84</v>
      </c>
      <c r="G61" s="8" t="s">
        <v>34</v>
      </c>
      <c r="H61" s="9" t="s">
        <v>71</v>
      </c>
      <c r="I61" s="9" t="s">
        <v>36</v>
      </c>
      <c r="J61" s="9" t="s">
        <v>38</v>
      </c>
      <c r="K61" s="9" t="s">
        <v>38</v>
      </c>
      <c r="L61" s="10">
        <v>0.04</v>
      </c>
      <c r="M61" s="10" t="s">
        <v>46</v>
      </c>
      <c r="N61" s="11">
        <v>50865130</v>
      </c>
      <c r="O61" s="9" t="s">
        <v>39</v>
      </c>
      <c r="P61" s="9">
        <v>0</v>
      </c>
      <c r="Q61" s="9">
        <v>0</v>
      </c>
      <c r="R61" s="12">
        <v>33.667000000000002</v>
      </c>
      <c r="S61" s="9">
        <v>120</v>
      </c>
      <c r="T61" s="9">
        <v>122</v>
      </c>
      <c r="U61" s="9">
        <v>0</v>
      </c>
      <c r="V61" s="9">
        <v>122</v>
      </c>
      <c r="W61" s="11">
        <v>22000000</v>
      </c>
      <c r="X61" s="11">
        <v>13273232</v>
      </c>
      <c r="Y61" s="11">
        <v>35273232</v>
      </c>
      <c r="Z61" s="8" t="s">
        <v>298</v>
      </c>
      <c r="AA61" s="8" t="s">
        <v>299</v>
      </c>
      <c r="AB61" s="13"/>
      <c r="AC61" s="13"/>
      <c r="AD61" s="13"/>
      <c r="AE61" s="13"/>
      <c r="AF61" s="13"/>
      <c r="AG61" s="14"/>
    </row>
    <row r="62" spans="1:33" ht="30" customHeight="1" x14ac:dyDescent="0.25">
      <c r="A62" s="8" t="s">
        <v>300</v>
      </c>
      <c r="B62" s="8" t="s">
        <v>301</v>
      </c>
      <c r="C62" s="8" t="s">
        <v>69</v>
      </c>
      <c r="D62" s="8">
        <v>93706</v>
      </c>
      <c r="E62" s="8" t="s">
        <v>69</v>
      </c>
      <c r="F62" s="8" t="s">
        <v>70</v>
      </c>
      <c r="G62" s="8" t="s">
        <v>34</v>
      </c>
      <c r="H62" s="9" t="s">
        <v>71</v>
      </c>
      <c r="I62" s="9" t="s">
        <v>36</v>
      </c>
      <c r="J62" s="9" t="s">
        <v>38</v>
      </c>
      <c r="K62" s="9" t="s">
        <v>46</v>
      </c>
      <c r="L62" s="10">
        <v>0.04</v>
      </c>
      <c r="M62" s="10" t="s">
        <v>38</v>
      </c>
      <c r="N62" s="11">
        <v>26780105</v>
      </c>
      <c r="O62" s="9" t="s">
        <v>39</v>
      </c>
      <c r="P62" s="9">
        <v>0</v>
      </c>
      <c r="Q62" s="9">
        <v>0</v>
      </c>
      <c r="R62" s="12">
        <v>50</v>
      </c>
      <c r="S62" s="9">
        <v>120</v>
      </c>
      <c r="T62" s="9">
        <v>120</v>
      </c>
      <c r="U62" s="9">
        <v>0</v>
      </c>
      <c r="V62" s="9">
        <v>121</v>
      </c>
      <c r="W62" s="11">
        <v>34500000</v>
      </c>
      <c r="X62" s="11">
        <v>9249000</v>
      </c>
      <c r="Y62" s="11">
        <v>43749000</v>
      </c>
      <c r="Z62" s="8" t="s">
        <v>80</v>
      </c>
      <c r="AA62" s="8" t="s">
        <v>302</v>
      </c>
      <c r="AB62" s="13"/>
      <c r="AC62" s="13"/>
      <c r="AD62" s="13"/>
      <c r="AE62" s="13"/>
      <c r="AF62" s="13"/>
      <c r="AG62" s="14"/>
    </row>
    <row r="63" spans="1:33" ht="30" customHeight="1" x14ac:dyDescent="0.25">
      <c r="A63" s="8" t="s">
        <v>303</v>
      </c>
      <c r="B63" s="8" t="s">
        <v>304</v>
      </c>
      <c r="C63" s="8" t="s">
        <v>83</v>
      </c>
      <c r="D63" s="8">
        <v>90029</v>
      </c>
      <c r="E63" s="8" t="s">
        <v>83</v>
      </c>
      <c r="F63" s="8" t="s">
        <v>84</v>
      </c>
      <c r="G63" s="8" t="s">
        <v>34</v>
      </c>
      <c r="H63" s="9" t="s">
        <v>35</v>
      </c>
      <c r="I63" s="9" t="s">
        <v>36</v>
      </c>
      <c r="J63" s="9" t="s">
        <v>38</v>
      </c>
      <c r="K63" s="9" t="s">
        <v>46</v>
      </c>
      <c r="L63" s="10">
        <v>0.04</v>
      </c>
      <c r="M63" s="10" t="s">
        <v>38</v>
      </c>
      <c r="N63" s="11">
        <v>11613806</v>
      </c>
      <c r="O63" s="9" t="s">
        <v>39</v>
      </c>
      <c r="P63" s="9">
        <v>0</v>
      </c>
      <c r="Q63" s="9">
        <v>0</v>
      </c>
      <c r="R63" s="12">
        <v>43</v>
      </c>
      <c r="S63" s="9">
        <v>73</v>
      </c>
      <c r="T63" s="9">
        <v>73</v>
      </c>
      <c r="U63" s="9">
        <v>0</v>
      </c>
      <c r="V63" s="9">
        <v>74</v>
      </c>
      <c r="W63" s="11">
        <v>17500000</v>
      </c>
      <c r="X63" s="11">
        <v>15000000</v>
      </c>
      <c r="Y63" s="11">
        <v>32500000</v>
      </c>
      <c r="Z63" s="8" t="s">
        <v>305</v>
      </c>
      <c r="AA63" s="8" t="s">
        <v>37</v>
      </c>
      <c r="AB63" s="13"/>
      <c r="AC63" s="13"/>
      <c r="AD63" s="13"/>
      <c r="AE63" s="13"/>
      <c r="AF63" s="13"/>
      <c r="AG63" s="14"/>
    </row>
    <row r="64" spans="1:33" ht="30" customHeight="1" x14ac:dyDescent="0.25">
      <c r="A64" s="8" t="s">
        <v>306</v>
      </c>
      <c r="B64" s="8" t="s">
        <v>307</v>
      </c>
      <c r="C64" s="8" t="s">
        <v>308</v>
      </c>
      <c r="D64" s="8">
        <v>95008</v>
      </c>
      <c r="E64" s="8" t="s">
        <v>45</v>
      </c>
      <c r="F64" s="8" t="s">
        <v>33</v>
      </c>
      <c r="G64" s="8" t="s">
        <v>34</v>
      </c>
      <c r="H64" s="9" t="s">
        <v>71</v>
      </c>
      <c r="I64" s="9" t="s">
        <v>36</v>
      </c>
      <c r="J64" s="9" t="s">
        <v>38</v>
      </c>
      <c r="K64" s="9" t="s">
        <v>38</v>
      </c>
      <c r="L64" s="10">
        <v>0.04</v>
      </c>
      <c r="M64" s="10" t="s">
        <v>46</v>
      </c>
      <c r="N64" s="11">
        <v>39790732</v>
      </c>
      <c r="O64" s="9" t="s">
        <v>39</v>
      </c>
      <c r="P64" s="9">
        <v>23</v>
      </c>
      <c r="Q64" s="9">
        <v>0</v>
      </c>
      <c r="R64" s="12">
        <v>41.5</v>
      </c>
      <c r="S64" s="9">
        <v>89</v>
      </c>
      <c r="T64" s="9">
        <v>89</v>
      </c>
      <c r="U64" s="9">
        <v>0</v>
      </c>
      <c r="V64" s="9">
        <v>90</v>
      </c>
      <c r="W64" s="11">
        <v>29000000</v>
      </c>
      <c r="X64" s="11">
        <v>9670660</v>
      </c>
      <c r="Y64" s="11">
        <v>38670660</v>
      </c>
      <c r="Z64" s="8" t="s">
        <v>55</v>
      </c>
      <c r="AA64" s="8" t="s">
        <v>309</v>
      </c>
      <c r="AB64" s="13"/>
      <c r="AC64" s="13"/>
      <c r="AD64" s="13"/>
      <c r="AE64" s="13"/>
      <c r="AF64" s="13"/>
      <c r="AG64" s="14"/>
    </row>
    <row r="65" spans="1:27" ht="30" customHeight="1" x14ac:dyDescent="0.25">
      <c r="A65" s="8" t="s">
        <v>310</v>
      </c>
      <c r="B65" s="8" t="s">
        <v>311</v>
      </c>
      <c r="C65" s="8" t="s">
        <v>312</v>
      </c>
      <c r="D65" s="8">
        <v>95660</v>
      </c>
      <c r="E65" s="8" t="s">
        <v>144</v>
      </c>
      <c r="F65" s="8" t="s">
        <v>145</v>
      </c>
      <c r="G65" s="8" t="s">
        <v>34</v>
      </c>
      <c r="H65" s="9" t="s">
        <v>71</v>
      </c>
      <c r="I65" s="9" t="s">
        <v>36</v>
      </c>
      <c r="J65" s="9" t="s">
        <v>38</v>
      </c>
      <c r="K65" s="9" t="s">
        <v>46</v>
      </c>
      <c r="L65" s="10">
        <v>0.04</v>
      </c>
      <c r="M65" s="10" t="s">
        <v>38</v>
      </c>
      <c r="N65" s="11">
        <v>0</v>
      </c>
      <c r="O65" s="9" t="s">
        <v>39</v>
      </c>
      <c r="P65" s="9">
        <v>0</v>
      </c>
      <c r="Q65" s="9">
        <v>0</v>
      </c>
      <c r="R65" s="12">
        <v>40.5</v>
      </c>
      <c r="S65" s="9">
        <v>79</v>
      </c>
      <c r="T65" s="9">
        <v>80</v>
      </c>
      <c r="U65" s="9">
        <v>0</v>
      </c>
      <c r="V65" s="9">
        <v>80</v>
      </c>
      <c r="W65" s="11">
        <v>20000000</v>
      </c>
      <c r="X65" s="11">
        <v>19000000</v>
      </c>
      <c r="Y65" s="11">
        <v>39000000</v>
      </c>
      <c r="Z65" s="8" t="s">
        <v>313</v>
      </c>
      <c r="AA65" s="8" t="s">
        <v>314</v>
      </c>
    </row>
    <row r="66" spans="1:27" x14ac:dyDescent="0.25">
      <c r="A66" s="16"/>
      <c r="B66" s="16"/>
      <c r="C66" s="16"/>
      <c r="D66" s="16"/>
      <c r="E66" s="16"/>
      <c r="F66" s="16"/>
      <c r="G66" s="16"/>
      <c r="H66" s="16"/>
      <c r="I66" s="16"/>
      <c r="J66" s="16"/>
      <c r="K66" s="16"/>
      <c r="L66" s="16"/>
      <c r="M66" s="16"/>
      <c r="N66" s="17"/>
      <c r="O66" s="17"/>
      <c r="P66" s="18"/>
      <c r="Q66" s="18"/>
      <c r="R66" s="18"/>
      <c r="S66" s="18"/>
      <c r="T66" s="18"/>
      <c r="U66" s="18"/>
      <c r="V66" s="18"/>
      <c r="W66" s="18"/>
      <c r="X66" s="18"/>
      <c r="Y66" s="19"/>
      <c r="Z66" s="19"/>
    </row>
    <row r="67" spans="1:27" x14ac:dyDescent="0.25">
      <c r="A67" s="19"/>
      <c r="B67" s="19"/>
      <c r="C67" s="19"/>
      <c r="D67" s="17"/>
      <c r="E67" s="19"/>
      <c r="F67" s="19"/>
      <c r="G67" s="19"/>
      <c r="H67" s="20"/>
      <c r="I67" s="20"/>
      <c r="J67" s="20"/>
      <c r="K67" s="17"/>
      <c r="L67" s="17"/>
      <c r="M67" s="17"/>
      <c r="N67" s="17"/>
      <c r="O67" s="17"/>
      <c r="P67" s="18"/>
      <c r="Q67" s="18"/>
      <c r="R67" s="18"/>
      <c r="S67" s="18"/>
      <c r="T67" s="18"/>
      <c r="U67" s="18"/>
      <c r="V67" s="18"/>
      <c r="W67" s="18"/>
      <c r="X67" s="18"/>
      <c r="Y67" s="19"/>
      <c r="Z67" s="19"/>
    </row>
    <row r="68" spans="1:27" ht="37.5" customHeight="1" thickBot="1" x14ac:dyDescent="0.3">
      <c r="A68" s="19"/>
      <c r="B68" s="103" t="s">
        <v>315</v>
      </c>
      <c r="C68" s="103"/>
      <c r="D68" s="104" t="s">
        <v>316</v>
      </c>
      <c r="E68" s="105"/>
      <c r="F68" s="21" t="s">
        <v>317</v>
      </c>
      <c r="G68" s="22"/>
      <c r="H68" s="20"/>
      <c r="I68" s="106" t="s">
        <v>318</v>
      </c>
      <c r="J68" s="107"/>
      <c r="K68" s="23" t="s">
        <v>319</v>
      </c>
      <c r="L68" s="106" t="s">
        <v>320</v>
      </c>
      <c r="M68" s="107"/>
      <c r="N68" s="23" t="s">
        <v>321</v>
      </c>
      <c r="O68" s="23" t="s">
        <v>322</v>
      </c>
      <c r="P68" s="108" t="s">
        <v>323</v>
      </c>
      <c r="Q68" s="108"/>
      <c r="R68" s="18"/>
      <c r="S68" s="18"/>
      <c r="T68" s="109" t="s">
        <v>324</v>
      </c>
      <c r="U68" s="110"/>
      <c r="V68" s="24" t="s">
        <v>325</v>
      </c>
      <c r="W68" s="18"/>
      <c r="X68" s="18"/>
      <c r="Y68" s="19"/>
      <c r="Z68" s="19"/>
    </row>
    <row r="69" spans="1:27" ht="20.100000000000001" customHeight="1" thickBot="1" x14ac:dyDescent="0.3">
      <c r="A69" s="19"/>
      <c r="B69" s="89" t="s">
        <v>326</v>
      </c>
      <c r="C69" s="90"/>
      <c r="D69" s="91">
        <v>750000000</v>
      </c>
      <c r="E69" s="92"/>
      <c r="F69" s="25">
        <v>1</v>
      </c>
      <c r="G69" s="26"/>
      <c r="H69" s="20"/>
      <c r="I69" s="75" t="s">
        <v>95</v>
      </c>
      <c r="J69" s="76"/>
      <c r="K69" s="27">
        <f t="shared" ref="K69:K76" si="0">COUNTIF($F$4:$F$65,I69)</f>
        <v>5</v>
      </c>
      <c r="L69" s="73">
        <f>SUMIF(F4:F65,I69,Y4:Y65)</f>
        <v>137774135</v>
      </c>
      <c r="M69" s="74"/>
      <c r="N69" s="28">
        <f>SUM(L69/D69)</f>
        <v>0.18369884666666667</v>
      </c>
      <c r="O69" s="27">
        <f t="shared" ref="O69:O76" si="1">COUNTIFS($F$4:$F$65,I69,$K$4:$K$65,"Yes")</f>
        <v>0</v>
      </c>
      <c r="P69" s="84">
        <f t="shared" ref="P69:P76" si="2">SUMIFS($Y$4:$Y$65,$F$4:$F$65,I69,$K$4:$K$65,"Yes")</f>
        <v>0</v>
      </c>
      <c r="Q69" s="84"/>
      <c r="R69" s="18"/>
      <c r="S69" s="18"/>
      <c r="T69" s="87" t="s">
        <v>327</v>
      </c>
      <c r="U69" s="88"/>
      <c r="V69" s="27">
        <f>SUM($P$4:$P$65)</f>
        <v>381</v>
      </c>
      <c r="W69" s="18"/>
      <c r="X69" s="18"/>
      <c r="Y69" s="19"/>
      <c r="Z69" s="19"/>
    </row>
    <row r="70" spans="1:27" ht="20.100000000000001" customHeight="1" x14ac:dyDescent="0.25">
      <c r="A70" s="19"/>
      <c r="B70" s="87" t="s">
        <v>328</v>
      </c>
      <c r="C70" s="88"/>
      <c r="D70" s="98">
        <f>SUM(W4:W65)</f>
        <v>1512859436</v>
      </c>
      <c r="E70" s="99"/>
      <c r="F70" s="29">
        <f>SUM(D70/D69)</f>
        <v>2.0171459146666666</v>
      </c>
      <c r="G70" s="26"/>
      <c r="H70" s="20"/>
      <c r="I70" s="75" t="s">
        <v>84</v>
      </c>
      <c r="J70" s="76"/>
      <c r="K70" s="27">
        <f t="shared" si="0"/>
        <v>14</v>
      </c>
      <c r="L70" s="73">
        <f>SUMIF(F4:F65,I70,Y4:Y65)</f>
        <v>531970906</v>
      </c>
      <c r="M70" s="74"/>
      <c r="N70" s="28">
        <f>SUM(L70/D69)</f>
        <v>0.70929454133333336</v>
      </c>
      <c r="O70" s="27">
        <f t="shared" si="1"/>
        <v>12</v>
      </c>
      <c r="P70" s="84">
        <f t="shared" si="2"/>
        <v>463559408</v>
      </c>
      <c r="Q70" s="84"/>
      <c r="R70" s="18"/>
      <c r="S70" s="18"/>
      <c r="T70" s="75" t="s">
        <v>329</v>
      </c>
      <c r="U70" s="76"/>
      <c r="V70" s="27">
        <f>SUM($Q$4:$Q$65)</f>
        <v>284</v>
      </c>
      <c r="W70" s="18"/>
      <c r="X70" s="18"/>
      <c r="Y70" s="19"/>
      <c r="Z70" s="19"/>
    </row>
    <row r="71" spans="1:27" ht="20.100000000000001" customHeight="1" thickBot="1" x14ac:dyDescent="0.3">
      <c r="A71" s="19"/>
      <c r="B71" s="82" t="s">
        <v>330</v>
      </c>
      <c r="C71" s="83"/>
      <c r="D71" s="77">
        <f>SUM(X4:X65)</f>
        <v>767233968</v>
      </c>
      <c r="E71" s="78"/>
      <c r="F71" s="30">
        <f>SUM(D71/D69)</f>
        <v>1.0229786240000001</v>
      </c>
      <c r="G71" s="26"/>
      <c r="H71" s="20"/>
      <c r="I71" s="75" t="s">
        <v>178</v>
      </c>
      <c r="J71" s="76"/>
      <c r="K71" s="27">
        <f t="shared" si="0"/>
        <v>3</v>
      </c>
      <c r="L71" s="73">
        <f>SUMIF(F4:F65,I71,Y4:Y65)</f>
        <v>76367697</v>
      </c>
      <c r="M71" s="74"/>
      <c r="N71" s="28">
        <f>SUM(L71/D69)</f>
        <v>0.101823596</v>
      </c>
      <c r="O71" s="27">
        <f t="shared" si="1"/>
        <v>2</v>
      </c>
      <c r="P71" s="84">
        <f t="shared" si="2"/>
        <v>56839680</v>
      </c>
      <c r="Q71" s="84"/>
      <c r="R71" s="18"/>
      <c r="S71" s="18"/>
      <c r="T71" s="75" t="s">
        <v>331</v>
      </c>
      <c r="U71" s="76"/>
      <c r="V71" s="31">
        <f>SUM($S$4:$S$65)</f>
        <v>6082</v>
      </c>
      <c r="W71" s="18"/>
      <c r="X71" s="18"/>
      <c r="Y71" s="19"/>
      <c r="Z71" s="19"/>
    </row>
    <row r="72" spans="1:27" ht="20.100000000000001" customHeight="1" thickBot="1" x14ac:dyDescent="0.3">
      <c r="A72" s="19"/>
      <c r="B72" s="89" t="s">
        <v>332</v>
      </c>
      <c r="C72" s="90"/>
      <c r="D72" s="91">
        <f>SUM(D70:E71)</f>
        <v>2280093404</v>
      </c>
      <c r="E72" s="92"/>
      <c r="F72" s="32">
        <f>SUM(D72/D69)</f>
        <v>3.0401245386666669</v>
      </c>
      <c r="G72" s="33"/>
      <c r="H72" s="20"/>
      <c r="I72" s="75" t="s">
        <v>129</v>
      </c>
      <c r="J72" s="76"/>
      <c r="K72" s="27">
        <f t="shared" si="0"/>
        <v>3</v>
      </c>
      <c r="L72" s="73">
        <f>SUMIF(F4:F65,I72,Y4:Y65)</f>
        <v>86561096</v>
      </c>
      <c r="M72" s="74"/>
      <c r="N72" s="28">
        <f>SUM(L72/D69)</f>
        <v>0.11541479466666667</v>
      </c>
      <c r="O72" s="27">
        <f t="shared" si="1"/>
        <v>0</v>
      </c>
      <c r="P72" s="84">
        <f t="shared" si="2"/>
        <v>0</v>
      </c>
      <c r="Q72" s="84"/>
      <c r="R72" s="18"/>
      <c r="S72" s="18"/>
      <c r="T72" s="93" t="s">
        <v>333</v>
      </c>
      <c r="U72" s="93"/>
      <c r="V72" s="31" cm="1">
        <f t="array" ref="V72">SUM($T$4:$T$65+U4:U65)</f>
        <v>5844</v>
      </c>
      <c r="W72" s="18"/>
      <c r="X72" s="18"/>
      <c r="Y72" s="19"/>
      <c r="Z72" s="19"/>
    </row>
    <row r="73" spans="1:27" ht="20.100000000000001" customHeight="1" x14ac:dyDescent="0.25">
      <c r="A73" s="19"/>
      <c r="B73" s="94" t="s">
        <v>334</v>
      </c>
      <c r="C73" s="95"/>
      <c r="D73" s="96">
        <f>SUM(D69-D72)</f>
        <v>-1530093404</v>
      </c>
      <c r="E73" s="97"/>
      <c r="F73" s="34">
        <f>SUM(F69-F72)</f>
        <v>-2.0401245386666669</v>
      </c>
      <c r="G73" s="35"/>
      <c r="H73" s="20"/>
      <c r="I73" s="75" t="s">
        <v>145</v>
      </c>
      <c r="J73" s="76"/>
      <c r="K73" s="27">
        <f t="shared" si="0"/>
        <v>7</v>
      </c>
      <c r="L73" s="73">
        <f>SUMIF(F4:F65,I73,Y4:Y65)</f>
        <v>267395512</v>
      </c>
      <c r="M73" s="74"/>
      <c r="N73" s="28">
        <f>SUM(L73/D69)</f>
        <v>0.35652734933333335</v>
      </c>
      <c r="O73" s="27">
        <f t="shared" si="1"/>
        <v>1</v>
      </c>
      <c r="P73" s="84">
        <f t="shared" si="2"/>
        <v>39000000</v>
      </c>
      <c r="Q73" s="84"/>
      <c r="R73" s="18"/>
      <c r="S73" s="18"/>
      <c r="T73" s="87" t="s">
        <v>335</v>
      </c>
      <c r="U73" s="88"/>
      <c r="V73" s="36">
        <f>SUM($V$4:$V$65)</f>
        <v>6238</v>
      </c>
      <c r="W73" s="18"/>
      <c r="X73" s="18"/>
      <c r="Y73" s="19"/>
      <c r="Z73" s="19"/>
    </row>
    <row r="74" spans="1:27" ht="20.100000000000001" customHeight="1" x14ac:dyDescent="0.25">
      <c r="A74" s="19"/>
      <c r="B74" s="19"/>
      <c r="C74" s="19"/>
      <c r="D74" s="17"/>
      <c r="E74" s="19"/>
      <c r="F74" s="19"/>
      <c r="G74" s="19"/>
      <c r="H74" s="20"/>
      <c r="I74" s="75" t="s">
        <v>60</v>
      </c>
      <c r="J74" s="76"/>
      <c r="K74" s="27">
        <f t="shared" si="0"/>
        <v>4</v>
      </c>
      <c r="L74" s="73">
        <f>SUMIF(F4:F65,I74,Y4:Y65)</f>
        <v>177834195</v>
      </c>
      <c r="M74" s="74"/>
      <c r="N74" s="28">
        <f>SUM(L74/D69)</f>
        <v>0.23711225999999999</v>
      </c>
      <c r="O74" s="27">
        <f t="shared" si="1"/>
        <v>2</v>
      </c>
      <c r="P74" s="84">
        <f t="shared" si="2"/>
        <v>87017811</v>
      </c>
      <c r="Q74" s="84"/>
      <c r="R74" s="18"/>
      <c r="S74" s="18"/>
      <c r="T74" s="85" t="s">
        <v>336</v>
      </c>
      <c r="U74" s="86"/>
      <c r="V74" s="86"/>
      <c r="W74" s="18"/>
      <c r="X74" s="18"/>
      <c r="Y74" s="19"/>
      <c r="Z74" s="19"/>
    </row>
    <row r="75" spans="1:27" ht="20.100000000000001" customHeight="1" x14ac:dyDescent="0.25">
      <c r="A75" s="19"/>
      <c r="B75" s="19"/>
      <c r="C75" s="19"/>
      <c r="D75" s="17"/>
      <c r="E75" s="19"/>
      <c r="F75" s="19"/>
      <c r="G75" s="19"/>
      <c r="H75" s="20"/>
      <c r="I75" s="75" t="s">
        <v>33</v>
      </c>
      <c r="J75" s="76"/>
      <c r="K75" s="27">
        <f t="shared" si="0"/>
        <v>17</v>
      </c>
      <c r="L75" s="73">
        <f>SUMIF(F4:F65,I75,Y4:Y65)</f>
        <v>684733332</v>
      </c>
      <c r="M75" s="74"/>
      <c r="N75" s="28">
        <f>SUM(L75/D69)</f>
        <v>0.91297777599999996</v>
      </c>
      <c r="O75" s="27">
        <f t="shared" si="1"/>
        <v>4</v>
      </c>
      <c r="P75" s="84">
        <f t="shared" si="2"/>
        <v>136941437</v>
      </c>
      <c r="Q75" s="84"/>
      <c r="R75" s="18"/>
      <c r="S75" s="18"/>
      <c r="T75" s="37"/>
      <c r="U75" s="38"/>
      <c r="V75" s="18"/>
      <c r="W75" s="18"/>
      <c r="X75" s="18"/>
      <c r="Y75" s="19"/>
      <c r="Z75" s="19"/>
    </row>
    <row r="76" spans="1:27" ht="20.100000000000001" customHeight="1" thickBot="1" x14ac:dyDescent="0.3">
      <c r="A76" s="19"/>
      <c r="B76" s="65" t="s">
        <v>10</v>
      </c>
      <c r="C76" s="65" t="s">
        <v>319</v>
      </c>
      <c r="D76" s="61" t="s">
        <v>337</v>
      </c>
      <c r="E76" s="62"/>
      <c r="F76" s="65" t="s">
        <v>321</v>
      </c>
      <c r="G76" s="39"/>
      <c r="H76" s="20"/>
      <c r="I76" s="82" t="s">
        <v>70</v>
      </c>
      <c r="J76" s="83"/>
      <c r="K76" s="40">
        <f t="shared" si="0"/>
        <v>9</v>
      </c>
      <c r="L76" s="77">
        <f>SUMIF(F4:F65,I76,Y4:Y65)</f>
        <v>317456531</v>
      </c>
      <c r="M76" s="78"/>
      <c r="N76" s="30">
        <f>SUM(L76/D69)</f>
        <v>0.42327537466666665</v>
      </c>
      <c r="O76" s="40">
        <f t="shared" si="1"/>
        <v>7</v>
      </c>
      <c r="P76" s="79">
        <f t="shared" si="2"/>
        <v>241601078</v>
      </c>
      <c r="Q76" s="79"/>
      <c r="R76" s="18"/>
      <c r="S76" s="18"/>
      <c r="T76" s="61" t="s">
        <v>11</v>
      </c>
      <c r="U76" s="62"/>
      <c r="V76" s="65" t="s">
        <v>319</v>
      </c>
      <c r="W76" s="61" t="s">
        <v>337</v>
      </c>
      <c r="X76" s="62"/>
      <c r="Y76" s="19"/>
      <c r="Z76" s="19"/>
    </row>
    <row r="77" spans="1:27" ht="20.100000000000001" customHeight="1" x14ac:dyDescent="0.25">
      <c r="A77" s="19"/>
      <c r="B77" s="66"/>
      <c r="C77" s="66"/>
      <c r="D77" s="63"/>
      <c r="E77" s="64"/>
      <c r="F77" s="66"/>
      <c r="G77" s="39"/>
      <c r="H77" s="20"/>
      <c r="I77" s="55" t="s">
        <v>338</v>
      </c>
      <c r="J77" s="56"/>
      <c r="K77" s="41">
        <f>SUM(K69:K76)</f>
        <v>62</v>
      </c>
      <c r="L77" s="57">
        <f>SUM(L69:M76)</f>
        <v>2280093404</v>
      </c>
      <c r="M77" s="58"/>
      <c r="N77" s="42">
        <f>SUM(N69:N76)</f>
        <v>3.0401245386666664</v>
      </c>
      <c r="O77" s="41">
        <f>SUM(O69:O76)</f>
        <v>28</v>
      </c>
      <c r="P77" s="80">
        <f>SUM(P69:P76)</f>
        <v>1024959414</v>
      </c>
      <c r="Q77" s="81"/>
      <c r="R77" s="18"/>
      <c r="S77" s="18"/>
      <c r="T77" s="63"/>
      <c r="U77" s="64"/>
      <c r="V77" s="66"/>
      <c r="W77" s="63"/>
      <c r="X77" s="64"/>
      <c r="Y77" s="19"/>
      <c r="Z77" s="19"/>
    </row>
    <row r="78" spans="1:27" ht="19.5" customHeight="1" x14ac:dyDescent="0.25">
      <c r="A78" s="19"/>
      <c r="B78" s="43" t="s">
        <v>35</v>
      </c>
      <c r="C78" s="27">
        <f>COUNTIF(H4:H65,B78)</f>
        <v>28</v>
      </c>
      <c r="D78" s="73">
        <f>SUMIF(H4:H65,B78,Y4:Y65)</f>
        <v>1149518656</v>
      </c>
      <c r="E78" s="74"/>
      <c r="F78" s="28">
        <f>SUM(D78/D69)</f>
        <v>1.5326915413333333</v>
      </c>
      <c r="G78" s="26"/>
      <c r="H78" s="20"/>
      <c r="I78" s="20"/>
      <c r="J78" s="20"/>
      <c r="K78" s="17"/>
      <c r="L78" s="17"/>
      <c r="M78" s="17"/>
      <c r="N78" s="17"/>
      <c r="O78" s="17"/>
      <c r="P78" s="18"/>
      <c r="Q78" s="18"/>
      <c r="R78" s="18"/>
      <c r="S78" s="18"/>
      <c r="T78" s="75" t="s">
        <v>36</v>
      </c>
      <c r="U78" s="76"/>
      <c r="V78" s="27">
        <f>COUNTIF($I$4:$I$65,T78)</f>
        <v>61</v>
      </c>
      <c r="W78" s="73">
        <f>SUMIF($I$4:$I$65,T78,$Y$4:$Y$65)</f>
        <v>2246955138</v>
      </c>
      <c r="X78" s="74"/>
      <c r="Y78" s="19"/>
      <c r="Z78" s="19"/>
    </row>
    <row r="79" spans="1:27" ht="19.5" customHeight="1" thickBot="1" x14ac:dyDescent="0.3">
      <c r="A79" s="19"/>
      <c r="B79" s="43" t="s">
        <v>71</v>
      </c>
      <c r="C79" s="27">
        <f>COUNTIF(H4:H65,B79)</f>
        <v>24</v>
      </c>
      <c r="D79" s="73">
        <f>SUMIF(H4:H65,B79,Y4:Y65)</f>
        <v>851255559</v>
      </c>
      <c r="E79" s="74"/>
      <c r="F79" s="28">
        <f>SUM(D79/D69)</f>
        <v>1.135007412</v>
      </c>
      <c r="G79" s="26"/>
      <c r="H79" s="20"/>
      <c r="I79" s="65" t="s">
        <v>339</v>
      </c>
      <c r="J79" s="65" t="s">
        <v>319</v>
      </c>
      <c r="K79" s="65" t="s">
        <v>340</v>
      </c>
      <c r="L79" s="61" t="s">
        <v>341</v>
      </c>
      <c r="M79" s="62"/>
      <c r="N79" s="61" t="s">
        <v>342</v>
      </c>
      <c r="O79" s="62"/>
      <c r="P79"/>
      <c r="Q79"/>
      <c r="R79"/>
      <c r="S79"/>
      <c r="T79" s="69" t="s">
        <v>121</v>
      </c>
      <c r="U79" s="70"/>
      <c r="V79" s="44">
        <f>COUNTIF($I$4:$I$65,T79)</f>
        <v>1</v>
      </c>
      <c r="W79" s="71">
        <f>SUMIF($I$4:$I$65,T79,$Y$4:$Y$65)</f>
        <v>33138266</v>
      </c>
      <c r="X79" s="72"/>
      <c r="Y79" s="19"/>
      <c r="Z79" s="19"/>
    </row>
    <row r="80" spans="1:27" ht="19.5" customHeight="1" thickBot="1" x14ac:dyDescent="0.3">
      <c r="A80" s="19"/>
      <c r="B80" s="45" t="s">
        <v>78</v>
      </c>
      <c r="C80" s="40">
        <f>COUNTIF(H4:H65,B80)</f>
        <v>10</v>
      </c>
      <c r="D80" s="77">
        <f>SUMIF(H4:H65,B80,Y4:Y65)</f>
        <v>279319189</v>
      </c>
      <c r="E80" s="78"/>
      <c r="F80" s="30">
        <f>SUM(D80/D69)</f>
        <v>0.37242558533333331</v>
      </c>
      <c r="G80" s="26"/>
      <c r="H80" s="20"/>
      <c r="I80" s="66"/>
      <c r="J80" s="66"/>
      <c r="K80" s="66"/>
      <c r="L80" s="63"/>
      <c r="M80" s="64"/>
      <c r="N80" s="63"/>
      <c r="O80" s="64"/>
      <c r="P80"/>
      <c r="Q80"/>
      <c r="R80"/>
      <c r="S80"/>
      <c r="T80" s="55" t="s">
        <v>338</v>
      </c>
      <c r="U80" s="56"/>
      <c r="V80" s="46">
        <f>SUM(V78:V79)</f>
        <v>62</v>
      </c>
      <c r="W80" s="57">
        <f>SUM(W78:X79)</f>
        <v>2280093404</v>
      </c>
      <c r="X80" s="58"/>
      <c r="Y80" s="19"/>
      <c r="Z80" s="19"/>
    </row>
    <row r="81" spans="1:26" ht="19.5" customHeight="1" x14ac:dyDescent="0.25">
      <c r="A81" s="19"/>
      <c r="B81" s="47" t="s">
        <v>338</v>
      </c>
      <c r="C81" s="41">
        <f>SUM(C78:C80)</f>
        <v>62</v>
      </c>
      <c r="D81" s="57">
        <f>SUM(D78:E80)</f>
        <v>2280093404</v>
      </c>
      <c r="E81" s="58"/>
      <c r="F81" s="42">
        <f>SUM(F78:F80)</f>
        <v>3.0401245386666664</v>
      </c>
      <c r="G81" s="33"/>
      <c r="H81" s="20"/>
      <c r="I81" s="48">
        <v>0.09</v>
      </c>
      <c r="J81" s="49">
        <f>COUNTIF($L$4:$L$65,0.09)</f>
        <v>11</v>
      </c>
      <c r="K81" s="50">
        <v>208769599</v>
      </c>
      <c r="L81" s="59">
        <v>11092224</v>
      </c>
      <c r="M81" s="60"/>
      <c r="N81" s="59">
        <v>0</v>
      </c>
      <c r="O81" s="60"/>
      <c r="P81"/>
      <c r="Q81"/>
      <c r="R81"/>
      <c r="S81"/>
      <c r="T81" s="18"/>
      <c r="U81" s="18"/>
      <c r="V81" s="18"/>
      <c r="W81" s="18"/>
      <c r="X81" s="18"/>
      <c r="Y81" s="19"/>
      <c r="Z81" s="19"/>
    </row>
    <row r="82" spans="1:26" ht="19.5" customHeight="1" thickBot="1" x14ac:dyDescent="0.3">
      <c r="A82" s="19"/>
      <c r="B82" s="19"/>
      <c r="C82" s="19"/>
      <c r="D82" s="17"/>
      <c r="E82" s="19"/>
      <c r="F82" s="19"/>
      <c r="G82" s="19"/>
      <c r="H82" s="20"/>
      <c r="I82" s="51">
        <v>0.04</v>
      </c>
      <c r="J82" s="49">
        <f>COUNTIF($L$4:$L$65,0.04)</f>
        <v>50</v>
      </c>
      <c r="K82" s="50">
        <v>1491707893</v>
      </c>
      <c r="L82" s="59">
        <v>292544931</v>
      </c>
      <c r="M82" s="60"/>
      <c r="N82" s="59">
        <v>1164389369</v>
      </c>
      <c r="O82" s="60"/>
      <c r="P82"/>
      <c r="Q82"/>
      <c r="R82"/>
      <c r="S82"/>
      <c r="T82" s="61" t="s">
        <v>12</v>
      </c>
      <c r="U82" s="62"/>
      <c r="V82" s="65" t="s">
        <v>319</v>
      </c>
      <c r="W82" s="61" t="s">
        <v>337</v>
      </c>
      <c r="X82" s="62"/>
      <c r="Y82" s="19"/>
      <c r="Z82" s="19"/>
    </row>
    <row r="83" spans="1:26" ht="19.5" customHeight="1" x14ac:dyDescent="0.25">
      <c r="A83" s="19"/>
      <c r="B83" s="19"/>
      <c r="C83" s="19"/>
      <c r="D83" s="17"/>
      <c r="E83" s="19"/>
      <c r="F83" s="19"/>
      <c r="G83" s="19"/>
      <c r="H83" s="20"/>
      <c r="I83" s="52" t="s">
        <v>338</v>
      </c>
      <c r="J83" s="46">
        <f>SUM(J81:J82)</f>
        <v>61</v>
      </c>
      <c r="K83" s="53">
        <f>SUM(K81:K82)</f>
        <v>1700477492</v>
      </c>
      <c r="L83" s="67">
        <f>SUM(L81:M82)</f>
        <v>303637155</v>
      </c>
      <c r="M83" s="68"/>
      <c r="N83" s="67">
        <f>SUM(N81:O82)</f>
        <v>1164389369</v>
      </c>
      <c r="O83" s="68"/>
      <c r="P83" s="18"/>
      <c r="Q83" s="18"/>
      <c r="R83" s="18"/>
      <c r="S83" s="18"/>
      <c r="T83" s="63"/>
      <c r="U83" s="64"/>
      <c r="V83" s="66"/>
      <c r="W83" s="63"/>
      <c r="X83" s="64"/>
      <c r="Y83" s="19"/>
      <c r="Z83" s="19"/>
    </row>
    <row r="84" spans="1:26" ht="19.5" customHeight="1" thickBot="1" x14ac:dyDescent="0.3">
      <c r="A84" s="19"/>
      <c r="B84" s="19"/>
      <c r="C84" s="19"/>
      <c r="D84" s="17"/>
      <c r="E84" s="19"/>
      <c r="F84" s="19"/>
      <c r="G84" s="19"/>
      <c r="H84" s="20"/>
      <c r="K84"/>
      <c r="L84"/>
      <c r="M84"/>
      <c r="N84"/>
      <c r="O84"/>
      <c r="P84" s="18"/>
      <c r="Q84" s="18"/>
      <c r="R84" s="18"/>
      <c r="S84" s="18"/>
      <c r="T84" s="69" t="s">
        <v>12</v>
      </c>
      <c r="U84" s="70"/>
      <c r="V84" s="44">
        <f>COUNTIF($J$4:$J$65,"Yes")</f>
        <v>1</v>
      </c>
      <c r="W84" s="71">
        <f>SUMIF($J$4:$J$65,"Yes",$Y$4:$Y$65)</f>
        <v>31210720</v>
      </c>
      <c r="X84" s="72"/>
      <c r="Y84" s="19"/>
      <c r="Z84" s="19"/>
    </row>
    <row r="85" spans="1:26" ht="19.5" customHeight="1" x14ac:dyDescent="0.25">
      <c r="A85" s="19"/>
      <c r="B85" s="19"/>
      <c r="C85" s="19"/>
      <c r="D85" s="17"/>
      <c r="E85" s="19"/>
      <c r="F85" s="19"/>
      <c r="G85" s="19"/>
      <c r="H85" s="20"/>
      <c r="N85" s="17"/>
      <c r="O85" s="17"/>
      <c r="P85" s="18"/>
      <c r="Q85" s="18"/>
      <c r="R85" s="18"/>
      <c r="S85" s="18"/>
      <c r="T85" s="55" t="s">
        <v>338</v>
      </c>
      <c r="U85" s="56"/>
      <c r="V85" s="46">
        <f>SUM(V83:V84)</f>
        <v>1</v>
      </c>
      <c r="W85" s="57">
        <f>SUM(W83:X84)</f>
        <v>31210720</v>
      </c>
      <c r="X85" s="58"/>
      <c r="Y85" s="19"/>
      <c r="Z85" s="19"/>
    </row>
    <row r="86" spans="1:26" ht="19.5" customHeight="1" x14ac:dyDescent="0.25">
      <c r="A86" s="19"/>
      <c r="B86" s="19"/>
      <c r="C86" s="19"/>
      <c r="D86" s="17"/>
      <c r="E86" s="19"/>
      <c r="F86" s="19"/>
      <c r="G86" s="19"/>
      <c r="H86" s="20"/>
      <c r="N86" s="17"/>
      <c r="O86" s="17"/>
      <c r="P86" s="18"/>
      <c r="Q86" s="18"/>
      <c r="R86" s="18"/>
      <c r="S86" s="18"/>
      <c r="T86" s="18"/>
      <c r="U86" s="18"/>
      <c r="V86" s="18"/>
      <c r="W86" s="18"/>
      <c r="X86" s="18"/>
      <c r="Y86" s="19"/>
      <c r="Z86" s="19"/>
    </row>
    <row r="87" spans="1:26" ht="19.5" customHeight="1" x14ac:dyDescent="0.25">
      <c r="A87" s="19"/>
      <c r="B87" s="19"/>
      <c r="C87" s="19"/>
      <c r="D87" s="17"/>
      <c r="E87" s="19"/>
      <c r="F87" s="19"/>
      <c r="G87" s="19"/>
      <c r="H87" s="20"/>
      <c r="N87" s="17"/>
      <c r="O87" s="17"/>
      <c r="P87" s="18"/>
      <c r="Q87" s="18"/>
      <c r="R87" s="18"/>
      <c r="S87" s="18"/>
      <c r="T87" s="18"/>
      <c r="U87" s="18"/>
      <c r="V87" s="18"/>
      <c r="W87" s="18"/>
      <c r="X87" s="18"/>
      <c r="Y87" s="19"/>
      <c r="Z87" s="19"/>
    </row>
    <row r="88" spans="1:26" x14ac:dyDescent="0.25">
      <c r="A88" s="19"/>
      <c r="B88" s="19"/>
      <c r="C88" s="19"/>
      <c r="D88" s="17"/>
      <c r="E88" s="19"/>
      <c r="F88" s="19"/>
      <c r="G88" s="19"/>
      <c r="H88" s="20"/>
      <c r="N88" s="17"/>
      <c r="O88" s="17"/>
      <c r="P88" s="18"/>
      <c r="Q88" s="18"/>
      <c r="R88" s="18"/>
      <c r="S88" s="18"/>
      <c r="T88" s="18"/>
      <c r="U88" s="18"/>
      <c r="V88" s="18"/>
      <c r="W88" s="18"/>
      <c r="X88" s="18"/>
      <c r="Y88" s="19"/>
      <c r="Z88" s="19"/>
    </row>
    <row r="89" spans="1:26" x14ac:dyDescent="0.25">
      <c r="T89" s="18"/>
      <c r="U89" s="18"/>
      <c r="V89" s="18"/>
      <c r="W89" s="18"/>
      <c r="X89" s="18"/>
    </row>
  </sheetData>
  <autoFilter ref="A3:AA65" xr:uid="{27A50273-03B6-4CD3-86CF-7CECE8ACF2A2}"/>
  <mergeCells count="86">
    <mergeCell ref="T69:U69"/>
    <mergeCell ref="B1:Z1"/>
    <mergeCell ref="B2:X2"/>
    <mergeCell ref="B68:C68"/>
    <mergeCell ref="D68:E68"/>
    <mergeCell ref="I68:J68"/>
    <mergeCell ref="L68:M68"/>
    <mergeCell ref="P68:Q68"/>
    <mergeCell ref="T68:U68"/>
    <mergeCell ref="B69:C69"/>
    <mergeCell ref="D69:E69"/>
    <mergeCell ref="I69:J69"/>
    <mergeCell ref="L69:M69"/>
    <mergeCell ref="P69:Q69"/>
    <mergeCell ref="T71:U71"/>
    <mergeCell ref="B70:C70"/>
    <mergeCell ref="D70:E70"/>
    <mergeCell ref="I70:J70"/>
    <mergeCell ref="L70:M70"/>
    <mergeCell ref="P70:Q70"/>
    <mergeCell ref="T70:U70"/>
    <mergeCell ref="B71:C71"/>
    <mergeCell ref="D71:E71"/>
    <mergeCell ref="I71:J71"/>
    <mergeCell ref="L71:M71"/>
    <mergeCell ref="P71:Q71"/>
    <mergeCell ref="T73:U73"/>
    <mergeCell ref="B72:C72"/>
    <mergeCell ref="D72:E72"/>
    <mergeCell ref="I72:J72"/>
    <mergeCell ref="L72:M72"/>
    <mergeCell ref="P72:Q72"/>
    <mergeCell ref="T72:U72"/>
    <mergeCell ref="B73:C73"/>
    <mergeCell ref="D73:E73"/>
    <mergeCell ref="I73:J73"/>
    <mergeCell ref="L73:M73"/>
    <mergeCell ref="P73:Q73"/>
    <mergeCell ref="I74:J74"/>
    <mergeCell ref="L74:M74"/>
    <mergeCell ref="P74:Q74"/>
    <mergeCell ref="T74:V74"/>
    <mergeCell ref="I75:J75"/>
    <mergeCell ref="L75:M75"/>
    <mergeCell ref="P75:Q75"/>
    <mergeCell ref="B76:B77"/>
    <mergeCell ref="C76:C77"/>
    <mergeCell ref="D76:E77"/>
    <mergeCell ref="F76:F77"/>
    <mergeCell ref="I76:J76"/>
    <mergeCell ref="P76:Q76"/>
    <mergeCell ref="T76:U77"/>
    <mergeCell ref="V76:V77"/>
    <mergeCell ref="W76:X77"/>
    <mergeCell ref="I77:J77"/>
    <mergeCell ref="L77:M77"/>
    <mergeCell ref="P77:Q77"/>
    <mergeCell ref="L76:M76"/>
    <mergeCell ref="D78:E78"/>
    <mergeCell ref="T78:U78"/>
    <mergeCell ref="W78:X78"/>
    <mergeCell ref="D79:E79"/>
    <mergeCell ref="I79:I80"/>
    <mergeCell ref="J79:J80"/>
    <mergeCell ref="K79:K80"/>
    <mergeCell ref="L79:M80"/>
    <mergeCell ref="N79:O80"/>
    <mergeCell ref="T79:U79"/>
    <mergeCell ref="W79:X79"/>
    <mergeCell ref="D80:E80"/>
    <mergeCell ref="T80:U80"/>
    <mergeCell ref="W80:X80"/>
    <mergeCell ref="D81:E81"/>
    <mergeCell ref="L81:M81"/>
    <mergeCell ref="N81:O81"/>
    <mergeCell ref="T84:U84"/>
    <mergeCell ref="W84:X84"/>
    <mergeCell ref="T85:U85"/>
    <mergeCell ref="W85:X85"/>
    <mergeCell ref="L82:M82"/>
    <mergeCell ref="N82:O82"/>
    <mergeCell ref="T82:U83"/>
    <mergeCell ref="V82:V83"/>
    <mergeCell ref="W82:X83"/>
    <mergeCell ref="L83:M83"/>
    <mergeCell ref="N83:O83"/>
  </mergeCells>
  <hyperlinks>
    <hyperlink ref="Y2" r:id="rId1" xr:uid="{FC6F92C9-16A0-4B73-95F4-BC0533473882}"/>
  </hyperlinks>
  <printOptions horizontalCentered="1" verticalCentered="1"/>
  <pageMargins left="0.25" right="0.25" top="0.75" bottom="0.75" header="0.3" footer="0.3"/>
  <pageSetup paperSize="5" scale="43" fitToHeight="0" orientation="landscape" r:id="rId2"/>
  <headerFooter>
    <oddFooter>&amp;L&amp;A&amp;R&amp;P of &amp;N</oddFooter>
  </headerFooter>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E94DA1C469AC34BA355C8248406E48A" ma:contentTypeVersion="19" ma:contentTypeDescription="Create a new document." ma:contentTypeScope="" ma:versionID="aaadb69b2cda2c1ff981ccc68f633fdf">
  <xsd:schema xmlns:xsd="http://www.w3.org/2001/XMLSchema" xmlns:xs="http://www.w3.org/2001/XMLSchema" xmlns:p="http://schemas.microsoft.com/office/2006/metadata/properties" xmlns:ns1="http://schemas.microsoft.com/sharepoint/v3" xmlns:ns2="408baf68-eda8-4737-9fd0-3a9cf9a1120a" xmlns:ns3="b81d817a-1478-46c7-a8b0-e0874bfd524c" targetNamespace="http://schemas.microsoft.com/office/2006/metadata/properties" ma:root="true" ma:fieldsID="625b026340c48628282e167f24e7e8de" ns1:_="" ns2:_="" ns3:_="">
    <xsd:import namespace="http://schemas.microsoft.com/sharepoint/v3"/>
    <xsd:import namespace="408baf68-eda8-4737-9fd0-3a9cf9a1120a"/>
    <xsd:import namespace="b81d817a-1478-46c7-a8b0-e0874bfd524c"/>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1:_ip_UnifiedCompliancePolicyProperties" minOccurs="0"/>
                <xsd:element ref="ns1:_ip_UnifiedCompliancePolicyUIAction" minOccurs="0"/>
                <xsd:element ref="ns3:SharedWithUsers" minOccurs="0"/>
                <xsd:element ref="ns3:SharedWithDetails" minOccurs="0"/>
                <xsd:element ref="ns2:MediaLengthInSeconds" minOccurs="0"/>
                <xsd:element ref="ns2:MediaServiceSearchProperties" minOccurs="0"/>
                <xsd:element ref="ns2:Not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9" nillable="true" ma:displayName="Unified Compliance Policy Properties" ma:hidden="true" ma:internalName="_ip_UnifiedCompliancePolicyProperties">
      <xsd:simpleType>
        <xsd:restriction base="dms:Note"/>
      </xsd:simpleType>
    </xsd:element>
    <xsd:element name="_ip_UnifiedCompliancePolicyUIAction" ma:index="20"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08baf68-eda8-4737-9fd0-3a9cf9a1120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lcf76f155ced4ddcb4097134ff3c332f" ma:index="12" nillable="true" ma:taxonomy="true" ma:internalName="lcf76f155ced4ddcb4097134ff3c332f" ma:taxonomyFieldName="MediaServiceImageTags" ma:displayName="Image Tags" ma:readOnly="false" ma:fieldId="{5cf76f15-5ced-4ddc-b409-7134ff3c332f}" ma:taxonomyMulti="true" ma:sspId="1f3bbd73-d9da-4b59-89ef-5a1da660cdfb"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description="" ma:indexed="true" ma:internalName="MediaServiceLocation" ma:readOnly="true">
      <xsd:simpleType>
        <xsd:restriction base="dms:Text"/>
      </xsd:simpleType>
    </xsd:element>
    <xsd:element name="MediaLengthInSeconds" ma:index="23" nillable="true" ma:displayName="MediaLengthInSeconds" ma:hidden="true" ma:internalName="MediaLengthInSeconds" ma:readOnly="true">
      <xsd:simpleType>
        <xsd:restriction base="dms:Unknow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Notes" ma:index="25" nillable="true" ma:displayName="Notes" ma:format="Dropdown" ma:internalName="Notes">
      <xsd:simpleType>
        <xsd:restriction base="dms:Note">
          <xsd:maxLength value="255"/>
        </xsd:restriction>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81d817a-1478-46c7-a8b0-e0874bfd524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f748684e-ac9a-493b-8296-316a972f0062}" ma:internalName="TaxCatchAll" ma:showField="CatchAllData" ma:web="b81d817a-1478-46c7-a8b0-e0874bfd524c">
      <xsd:complexType>
        <xsd:complexContent>
          <xsd:extension base="dms:MultiChoiceLookup">
            <xsd:sequence>
              <xsd:element name="Value" type="dms:Lookup" maxOccurs="unbounded" minOccurs="0" nillable="true"/>
            </xsd:sequence>
          </xsd:extension>
        </xsd:complexContent>
      </xsd:complexType>
    </xsd:element>
    <xsd:element name="SharedWithUsers" ma:index="2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Notes xmlns="408baf68-eda8-4737-9fd0-3a9cf9a1120a" xsi:nil="true"/>
    <_ip_UnifiedCompliancePolicyProperties xmlns="http://schemas.microsoft.com/sharepoint/v3" xsi:nil="true"/>
    <lcf76f155ced4ddcb4097134ff3c332f xmlns="408baf68-eda8-4737-9fd0-3a9cf9a1120a">
      <Terms xmlns="http://schemas.microsoft.com/office/infopath/2007/PartnerControls"/>
    </lcf76f155ced4ddcb4097134ff3c332f>
    <TaxCatchAll xmlns="b81d817a-1478-46c7-a8b0-e0874bfd524c"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7FCFF63-E0C6-4774-9EA9-F91B43C9A5D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408baf68-eda8-4737-9fd0-3a9cf9a1120a"/>
    <ds:schemaRef ds:uri="b81d817a-1478-46c7-a8b0-e0874bfd524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F8E8B68-7A32-48CE-A930-D7CC3BBF7CF7}">
  <ds:schemaRefs>
    <ds:schemaRef ds:uri="b81d817a-1478-46c7-a8b0-e0874bfd524c"/>
    <ds:schemaRef ds:uri="http://schemas.microsoft.com/office/2006/metadata/properties"/>
    <ds:schemaRef ds:uri="http://schemas.microsoft.com/office/2006/documentManagement/types"/>
    <ds:schemaRef ds:uri="http://schemas.microsoft.com/office/infopath/2007/PartnerControls"/>
    <ds:schemaRef ds:uri="http://purl.org/dc/elements/1.1/"/>
    <ds:schemaRef ds:uri="http://purl.org/dc/terms/"/>
    <ds:schemaRef ds:uri="http://www.w3.org/XML/1998/namespace"/>
    <ds:schemaRef ds:uri="http://schemas.openxmlformats.org/package/2006/metadata/core-properties"/>
    <ds:schemaRef ds:uri="http://purl.org/dc/dcmitype/"/>
    <ds:schemaRef ds:uri="408baf68-eda8-4737-9fd0-3a9cf9a1120a"/>
    <ds:schemaRef ds:uri="http://schemas.microsoft.com/sharepoint/v3"/>
  </ds:schemaRefs>
</ds:datastoreItem>
</file>

<file path=customXml/itemProps3.xml><?xml version="1.0" encoding="utf-8"?>
<ds:datastoreItem xmlns:ds="http://schemas.openxmlformats.org/officeDocument/2006/customXml" ds:itemID="{5056E61D-52A3-4607-94B7-B8F52F09F2D8}">
  <ds:schemaRefs>
    <ds:schemaRef ds:uri="http://schemas.microsoft.com/sharepoint/v3/contenttype/forms"/>
  </ds:schemaRefs>
</ds:datastoreItem>
</file>

<file path=docMetadata/LabelInfo.xml><?xml version="1.0" encoding="utf-8"?>
<clbl:labelList xmlns:clbl="http://schemas.microsoft.com/office/2020/mipLabelMetadata">
  <clbl:label id="{2b828646-b037-4fe7-8415-e935cd34cf96}" enabled="0" method="" siteId="{2b828646-b037-4fe7-8415-e935cd34cf9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AHSC R10 App Intake Report</vt:lpstr>
      <vt:lpstr>'AHSC R10 App Intake Report'!Print_Area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HCD</dc:creator>
  <cp:keywords/>
  <dc:description/>
  <cp:lastModifiedBy>Miller, Allison@HCD</cp:lastModifiedBy>
  <cp:revision/>
  <dcterms:created xsi:type="dcterms:W3CDTF">2026-05-14T23:38:48Z</dcterms:created>
  <dcterms:modified xsi:type="dcterms:W3CDTF">2026-05-15T21:05:54Z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0x010100AE94DA1C469AC34BA355C8248406E48A</vt:lpwstr>
  </property>
  <property fmtid="{D5CDD505-2E9C-101B-9397-08002B2CF9AE}" pid="3" name="MediaServiceImageTags">
    <vt:lpwstr/>
  </property>
</Properties>
</file>