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ahcd-my.sharepoint.com/personal/allison_miller_hcd_ca_gov/Documents/Desktop/Web Requests/AHSC/6.24.25/"/>
    </mc:Choice>
  </mc:AlternateContent>
  <xr:revisionPtr revIDLastSave="6" documentId="8_{3F527CD5-01C9-4189-811D-A57DBBE98613}" xr6:coauthVersionLast="47" xr6:coauthVersionMax="47" xr10:uidLastSave="{0FE17974-F37F-42DA-A84F-82E8536C7E49}"/>
  <bookViews>
    <workbookView xWindow="28680" yWindow="-120" windowWidth="29040" windowHeight="15720" xr2:uid="{B2787827-7C4A-40E2-9D25-599B597824FA}"/>
  </bookViews>
  <sheets>
    <sheet name="AHSC Rd 9 App Intake Report" sheetId="1" r:id="rId1"/>
  </sheets>
  <externalReferences>
    <externalReference r:id="rId2"/>
    <externalReference r:id="rId3"/>
  </externalReferences>
  <definedNames>
    <definedName name="_xlnm._FilterDatabase" localSheetId="0" hidden="1">'AHSC Rd 9 App Intake Report'!$A$3:$Y$49</definedName>
    <definedName name="Access_Road_Maintenance">'[1]Drop Down'!$Y$3:$Y$5</definedName>
    <definedName name="Applicant_Role">'[1]Drop Down'!$P$3:$P$10</definedName>
    <definedName name="AssemblyDistrictCode">'[1]Drop Down'!$S$3:$S$84</definedName>
    <definedName name="Beds">'[1]Drop Down'!$AH$3:$AH$10</definedName>
    <definedName name="CalHFA_Application_Type">'[1]Drop Down'!$D$3:$D$7</definedName>
    <definedName name="CalHFArents">'[1]Rents '!$Z$25:$AF$25</definedName>
    <definedName name="CongressionalDistrictCode">'[1]Drop Down'!$T$3:$T$58</definedName>
    <definedName name="County">'[1]Drop Down'!$J$3:$J$60</definedName>
    <definedName name="Development__Type">'[1]Drop Down'!$M$3:$M$9</definedName>
    <definedName name="Fed_Min_Set">'[1]Drop Down'!$B$3:$B$7</definedName>
    <definedName name="FORM_OF_ENTITY">'[1]Drop Down'!$V$3:$V$14</definedName>
    <definedName name="Funding"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hfgjhfgh" hidden="1">{"Operating Budget Detail",#N/A,FALSE,"Operations"}</definedName>
    <definedName name="Income_Limit">'[1]Drop Down'!$AF$3:$AF$15</definedName>
    <definedName name="Interest_Rate_Type">'[1]Drop Down'!$AK$3:$AK$9</definedName>
    <definedName name="Layout">'[1]Drop Down'!$Z$3:$Z$5</definedName>
    <definedName name="Lease_Terms">'[1]Drop Down'!$AB$3:$AB$6</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ool">'[1]Drop Down'!$L$3:$L$7</definedName>
    <definedName name="_xlnm.Print_Area" localSheetId="0">'AHSC Rd 9 App Intake Report'!$A$1:$Y$70</definedName>
    <definedName name="Relocation_Req_d?">'[1]Drop Down'!$I$3:$I$7</definedName>
    <definedName name="Rent_Limit">'[1]Drop Down'!$AG$3:$AG$6</definedName>
    <definedName name="Repayment_Terms_Type">'[1]Drop Down'!$AJ$3:$AJ$14</definedName>
    <definedName name="Required_Payment">'[1]Drop Down'!$AI$3:$AI$8</definedName>
    <definedName name="Sample" hidden="1">{"Operating Budget Detail",#N/A,FALSE,"Operations"}</definedName>
    <definedName name="SampleX" hidden="1">{"Operating Budget Detail",#N/A,FALSE,"Operations"}</definedName>
    <definedName name="SD_1x1_18x1_1_S_0" hidden="1">#REF!</definedName>
    <definedName name="SD_1x1_18x1_11_S_0" hidden="1">#REF!</definedName>
    <definedName name="SD_1x1_18x1_12_S_0" hidden="1">#REF!</definedName>
    <definedName name="SD_1x1_18x1_3_S_0" hidden="1">#REF!</definedName>
    <definedName name="SD_1x1_18x1_5_S_0" hidden="1">#REF!</definedName>
    <definedName name="SD_1x1_18x1_6_S_152" hidden="1">#REF!</definedName>
    <definedName name="SD_1x1_18x1_7_S_0" hidden="1">#REF!</definedName>
    <definedName name="SD_1x1_18x1_9_S_0" hidden="1">#REF!</definedName>
    <definedName name="SD_1x1_20x1_1_S_0" hidden="1">#REF!</definedName>
    <definedName name="SD_1x1_20x1_11_S_0" hidden="1">#REF!</definedName>
    <definedName name="SD_1x1_20x1_12_S_0" hidden="1">#REF!</definedName>
    <definedName name="SD_1x1_20x1_3_S_0" hidden="1">#REF!</definedName>
    <definedName name="SD_1x1_20x1_5_S_0" hidden="1">#REF!</definedName>
    <definedName name="SD_1x1_20x1_6_S_152" hidden="1">#REF!</definedName>
    <definedName name="SD_1x1_20x1_7_S_0" hidden="1">#REF!</definedName>
    <definedName name="SD_1x1_20x1_9_S_0" hidden="1">#REF!</definedName>
    <definedName name="SD_1x1_22x1_1_S_0" hidden="1">#REF!</definedName>
    <definedName name="SD_1x1_22x1_11_S_0" hidden="1">#REF!</definedName>
    <definedName name="SD_1x1_22x1_12_S_0" hidden="1">#REF!</definedName>
    <definedName name="SD_1x1_22x1_3_S_0" hidden="1">#REF!</definedName>
    <definedName name="SD_1x1_22x1_5_S_0" hidden="1">#REF!</definedName>
    <definedName name="SD_1x1_22x1_6_S_152" hidden="1">#REF!</definedName>
    <definedName name="SD_1x1_22x1_7_S_0" hidden="1">#REF!</definedName>
    <definedName name="SD_1x1_22x1_9_S_0" hidden="1">#REF!</definedName>
    <definedName name="SD_1x1_23x1_1_S_0" hidden="1">#REF!</definedName>
    <definedName name="SD_1x1_23x1_11_S_0" hidden="1">#REF!</definedName>
    <definedName name="SD_1x1_23x1_3_S_0" hidden="1">#REF!</definedName>
    <definedName name="SD_1x1_23x1_5_S_0" hidden="1">#REF!</definedName>
    <definedName name="SD_1x1_23x1_6_S_152" hidden="1">#REF!</definedName>
    <definedName name="SD_1x1_23x1_7_S_0" hidden="1">#REF!</definedName>
    <definedName name="SD_1x1_23x1_9_S_0" hidden="1">#REF!</definedName>
    <definedName name="SD_1x1_23x2_1_S_0" hidden="1">#REF!</definedName>
    <definedName name="SD_1x1_23x2_11_S_0" hidden="1">#REF!</definedName>
    <definedName name="SD_1x1_23x2_12_S_0" hidden="1">#REF!</definedName>
    <definedName name="SD_1x1_23x2_3_S_0" hidden="1">#REF!</definedName>
    <definedName name="SD_1x1_23x2_5_S_0" hidden="1">#REF!</definedName>
    <definedName name="SD_1x1_23x2_6_S_152" hidden="1">#REF!</definedName>
    <definedName name="SD_1x1_23x2_7_S_0" hidden="1">#REF!</definedName>
    <definedName name="SD_1x1_23x2_9_S_0" hidden="1">#REF!</definedName>
    <definedName name="SD_1x1_23x3_1_S_0" hidden="1">#REF!</definedName>
    <definedName name="SD_1x1_23x3_11_S_0" hidden="1">#REF!</definedName>
    <definedName name="SD_1x1_23x3_12_S_0" hidden="1">#REF!</definedName>
    <definedName name="SD_1x1_23x3_3_S_0" hidden="1">#REF!</definedName>
    <definedName name="SD_1x1_23x3_5_S_0" hidden="1">#REF!</definedName>
    <definedName name="SD_1x1_23x3_6_S_152" hidden="1">#REF!</definedName>
    <definedName name="SD_1x1_23x3_7_S_0" hidden="1">#REF!</definedName>
    <definedName name="SD_1x1_23x3_9_S_0" hidden="1">#REF!</definedName>
    <definedName name="SD_1x1_29x1_1_S_0" hidden="1">#REF!</definedName>
    <definedName name="SD_1x1_29x1_11_S_0" hidden="1">#REF!</definedName>
    <definedName name="SD_1x1_29x1_12_S_0" hidden="1">#REF!</definedName>
    <definedName name="SD_1x1_29x1_3_S_0" hidden="1">#REF!</definedName>
    <definedName name="SD_1x1_29x1_5_S_0" hidden="1">#REF!</definedName>
    <definedName name="SD_1x1_29x1_6_S_152" hidden="1">#REF!</definedName>
    <definedName name="SD_1x1_29x1_7_S_0" hidden="1">#REF!</definedName>
    <definedName name="SD_1x1_29x1_9_S_0" hidden="1">#REF!</definedName>
    <definedName name="SD_1x1_34_S_0" hidden="1">#REF!</definedName>
    <definedName name="SD_1x1_46x1_1_S_0" hidden="1">#REF!</definedName>
    <definedName name="SD_1x1_46x1_11_S_0" hidden="1">#REF!</definedName>
    <definedName name="SD_1x1_46x1_12_S_0" hidden="1">#REF!</definedName>
    <definedName name="SD_1x1_46x1_3_S_0" hidden="1">#REF!</definedName>
    <definedName name="SD_1x1_46x1_5_S_0" hidden="1">#REF!</definedName>
    <definedName name="SD_1x1_46x1_6_S_152" hidden="1">#REF!</definedName>
    <definedName name="SD_1x1_46x1_7_S_0" hidden="1">#REF!</definedName>
    <definedName name="SD_1x1_46x1_9_S_0" hidden="1">#REF!</definedName>
    <definedName name="SD_1x1_63x1_1_S_0" hidden="1">#REF!</definedName>
    <definedName name="SD_1x1_63x1_11_S_0" hidden="1">#REF!</definedName>
    <definedName name="SD_1x1_63x1_12_S_0" hidden="1">#REF!</definedName>
    <definedName name="SD_1x1_63x1_3_S_0" hidden="1">#REF!</definedName>
    <definedName name="SD_1x1_63x1_5_S_0" hidden="1">#REF!</definedName>
    <definedName name="SD_1x1_63x1_6_S_152" hidden="1">#REF!</definedName>
    <definedName name="SD_1x1_63x1_7_S_0" hidden="1">#REF!</definedName>
    <definedName name="SD_1x1_63x1_9_S_0" hidden="1">#REF!</definedName>
    <definedName name="SD_1x1_64x1_1_S_0" hidden="1">#REF!</definedName>
    <definedName name="SD_1x1_64x1_11_S_0" hidden="1">#REF!</definedName>
    <definedName name="SD_1x1_64x1_12_S_0" hidden="1">#REF!</definedName>
    <definedName name="SD_1x1_64x1_3_S_0" hidden="1">#REF!</definedName>
    <definedName name="SD_1x1_64x1_5_S_0" hidden="1">#REF!</definedName>
    <definedName name="SD_1x1_64x1_6_S_152" hidden="1">#REF!</definedName>
    <definedName name="SD_1x1_64x1_7_S_0" hidden="1">#REF!</definedName>
    <definedName name="SD_1x1_64x1_9_S_0" hidden="1">#REF!</definedName>
    <definedName name="SD_1x1_79x1_1_S_0" hidden="1">#REF!</definedName>
    <definedName name="SD_1x1_79x1_11_S_0" hidden="1">#REF!</definedName>
    <definedName name="SD_1x1_79x1_12_S_0" hidden="1">#REF!</definedName>
    <definedName name="SD_1x1_79x1_3_S_0" hidden="1">#REF!</definedName>
    <definedName name="SD_1x1_79x1_5_S_0" hidden="1">#REF!</definedName>
    <definedName name="SD_1x1_79x1_6_S_152" hidden="1">#REF!</definedName>
    <definedName name="SD_1x1_79x1_7_S_0" hidden="1">#REF!</definedName>
    <definedName name="SD_1x1_79x1_9_S_0" hidden="1">#REF!</definedName>
    <definedName name="SD_1x1_83x1_1_S_0" hidden="1">#REF!</definedName>
    <definedName name="SD_1x1_83x1_11_S_0" hidden="1">#REF!</definedName>
    <definedName name="SD_1x1_83x1_12_S_0" hidden="1">#REF!</definedName>
    <definedName name="SD_1x1_83x1_3_S_0" hidden="1">#REF!</definedName>
    <definedName name="SD_1x1_83x1_5_S_0" hidden="1">#REF!</definedName>
    <definedName name="SD_1x1_83x1_6_S_152" hidden="1">#REF!</definedName>
    <definedName name="SD_1x1_83x1_7_S_0" hidden="1">#REF!</definedName>
    <definedName name="SD_1x1_83x1_9_S_0" hidden="1">#REF!</definedName>
    <definedName name="SD_1x1_84x1_1_S_0" hidden="1">#REF!</definedName>
    <definedName name="SD_1x1_84x1_11_S_0" hidden="1">#REF!</definedName>
    <definedName name="SD_1x1_84x1_12_S_0" hidden="1">#REF!</definedName>
    <definedName name="SD_1x1_84x1_3_S_0" hidden="1">#REF!</definedName>
    <definedName name="SD_1x1_84x1_5_S_0" hidden="1">#REF!</definedName>
    <definedName name="SD_1x1_84x1_6_S_152" hidden="1">#REF!</definedName>
    <definedName name="SD_1x1_84x1_7_S_0" hidden="1">#REF!</definedName>
    <definedName name="SD_1x1_84x1_9_S_0" hidden="1">#REF!</definedName>
    <definedName name="SD_1x1_84x2_1_S_0" hidden="1">#REF!</definedName>
    <definedName name="SD_1x1_84x2_11_S_0" hidden="1">#REF!</definedName>
    <definedName name="SD_1x1_84x2_12_S_0" hidden="1">#REF!</definedName>
    <definedName name="SD_1x1_84x2_3_S_0" hidden="1">#REF!</definedName>
    <definedName name="SD_1x1_84x2_5_S_0" hidden="1">#REF!</definedName>
    <definedName name="SD_1x1_84x2_6_S_152" hidden="1">#REF!</definedName>
    <definedName name="SD_1x1_84x2_7_S_0" hidden="1">#REF!</definedName>
    <definedName name="SD_1x1_84x2_9_S_0" hidden="1">#REF!</definedName>
    <definedName name="SD_1x1_89x1_1_S_0" hidden="1">#REF!</definedName>
    <definedName name="SD_1x1_89x1_11_S_0" hidden="1">#REF!</definedName>
    <definedName name="SD_1x1_89x1_12_S_0" hidden="1">#REF!</definedName>
    <definedName name="SD_1x1_89x1_3_S_0" hidden="1">#REF!</definedName>
    <definedName name="SD_1x1_89x1_5_S_0" hidden="1">#REF!</definedName>
    <definedName name="SD_1x1_89x1_6_S_152" hidden="1">#REF!</definedName>
    <definedName name="SD_1x1_89x1_7_S_0" hidden="1">#REF!</definedName>
    <definedName name="SD_1x1_89x1_9_S_0" hidden="1">#REF!</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SenateDistrictCode">'[1]Drop Down'!$U$3:$U$45</definedName>
    <definedName name="Site_Control">'[1]Drop Down'!$X$3:$X$11</definedName>
    <definedName name="State_Set_Aside">'[1]Drop Down'!$G$3:$G$15</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ype_of_Utility">'[1]Drop Down'!$AC$3:$AC$7</definedName>
    <definedName name="Type_of_Utility_2">'[1]Drop Down'!$AD$3:$AD$7</definedName>
    <definedName name="unit">[2]Overview!$AE$166</definedName>
    <definedName name="Unit_Size">'[1]Drop Down'!$AA$3:$AA$10</definedName>
    <definedName name="VHHPdata" localSheetId="0">#REF!</definedName>
    <definedName name="VHHPdata">#REF!</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0" i="1" l="1" a="1"/>
  <c r="U60" i="1" s="1"/>
  <c r="U57" i="1"/>
  <c r="Q57" i="1"/>
  <c r="Q64" i="1"/>
  <c r="Q63" i="1"/>
  <c r="Q62" i="1"/>
  <c r="Q61" i="1"/>
  <c r="Q60" i="1"/>
  <c r="Q59" i="1"/>
  <c r="Q58" i="1"/>
  <c r="Q65" i="1" l="1"/>
  <c r="U59" i="1"/>
  <c r="U58" i="1"/>
  <c r="U61" i="1" l="1"/>
  <c r="M64" i="1"/>
  <c r="M63" i="1"/>
  <c r="M62" i="1"/>
  <c r="M61" i="1"/>
  <c r="M60" i="1"/>
  <c r="M59" i="1"/>
  <c r="M58" i="1"/>
  <c r="M57" i="1"/>
  <c r="D68" i="1"/>
  <c r="D67" i="1"/>
  <c r="D66" i="1"/>
  <c r="E59" i="1"/>
  <c r="G59" i="1" s="1"/>
  <c r="E58" i="1"/>
  <c r="G58" i="1" s="1"/>
  <c r="D69" i="1" l="1"/>
  <c r="M65" i="1"/>
  <c r="E60" i="1"/>
  <c r="N57" i="1"/>
  <c r="N61" i="1"/>
  <c r="P61" i="1" s="1"/>
  <c r="N60" i="1"/>
  <c r="P60" i="1" s="1"/>
  <c r="N59" i="1"/>
  <c r="P59" i="1" s="1"/>
  <c r="N62" i="1" l="1"/>
  <c r="P62" i="1" s="1"/>
  <c r="E68" i="1"/>
  <c r="G68" i="1" s="1"/>
  <c r="G60" i="1"/>
  <c r="G61" i="1" s="1"/>
  <c r="E61" i="1"/>
  <c r="N58" i="1"/>
  <c r="P58" i="1" s="1"/>
  <c r="E67" i="1"/>
  <c r="G67" i="1" s="1"/>
  <c r="N63" i="1"/>
  <c r="P63" i="1" s="1"/>
  <c r="E66" i="1"/>
  <c r="P57" i="1"/>
  <c r="N64" i="1"/>
  <c r="P64" i="1" s="1"/>
  <c r="P65" i="1" l="1"/>
  <c r="N65" i="1"/>
  <c r="E69" i="1"/>
  <c r="G66" i="1"/>
  <c r="G6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<sst xmlns="http://schemas.openxmlformats.org/spreadsheetml/2006/main" count="574" uniqueCount="275">
  <si>
    <t>DEPARTMENT OF HOUSING AND COMMUNITY DEVELOPMENT
Division of State Financial Assistance
Affordable Housing and Sustainable Communities - Round 9
March 25, 2025 Notice Funding Availability 
Application Log with Self-Score</t>
  </si>
  <si>
    <t>Information below has been provided by the applicant. HCD has NOT verified self-scores which only considers Quantitative Policy Scoring items. Please note that the scores below do not reflect any negative points that may be assessed consistent with the Departments Negative Points Policy found here:</t>
  </si>
  <si>
    <t>Administrative Notice Number 2022-01</t>
  </si>
  <si>
    <t>App Number</t>
  </si>
  <si>
    <t>Project Name</t>
  </si>
  <si>
    <t>Project Address</t>
  </si>
  <si>
    <t>Project City</t>
  </si>
  <si>
    <t>Project Zip Code</t>
  </si>
  <si>
    <t>Project County</t>
  </si>
  <si>
    <t>Project Geographic Location</t>
  </si>
  <si>
    <t>Development Type</t>
  </si>
  <si>
    <t>Project Area Type</t>
  </si>
  <si>
    <t>Disadvantaged Community</t>
  </si>
  <si>
    <t>Project tax Credit</t>
  </si>
  <si>
    <t>Project Tax Credit Total Amount</t>
  </si>
  <si>
    <t>Project Rural / Urban</t>
  </si>
  <si>
    <t>Project Total Supportive Housing Units</t>
  </si>
  <si>
    <t>Project Total Senior Units</t>
  </si>
  <si>
    <t>Project Applicant QPS 
Self-Score</t>
  </si>
  <si>
    <t>Project Total Restricted Units</t>
  </si>
  <si>
    <t xml:space="preserve">Project Total AHSC Rental Assisted Units </t>
  </si>
  <si>
    <t xml:space="preserve">Project Total AHSC (HO) Assisted Units </t>
  </si>
  <si>
    <t>Project Total Units</t>
  </si>
  <si>
    <t>Project Total AHSC Loan Amount</t>
  </si>
  <si>
    <t>Project Total AHSC Grant Amount</t>
  </si>
  <si>
    <t>Total AHSC Request Amount</t>
  </si>
  <si>
    <t>Project Applicant/Sponsor Name #1</t>
  </si>
  <si>
    <t>Project Applicant/Sponsor Name #2</t>
  </si>
  <si>
    <t>4th and Walnut Apartments</t>
  </si>
  <si>
    <t>Northwest corner of 4th Street and Campus Drive</t>
  </si>
  <si>
    <t>Arvin</t>
  </si>
  <si>
    <t>Kern</t>
  </si>
  <si>
    <t>San Joaquin Valley</t>
  </si>
  <si>
    <t>New Construction</t>
  </si>
  <si>
    <t>RIPA</t>
  </si>
  <si>
    <t>Yes</t>
  </si>
  <si>
    <t>Rural</t>
  </si>
  <si>
    <t>Cesar Chavez Foundation</t>
  </si>
  <si>
    <t>Vista del Monte Affordable Apartments, Inc.</t>
  </si>
  <si>
    <t>73rd Street Apartments</t>
  </si>
  <si>
    <t>5001 73rd St</t>
  </si>
  <si>
    <t>San Diego</t>
  </si>
  <si>
    <t>San Diego Area</t>
  </si>
  <si>
    <t>TOD</t>
  </si>
  <si>
    <t>Urban</t>
  </si>
  <si>
    <t xml:space="preserve">Eden Housing, Inc. </t>
  </si>
  <si>
    <t>N/A</t>
  </si>
  <si>
    <t>87 E Evelyn Phase I</t>
  </si>
  <si>
    <t>87 E Evelyn Avenue</t>
  </si>
  <si>
    <t>Mountain View</t>
  </si>
  <si>
    <t>Santa Clara</t>
  </si>
  <si>
    <t>San Francisco Bay Area</t>
  </si>
  <si>
    <t>ICP</t>
  </si>
  <si>
    <t>No</t>
  </si>
  <si>
    <t>Affirmed Housing Group, Inc.</t>
  </si>
  <si>
    <t>285 12th St</t>
  </si>
  <si>
    <t>Oakland</t>
  </si>
  <si>
    <t>Alameda</t>
  </si>
  <si>
    <t>East Bay Asian Local Development Corporation</t>
  </si>
  <si>
    <t>City of Oakland</t>
  </si>
  <si>
    <t>443 Soto Apartments</t>
  </si>
  <si>
    <t>443 S Soto St</t>
  </si>
  <si>
    <t>Los Angeles</t>
  </si>
  <si>
    <t>Coastal Southern California</t>
  </si>
  <si>
    <t>East LA Community Corporation</t>
  </si>
  <si>
    <t>1051 Mission Affordable</t>
  </si>
  <si>
    <t>1051 Mission Road</t>
  </si>
  <si>
    <t>South San Francisco</t>
  </si>
  <si>
    <t>San Mateo</t>
  </si>
  <si>
    <t>BRIDGE Housing Corporation</t>
  </si>
  <si>
    <t>1318 4th Street</t>
  </si>
  <si>
    <t>Santa Monica</t>
  </si>
  <si>
    <t>EAH Inc.</t>
  </si>
  <si>
    <t>1401 Imperial</t>
  </si>
  <si>
    <t>1401 Imperial Ave</t>
  </si>
  <si>
    <t>Adaptive Reuse; New Construction</t>
  </si>
  <si>
    <t>S.V.D.P. Management, Inc.</t>
  </si>
  <si>
    <t>1939 Market</t>
  </si>
  <si>
    <t>1939 Market St</t>
  </si>
  <si>
    <t>San Francisco</t>
  </si>
  <si>
    <t>Mercy Housing California</t>
  </si>
  <si>
    <t>City and County of San Francisco</t>
  </si>
  <si>
    <t>Alveare Terrace</t>
  </si>
  <si>
    <t>1415 S Broadway</t>
  </si>
  <si>
    <t>The Related Companies of California, LLC</t>
  </si>
  <si>
    <t xml:space="preserve">La Cienega LOMOD, Inc. </t>
  </si>
  <si>
    <t>Amador Station Phase 1</t>
  </si>
  <si>
    <t>6501 Golden Gate Dr</t>
  </si>
  <si>
    <t>Dublin</t>
  </si>
  <si>
    <t xml:space="preserve">City of Dublin </t>
  </si>
  <si>
    <t>Ascencia</t>
  </si>
  <si>
    <t>Escondido</t>
  </si>
  <si>
    <t>Metropolitan Area Advisory Committee on Anti-Poverty of San Diego County, Inc.</t>
  </si>
  <si>
    <t>Bayfair Apartments</t>
  </si>
  <si>
    <t>15693 E 14th St</t>
  </si>
  <si>
    <t>San Leandro</t>
  </si>
  <si>
    <t>Pacific West Communities, Inc.</t>
  </si>
  <si>
    <t xml:space="preserve">City of San Leandro </t>
  </si>
  <si>
    <t>Beyer Boulevard Trolley Village</t>
  </si>
  <si>
    <t>4055 Beyer Blvd.</t>
  </si>
  <si>
    <t>San Ysidro</t>
  </si>
  <si>
    <t xml:space="preserve">Affirmed Housing Group, Inc. </t>
  </si>
  <si>
    <t>Blossom Pointe Apartments</t>
  </si>
  <si>
    <t>223-304 N 8th St</t>
  </si>
  <si>
    <t>Fowler</t>
  </si>
  <si>
    <t>Fresno</t>
  </si>
  <si>
    <t xml:space="preserve">City of Fowler </t>
  </si>
  <si>
    <t>Clover Apartments</t>
  </si>
  <si>
    <t>Sacramento</t>
  </si>
  <si>
    <t>Sacramento Area</t>
  </si>
  <si>
    <t>AMCAL Multi-Housing Inc.</t>
  </si>
  <si>
    <t xml:space="preserve">El Cerrito Plaza - Parcel C East </t>
  </si>
  <si>
    <t>6671 Fairmount Ave</t>
  </si>
  <si>
    <t>El Cerrito</t>
  </si>
  <si>
    <t>Contra Costa</t>
  </si>
  <si>
    <t>City of El Cerrito</t>
  </si>
  <si>
    <t>Hamilton Apartments</t>
  </si>
  <si>
    <t>214-216 S Hamilton Dr</t>
  </si>
  <si>
    <t>Beverly Hills</t>
  </si>
  <si>
    <t>Foundation for Affordable Housing II, Inc</t>
  </si>
  <si>
    <t>Hayward Parcel Group 8</t>
  </si>
  <si>
    <t>Hayward and Castro Valley</t>
  </si>
  <si>
    <t>94541 and 94546</t>
  </si>
  <si>
    <t>New Construction; Acq and Substantial Rehab</t>
  </si>
  <si>
    <t>Resources for Community Development</t>
  </si>
  <si>
    <t>I Street Apartments</t>
  </si>
  <si>
    <t>1511 - 1517 I St</t>
  </si>
  <si>
    <t>Community HousingWorks</t>
  </si>
  <si>
    <t>Larkin Grove Apartments</t>
  </si>
  <si>
    <t>Live Oak</t>
  </si>
  <si>
    <t>Sutter</t>
  </si>
  <si>
    <t xml:space="preserve">City of Live Oak </t>
  </si>
  <si>
    <t>Magnolia Villas</t>
  </si>
  <si>
    <t>255 E. Stowell Avenue</t>
  </si>
  <si>
    <t>Upland</t>
  </si>
  <si>
    <t>San Bernardino</t>
  </si>
  <si>
    <t>Inland Southern California</t>
  </si>
  <si>
    <t>Las Palmas Housing and Development Corporation</t>
  </si>
  <si>
    <t>Stowell Villas, LLC</t>
  </si>
  <si>
    <t>Maple Meadows II</t>
  </si>
  <si>
    <t>Northeast corner of Washington Road and Maple Street</t>
  </si>
  <si>
    <t>Chowchilla</t>
  </si>
  <si>
    <t>Madera</t>
  </si>
  <si>
    <t>Self-Help Enterprises</t>
  </si>
  <si>
    <t>MOSA Apartment Homes at Gateway</t>
  </si>
  <si>
    <t>817 West Capitol Avenue</t>
  </si>
  <si>
    <t>West Sacramento</t>
  </si>
  <si>
    <t>Yolo</t>
  </si>
  <si>
    <t>E. Smith &amp; Company</t>
  </si>
  <si>
    <t>Mountain View II</t>
  </si>
  <si>
    <t xml:space="preserve">285 Santa Clara St. </t>
  </si>
  <si>
    <t>Fillmore</t>
  </si>
  <si>
    <t>Ventura</t>
  </si>
  <si>
    <t>Central Coast</t>
  </si>
  <si>
    <t>Many Mansions</t>
  </si>
  <si>
    <t>North Berkeley BART - Lot D</t>
  </si>
  <si>
    <t>Corner of Delaware and Sacramento Street</t>
  </si>
  <si>
    <t>Berkeley</t>
  </si>
  <si>
    <t>One San Pedro - Phase II</t>
  </si>
  <si>
    <t>275 West 1st Street</t>
  </si>
  <si>
    <t>San Pedro</t>
  </si>
  <si>
    <t>Century Affordable Development, Inc</t>
  </si>
  <si>
    <t>One San Pedro Collaborative, LLC</t>
  </si>
  <si>
    <t>Ontario Affordable Houisng Phase II</t>
  </si>
  <si>
    <t>905, 935 and 957 E. Holt Blvd.</t>
  </si>
  <si>
    <t>Ontario</t>
  </si>
  <si>
    <t>National Community Renaissance of California</t>
  </si>
  <si>
    <t>City of Ontario</t>
  </si>
  <si>
    <t>Orbisonia Village</t>
  </si>
  <si>
    <t>530 S Broadway Ave</t>
  </si>
  <si>
    <t>Bay Point</t>
  </si>
  <si>
    <t>Contra Costa County</t>
  </si>
  <si>
    <t>Park Lane Homes</t>
  </si>
  <si>
    <t>Desert Hot Springs</t>
  </si>
  <si>
    <t>Riverside</t>
  </si>
  <si>
    <t>Abode Communities</t>
  </si>
  <si>
    <t>City of Desert Hot Springs</t>
  </si>
  <si>
    <t>Restoration Apartments</t>
  </si>
  <si>
    <t>3501 S Western Ave</t>
  </si>
  <si>
    <t>CRCD Partners, LLC</t>
  </si>
  <si>
    <t>Special Service for Groups, Inc.</t>
  </si>
  <si>
    <t>River City Apartments</t>
  </si>
  <si>
    <t>1601 69th Street</t>
  </si>
  <si>
    <t>Chelsea Investment Corporation</t>
  </si>
  <si>
    <t>Pacific Southwest Community Development Corporation</t>
  </si>
  <si>
    <t>Ross Center</t>
  </si>
  <si>
    <t>1081 N. Vignes Street</t>
  </si>
  <si>
    <t>Linc Housing Corporation</t>
  </si>
  <si>
    <t>Silver Peaks</t>
  </si>
  <si>
    <t>935 Spruce Street</t>
  </si>
  <si>
    <t>Bishop</t>
  </si>
  <si>
    <t>Inyo</t>
  </si>
  <si>
    <t>North State &amp; Sierras</t>
  </si>
  <si>
    <t>Visionary Home Builders of California, Inc.</t>
  </si>
  <si>
    <t>Stardust Gardens</t>
  </si>
  <si>
    <t>Pan Am Way and West Ranger Avenue</t>
  </si>
  <si>
    <t>MidPen Housing Corporation</t>
  </si>
  <si>
    <t>City of Alameda</t>
  </si>
  <si>
    <t>Sugar Pine Village Phase 2B</t>
  </si>
  <si>
    <t xml:space="preserve">1860 Lake Tahoe Blvd. </t>
  </si>
  <si>
    <t>South Lake Tahoe</t>
  </si>
  <si>
    <t>El Dorado</t>
  </si>
  <si>
    <t>The Related Companies of California</t>
  </si>
  <si>
    <t>City of South Lake Tahoe</t>
  </si>
  <si>
    <t>Sunset Heights - Parcel 1</t>
  </si>
  <si>
    <t xml:space="preserve">1200 W Harris </t>
  </si>
  <si>
    <t>Eureka</t>
  </si>
  <si>
    <t>Humboldt</t>
  </si>
  <si>
    <t>Rural Communities Housing Development Corporation (RCHDC)</t>
  </si>
  <si>
    <t>City of Eureka</t>
  </si>
  <si>
    <t>The Crescent</t>
  </si>
  <si>
    <t>2344 Old Sonoma Road</t>
  </si>
  <si>
    <t>Napa</t>
  </si>
  <si>
    <t>None</t>
  </si>
  <si>
    <t>Heritage Housing Partners</t>
  </si>
  <si>
    <t>City of Napa</t>
  </si>
  <si>
    <t>The Roos @ Fulton Forum</t>
  </si>
  <si>
    <t>1302 Fulton Street</t>
  </si>
  <si>
    <t>Housing Authority of the City of Fresno, California</t>
  </si>
  <si>
    <t>Treasure Island IC 4.3</t>
  </si>
  <si>
    <t>John Stewart Company</t>
  </si>
  <si>
    <t>Treasure Island Development Authority</t>
  </si>
  <si>
    <t>Tupelo</t>
  </si>
  <si>
    <t>1227 Lemen Ave</t>
  </si>
  <si>
    <t xml:space="preserve">Woodland </t>
  </si>
  <si>
    <t>Brinshore Development, L.L.C.</t>
  </si>
  <si>
    <t xml:space="preserve">New Hope Community Development Corporation </t>
  </si>
  <si>
    <t>Valley Village Apartments Phase II</t>
  </si>
  <si>
    <t>Northwest corner of 12th Street and Fresno Streets</t>
  </si>
  <si>
    <t>Huron</t>
  </si>
  <si>
    <t>Willow Partners LLC</t>
  </si>
  <si>
    <t xml:space="preserve">City of Huron </t>
  </si>
  <si>
    <t>Villas Windsor Hills</t>
  </si>
  <si>
    <t>4615 W Slauson Ave</t>
  </si>
  <si>
    <t>PATH Ventures</t>
  </si>
  <si>
    <t>Bold Communities</t>
  </si>
  <si>
    <t>VTA Capitol Station</t>
  </si>
  <si>
    <t>SW Corner of W Capitol Expressway and Narvaez Avenue</t>
  </si>
  <si>
    <t>San Jose</t>
  </si>
  <si>
    <t>Watsonville Metro</t>
  </si>
  <si>
    <t xml:space="preserve">475 Rodriguez St </t>
  </si>
  <si>
    <t>Watsonville</t>
  </si>
  <si>
    <t>Santa Cruz</t>
  </si>
  <si>
    <t xml:space="preserve">City of Watsonville </t>
  </si>
  <si>
    <t>West Creek Village</t>
  </si>
  <si>
    <t>571 E. Jensen Avenue</t>
  </si>
  <si>
    <t xml:space="preserve">Self-Help Enterprises </t>
  </si>
  <si>
    <t xml:space="preserve">Blue Ocean America Community Development </t>
  </si>
  <si>
    <t>AHSC Round 9 NOFA Breakdown</t>
  </si>
  <si>
    <t>Funding</t>
  </si>
  <si>
    <t>Percentages</t>
  </si>
  <si>
    <t>Geographic Regions</t>
  </si>
  <si>
    <t>Quantity</t>
  </si>
  <si>
    <t xml:space="preserve">Amount of Funds Requested </t>
  </si>
  <si>
    <t>% of Funds Available</t>
  </si>
  <si>
    <t>Number of DAC</t>
  </si>
  <si>
    <t>Unit Type Breakdown</t>
  </si>
  <si>
    <t>Total Number</t>
  </si>
  <si>
    <t>NOFA Funds Available</t>
  </si>
  <si>
    <t>Supportive Housing Units</t>
  </si>
  <si>
    <t xml:space="preserve">       AHSC Loans Requested      </t>
  </si>
  <si>
    <t>Senior Units</t>
  </si>
  <si>
    <t xml:space="preserve">       AHSC Grants Requested     </t>
  </si>
  <si>
    <t>Restricted Units</t>
  </si>
  <si>
    <t>Total Amount Requested</t>
  </si>
  <si>
    <t>AHSC Assisted Units</t>
  </si>
  <si>
    <t>Over Subscription Totals</t>
  </si>
  <si>
    <t>Total Project Units*</t>
  </si>
  <si>
    <t>* not a cumulative representation</t>
  </si>
  <si>
    <t>Amount of Funds Requested</t>
  </si>
  <si>
    <t>Totals</t>
  </si>
  <si>
    <t>7543 Wainscott Way</t>
  </si>
  <si>
    <t>21502 Foothill Boulevard and 1465 Grove Way</t>
  </si>
  <si>
    <t>Not Available</t>
  </si>
  <si>
    <t>Mutiple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</si>
</sst>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3" formatCode="_(* #,##0.00_);_(* \(#,##0.00\);_(* &quot;-&quot;??_);_(@_)"/>
    <numFmt numFmtId="164" formatCode="\1\C\-\2\-000"/>
    <numFmt numFmtId="165" formatCode="&quot;$&quot;#,##0"/>
    <numFmt numFmtId="166" formatCode="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9"/>
      <color theme="1"/>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1"/>
      <color rgb="FFFF0000"/>
      <name val="Calibri"/>
      <family val="2"/>
      <scheme val="minor"/>
    </font>
    <font>
      <b/>
      <sz val="9"/>
      <color theme="0"/>
      <name val="Arial"/>
      <family val="2"/>
    </font>
    <font>
      <b/>
      <sz val="11"/>
      <color theme="0"/>
      <name val="Arial"/>
      <family val="2"/>
    </font>
    <font>
      <sz val="12"/>
      <color theme="4" tint="-0.249977111117893"/>
      <name val="Arial Black"/>
      <family val="2"/>
    </font>
    <font>
      <u/>
      <sz val="11"/>
      <color theme="10"/>
      <name val="Calibri"/>
      <family val="2"/>
      <scheme val="minor"/>
    </font>
    <font>
      <sz val="11"/>
      <color rgb="FF000000"/>
      <name val="Calibri"/>
      <family val="2"/>
    </font>
    <font>
      <b/>
      <sz val="11"/>
      <color rgb="FFA20000"/>
      <name val="Calibri"/>
      <family val="2"/>
      <scheme val="minor"/>
    </font>
    <font>
      <sz val="11"/>
      <color rgb="FFA2000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3" fillId="0" borderId="0" applyNumberFormat="0" applyFill="0" applyBorder="0" applyAlignment="0" applyProtection="0"/>
  </cellStyleXfs>
  <cellXfs count="90">
    <xf numFmtId="0" fontId="0" fillId="0" borderId="0" xfId="0"/>
    <xf numFmtId="0" fontId="5"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0" fontId="0" fillId="0" borderId="1" xfId="0" applyBorder="1" applyAlignment="1">
      <alignment horizontal="center" vertical="center"/>
    </xf>
    <xf numFmtId="9" fontId="0" fillId="0" borderId="1" xfId="2" applyFont="1" applyBorder="1" applyAlignment="1">
      <alignment horizontal="center" vertical="center"/>
    </xf>
    <xf numFmtId="9" fontId="0" fillId="0" borderId="12" xfId="2" applyFont="1" applyBorder="1" applyAlignment="1">
      <alignment horizontal="center" vertical="center"/>
    </xf>
    <xf numFmtId="0" fontId="2" fillId="2" borderId="1" xfId="0" applyFont="1" applyFill="1" applyBorder="1" applyAlignment="1">
      <alignment horizontal="center" vertical="center"/>
    </xf>
    <xf numFmtId="0" fontId="0" fillId="0" borderId="12" xfId="0" applyBorder="1" applyAlignment="1">
      <alignment horizontal="center" vertical="center"/>
    </xf>
    <xf numFmtId="9" fontId="3" fillId="3" borderId="7" xfId="2" applyFont="1" applyFill="1" applyBorder="1" applyAlignment="1">
      <alignment horizontal="center" vertical="center"/>
    </xf>
    <xf numFmtId="3" fontId="0" fillId="0" borderId="1" xfId="1" applyNumberFormat="1" applyFont="1" applyBorder="1" applyAlignment="1">
      <alignment horizontal="center" vertical="center"/>
    </xf>
    <xf numFmtId="164" fontId="10" fillId="2" borderId="1" xfId="3" applyNumberFormat="1" applyFont="1" applyFill="1" applyBorder="1" applyAlignment="1">
      <alignment horizontal="center" vertical="center" textRotation="90"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13" fillId="0" borderId="0" xfId="4" applyBorder="1" applyAlignment="1">
      <alignment horizontal="left" vertical="center"/>
    </xf>
    <xf numFmtId="0" fontId="14" fillId="5" borderId="1" xfId="0" applyFont="1" applyFill="1" applyBorder="1" applyAlignment="1">
      <alignment horizontal="center" vertical="center" wrapText="1"/>
    </xf>
    <xf numFmtId="9" fontId="14" fillId="5" borderId="1" xfId="0" applyNumberFormat="1" applyFont="1" applyFill="1" applyBorder="1" applyAlignment="1">
      <alignment horizontal="center" vertical="center" wrapText="1"/>
    </xf>
    <xf numFmtId="6" fontId="14" fillId="5" borderId="1" xfId="0" applyNumberFormat="1" applyFont="1" applyFill="1" applyBorder="1" applyAlignment="1">
      <alignment horizontal="center" vertical="center" wrapText="1"/>
    </xf>
    <xf numFmtId="165" fontId="0" fillId="0" borderId="1" xfId="0" applyNumberFormat="1" applyBorder="1" applyAlignment="1">
      <alignment horizontal="center" vertical="center" wrapText="1"/>
    </xf>
    <xf numFmtId="0" fontId="5" fillId="0" borderId="0" xfId="0" applyFont="1" applyAlignment="1">
      <alignment horizontal="center" vertical="center"/>
    </xf>
    <xf numFmtId="0" fontId="14" fillId="5" borderId="0" xfId="0" applyFont="1" applyFill="1" applyAlignment="1">
      <alignment horizontal="center" vertical="center" wrapText="1"/>
    </xf>
    <xf numFmtId="0" fontId="0" fillId="0" borderId="0" xfId="0" applyAlignment="1">
      <alignment horizontal="left"/>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3" fillId="0" borderId="2" xfId="4" applyBorder="1" applyAlignment="1">
      <alignment horizontal="left" vertical="center"/>
    </xf>
    <xf numFmtId="0" fontId="0" fillId="0" borderId="17"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3" fillId="3" borderId="7" xfId="0" applyFont="1" applyFill="1" applyBorder="1" applyAlignment="1">
      <alignment horizontal="center"/>
    </xf>
    <xf numFmtId="3" fontId="1" fillId="0" borderId="1" xfId="1" applyNumberFormat="1" applyFont="1" applyFill="1" applyBorder="1" applyAlignment="1">
      <alignment horizontal="center" vertical="center"/>
    </xf>
    <xf numFmtId="0" fontId="2" fillId="0" borderId="0" xfId="0" applyFont="1" applyAlignment="1">
      <alignment horizontal="left" vertical="center"/>
    </xf>
    <xf numFmtId="9" fontId="0" fillId="0" borderId="0" xfId="2" applyFont="1" applyFill="1" applyBorder="1" applyAlignment="1">
      <alignment horizontal="left" vertical="center"/>
    </xf>
    <xf numFmtId="9" fontId="3" fillId="0" borderId="0" xfId="2" applyFont="1" applyFill="1" applyBorder="1" applyAlignment="1">
      <alignment horizontal="left" vertical="center"/>
    </xf>
    <xf numFmtId="9" fontId="9" fillId="0" borderId="0" xfId="2" applyFont="1" applyFill="1" applyBorder="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0" fillId="0" borderId="0" xfId="0" applyAlignment="1">
      <alignment horizontal="left" vertical="center"/>
    </xf>
    <xf numFmtId="0" fontId="3" fillId="3" borderId="7" xfId="0" applyFont="1" applyFill="1" applyBorder="1" applyAlignment="1">
      <alignment horizontal="center" vertical="center"/>
    </xf>
    <xf numFmtId="166" fontId="14" fillId="5" borderId="1" xfId="0" applyNumberFormat="1" applyFont="1" applyFill="1" applyBorder="1" applyAlignment="1">
      <alignment horizontal="center" vertical="center" wrapText="1"/>
    </xf>
    <xf numFmtId="9" fontId="14" fillId="5" borderId="1" xfId="2" applyFont="1" applyFill="1" applyBorder="1" applyAlignment="1">
      <alignment horizontal="center" vertical="center" wrapText="1"/>
    </xf>
    <xf numFmtId="9" fontId="15" fillId="0" borderId="1" xfId="2" applyFont="1" applyBorder="1" applyAlignment="1">
      <alignment horizontal="center" vertical="center"/>
    </xf>
    <xf numFmtId="0" fontId="3" fillId="3" borderId="7" xfId="0" applyFont="1" applyFill="1" applyBorder="1" applyAlignment="1">
      <alignment horizontal="center" vertical="center"/>
    </xf>
    <xf numFmtId="0" fontId="0" fillId="0" borderId="12" xfId="0" applyBorder="1" applyAlignment="1">
      <alignment vertical="center"/>
    </xf>
    <xf numFmtId="0" fontId="0" fillId="0" borderId="1" xfId="0" applyBorder="1" applyAlignment="1">
      <alignment vertical="center"/>
    </xf>
    <xf numFmtId="0" fontId="0" fillId="0" borderId="0" xfId="0" applyAlignment="1">
      <alignment horizontal="center"/>
    </xf>
    <xf numFmtId="0" fontId="12"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xf>
    <xf numFmtId="0" fontId="0" fillId="0" borderId="0" xfId="0" applyAlignment="1">
      <alignment horizontal="left"/>
    </xf>
    <xf numFmtId="0" fontId="7" fillId="0" borderId="0" xfId="0" applyFont="1" applyAlignment="1">
      <alignment horizontal="left"/>
    </xf>
    <xf numFmtId="0" fontId="3" fillId="0" borderId="0" xfId="0" applyFont="1" applyAlignment="1">
      <alignment horizontal="left"/>
    </xf>
    <xf numFmtId="0" fontId="16" fillId="0" borderId="2" xfId="0" applyFont="1" applyBorder="1" applyAlignment="1">
      <alignment horizontal="righ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165" fontId="3" fillId="3" borderId="10"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0" fillId="0" borderId="1" xfId="0" applyNumberFormat="1" applyBorder="1" applyAlignment="1">
      <alignment horizontal="center" vertical="center"/>
    </xf>
    <xf numFmtId="165" fontId="0" fillId="0" borderId="12" xfId="0" applyNumberFormat="1" applyBorder="1" applyAlignment="1">
      <alignment horizontal="center" vertical="center"/>
    </xf>
    <xf numFmtId="0" fontId="8" fillId="0" borderId="3" xfId="0" applyFont="1" applyBorder="1" applyAlignment="1">
      <alignment horizontal="left" vertical="center"/>
    </xf>
    <xf numFmtId="0" fontId="2" fillId="2" borderId="1"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65" fontId="0" fillId="0" borderId="5" xfId="0" applyNumberFormat="1" applyBorder="1" applyAlignment="1">
      <alignment horizontal="center" vertical="center"/>
    </xf>
    <xf numFmtId="165" fontId="0" fillId="0" borderId="6" xfId="0" applyNumberForma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5" fontId="15" fillId="0" borderId="5" xfId="0" applyNumberFormat="1" applyFont="1" applyBorder="1" applyAlignment="1">
      <alignment horizontal="center" vertical="center"/>
    </xf>
    <xf numFmtId="5" fontId="15" fillId="0" borderId="6" xfId="0" applyNumberFormat="1" applyFont="1" applyBorder="1" applyAlignment="1">
      <alignment horizontal="center" vertical="center"/>
    </xf>
    <xf numFmtId="165" fontId="3" fillId="3" borderId="15" xfId="0" applyNumberFormat="1" applyFont="1" applyFill="1" applyBorder="1" applyAlignment="1">
      <alignment horizontal="center" vertical="center"/>
    </xf>
    <xf numFmtId="165" fontId="3" fillId="3" borderId="16" xfId="0" applyNumberFormat="1" applyFont="1" applyFill="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0" fontId="0" fillId="0" borderId="12" xfId="0" applyBorder="1" applyAlignment="1">
      <alignment horizontal="left" vertical="center"/>
    </xf>
  </cellXfs>
  <cellStyles count="5">
    <cellStyle name="Comma" xfId="1" builtinId="3"/>
    <cellStyle name="Hyperlink" xfId="4" builtinId="8"/>
    <cellStyle name="Normal" xfId="0" builtinId="0"/>
    <cellStyle name="Normal 4 2 3" xfId="3" xr:uid="{1D211EEE-F134-4F36-906B-BE31994D194C}"/>
    <cellStyle name="Percent" xfId="2" builtinId="5"/>
  </cellStyles>
  <dxfs count="0"/>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1</xdr:col>
      <xdr:colOff>1333500</xdr:colOff>
      <xdr:row>0</xdr:row>
      <xdr:rowOff>1295400</xdr:rowOff>
    </xdr:to>
    <xdr:pic>
      <xdr:nvPicPr>
        <xdr:cNvPr id="2" name="Picture 1" descr="HCD Logo&#10;">
          <a:extLst>
            <a:ext uri="{FF2B5EF4-FFF2-40B4-BE49-F238E27FC236}">
              <a16:creationId xmlns:a16="http://schemas.microsoft.com/office/drawing/2014/main" id="{81717F19-E6C3-45BA-9E32-485D7FAD1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57150"/>
          <a:ext cx="129540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7699E3\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FA/Programs/1.%20Climate/AHSC/1%20PDI/Rnd%206/Implementation/2%20Rating%20&amp;%20Ranking/Mapped%20applications/Mapp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AHSC Coverpage"/>
      <sheetName val="Overview"/>
      <sheetName val="Unit Des Table"/>
      <sheetName val="Dropdowns"/>
      <sheetName val="Applicant Documents"/>
      <sheetName val="Certification &amp; Legal"/>
      <sheetName val="AHD Project Description"/>
      <sheetName val="AHD-HRI"/>
      <sheetName val="Max Funds &amp; Unit Mix"/>
      <sheetName val="Dev Sources"/>
      <sheetName val="AHD Dev Budget"/>
      <sheetName val="AHD-HRI S&amp;U Budget"/>
      <sheetName val="TBL and High Cost Test"/>
      <sheetName val="Dev Fee 2021"/>
      <sheetName val="Operating"/>
      <sheetName val="Cash Flow"/>
      <sheetName val="STI"/>
      <sheetName val="STI S&amp;U Budget"/>
      <sheetName val="TRA"/>
      <sheetName val="TRA S&amp;U Budget"/>
      <sheetName val="PGM"/>
      <sheetName val="PGM S&amp;U Budget"/>
      <sheetName val="Quantitative Policy"/>
      <sheetName val="AHSC Loan Limits"/>
      <sheetName val="Narrative Based Policy"/>
      <sheetName val="Upload Checklist"/>
      <sheetName val="Application Support"/>
      <sheetName val="Upload Checklists"/>
      <sheetName val="Rent Lim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cd.ca.gov/sites/default/files/docs/grants-and-funding/negative-poi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EA35-D031-427B-BDB6-36B6CA7535C4}">
  <sheetPr>
    <tabColor theme="5" tint="0.79998168889431442"/>
    <pageSetUpPr fitToPage="1"/>
  </sheetPr>
  <dimension ref="A1:AE70"/>
  <sheetViews>
    <sheetView showGridLines="0" tabSelected="1" zoomScaleNormal="100" workbookViewId="0">
      <selection activeCell="C1" sqref="C1:Y1"/>
    </sheetView>
  </sheetViews>
  <sheetFormatPr defaultRowHeight="15" x14ac:dyDescent="0.25"/>
  <cols>
    <col min="1" max="1" width="6.7109375" customWidth="1"/>
    <col min="2" max="2" width="28" customWidth="1"/>
    <col min="3" max="3" width="25.7109375" customWidth="1"/>
    <col min="4" max="4" width="14.28515625" customWidth="1"/>
    <col min="5" max="5" width="14.28515625" style="2" customWidth="1"/>
    <col min="6" max="6" width="14.28515625" customWidth="1"/>
    <col min="7" max="8" width="17.42578125" style="25" customWidth="1"/>
    <col min="9" max="9" width="14.28515625" customWidth="1"/>
    <col min="10" max="10" width="16.5703125" customWidth="1"/>
    <col min="11" max="11" width="14.28515625" style="2" customWidth="1"/>
    <col min="12" max="12" width="14.28515625" style="3" customWidth="1"/>
    <col min="13" max="13" width="14.28515625" style="2" customWidth="1"/>
    <col min="14" max="16" width="14.28515625" customWidth="1"/>
    <col min="17" max="20" width="14.28515625" style="2" customWidth="1"/>
    <col min="21" max="23" width="14.28515625" customWidth="1"/>
    <col min="24" max="24" width="41.28515625" style="25" customWidth="1"/>
    <col min="25" max="25" width="41.140625" style="25" customWidth="1"/>
  </cols>
  <sheetData>
    <row r="1" spans="1:31" ht="112.5" customHeight="1" x14ac:dyDescent="0.25">
      <c r="A1" s="49"/>
      <c r="B1" s="49"/>
      <c r="C1" s="50" t="s">
        <v>0</v>
      </c>
      <c r="D1" s="51"/>
      <c r="E1" s="51"/>
      <c r="F1" s="51"/>
      <c r="G1" s="51"/>
      <c r="H1" s="51"/>
      <c r="I1" s="51"/>
      <c r="J1" s="51"/>
      <c r="K1" s="51"/>
      <c r="L1" s="51"/>
      <c r="M1" s="51"/>
      <c r="N1" s="51"/>
      <c r="O1" s="51"/>
      <c r="P1" s="51"/>
      <c r="Q1" s="51"/>
      <c r="R1" s="51"/>
      <c r="S1" s="51"/>
      <c r="T1" s="51"/>
      <c r="U1" s="51"/>
      <c r="V1" s="51"/>
      <c r="W1" s="51"/>
      <c r="X1" s="51"/>
      <c r="Y1" s="51"/>
    </row>
    <row r="2" spans="1:31" ht="15.75" customHeight="1" x14ac:dyDescent="0.25">
      <c r="A2" s="2"/>
      <c r="B2" s="2"/>
      <c r="C2" s="58" t="s">
        <v>1</v>
      </c>
      <c r="D2" s="58"/>
      <c r="E2" s="58"/>
      <c r="F2" s="58"/>
      <c r="G2" s="58"/>
      <c r="H2" s="58"/>
      <c r="I2" s="58"/>
      <c r="J2" s="58"/>
      <c r="K2" s="58"/>
      <c r="L2" s="58"/>
      <c r="M2" s="58"/>
      <c r="N2" s="58"/>
      <c r="O2" s="58"/>
      <c r="P2" s="58"/>
      <c r="Q2" s="58"/>
      <c r="R2" s="58"/>
      <c r="S2" s="58"/>
      <c r="T2" s="58"/>
      <c r="U2" s="58"/>
      <c r="V2" s="58"/>
      <c r="W2" s="58"/>
      <c r="X2" s="29" t="s">
        <v>2</v>
      </c>
      <c r="Y2" s="18"/>
    </row>
    <row r="3" spans="1:31" ht="96.75" customHeight="1" x14ac:dyDescent="0.25">
      <c r="A3" s="12" t="s">
        <v>3</v>
      </c>
      <c r="B3" s="13" t="s">
        <v>4</v>
      </c>
      <c r="C3" s="13" t="s">
        <v>5</v>
      </c>
      <c r="D3" s="13" t="s">
        <v>6</v>
      </c>
      <c r="E3" s="14" t="s">
        <v>7</v>
      </c>
      <c r="F3" s="13" t="s">
        <v>8</v>
      </c>
      <c r="G3" s="13" t="s">
        <v>9</v>
      </c>
      <c r="H3" s="13" t="s">
        <v>10</v>
      </c>
      <c r="I3" s="13" t="s">
        <v>11</v>
      </c>
      <c r="J3" s="13" t="s">
        <v>12</v>
      </c>
      <c r="K3" s="15" t="s">
        <v>13</v>
      </c>
      <c r="L3" s="13" t="s">
        <v>14</v>
      </c>
      <c r="M3" s="13" t="s">
        <v>15</v>
      </c>
      <c r="N3" s="14" t="s">
        <v>16</v>
      </c>
      <c r="O3" s="14" t="s">
        <v>17</v>
      </c>
      <c r="P3" s="14" t="s">
        <v>18</v>
      </c>
      <c r="Q3" s="14" t="s">
        <v>19</v>
      </c>
      <c r="R3" s="14" t="s">
        <v>20</v>
      </c>
      <c r="S3" s="14" t="s">
        <v>21</v>
      </c>
      <c r="T3" s="14" t="s">
        <v>22</v>
      </c>
      <c r="U3" s="16" t="s">
        <v>23</v>
      </c>
      <c r="V3" s="16" t="s">
        <v>24</v>
      </c>
      <c r="W3" s="16" t="s">
        <v>25</v>
      </c>
      <c r="X3" s="14" t="s">
        <v>26</v>
      </c>
      <c r="Y3" s="14" t="s">
        <v>27</v>
      </c>
    </row>
    <row r="4" spans="1:31" s="1" customFormat="1" ht="36" customHeight="1" x14ac:dyDescent="0.2">
      <c r="A4" s="17">
        <v>1</v>
      </c>
      <c r="B4" s="28" t="s">
        <v>28</v>
      </c>
      <c r="C4" s="28" t="s">
        <v>29</v>
      </c>
      <c r="D4" s="28" t="s">
        <v>30</v>
      </c>
      <c r="E4" s="19">
        <v>93203</v>
      </c>
      <c r="F4" s="28" t="s">
        <v>31</v>
      </c>
      <c r="G4" s="28" t="s">
        <v>32</v>
      </c>
      <c r="H4" s="28" t="s">
        <v>33</v>
      </c>
      <c r="I4" s="19" t="s">
        <v>34</v>
      </c>
      <c r="J4" s="19" t="s">
        <v>35</v>
      </c>
      <c r="K4" s="20">
        <v>0.04</v>
      </c>
      <c r="L4" s="21">
        <v>15201946</v>
      </c>
      <c r="M4" s="19" t="s">
        <v>36</v>
      </c>
      <c r="N4" s="19">
        <v>0</v>
      </c>
      <c r="O4" s="19">
        <v>0</v>
      </c>
      <c r="P4" s="43">
        <v>43.5</v>
      </c>
      <c r="Q4" s="19">
        <v>50</v>
      </c>
      <c r="R4" s="19">
        <v>51</v>
      </c>
      <c r="S4" s="19">
        <v>0</v>
      </c>
      <c r="T4" s="19">
        <v>51</v>
      </c>
      <c r="U4" s="21">
        <v>14470000</v>
      </c>
      <c r="V4" s="21">
        <v>7892102.2800000003</v>
      </c>
      <c r="W4" s="22">
        <v>22362102.280000001</v>
      </c>
      <c r="X4" s="28" t="s">
        <v>37</v>
      </c>
      <c r="Y4" s="28" t="s">
        <v>38</v>
      </c>
      <c r="Z4" s="23"/>
      <c r="AA4" s="23"/>
      <c r="AB4" s="23"/>
      <c r="AC4" s="23"/>
      <c r="AD4" s="23"/>
      <c r="AE4" s="24"/>
    </row>
    <row r="5" spans="1:31" s="1" customFormat="1" ht="36" customHeight="1" x14ac:dyDescent="0.2">
      <c r="A5" s="17">
        <v>2</v>
      </c>
      <c r="B5" s="28" t="s">
        <v>39</v>
      </c>
      <c r="C5" s="28" t="s">
        <v>40</v>
      </c>
      <c r="D5" s="28" t="s">
        <v>41</v>
      </c>
      <c r="E5" s="19">
        <v>92115</v>
      </c>
      <c r="F5" s="28" t="s">
        <v>41</v>
      </c>
      <c r="G5" s="28" t="s">
        <v>42</v>
      </c>
      <c r="H5" s="28" t="s">
        <v>33</v>
      </c>
      <c r="I5" s="19" t="s">
        <v>43</v>
      </c>
      <c r="J5" s="19" t="s">
        <v>53</v>
      </c>
      <c r="K5" s="20">
        <v>0.04</v>
      </c>
      <c r="L5" s="21">
        <v>37523103</v>
      </c>
      <c r="M5" s="19" t="s">
        <v>44</v>
      </c>
      <c r="N5" s="19">
        <v>30</v>
      </c>
      <c r="O5" s="19">
        <v>0</v>
      </c>
      <c r="P5" s="43">
        <v>34.334000000000003</v>
      </c>
      <c r="Q5" s="19">
        <v>119</v>
      </c>
      <c r="R5" s="19">
        <v>119</v>
      </c>
      <c r="S5" s="19">
        <v>0</v>
      </c>
      <c r="T5" s="19">
        <v>120</v>
      </c>
      <c r="U5" s="21">
        <v>20114753</v>
      </c>
      <c r="V5" s="21">
        <v>2313400</v>
      </c>
      <c r="W5" s="22">
        <v>22428153</v>
      </c>
      <c r="X5" s="28" t="s">
        <v>45</v>
      </c>
      <c r="Y5" s="28" t="s">
        <v>46</v>
      </c>
      <c r="Z5" s="23"/>
      <c r="AA5" s="23"/>
      <c r="AB5" s="23"/>
      <c r="AC5" s="23"/>
      <c r="AD5" s="23"/>
      <c r="AE5" s="24"/>
    </row>
    <row r="6" spans="1:31" s="1" customFormat="1" ht="36" customHeight="1" x14ac:dyDescent="0.2">
      <c r="A6" s="17">
        <v>3</v>
      </c>
      <c r="B6" s="28" t="s">
        <v>47</v>
      </c>
      <c r="C6" s="28" t="s">
        <v>48</v>
      </c>
      <c r="D6" s="28" t="s">
        <v>49</v>
      </c>
      <c r="E6" s="19">
        <v>94041</v>
      </c>
      <c r="F6" s="28" t="s">
        <v>50</v>
      </c>
      <c r="G6" s="28" t="s">
        <v>51</v>
      </c>
      <c r="H6" s="28" t="s">
        <v>33</v>
      </c>
      <c r="I6" s="19" t="s">
        <v>52</v>
      </c>
      <c r="J6" s="19" t="s">
        <v>53</v>
      </c>
      <c r="K6" s="20">
        <v>0.04</v>
      </c>
      <c r="L6" s="21">
        <v>83554442</v>
      </c>
      <c r="M6" s="19" t="s">
        <v>44</v>
      </c>
      <c r="N6" s="19">
        <v>0</v>
      </c>
      <c r="O6" s="19">
        <v>0</v>
      </c>
      <c r="P6" s="43">
        <v>41.834000000000003</v>
      </c>
      <c r="Q6" s="19">
        <v>159</v>
      </c>
      <c r="R6" s="19">
        <v>159</v>
      </c>
      <c r="S6" s="19">
        <v>0</v>
      </c>
      <c r="T6" s="19">
        <v>161</v>
      </c>
      <c r="U6" s="21">
        <v>35000000</v>
      </c>
      <c r="V6" s="21">
        <v>14736790</v>
      </c>
      <c r="W6" s="22">
        <v>49736790</v>
      </c>
      <c r="X6" s="28" t="s">
        <v>54</v>
      </c>
      <c r="Y6" s="28" t="s">
        <v>46</v>
      </c>
      <c r="Z6" s="23"/>
      <c r="AA6" s="23"/>
      <c r="AB6" s="23"/>
      <c r="AC6" s="23"/>
      <c r="AD6" s="23"/>
      <c r="AE6" s="24"/>
    </row>
    <row r="7" spans="1:31" s="1" customFormat="1" ht="36" customHeight="1" x14ac:dyDescent="0.2">
      <c r="A7" s="17">
        <v>4</v>
      </c>
      <c r="B7" s="28" t="s">
        <v>55</v>
      </c>
      <c r="C7" s="28" t="s">
        <v>55</v>
      </c>
      <c r="D7" s="28" t="s">
        <v>56</v>
      </c>
      <c r="E7" s="19">
        <v>94607</v>
      </c>
      <c r="F7" s="28" t="s">
        <v>57</v>
      </c>
      <c r="G7" s="28" t="s">
        <v>51</v>
      </c>
      <c r="H7" s="28" t="s">
        <v>33</v>
      </c>
      <c r="I7" s="19" t="s">
        <v>43</v>
      </c>
      <c r="J7" s="19" t="s">
        <v>35</v>
      </c>
      <c r="K7" s="20">
        <v>0.04</v>
      </c>
      <c r="L7" s="21">
        <v>29957514.629738748</v>
      </c>
      <c r="M7" s="19" t="s">
        <v>44</v>
      </c>
      <c r="N7" s="19">
        <v>0</v>
      </c>
      <c r="O7" s="19">
        <v>0</v>
      </c>
      <c r="P7" s="43">
        <v>46</v>
      </c>
      <c r="Q7" s="19">
        <v>64</v>
      </c>
      <c r="R7" s="19">
        <v>64</v>
      </c>
      <c r="S7" s="19">
        <v>0</v>
      </c>
      <c r="T7" s="19">
        <v>65</v>
      </c>
      <c r="U7" s="21">
        <v>20373066</v>
      </c>
      <c r="V7" s="21">
        <v>15500000</v>
      </c>
      <c r="W7" s="22">
        <v>35873066</v>
      </c>
      <c r="X7" s="28" t="s">
        <v>58</v>
      </c>
      <c r="Y7" s="28" t="s">
        <v>59</v>
      </c>
      <c r="Z7" s="23"/>
      <c r="AA7" s="23"/>
      <c r="AB7" s="23"/>
      <c r="AC7" s="23"/>
      <c r="AD7" s="23"/>
      <c r="AE7" s="24"/>
    </row>
    <row r="8" spans="1:31" s="1" customFormat="1" ht="36" customHeight="1" x14ac:dyDescent="0.2">
      <c r="A8" s="17">
        <v>5</v>
      </c>
      <c r="B8" s="28" t="s">
        <v>60</v>
      </c>
      <c r="C8" s="28" t="s">
        <v>61</v>
      </c>
      <c r="D8" s="28" t="s">
        <v>62</v>
      </c>
      <c r="E8" s="19">
        <v>90033</v>
      </c>
      <c r="F8" s="28" t="s">
        <v>62</v>
      </c>
      <c r="G8" s="28" t="s">
        <v>63</v>
      </c>
      <c r="H8" s="28" t="s">
        <v>33</v>
      </c>
      <c r="I8" s="19" t="s">
        <v>43</v>
      </c>
      <c r="J8" s="19" t="s">
        <v>35</v>
      </c>
      <c r="K8" s="20">
        <v>0.04</v>
      </c>
      <c r="L8" s="21">
        <v>50787213</v>
      </c>
      <c r="M8" s="19" t="s">
        <v>44</v>
      </c>
      <c r="N8" s="19">
        <v>28</v>
      </c>
      <c r="O8" s="19">
        <v>0</v>
      </c>
      <c r="P8" s="43">
        <v>41.5</v>
      </c>
      <c r="Q8" s="19">
        <v>136</v>
      </c>
      <c r="R8" s="19">
        <v>136</v>
      </c>
      <c r="S8" s="19">
        <v>0</v>
      </c>
      <c r="T8" s="19">
        <v>138</v>
      </c>
      <c r="U8" s="21">
        <v>35000000</v>
      </c>
      <c r="V8" s="21">
        <v>11899312.469999999</v>
      </c>
      <c r="W8" s="22">
        <v>46899312.469999999</v>
      </c>
      <c r="X8" s="28" t="s">
        <v>64</v>
      </c>
      <c r="Y8" s="28" t="s">
        <v>46</v>
      </c>
      <c r="Z8" s="23"/>
      <c r="AA8" s="23"/>
      <c r="AB8" s="23"/>
      <c r="AC8" s="23"/>
      <c r="AD8" s="23"/>
      <c r="AE8" s="24"/>
    </row>
    <row r="9" spans="1:31" s="1" customFormat="1" ht="36" customHeight="1" x14ac:dyDescent="0.2">
      <c r="A9" s="17">
        <v>6</v>
      </c>
      <c r="B9" s="28" t="s">
        <v>65</v>
      </c>
      <c r="C9" s="28" t="s">
        <v>66</v>
      </c>
      <c r="D9" s="28" t="s">
        <v>67</v>
      </c>
      <c r="E9" s="19">
        <v>94080</v>
      </c>
      <c r="F9" s="28" t="s">
        <v>68</v>
      </c>
      <c r="G9" s="28" t="s">
        <v>51</v>
      </c>
      <c r="H9" s="28" t="s">
        <v>33</v>
      </c>
      <c r="I9" s="19" t="s">
        <v>43</v>
      </c>
      <c r="J9" s="19" t="s">
        <v>53</v>
      </c>
      <c r="K9" s="20">
        <v>0.04</v>
      </c>
      <c r="L9" s="21">
        <v>38133461</v>
      </c>
      <c r="M9" s="19" t="s">
        <v>44</v>
      </c>
      <c r="N9" s="19">
        <v>0</v>
      </c>
      <c r="O9" s="19">
        <v>0</v>
      </c>
      <c r="P9" s="43">
        <v>47</v>
      </c>
      <c r="Q9" s="19">
        <v>157</v>
      </c>
      <c r="R9" s="19">
        <v>85</v>
      </c>
      <c r="S9" s="19">
        <v>0</v>
      </c>
      <c r="T9" s="19">
        <v>158</v>
      </c>
      <c r="U9" s="21">
        <v>31297026</v>
      </c>
      <c r="V9" s="21">
        <v>10596374</v>
      </c>
      <c r="W9" s="22">
        <v>41893400</v>
      </c>
      <c r="X9" s="28" t="s">
        <v>69</v>
      </c>
      <c r="Y9" s="28" t="s">
        <v>46</v>
      </c>
      <c r="Z9" s="23"/>
      <c r="AA9" s="23"/>
      <c r="AB9" s="23"/>
      <c r="AC9" s="23"/>
      <c r="AD9" s="23"/>
      <c r="AE9" s="24"/>
    </row>
    <row r="10" spans="1:31" s="1" customFormat="1" ht="36" customHeight="1" x14ac:dyDescent="0.2">
      <c r="A10" s="17">
        <v>7</v>
      </c>
      <c r="B10" s="28" t="s">
        <v>70</v>
      </c>
      <c r="C10" s="28" t="s">
        <v>70</v>
      </c>
      <c r="D10" s="28" t="s">
        <v>71</v>
      </c>
      <c r="E10" s="19">
        <v>90401</v>
      </c>
      <c r="F10" s="28" t="s">
        <v>62</v>
      </c>
      <c r="G10" s="28" t="s">
        <v>63</v>
      </c>
      <c r="H10" s="28" t="s">
        <v>33</v>
      </c>
      <c r="I10" s="19" t="s">
        <v>43</v>
      </c>
      <c r="J10" s="19" t="s">
        <v>35</v>
      </c>
      <c r="K10" s="20">
        <v>0.04</v>
      </c>
      <c r="L10" s="21">
        <v>76417326</v>
      </c>
      <c r="M10" s="19" t="s">
        <v>44</v>
      </c>
      <c r="N10" s="19">
        <v>50</v>
      </c>
      <c r="O10" s="19">
        <v>0</v>
      </c>
      <c r="P10" s="43">
        <v>44.5</v>
      </c>
      <c r="Q10" s="19">
        <v>120</v>
      </c>
      <c r="R10" s="19">
        <v>120</v>
      </c>
      <c r="S10" s="19">
        <v>0</v>
      </c>
      <c r="T10" s="19">
        <v>122</v>
      </c>
      <c r="U10" s="21">
        <v>35000000</v>
      </c>
      <c r="V10" s="21">
        <v>14998599</v>
      </c>
      <c r="W10" s="22">
        <v>49998599</v>
      </c>
      <c r="X10" s="28" t="s">
        <v>72</v>
      </c>
      <c r="Y10" s="28" t="s">
        <v>46</v>
      </c>
      <c r="Z10" s="23"/>
      <c r="AA10" s="23"/>
      <c r="AB10" s="23"/>
      <c r="AC10" s="23"/>
      <c r="AD10" s="23"/>
      <c r="AE10" s="24"/>
    </row>
    <row r="11" spans="1:31" s="1" customFormat="1" ht="36" customHeight="1" x14ac:dyDescent="0.2">
      <c r="A11" s="17">
        <v>8</v>
      </c>
      <c r="B11" s="28" t="s">
        <v>73</v>
      </c>
      <c r="C11" s="28" t="s">
        <v>74</v>
      </c>
      <c r="D11" s="28" t="s">
        <v>41</v>
      </c>
      <c r="E11" s="19">
        <v>92101</v>
      </c>
      <c r="F11" s="28" t="s">
        <v>41</v>
      </c>
      <c r="G11" s="28" t="s">
        <v>42</v>
      </c>
      <c r="H11" s="28" t="s">
        <v>75</v>
      </c>
      <c r="I11" s="19" t="s">
        <v>43</v>
      </c>
      <c r="J11" s="19" t="s">
        <v>35</v>
      </c>
      <c r="K11" s="20">
        <v>0.04</v>
      </c>
      <c r="L11" s="21">
        <v>58925208</v>
      </c>
      <c r="M11" s="19" t="s">
        <v>44</v>
      </c>
      <c r="N11" s="19">
        <v>42</v>
      </c>
      <c r="O11" s="19">
        <v>0</v>
      </c>
      <c r="P11" s="43">
        <v>41</v>
      </c>
      <c r="Q11" s="19">
        <v>162</v>
      </c>
      <c r="R11" s="19">
        <v>162</v>
      </c>
      <c r="S11" s="19">
        <v>0</v>
      </c>
      <c r="T11" s="19">
        <v>164</v>
      </c>
      <c r="U11" s="21">
        <v>35000000</v>
      </c>
      <c r="V11" s="21">
        <v>14857757</v>
      </c>
      <c r="W11" s="22">
        <v>49857757</v>
      </c>
      <c r="X11" s="28" t="s">
        <v>76</v>
      </c>
      <c r="Y11" s="28" t="s">
        <v>46</v>
      </c>
      <c r="Z11" s="23"/>
      <c r="AA11" s="23"/>
      <c r="AB11" s="23"/>
      <c r="AC11" s="23"/>
      <c r="AD11" s="23"/>
      <c r="AE11" s="24"/>
    </row>
    <row r="12" spans="1:31" s="1" customFormat="1" ht="36" customHeight="1" x14ac:dyDescent="0.2">
      <c r="A12" s="17">
        <v>9</v>
      </c>
      <c r="B12" s="28" t="s">
        <v>77</v>
      </c>
      <c r="C12" s="28" t="s">
        <v>78</v>
      </c>
      <c r="D12" s="28" t="s">
        <v>79</v>
      </c>
      <c r="E12" s="19">
        <v>94103</v>
      </c>
      <c r="F12" s="28" t="s">
        <v>79</v>
      </c>
      <c r="G12" s="28" t="s">
        <v>51</v>
      </c>
      <c r="H12" s="28" t="s">
        <v>33</v>
      </c>
      <c r="I12" s="19" t="s">
        <v>43</v>
      </c>
      <c r="J12" s="19" t="s">
        <v>53</v>
      </c>
      <c r="K12" s="20">
        <v>0.04</v>
      </c>
      <c r="L12" s="21">
        <v>76019496</v>
      </c>
      <c r="M12" s="19" t="s">
        <v>44</v>
      </c>
      <c r="N12" s="19">
        <v>104</v>
      </c>
      <c r="O12" s="19">
        <v>185</v>
      </c>
      <c r="P12" s="43">
        <v>43</v>
      </c>
      <c r="Q12" s="19">
        <v>185</v>
      </c>
      <c r="R12" s="19">
        <v>185</v>
      </c>
      <c r="S12" s="19">
        <v>0</v>
      </c>
      <c r="T12" s="19">
        <v>187</v>
      </c>
      <c r="U12" s="21">
        <v>35000000</v>
      </c>
      <c r="V12" s="21">
        <v>12579100</v>
      </c>
      <c r="W12" s="22">
        <v>47579100</v>
      </c>
      <c r="X12" s="28" t="s">
        <v>80</v>
      </c>
      <c r="Y12" s="28" t="s">
        <v>81</v>
      </c>
      <c r="Z12" s="23"/>
      <c r="AA12" s="23"/>
      <c r="AB12" s="23"/>
      <c r="AC12" s="23"/>
      <c r="AD12" s="23"/>
      <c r="AE12" s="24"/>
    </row>
    <row r="13" spans="1:31" s="1" customFormat="1" ht="36" customHeight="1" x14ac:dyDescent="0.2">
      <c r="A13" s="17">
        <v>10</v>
      </c>
      <c r="B13" s="28" t="s">
        <v>82</v>
      </c>
      <c r="C13" s="28" t="s">
        <v>83</v>
      </c>
      <c r="D13" s="28" t="s">
        <v>62</v>
      </c>
      <c r="E13" s="19">
        <v>90015</v>
      </c>
      <c r="F13" s="28" t="s">
        <v>62</v>
      </c>
      <c r="G13" s="28" t="s">
        <v>63</v>
      </c>
      <c r="H13" s="28" t="s">
        <v>33</v>
      </c>
      <c r="I13" s="19" t="s">
        <v>52</v>
      </c>
      <c r="J13" s="19" t="s">
        <v>35</v>
      </c>
      <c r="K13" s="20">
        <v>0.04</v>
      </c>
      <c r="L13" s="21">
        <v>45197141</v>
      </c>
      <c r="M13" s="19" t="s">
        <v>44</v>
      </c>
      <c r="N13" s="19">
        <v>0</v>
      </c>
      <c r="O13" s="19">
        <v>99</v>
      </c>
      <c r="P13" s="43">
        <v>39</v>
      </c>
      <c r="Q13" s="19">
        <v>99</v>
      </c>
      <c r="R13" s="19">
        <v>99</v>
      </c>
      <c r="S13" s="19">
        <v>0</v>
      </c>
      <c r="T13" s="19">
        <v>100</v>
      </c>
      <c r="U13" s="21">
        <v>32490745</v>
      </c>
      <c r="V13" s="21">
        <v>14999950.5</v>
      </c>
      <c r="W13" s="22">
        <v>47490695.5</v>
      </c>
      <c r="X13" s="28" t="s">
        <v>84</v>
      </c>
      <c r="Y13" s="28" t="s">
        <v>85</v>
      </c>
      <c r="Z13" s="23"/>
      <c r="AA13" s="23"/>
      <c r="AB13" s="23"/>
      <c r="AC13" s="23"/>
      <c r="AD13" s="23"/>
      <c r="AE13" s="24"/>
    </row>
    <row r="14" spans="1:31" s="1" customFormat="1" ht="36" customHeight="1" x14ac:dyDescent="0.2">
      <c r="A14" s="17">
        <v>11</v>
      </c>
      <c r="B14" s="28" t="s">
        <v>86</v>
      </c>
      <c r="C14" s="28" t="s">
        <v>87</v>
      </c>
      <c r="D14" s="28" t="s">
        <v>88</v>
      </c>
      <c r="E14" s="19">
        <v>94568</v>
      </c>
      <c r="F14" s="28" t="s">
        <v>57</v>
      </c>
      <c r="G14" s="28" t="s">
        <v>51</v>
      </c>
      <c r="H14" s="28" t="s">
        <v>33</v>
      </c>
      <c r="I14" s="19" t="s">
        <v>43</v>
      </c>
      <c r="J14" s="19" t="s">
        <v>53</v>
      </c>
      <c r="K14" s="20">
        <v>0.04</v>
      </c>
      <c r="L14" s="21">
        <v>35966522</v>
      </c>
      <c r="M14" s="19" t="s">
        <v>44</v>
      </c>
      <c r="N14" s="19">
        <v>10</v>
      </c>
      <c r="O14" s="19">
        <v>0</v>
      </c>
      <c r="P14" s="43">
        <v>40.334000000000003</v>
      </c>
      <c r="Q14" s="19">
        <v>85</v>
      </c>
      <c r="R14" s="19">
        <v>85</v>
      </c>
      <c r="S14" s="19">
        <v>0</v>
      </c>
      <c r="T14" s="19">
        <v>86</v>
      </c>
      <c r="U14" s="21">
        <v>25000000</v>
      </c>
      <c r="V14" s="21">
        <v>17649550</v>
      </c>
      <c r="W14" s="22">
        <v>42649550</v>
      </c>
      <c r="X14" s="28" t="s">
        <v>84</v>
      </c>
      <c r="Y14" s="28" t="s">
        <v>89</v>
      </c>
      <c r="Z14" s="23"/>
      <c r="AA14" s="23"/>
      <c r="AB14" s="23"/>
      <c r="AC14" s="23"/>
      <c r="AD14" s="23"/>
      <c r="AE14" s="24"/>
    </row>
    <row r="15" spans="1:31" s="1" customFormat="1" ht="30" x14ac:dyDescent="0.2">
      <c r="A15" s="17">
        <v>12</v>
      </c>
      <c r="B15" s="28" t="s">
        <v>90</v>
      </c>
      <c r="C15" s="28" t="s">
        <v>274</v>
      </c>
      <c r="D15" s="28" t="s">
        <v>91</v>
      </c>
      <c r="E15" s="19">
        <v>92025</v>
      </c>
      <c r="F15" s="28" t="s">
        <v>41</v>
      </c>
      <c r="G15" s="28" t="s">
        <v>42</v>
      </c>
      <c r="H15" s="28" t="s">
        <v>33</v>
      </c>
      <c r="I15" s="19" t="s">
        <v>43</v>
      </c>
      <c r="J15" s="19" t="s">
        <v>53</v>
      </c>
      <c r="K15" s="20">
        <v>0.04</v>
      </c>
      <c r="L15" s="21">
        <v>50664509</v>
      </c>
      <c r="M15" s="19" t="s">
        <v>44</v>
      </c>
      <c r="N15" s="19">
        <v>0</v>
      </c>
      <c r="O15" s="19">
        <v>0</v>
      </c>
      <c r="P15" s="43">
        <v>32</v>
      </c>
      <c r="Q15" s="19">
        <v>178</v>
      </c>
      <c r="R15" s="19">
        <v>165</v>
      </c>
      <c r="S15" s="19">
        <v>0</v>
      </c>
      <c r="T15" s="19">
        <v>180</v>
      </c>
      <c r="U15" s="21">
        <v>35000000</v>
      </c>
      <c r="V15" s="21">
        <v>2227390</v>
      </c>
      <c r="W15" s="22">
        <v>37227390</v>
      </c>
      <c r="X15" s="28" t="s">
        <v>92</v>
      </c>
      <c r="Y15" s="28" t="s">
        <v>46</v>
      </c>
      <c r="Z15" s="23"/>
      <c r="AA15" s="23"/>
      <c r="AB15" s="23"/>
      <c r="AC15" s="23"/>
      <c r="AD15" s="23"/>
      <c r="AE15" s="24"/>
    </row>
    <row r="16" spans="1:31" s="1" customFormat="1" ht="36" customHeight="1" x14ac:dyDescent="0.2">
      <c r="A16" s="17">
        <v>13</v>
      </c>
      <c r="B16" s="28" t="s">
        <v>93</v>
      </c>
      <c r="C16" s="28" t="s">
        <v>94</v>
      </c>
      <c r="D16" s="28" t="s">
        <v>95</v>
      </c>
      <c r="E16" s="19">
        <v>94578</v>
      </c>
      <c r="F16" s="28" t="s">
        <v>57</v>
      </c>
      <c r="G16" s="28" t="s">
        <v>51</v>
      </c>
      <c r="H16" s="28" t="s">
        <v>33</v>
      </c>
      <c r="I16" s="19" t="s">
        <v>43</v>
      </c>
      <c r="J16" s="19" t="s">
        <v>53</v>
      </c>
      <c r="K16" s="20">
        <v>0.04</v>
      </c>
      <c r="L16" s="21">
        <v>89442610</v>
      </c>
      <c r="M16" s="19" t="s">
        <v>44</v>
      </c>
      <c r="N16" s="19">
        <v>0</v>
      </c>
      <c r="O16" s="19">
        <v>0</v>
      </c>
      <c r="P16" s="43">
        <v>40.167000000000002</v>
      </c>
      <c r="Q16" s="19">
        <v>476</v>
      </c>
      <c r="R16" s="19">
        <v>476</v>
      </c>
      <c r="S16" s="19">
        <v>0</v>
      </c>
      <c r="T16" s="19">
        <v>481</v>
      </c>
      <c r="U16" s="21">
        <v>35000000</v>
      </c>
      <c r="V16" s="21">
        <v>10788780</v>
      </c>
      <c r="W16" s="22">
        <v>45788780</v>
      </c>
      <c r="X16" s="28" t="s">
        <v>96</v>
      </c>
      <c r="Y16" s="28" t="s">
        <v>97</v>
      </c>
      <c r="Z16" s="23"/>
      <c r="AA16" s="23"/>
      <c r="AB16" s="23"/>
      <c r="AC16" s="23"/>
      <c r="AD16" s="23"/>
      <c r="AE16" s="24"/>
    </row>
    <row r="17" spans="1:31" s="1" customFormat="1" ht="36" customHeight="1" x14ac:dyDescent="0.2">
      <c r="A17" s="17">
        <v>14</v>
      </c>
      <c r="B17" s="28" t="s">
        <v>98</v>
      </c>
      <c r="C17" s="28" t="s">
        <v>99</v>
      </c>
      <c r="D17" s="28" t="s">
        <v>100</v>
      </c>
      <c r="E17" s="19">
        <v>92173</v>
      </c>
      <c r="F17" s="28" t="s">
        <v>41</v>
      </c>
      <c r="G17" s="28" t="s">
        <v>42</v>
      </c>
      <c r="H17" s="28" t="s">
        <v>33</v>
      </c>
      <c r="I17" s="19" t="s">
        <v>43</v>
      </c>
      <c r="J17" s="19" t="s">
        <v>35</v>
      </c>
      <c r="K17" s="20">
        <v>0.04</v>
      </c>
      <c r="L17" s="21">
        <v>33753398</v>
      </c>
      <c r="M17" s="19" t="s">
        <v>44</v>
      </c>
      <c r="N17" s="19">
        <v>0</v>
      </c>
      <c r="O17" s="19">
        <v>0</v>
      </c>
      <c r="P17" s="43">
        <v>39.5</v>
      </c>
      <c r="Q17" s="19">
        <v>99</v>
      </c>
      <c r="R17" s="19">
        <v>99</v>
      </c>
      <c r="S17" s="19">
        <v>0</v>
      </c>
      <c r="T17" s="19">
        <v>100</v>
      </c>
      <c r="U17" s="21">
        <v>24155075</v>
      </c>
      <c r="V17" s="21">
        <v>13900320</v>
      </c>
      <c r="W17" s="22">
        <v>38055395</v>
      </c>
      <c r="X17" s="28" t="s">
        <v>101</v>
      </c>
      <c r="Y17" s="28" t="s">
        <v>46</v>
      </c>
      <c r="Z17" s="23"/>
      <c r="AA17" s="23"/>
      <c r="AB17" s="23"/>
      <c r="AC17" s="23"/>
      <c r="AD17" s="23"/>
      <c r="AE17" s="24"/>
    </row>
    <row r="18" spans="1:31" s="1" customFormat="1" ht="36" customHeight="1" x14ac:dyDescent="0.2">
      <c r="A18" s="17">
        <v>15</v>
      </c>
      <c r="B18" s="28" t="s">
        <v>102</v>
      </c>
      <c r="C18" s="28" t="s">
        <v>103</v>
      </c>
      <c r="D18" s="28" t="s">
        <v>104</v>
      </c>
      <c r="E18" s="19">
        <v>93625</v>
      </c>
      <c r="F18" s="28" t="s">
        <v>105</v>
      </c>
      <c r="G18" s="28" t="s">
        <v>32</v>
      </c>
      <c r="H18" s="28" t="s">
        <v>33</v>
      </c>
      <c r="I18" s="19" t="s">
        <v>34</v>
      </c>
      <c r="J18" s="19" t="s">
        <v>35</v>
      </c>
      <c r="K18" s="20">
        <v>0.04</v>
      </c>
      <c r="L18" s="21">
        <v>20527295</v>
      </c>
      <c r="M18" s="19" t="s">
        <v>36</v>
      </c>
      <c r="N18" s="19">
        <v>0</v>
      </c>
      <c r="O18" s="19">
        <v>0</v>
      </c>
      <c r="P18" s="43">
        <v>38</v>
      </c>
      <c r="Q18" s="19">
        <v>115</v>
      </c>
      <c r="R18" s="19">
        <v>115</v>
      </c>
      <c r="S18" s="19">
        <v>0</v>
      </c>
      <c r="T18" s="19">
        <v>116</v>
      </c>
      <c r="U18" s="21">
        <v>20000000</v>
      </c>
      <c r="V18" s="21">
        <v>9891385.1999999993</v>
      </c>
      <c r="W18" s="22">
        <v>29891385.199999999</v>
      </c>
      <c r="X18" s="28" t="s">
        <v>96</v>
      </c>
      <c r="Y18" s="28" t="s">
        <v>106</v>
      </c>
      <c r="Z18" s="23"/>
      <c r="AA18" s="23"/>
      <c r="AB18" s="23"/>
      <c r="AC18" s="23"/>
      <c r="AD18" s="23"/>
      <c r="AE18" s="24"/>
    </row>
    <row r="19" spans="1:31" s="1" customFormat="1" ht="36" customHeight="1" x14ac:dyDescent="0.2">
      <c r="A19" s="17">
        <v>16</v>
      </c>
      <c r="B19" s="28" t="s">
        <v>107</v>
      </c>
      <c r="C19" s="28" t="s">
        <v>271</v>
      </c>
      <c r="D19" s="28" t="s">
        <v>108</v>
      </c>
      <c r="E19" s="19">
        <v>95832</v>
      </c>
      <c r="F19" s="28" t="s">
        <v>108</v>
      </c>
      <c r="G19" s="28" t="s">
        <v>109</v>
      </c>
      <c r="H19" s="28" t="s">
        <v>33</v>
      </c>
      <c r="I19" s="19" t="s">
        <v>43</v>
      </c>
      <c r="J19" s="19" t="s">
        <v>53</v>
      </c>
      <c r="K19" s="20">
        <v>0.04</v>
      </c>
      <c r="L19" s="21">
        <v>63332283</v>
      </c>
      <c r="M19" s="19" t="s">
        <v>44</v>
      </c>
      <c r="N19" s="19">
        <v>0</v>
      </c>
      <c r="O19" s="19">
        <v>0</v>
      </c>
      <c r="P19" s="43">
        <v>46.334000000000003</v>
      </c>
      <c r="Q19" s="19">
        <v>344</v>
      </c>
      <c r="R19" s="19">
        <v>344</v>
      </c>
      <c r="S19" s="19">
        <v>0</v>
      </c>
      <c r="T19" s="19">
        <v>348</v>
      </c>
      <c r="U19" s="21">
        <v>34875674.777139902</v>
      </c>
      <c r="V19" s="21">
        <v>14514000</v>
      </c>
      <c r="W19" s="22">
        <v>49389674.777139902</v>
      </c>
      <c r="X19" s="28" t="s">
        <v>110</v>
      </c>
      <c r="Y19" s="28" t="s">
        <v>46</v>
      </c>
      <c r="Z19" s="23"/>
      <c r="AA19" s="23"/>
      <c r="AB19" s="23"/>
      <c r="AC19" s="23"/>
      <c r="AD19" s="23"/>
      <c r="AE19" s="24"/>
    </row>
    <row r="20" spans="1:31" s="1" customFormat="1" ht="36" customHeight="1" x14ac:dyDescent="0.2">
      <c r="A20" s="17">
        <v>17</v>
      </c>
      <c r="B20" s="28" t="s">
        <v>111</v>
      </c>
      <c r="C20" s="28" t="s">
        <v>112</v>
      </c>
      <c r="D20" s="28" t="s">
        <v>113</v>
      </c>
      <c r="E20" s="19">
        <v>94530</v>
      </c>
      <c r="F20" s="28" t="s">
        <v>114</v>
      </c>
      <c r="G20" s="28" t="s">
        <v>51</v>
      </c>
      <c r="H20" s="28" t="s">
        <v>33</v>
      </c>
      <c r="I20" s="19" t="s">
        <v>43</v>
      </c>
      <c r="J20" s="19" t="s">
        <v>53</v>
      </c>
      <c r="K20" s="20">
        <v>0.04</v>
      </c>
      <c r="L20" s="21">
        <v>39911903</v>
      </c>
      <c r="M20" s="19" t="s">
        <v>44</v>
      </c>
      <c r="N20" s="19">
        <v>0</v>
      </c>
      <c r="O20" s="19">
        <v>0</v>
      </c>
      <c r="P20" s="43">
        <v>43</v>
      </c>
      <c r="Q20" s="19">
        <v>83</v>
      </c>
      <c r="R20" s="19">
        <v>84</v>
      </c>
      <c r="S20" s="19">
        <v>0</v>
      </c>
      <c r="T20" s="19">
        <v>84</v>
      </c>
      <c r="U20" s="21">
        <v>24850000</v>
      </c>
      <c r="V20" s="21">
        <v>17512829</v>
      </c>
      <c r="W20" s="22">
        <v>42362829</v>
      </c>
      <c r="X20" s="28" t="s">
        <v>84</v>
      </c>
      <c r="Y20" s="28" t="s">
        <v>115</v>
      </c>
      <c r="Z20" s="23"/>
      <c r="AA20" s="23"/>
      <c r="AB20" s="23"/>
      <c r="AC20" s="23"/>
      <c r="AD20" s="23"/>
      <c r="AE20" s="24"/>
    </row>
    <row r="21" spans="1:31" s="1" customFormat="1" ht="36" customHeight="1" x14ac:dyDescent="0.2">
      <c r="A21" s="17">
        <v>18</v>
      </c>
      <c r="B21" s="28" t="s">
        <v>116</v>
      </c>
      <c r="C21" s="28" t="s">
        <v>117</v>
      </c>
      <c r="D21" s="28" t="s">
        <v>118</v>
      </c>
      <c r="E21" s="19">
        <v>90211</v>
      </c>
      <c r="F21" s="28" t="s">
        <v>62</v>
      </c>
      <c r="G21" s="28" t="s">
        <v>63</v>
      </c>
      <c r="H21" s="28" t="s">
        <v>33</v>
      </c>
      <c r="I21" s="19" t="s">
        <v>43</v>
      </c>
      <c r="J21" s="19" t="s">
        <v>53</v>
      </c>
      <c r="K21" s="20">
        <v>0.04</v>
      </c>
      <c r="L21" s="21">
        <v>28651995</v>
      </c>
      <c r="M21" s="19" t="s">
        <v>44</v>
      </c>
      <c r="N21" s="19">
        <v>0</v>
      </c>
      <c r="O21" s="19">
        <v>81</v>
      </c>
      <c r="P21" s="43">
        <v>21.5</v>
      </c>
      <c r="Q21" s="19">
        <v>81</v>
      </c>
      <c r="R21" s="19">
        <v>81</v>
      </c>
      <c r="S21" s="19">
        <v>0</v>
      </c>
      <c r="T21" s="19">
        <v>82</v>
      </c>
      <c r="U21" s="21">
        <v>23611134</v>
      </c>
      <c r="V21" s="21">
        <v>10670532.469999999</v>
      </c>
      <c r="W21" s="22">
        <v>34281666.469999999</v>
      </c>
      <c r="X21" s="28" t="s">
        <v>84</v>
      </c>
      <c r="Y21" s="28" t="s">
        <v>119</v>
      </c>
      <c r="Z21" s="23"/>
      <c r="AA21" s="23"/>
      <c r="AB21" s="23"/>
      <c r="AC21" s="23"/>
      <c r="AD21" s="23"/>
      <c r="AE21" s="24"/>
    </row>
    <row r="22" spans="1:31" s="1" customFormat="1" ht="60" x14ac:dyDescent="0.2">
      <c r="A22" s="17">
        <v>19</v>
      </c>
      <c r="B22" s="28" t="s">
        <v>120</v>
      </c>
      <c r="C22" s="28" t="s">
        <v>272</v>
      </c>
      <c r="D22" s="28" t="s">
        <v>121</v>
      </c>
      <c r="E22" s="19" t="s">
        <v>122</v>
      </c>
      <c r="F22" s="28" t="s">
        <v>57</v>
      </c>
      <c r="G22" s="28" t="s">
        <v>51</v>
      </c>
      <c r="H22" s="28" t="s">
        <v>123</v>
      </c>
      <c r="I22" s="19" t="s">
        <v>52</v>
      </c>
      <c r="J22" s="19" t="s">
        <v>53</v>
      </c>
      <c r="K22" s="20">
        <v>0.04</v>
      </c>
      <c r="L22" s="21">
        <v>39116619.759999998</v>
      </c>
      <c r="M22" s="19" t="s">
        <v>44</v>
      </c>
      <c r="N22" s="19">
        <v>0</v>
      </c>
      <c r="O22" s="19">
        <v>0</v>
      </c>
      <c r="P22" s="43">
        <v>43.667000000000002</v>
      </c>
      <c r="Q22" s="19">
        <v>88</v>
      </c>
      <c r="R22" s="19">
        <v>88</v>
      </c>
      <c r="S22" s="19">
        <v>0</v>
      </c>
      <c r="T22" s="19">
        <v>89</v>
      </c>
      <c r="U22" s="21">
        <v>27676694</v>
      </c>
      <c r="V22" s="21">
        <v>14561404</v>
      </c>
      <c r="W22" s="22">
        <v>42238098</v>
      </c>
      <c r="X22" s="28" t="s">
        <v>124</v>
      </c>
      <c r="Y22" s="28" t="s">
        <v>46</v>
      </c>
      <c r="Z22" s="23"/>
      <c r="AA22" s="23"/>
      <c r="AB22" s="23"/>
      <c r="AC22" s="23"/>
      <c r="AD22" s="23"/>
      <c r="AE22" s="24"/>
    </row>
    <row r="23" spans="1:31" s="1" customFormat="1" ht="36" customHeight="1" x14ac:dyDescent="0.2">
      <c r="A23" s="17">
        <v>20</v>
      </c>
      <c r="B23" s="28" t="s">
        <v>125</v>
      </c>
      <c r="C23" s="28" t="s">
        <v>126</v>
      </c>
      <c r="D23" s="28" t="s">
        <v>108</v>
      </c>
      <c r="E23" s="19">
        <v>95814</v>
      </c>
      <c r="F23" s="28" t="s">
        <v>108</v>
      </c>
      <c r="G23" s="28" t="s">
        <v>109</v>
      </c>
      <c r="H23" s="28" t="s">
        <v>33</v>
      </c>
      <c r="I23" s="19" t="s">
        <v>43</v>
      </c>
      <c r="J23" s="19" t="s">
        <v>35</v>
      </c>
      <c r="K23" s="20">
        <v>0.04</v>
      </c>
      <c r="L23" s="21">
        <v>42353536</v>
      </c>
      <c r="M23" s="19" t="s">
        <v>44</v>
      </c>
      <c r="N23" s="19">
        <v>0</v>
      </c>
      <c r="O23" s="19">
        <v>0</v>
      </c>
      <c r="P23" s="43">
        <v>41.5</v>
      </c>
      <c r="Q23" s="19">
        <v>83</v>
      </c>
      <c r="R23" s="19">
        <v>73</v>
      </c>
      <c r="S23" s="19">
        <v>0</v>
      </c>
      <c r="T23" s="19">
        <v>84</v>
      </c>
      <c r="U23" s="21">
        <v>21861776</v>
      </c>
      <c r="V23" s="21">
        <v>11418800</v>
      </c>
      <c r="W23" s="22">
        <v>33280576</v>
      </c>
      <c r="X23" s="28" t="s">
        <v>127</v>
      </c>
      <c r="Y23" s="28" t="s">
        <v>46</v>
      </c>
      <c r="Z23" s="23"/>
      <c r="AA23" s="23"/>
      <c r="AB23" s="23"/>
      <c r="AC23" s="23"/>
      <c r="AD23" s="23"/>
      <c r="AE23" s="24"/>
    </row>
    <row r="24" spans="1:31" s="1" customFormat="1" ht="36" customHeight="1" x14ac:dyDescent="0.2">
      <c r="A24" s="17">
        <v>21</v>
      </c>
      <c r="B24" s="28" t="s">
        <v>128</v>
      </c>
      <c r="C24" s="28" t="s">
        <v>273</v>
      </c>
      <c r="D24" s="28" t="s">
        <v>129</v>
      </c>
      <c r="E24" s="19">
        <v>95953</v>
      </c>
      <c r="F24" s="28" t="s">
        <v>130</v>
      </c>
      <c r="G24" s="28" t="s">
        <v>109</v>
      </c>
      <c r="H24" s="28" t="s">
        <v>33</v>
      </c>
      <c r="I24" s="19" t="s">
        <v>34</v>
      </c>
      <c r="J24" s="19" t="s">
        <v>53</v>
      </c>
      <c r="K24" s="20">
        <v>0.04</v>
      </c>
      <c r="L24" s="21">
        <v>10238111</v>
      </c>
      <c r="M24" s="19" t="s">
        <v>36</v>
      </c>
      <c r="N24" s="19">
        <v>0</v>
      </c>
      <c r="O24" s="19">
        <v>0</v>
      </c>
      <c r="P24" s="43">
        <v>32.5</v>
      </c>
      <c r="Q24" s="19">
        <v>59</v>
      </c>
      <c r="R24" s="19">
        <v>59</v>
      </c>
      <c r="S24" s="19">
        <v>0</v>
      </c>
      <c r="T24" s="19">
        <v>60</v>
      </c>
      <c r="U24" s="21">
        <v>12000000</v>
      </c>
      <c r="V24" s="21">
        <v>5909619</v>
      </c>
      <c r="W24" s="22">
        <v>17909619</v>
      </c>
      <c r="X24" s="28" t="s">
        <v>96</v>
      </c>
      <c r="Y24" s="28" t="s">
        <v>131</v>
      </c>
      <c r="Z24" s="23"/>
      <c r="AA24" s="23"/>
      <c r="AB24" s="23"/>
      <c r="AC24" s="23"/>
      <c r="AD24" s="23"/>
      <c r="AE24" s="24"/>
    </row>
    <row r="25" spans="1:31" s="1" customFormat="1" ht="36" customHeight="1" x14ac:dyDescent="0.2">
      <c r="A25" s="17">
        <v>22</v>
      </c>
      <c r="B25" s="28" t="s">
        <v>132</v>
      </c>
      <c r="C25" s="28" t="s">
        <v>133</v>
      </c>
      <c r="D25" s="28" t="s">
        <v>134</v>
      </c>
      <c r="E25" s="19">
        <v>91786</v>
      </c>
      <c r="F25" s="28" t="s">
        <v>135</v>
      </c>
      <c r="G25" s="28" t="s">
        <v>136</v>
      </c>
      <c r="H25" s="28" t="s">
        <v>33</v>
      </c>
      <c r="I25" s="19" t="s">
        <v>52</v>
      </c>
      <c r="J25" s="19" t="s">
        <v>35</v>
      </c>
      <c r="K25" s="20">
        <v>0.04</v>
      </c>
      <c r="L25" s="21">
        <v>34102556</v>
      </c>
      <c r="M25" s="19" t="s">
        <v>44</v>
      </c>
      <c r="N25" s="19">
        <v>0</v>
      </c>
      <c r="O25" s="19">
        <v>0</v>
      </c>
      <c r="P25" s="43">
        <v>41</v>
      </c>
      <c r="Q25" s="19">
        <v>92</v>
      </c>
      <c r="R25" s="19">
        <v>92</v>
      </c>
      <c r="S25" s="19">
        <v>0</v>
      </c>
      <c r="T25" s="19">
        <v>93</v>
      </c>
      <c r="U25" s="21">
        <v>19495705</v>
      </c>
      <c r="V25" s="21">
        <v>12742989</v>
      </c>
      <c r="W25" s="22">
        <v>32238694</v>
      </c>
      <c r="X25" s="28" t="s">
        <v>137</v>
      </c>
      <c r="Y25" s="28" t="s">
        <v>138</v>
      </c>
      <c r="Z25" s="23"/>
      <c r="AA25" s="23"/>
      <c r="AB25" s="23"/>
      <c r="AC25" s="23"/>
      <c r="AD25" s="23"/>
      <c r="AE25" s="24"/>
    </row>
    <row r="26" spans="1:31" s="1" customFormat="1" ht="45" x14ac:dyDescent="0.2">
      <c r="A26" s="17">
        <v>23</v>
      </c>
      <c r="B26" s="28" t="s">
        <v>139</v>
      </c>
      <c r="C26" s="28" t="s">
        <v>140</v>
      </c>
      <c r="D26" s="28" t="s">
        <v>141</v>
      </c>
      <c r="E26" s="19">
        <v>93610</v>
      </c>
      <c r="F26" s="28" t="s">
        <v>142</v>
      </c>
      <c r="G26" s="28" t="s">
        <v>32</v>
      </c>
      <c r="H26" s="28" t="s">
        <v>33</v>
      </c>
      <c r="I26" s="19" t="s">
        <v>34</v>
      </c>
      <c r="J26" s="19" t="s">
        <v>53</v>
      </c>
      <c r="K26" s="20">
        <v>0.09</v>
      </c>
      <c r="L26" s="21">
        <v>24933270</v>
      </c>
      <c r="M26" s="19" t="s">
        <v>36</v>
      </c>
      <c r="N26" s="19">
        <v>20</v>
      </c>
      <c r="O26" s="19">
        <v>0</v>
      </c>
      <c r="P26" s="43">
        <v>42</v>
      </c>
      <c r="Q26" s="19">
        <v>79</v>
      </c>
      <c r="R26" s="19">
        <v>79</v>
      </c>
      <c r="S26" s="19">
        <v>0</v>
      </c>
      <c r="T26" s="19">
        <v>80</v>
      </c>
      <c r="U26" s="21">
        <v>15000000</v>
      </c>
      <c r="V26" s="21">
        <v>8072347</v>
      </c>
      <c r="W26" s="22">
        <v>23072347</v>
      </c>
      <c r="X26" s="28" t="s">
        <v>143</v>
      </c>
      <c r="Y26" s="28" t="s">
        <v>46</v>
      </c>
      <c r="Z26" s="23"/>
      <c r="AA26" s="23"/>
      <c r="AB26" s="23"/>
      <c r="AC26" s="23"/>
      <c r="AD26" s="23"/>
      <c r="AE26" s="24"/>
    </row>
    <row r="27" spans="1:31" s="1" customFormat="1" ht="36" customHeight="1" x14ac:dyDescent="0.2">
      <c r="A27" s="17">
        <v>24</v>
      </c>
      <c r="B27" s="28" t="s">
        <v>144</v>
      </c>
      <c r="C27" s="28" t="s">
        <v>145</v>
      </c>
      <c r="D27" s="28" t="s">
        <v>146</v>
      </c>
      <c r="E27" s="19">
        <v>95691</v>
      </c>
      <c r="F27" s="28" t="s">
        <v>147</v>
      </c>
      <c r="G27" s="28" t="s">
        <v>109</v>
      </c>
      <c r="H27" s="28" t="s">
        <v>33</v>
      </c>
      <c r="I27" s="19" t="s">
        <v>52</v>
      </c>
      <c r="J27" s="19" t="s">
        <v>53</v>
      </c>
      <c r="K27" s="20">
        <v>0.04</v>
      </c>
      <c r="L27" s="21">
        <v>22611893</v>
      </c>
      <c r="M27" s="19" t="s">
        <v>44</v>
      </c>
      <c r="N27" s="19">
        <v>0</v>
      </c>
      <c r="O27" s="19">
        <v>0</v>
      </c>
      <c r="P27" s="43">
        <v>45.5</v>
      </c>
      <c r="Q27" s="19">
        <v>113</v>
      </c>
      <c r="R27" s="19">
        <v>96</v>
      </c>
      <c r="S27" s="19">
        <v>0</v>
      </c>
      <c r="T27" s="19">
        <v>114</v>
      </c>
      <c r="U27" s="21">
        <v>28476060</v>
      </c>
      <c r="V27" s="21">
        <v>15000000</v>
      </c>
      <c r="W27" s="22">
        <v>43476060</v>
      </c>
      <c r="X27" s="28" t="s">
        <v>148</v>
      </c>
      <c r="Y27" s="28" t="s">
        <v>46</v>
      </c>
      <c r="Z27" s="23"/>
      <c r="AA27" s="23"/>
      <c r="AB27" s="23"/>
      <c r="AC27" s="23"/>
      <c r="AD27" s="23"/>
      <c r="AE27" s="24"/>
    </row>
    <row r="28" spans="1:31" s="1" customFormat="1" ht="36" customHeight="1" x14ac:dyDescent="0.2">
      <c r="A28" s="17">
        <v>25</v>
      </c>
      <c r="B28" s="28" t="s">
        <v>149</v>
      </c>
      <c r="C28" s="28" t="s">
        <v>150</v>
      </c>
      <c r="D28" s="28" t="s">
        <v>151</v>
      </c>
      <c r="E28" s="19">
        <v>93015</v>
      </c>
      <c r="F28" s="28" t="s">
        <v>152</v>
      </c>
      <c r="G28" s="28" t="s">
        <v>153</v>
      </c>
      <c r="H28" s="28" t="s">
        <v>33</v>
      </c>
      <c r="I28" s="19" t="s">
        <v>34</v>
      </c>
      <c r="J28" s="19" t="s">
        <v>53</v>
      </c>
      <c r="K28" s="20">
        <v>0.09</v>
      </c>
      <c r="L28" s="21">
        <v>26672006</v>
      </c>
      <c r="M28" s="19" t="s">
        <v>36</v>
      </c>
      <c r="N28" s="19">
        <v>13</v>
      </c>
      <c r="O28" s="19">
        <v>0</v>
      </c>
      <c r="P28" s="43">
        <v>45</v>
      </c>
      <c r="Q28" s="19">
        <v>48</v>
      </c>
      <c r="R28" s="19">
        <v>42</v>
      </c>
      <c r="S28" s="19">
        <v>0</v>
      </c>
      <c r="T28" s="19">
        <v>49</v>
      </c>
      <c r="U28" s="21">
        <v>13400000</v>
      </c>
      <c r="V28" s="21">
        <v>8055052</v>
      </c>
      <c r="W28" s="22">
        <v>21455052</v>
      </c>
      <c r="X28" s="28" t="s">
        <v>154</v>
      </c>
      <c r="Y28" s="28" t="s">
        <v>46</v>
      </c>
      <c r="Z28" s="23"/>
      <c r="AA28" s="23"/>
      <c r="AB28" s="23"/>
      <c r="AC28" s="23"/>
      <c r="AD28" s="23"/>
      <c r="AE28" s="24"/>
    </row>
    <row r="29" spans="1:31" s="1" customFormat="1" ht="36" customHeight="1" x14ac:dyDescent="0.2">
      <c r="A29" s="17">
        <v>26</v>
      </c>
      <c r="B29" s="28" t="s">
        <v>155</v>
      </c>
      <c r="C29" s="28" t="s">
        <v>156</v>
      </c>
      <c r="D29" s="28" t="s">
        <v>157</v>
      </c>
      <c r="E29" s="19">
        <v>94702</v>
      </c>
      <c r="F29" s="28" t="s">
        <v>57</v>
      </c>
      <c r="G29" s="28" t="s">
        <v>51</v>
      </c>
      <c r="H29" s="28" t="s">
        <v>33</v>
      </c>
      <c r="I29" s="19" t="s">
        <v>43</v>
      </c>
      <c r="J29" s="19" t="s">
        <v>53</v>
      </c>
      <c r="K29" s="20">
        <v>0.04</v>
      </c>
      <c r="L29" s="21">
        <v>28010268</v>
      </c>
      <c r="M29" s="19" t="s">
        <v>44</v>
      </c>
      <c r="N29" s="19">
        <v>0</v>
      </c>
      <c r="O29" s="19">
        <v>0</v>
      </c>
      <c r="P29" s="43">
        <v>40.667000000000002</v>
      </c>
      <c r="Q29" s="19">
        <v>59</v>
      </c>
      <c r="R29" s="19">
        <v>59</v>
      </c>
      <c r="S29" s="19">
        <v>0</v>
      </c>
      <c r="T29" s="19">
        <v>60</v>
      </c>
      <c r="U29" s="21">
        <v>17898376</v>
      </c>
      <c r="V29" s="21">
        <v>17754691</v>
      </c>
      <c r="W29" s="22">
        <v>35653067</v>
      </c>
      <c r="X29" s="28" t="s">
        <v>58</v>
      </c>
      <c r="Y29" s="28" t="s">
        <v>46</v>
      </c>
      <c r="Z29" s="23"/>
      <c r="AA29" s="23"/>
      <c r="AB29" s="23"/>
      <c r="AC29" s="23"/>
      <c r="AD29" s="23"/>
      <c r="AE29" s="24"/>
    </row>
    <row r="30" spans="1:31" s="1" customFormat="1" ht="36" customHeight="1" x14ac:dyDescent="0.2">
      <c r="A30" s="17">
        <v>27</v>
      </c>
      <c r="B30" s="28" t="s">
        <v>158</v>
      </c>
      <c r="C30" s="28" t="s">
        <v>159</v>
      </c>
      <c r="D30" s="28" t="s">
        <v>160</v>
      </c>
      <c r="E30" s="19">
        <v>90731</v>
      </c>
      <c r="F30" s="28" t="s">
        <v>62</v>
      </c>
      <c r="G30" s="28" t="s">
        <v>63</v>
      </c>
      <c r="H30" s="28" t="s">
        <v>33</v>
      </c>
      <c r="I30" s="19" t="s">
        <v>52</v>
      </c>
      <c r="J30" s="19" t="s">
        <v>35</v>
      </c>
      <c r="K30" s="44">
        <v>0.04</v>
      </c>
      <c r="L30" s="21">
        <v>54168092</v>
      </c>
      <c r="M30" s="19" t="s">
        <v>44</v>
      </c>
      <c r="N30" s="19">
        <v>0</v>
      </c>
      <c r="O30" s="19">
        <v>0</v>
      </c>
      <c r="P30" s="43">
        <v>44</v>
      </c>
      <c r="Q30" s="19">
        <v>136</v>
      </c>
      <c r="R30" s="19">
        <v>102</v>
      </c>
      <c r="S30" s="19">
        <v>0</v>
      </c>
      <c r="T30" s="19">
        <v>144</v>
      </c>
      <c r="U30" s="21">
        <v>31364067.853658535</v>
      </c>
      <c r="V30" s="21">
        <v>11065051</v>
      </c>
      <c r="W30" s="22">
        <v>42429118.853658535</v>
      </c>
      <c r="X30" s="28" t="s">
        <v>161</v>
      </c>
      <c r="Y30" s="28" t="s">
        <v>162</v>
      </c>
      <c r="Z30" s="23"/>
      <c r="AA30" s="23"/>
      <c r="AB30" s="23"/>
      <c r="AC30" s="23"/>
      <c r="AD30" s="23"/>
      <c r="AE30" s="24"/>
    </row>
    <row r="31" spans="1:31" s="1" customFormat="1" ht="36" customHeight="1" x14ac:dyDescent="0.2">
      <c r="A31" s="17">
        <v>28</v>
      </c>
      <c r="B31" s="28" t="s">
        <v>163</v>
      </c>
      <c r="C31" s="28" t="s">
        <v>164</v>
      </c>
      <c r="D31" s="28" t="s">
        <v>165</v>
      </c>
      <c r="E31" s="19">
        <v>91761</v>
      </c>
      <c r="F31" s="28" t="s">
        <v>135</v>
      </c>
      <c r="G31" s="28" t="s">
        <v>136</v>
      </c>
      <c r="H31" s="28" t="s">
        <v>33</v>
      </c>
      <c r="I31" s="19" t="s">
        <v>52</v>
      </c>
      <c r="J31" s="19" t="s">
        <v>35</v>
      </c>
      <c r="K31" s="20">
        <v>0.04</v>
      </c>
      <c r="L31" s="21">
        <v>42033917</v>
      </c>
      <c r="M31" s="19" t="s">
        <v>44</v>
      </c>
      <c r="N31" s="19">
        <v>0</v>
      </c>
      <c r="O31" s="19">
        <v>0</v>
      </c>
      <c r="P31" s="43">
        <v>47</v>
      </c>
      <c r="Q31" s="19">
        <v>143</v>
      </c>
      <c r="R31" s="19">
        <v>143</v>
      </c>
      <c r="S31" s="19">
        <v>0</v>
      </c>
      <c r="T31" s="19">
        <v>144</v>
      </c>
      <c r="U31" s="21">
        <v>20968594</v>
      </c>
      <c r="V31" s="21">
        <v>9834529</v>
      </c>
      <c r="W31" s="22">
        <v>30803123</v>
      </c>
      <c r="X31" s="28" t="s">
        <v>166</v>
      </c>
      <c r="Y31" s="28" t="s">
        <v>167</v>
      </c>
      <c r="Z31" s="23"/>
      <c r="AA31" s="23"/>
      <c r="AB31" s="23"/>
      <c r="AC31" s="23"/>
      <c r="AD31" s="23"/>
      <c r="AE31" s="24"/>
    </row>
    <row r="32" spans="1:31" s="1" customFormat="1" ht="36" customHeight="1" x14ac:dyDescent="0.2">
      <c r="A32" s="17">
        <v>29</v>
      </c>
      <c r="B32" s="28" t="s">
        <v>168</v>
      </c>
      <c r="C32" s="28" t="s">
        <v>169</v>
      </c>
      <c r="D32" s="28" t="s">
        <v>170</v>
      </c>
      <c r="E32" s="19">
        <v>94565</v>
      </c>
      <c r="F32" s="28" t="s">
        <v>114</v>
      </c>
      <c r="G32" s="28" t="s">
        <v>51</v>
      </c>
      <c r="H32" s="28" t="s">
        <v>33</v>
      </c>
      <c r="I32" s="19" t="s">
        <v>43</v>
      </c>
      <c r="J32" s="19" t="s">
        <v>53</v>
      </c>
      <c r="K32" s="20">
        <v>0.04</v>
      </c>
      <c r="L32" s="21">
        <v>40279200</v>
      </c>
      <c r="M32" s="19" t="s">
        <v>44</v>
      </c>
      <c r="N32" s="19">
        <v>0</v>
      </c>
      <c r="O32" s="19">
        <v>0</v>
      </c>
      <c r="P32" s="43">
        <v>37.5</v>
      </c>
      <c r="Q32" s="19">
        <v>167</v>
      </c>
      <c r="R32" s="19">
        <v>158</v>
      </c>
      <c r="S32" s="19">
        <v>0</v>
      </c>
      <c r="T32" s="19">
        <v>169</v>
      </c>
      <c r="U32" s="21">
        <v>30000000</v>
      </c>
      <c r="V32" s="21">
        <v>10242522</v>
      </c>
      <c r="W32" s="22">
        <v>40242522</v>
      </c>
      <c r="X32" s="28" t="s">
        <v>96</v>
      </c>
      <c r="Y32" s="28" t="s">
        <v>171</v>
      </c>
      <c r="Z32" s="23"/>
      <c r="AA32" s="23"/>
      <c r="AB32" s="23"/>
      <c r="AC32" s="23"/>
      <c r="AD32" s="23"/>
      <c r="AE32" s="24"/>
    </row>
    <row r="33" spans="1:31" s="1" customFormat="1" ht="30" x14ac:dyDescent="0.2">
      <c r="A33" s="17">
        <v>30</v>
      </c>
      <c r="B33" s="28" t="s">
        <v>172</v>
      </c>
      <c r="C33" s="28" t="s">
        <v>273</v>
      </c>
      <c r="D33" s="28" t="s">
        <v>173</v>
      </c>
      <c r="E33" s="19">
        <v>92240</v>
      </c>
      <c r="F33" s="28" t="s">
        <v>174</v>
      </c>
      <c r="G33" s="28" t="s">
        <v>136</v>
      </c>
      <c r="H33" s="28" t="s">
        <v>33</v>
      </c>
      <c r="I33" s="19" t="s">
        <v>34</v>
      </c>
      <c r="J33" s="19" t="s">
        <v>53</v>
      </c>
      <c r="K33" s="20">
        <v>0.04</v>
      </c>
      <c r="L33" s="21">
        <v>39696290</v>
      </c>
      <c r="M33" s="19" t="s">
        <v>36</v>
      </c>
      <c r="N33" s="19">
        <v>0</v>
      </c>
      <c r="O33" s="19">
        <v>0</v>
      </c>
      <c r="P33" s="43">
        <v>43.5</v>
      </c>
      <c r="Q33" s="19">
        <v>86</v>
      </c>
      <c r="R33" s="19">
        <v>87</v>
      </c>
      <c r="S33" s="19">
        <v>0</v>
      </c>
      <c r="T33" s="19">
        <v>87</v>
      </c>
      <c r="U33" s="21">
        <v>24630370</v>
      </c>
      <c r="V33" s="21">
        <v>11747216</v>
      </c>
      <c r="W33" s="22">
        <v>36377586</v>
      </c>
      <c r="X33" s="28" t="s">
        <v>175</v>
      </c>
      <c r="Y33" s="28" t="s">
        <v>176</v>
      </c>
      <c r="Z33" s="23"/>
      <c r="AA33" s="23"/>
      <c r="AB33" s="23"/>
      <c r="AC33" s="23"/>
      <c r="AD33" s="23"/>
      <c r="AE33" s="24"/>
    </row>
    <row r="34" spans="1:31" s="1" customFormat="1" ht="36" customHeight="1" x14ac:dyDescent="0.2">
      <c r="A34" s="17">
        <v>31</v>
      </c>
      <c r="B34" s="28" t="s">
        <v>177</v>
      </c>
      <c r="C34" s="28" t="s">
        <v>178</v>
      </c>
      <c r="D34" s="28" t="s">
        <v>62</v>
      </c>
      <c r="E34" s="19">
        <v>90018</v>
      </c>
      <c r="F34" s="28" t="s">
        <v>62</v>
      </c>
      <c r="G34" s="28" t="s">
        <v>63</v>
      </c>
      <c r="H34" s="28" t="s">
        <v>33</v>
      </c>
      <c r="I34" s="19" t="s">
        <v>43</v>
      </c>
      <c r="J34" s="19" t="s">
        <v>35</v>
      </c>
      <c r="K34" s="20">
        <v>0.04</v>
      </c>
      <c r="L34" s="21">
        <v>16999799</v>
      </c>
      <c r="M34" s="19" t="s">
        <v>44</v>
      </c>
      <c r="N34" s="19">
        <v>15</v>
      </c>
      <c r="O34" s="19">
        <v>0</v>
      </c>
      <c r="P34" s="43">
        <v>41.5</v>
      </c>
      <c r="Q34" s="19">
        <v>69</v>
      </c>
      <c r="R34" s="19">
        <v>69</v>
      </c>
      <c r="S34" s="19">
        <v>0</v>
      </c>
      <c r="T34" s="19">
        <v>70</v>
      </c>
      <c r="U34" s="21">
        <v>21494720</v>
      </c>
      <c r="V34" s="21">
        <v>15799784.140000001</v>
      </c>
      <c r="W34" s="22">
        <v>37294504.140000001</v>
      </c>
      <c r="X34" s="28" t="s">
        <v>179</v>
      </c>
      <c r="Y34" s="28" t="s">
        <v>180</v>
      </c>
      <c r="Z34" s="23"/>
      <c r="AA34" s="23"/>
      <c r="AB34" s="23"/>
      <c r="AC34" s="23"/>
      <c r="AD34" s="23"/>
      <c r="AE34" s="24"/>
    </row>
    <row r="35" spans="1:31" s="1" customFormat="1" ht="36" customHeight="1" x14ac:dyDescent="0.2">
      <c r="A35" s="17">
        <v>32</v>
      </c>
      <c r="B35" s="28" t="s">
        <v>181</v>
      </c>
      <c r="C35" s="28" t="s">
        <v>182</v>
      </c>
      <c r="D35" s="28" t="s">
        <v>108</v>
      </c>
      <c r="E35" s="19">
        <v>95819</v>
      </c>
      <c r="F35" s="28" t="s">
        <v>108</v>
      </c>
      <c r="G35" s="28" t="s">
        <v>109</v>
      </c>
      <c r="H35" s="28" t="s">
        <v>33</v>
      </c>
      <c r="I35" s="19" t="s">
        <v>43</v>
      </c>
      <c r="J35" s="19" t="s">
        <v>53</v>
      </c>
      <c r="K35" s="20">
        <v>0.04</v>
      </c>
      <c r="L35" s="21">
        <v>16022765.349445544</v>
      </c>
      <c r="M35" s="19" t="s">
        <v>44</v>
      </c>
      <c r="N35" s="19">
        <v>0</v>
      </c>
      <c r="O35" s="19">
        <v>0</v>
      </c>
      <c r="P35" s="43">
        <v>44.667000000000002</v>
      </c>
      <c r="Q35" s="19">
        <v>65</v>
      </c>
      <c r="R35" s="19">
        <v>65</v>
      </c>
      <c r="S35" s="19">
        <v>0</v>
      </c>
      <c r="T35" s="19">
        <v>66</v>
      </c>
      <c r="U35" s="21">
        <v>14752000</v>
      </c>
      <c r="V35" s="21">
        <v>14752000</v>
      </c>
      <c r="W35" s="22">
        <v>29504000</v>
      </c>
      <c r="X35" s="28" t="s">
        <v>183</v>
      </c>
      <c r="Y35" s="28" t="s">
        <v>184</v>
      </c>
      <c r="Z35" s="23"/>
      <c r="AA35" s="23"/>
      <c r="AB35" s="23"/>
      <c r="AC35" s="23"/>
      <c r="AD35" s="23"/>
      <c r="AE35" s="24"/>
    </row>
    <row r="36" spans="1:31" s="1" customFormat="1" ht="36" customHeight="1" x14ac:dyDescent="0.2">
      <c r="A36" s="17">
        <v>33</v>
      </c>
      <c r="B36" s="28" t="s">
        <v>185</v>
      </c>
      <c r="C36" s="28" t="s">
        <v>186</v>
      </c>
      <c r="D36" s="28" t="s">
        <v>62</v>
      </c>
      <c r="E36" s="19">
        <v>90012</v>
      </c>
      <c r="F36" s="28" t="s">
        <v>62</v>
      </c>
      <c r="G36" s="28" t="s">
        <v>63</v>
      </c>
      <c r="H36" s="28" t="s">
        <v>33</v>
      </c>
      <c r="I36" s="19" t="s">
        <v>43</v>
      </c>
      <c r="J36" s="19" t="s">
        <v>35</v>
      </c>
      <c r="K36" s="20">
        <v>0.04</v>
      </c>
      <c r="L36" s="21">
        <v>44997614</v>
      </c>
      <c r="M36" s="19" t="s">
        <v>44</v>
      </c>
      <c r="N36" s="19">
        <v>31</v>
      </c>
      <c r="O36" s="19">
        <v>0</v>
      </c>
      <c r="P36" s="43">
        <v>45</v>
      </c>
      <c r="Q36" s="19">
        <v>122</v>
      </c>
      <c r="R36" s="19">
        <v>122</v>
      </c>
      <c r="S36" s="19">
        <v>0</v>
      </c>
      <c r="T36" s="19">
        <v>124</v>
      </c>
      <c r="U36" s="21">
        <v>24137006</v>
      </c>
      <c r="V36" s="21">
        <v>17190381</v>
      </c>
      <c r="W36" s="22">
        <v>41327387</v>
      </c>
      <c r="X36" s="28" t="s">
        <v>187</v>
      </c>
      <c r="Y36" s="28" t="s">
        <v>46</v>
      </c>
      <c r="Z36" s="23"/>
      <c r="AA36" s="23"/>
      <c r="AB36" s="23"/>
      <c r="AC36" s="23"/>
      <c r="AD36" s="23"/>
      <c r="AE36" s="24"/>
    </row>
    <row r="37" spans="1:31" s="1" customFormat="1" ht="36" customHeight="1" x14ac:dyDescent="0.2">
      <c r="A37" s="17">
        <v>34</v>
      </c>
      <c r="B37" s="28" t="s">
        <v>188</v>
      </c>
      <c r="C37" s="28" t="s">
        <v>189</v>
      </c>
      <c r="D37" s="28" t="s">
        <v>190</v>
      </c>
      <c r="E37" s="19">
        <v>93514</v>
      </c>
      <c r="F37" s="28" t="s">
        <v>191</v>
      </c>
      <c r="G37" s="28" t="s">
        <v>192</v>
      </c>
      <c r="H37" s="28" t="s">
        <v>33</v>
      </c>
      <c r="I37" s="19" t="s">
        <v>34</v>
      </c>
      <c r="J37" s="19" t="s">
        <v>53</v>
      </c>
      <c r="K37" s="20">
        <v>0.09</v>
      </c>
      <c r="L37" s="21">
        <v>24276183</v>
      </c>
      <c r="M37" s="19" t="s">
        <v>36</v>
      </c>
      <c r="N37" s="19">
        <v>0</v>
      </c>
      <c r="O37" s="19">
        <v>0</v>
      </c>
      <c r="P37" s="43">
        <v>43</v>
      </c>
      <c r="Q37" s="19">
        <v>59</v>
      </c>
      <c r="R37" s="19">
        <v>59</v>
      </c>
      <c r="S37" s="19">
        <v>0</v>
      </c>
      <c r="T37" s="19">
        <v>60</v>
      </c>
      <c r="U37" s="21">
        <v>16864836</v>
      </c>
      <c r="V37" s="21">
        <v>9597846</v>
      </c>
      <c r="W37" s="22">
        <v>26462682</v>
      </c>
      <c r="X37" s="28" t="s">
        <v>193</v>
      </c>
      <c r="Y37" s="28" t="s">
        <v>46</v>
      </c>
      <c r="Z37" s="23"/>
      <c r="AA37" s="23"/>
      <c r="AB37" s="23"/>
      <c r="AC37" s="23"/>
      <c r="AD37" s="23"/>
      <c r="AE37" s="24"/>
    </row>
    <row r="38" spans="1:31" s="1" customFormat="1" ht="36" customHeight="1" x14ac:dyDescent="0.2">
      <c r="A38" s="17">
        <v>35</v>
      </c>
      <c r="B38" s="28" t="s">
        <v>194</v>
      </c>
      <c r="C38" s="28" t="s">
        <v>195</v>
      </c>
      <c r="D38" s="28" t="s">
        <v>57</v>
      </c>
      <c r="E38" s="19">
        <v>94501</v>
      </c>
      <c r="F38" s="28" t="s">
        <v>57</v>
      </c>
      <c r="G38" s="28" t="s">
        <v>51</v>
      </c>
      <c r="H38" s="28" t="s">
        <v>33</v>
      </c>
      <c r="I38" s="19" t="s">
        <v>52</v>
      </c>
      <c r="J38" s="19" t="s">
        <v>35</v>
      </c>
      <c r="K38" s="20">
        <v>0.09</v>
      </c>
      <c r="L38" s="21">
        <v>40532115</v>
      </c>
      <c r="M38" s="19" t="s">
        <v>44</v>
      </c>
      <c r="N38" s="19">
        <v>20</v>
      </c>
      <c r="O38" s="19">
        <v>0</v>
      </c>
      <c r="P38" s="43">
        <v>48.667000000000002</v>
      </c>
      <c r="Q38" s="19">
        <v>78</v>
      </c>
      <c r="R38" s="19">
        <v>78</v>
      </c>
      <c r="S38" s="19">
        <v>0</v>
      </c>
      <c r="T38" s="19">
        <v>80</v>
      </c>
      <c r="U38" s="21">
        <v>29553361</v>
      </c>
      <c r="V38" s="21">
        <v>14997000</v>
      </c>
      <c r="W38" s="22">
        <v>44550361</v>
      </c>
      <c r="X38" s="28" t="s">
        <v>196</v>
      </c>
      <c r="Y38" s="28" t="s">
        <v>197</v>
      </c>
      <c r="Z38" s="23"/>
      <c r="AA38" s="23"/>
      <c r="AB38" s="23"/>
      <c r="AC38" s="23"/>
      <c r="AD38" s="23"/>
      <c r="AE38" s="24"/>
    </row>
    <row r="39" spans="1:31" ht="36" customHeight="1" x14ac:dyDescent="0.25">
      <c r="A39" s="17">
        <v>36</v>
      </c>
      <c r="B39" s="28" t="s">
        <v>198</v>
      </c>
      <c r="C39" s="28" t="s">
        <v>199</v>
      </c>
      <c r="D39" s="28" t="s">
        <v>200</v>
      </c>
      <c r="E39" s="19">
        <v>96150</v>
      </c>
      <c r="F39" s="28" t="s">
        <v>201</v>
      </c>
      <c r="G39" s="28" t="s">
        <v>109</v>
      </c>
      <c r="H39" s="28" t="s">
        <v>33</v>
      </c>
      <c r="I39" s="19" t="s">
        <v>34</v>
      </c>
      <c r="J39" s="19" t="s">
        <v>53</v>
      </c>
      <c r="K39" s="20">
        <v>0.04</v>
      </c>
      <c r="L39" s="21">
        <v>17449037</v>
      </c>
      <c r="M39" s="19" t="s">
        <v>36</v>
      </c>
      <c r="N39" s="19">
        <v>0</v>
      </c>
      <c r="O39" s="19">
        <v>0</v>
      </c>
      <c r="P39" s="43">
        <v>35</v>
      </c>
      <c r="Q39" s="19">
        <v>60</v>
      </c>
      <c r="R39" s="19">
        <v>60</v>
      </c>
      <c r="S39" s="19">
        <v>0</v>
      </c>
      <c r="T39" s="19">
        <v>60</v>
      </c>
      <c r="U39" s="21">
        <v>12300000</v>
      </c>
      <c r="V39" s="21">
        <v>10650000</v>
      </c>
      <c r="W39" s="22">
        <v>22950000</v>
      </c>
      <c r="X39" s="28" t="s">
        <v>202</v>
      </c>
      <c r="Y39" s="28" t="s">
        <v>203</v>
      </c>
      <c r="Z39" s="23"/>
      <c r="AA39" s="23"/>
      <c r="AB39" s="23"/>
      <c r="AC39" s="23"/>
      <c r="AD39" s="23"/>
      <c r="AE39" s="24"/>
    </row>
    <row r="40" spans="1:31" ht="36" customHeight="1" x14ac:dyDescent="0.25">
      <c r="A40" s="17">
        <v>37</v>
      </c>
      <c r="B40" s="28" t="s">
        <v>204</v>
      </c>
      <c r="C40" s="28" t="s">
        <v>205</v>
      </c>
      <c r="D40" s="28" t="s">
        <v>206</v>
      </c>
      <c r="E40" s="19">
        <v>95503</v>
      </c>
      <c r="F40" s="28" t="s">
        <v>207</v>
      </c>
      <c r="G40" s="28" t="s">
        <v>192</v>
      </c>
      <c r="H40" s="28" t="s">
        <v>33</v>
      </c>
      <c r="I40" s="19" t="s">
        <v>34</v>
      </c>
      <c r="J40" s="19" t="s">
        <v>53</v>
      </c>
      <c r="K40" s="20">
        <v>0.09</v>
      </c>
      <c r="L40" s="21">
        <v>21222442.560382776</v>
      </c>
      <c r="M40" s="19" t="s">
        <v>36</v>
      </c>
      <c r="N40" s="19">
        <v>0</v>
      </c>
      <c r="O40" s="19">
        <v>0</v>
      </c>
      <c r="P40" s="43">
        <v>47</v>
      </c>
      <c r="Q40" s="19">
        <v>43</v>
      </c>
      <c r="R40" s="19">
        <v>43</v>
      </c>
      <c r="S40" s="19">
        <v>0</v>
      </c>
      <c r="T40" s="19">
        <v>44</v>
      </c>
      <c r="U40" s="21">
        <v>12344105</v>
      </c>
      <c r="V40" s="21">
        <v>9440930.0399999991</v>
      </c>
      <c r="W40" s="22">
        <v>21785035.039999999</v>
      </c>
      <c r="X40" s="28" t="s">
        <v>208</v>
      </c>
      <c r="Y40" s="28" t="s">
        <v>209</v>
      </c>
      <c r="Z40" s="23"/>
      <c r="AA40" s="23"/>
      <c r="AB40" s="23"/>
      <c r="AC40" s="23"/>
      <c r="AD40" s="23"/>
      <c r="AE40" s="24"/>
    </row>
    <row r="41" spans="1:31" ht="36" customHeight="1" x14ac:dyDescent="0.25">
      <c r="A41" s="17">
        <v>38</v>
      </c>
      <c r="B41" s="28" t="s">
        <v>210</v>
      </c>
      <c r="C41" s="28" t="s">
        <v>211</v>
      </c>
      <c r="D41" s="28" t="s">
        <v>212</v>
      </c>
      <c r="E41" s="19">
        <v>94559</v>
      </c>
      <c r="F41" s="28" t="s">
        <v>212</v>
      </c>
      <c r="G41" s="28" t="s">
        <v>51</v>
      </c>
      <c r="H41" s="28" t="s">
        <v>33</v>
      </c>
      <c r="I41" s="19" t="s">
        <v>52</v>
      </c>
      <c r="J41" s="19" t="s">
        <v>53</v>
      </c>
      <c r="K41" s="20" t="s">
        <v>213</v>
      </c>
      <c r="L41" s="21">
        <v>0</v>
      </c>
      <c r="M41" s="19" t="s">
        <v>44</v>
      </c>
      <c r="N41" s="19">
        <v>0</v>
      </c>
      <c r="O41" s="19">
        <v>0</v>
      </c>
      <c r="P41" s="43">
        <v>44.667000000000002</v>
      </c>
      <c r="Q41" s="19">
        <v>77</v>
      </c>
      <c r="R41" s="19">
        <v>0</v>
      </c>
      <c r="S41" s="19">
        <v>77</v>
      </c>
      <c r="T41" s="19">
        <v>77</v>
      </c>
      <c r="U41" s="21">
        <v>18500204</v>
      </c>
      <c r="V41" s="21">
        <v>10319278</v>
      </c>
      <c r="W41" s="22">
        <v>28819482</v>
      </c>
      <c r="X41" s="28" t="s">
        <v>214</v>
      </c>
      <c r="Y41" s="28" t="s">
        <v>215</v>
      </c>
      <c r="Z41" s="23"/>
      <c r="AA41" s="23"/>
      <c r="AB41" s="23"/>
      <c r="AC41" s="23"/>
      <c r="AD41" s="23"/>
      <c r="AE41" s="24"/>
    </row>
    <row r="42" spans="1:31" ht="36" customHeight="1" x14ac:dyDescent="0.25">
      <c r="A42" s="17">
        <v>39</v>
      </c>
      <c r="B42" s="28" t="s">
        <v>216</v>
      </c>
      <c r="C42" s="28" t="s">
        <v>217</v>
      </c>
      <c r="D42" s="28" t="s">
        <v>105</v>
      </c>
      <c r="E42" s="19">
        <v>93721</v>
      </c>
      <c r="F42" s="28" t="s">
        <v>105</v>
      </c>
      <c r="G42" s="28" t="s">
        <v>32</v>
      </c>
      <c r="H42" s="28" t="s">
        <v>33</v>
      </c>
      <c r="I42" s="19" t="s">
        <v>52</v>
      </c>
      <c r="J42" s="19" t="s">
        <v>35</v>
      </c>
      <c r="K42" s="44">
        <v>0.04</v>
      </c>
      <c r="L42" s="21">
        <v>28115036</v>
      </c>
      <c r="M42" s="19" t="s">
        <v>44</v>
      </c>
      <c r="N42" s="19">
        <v>0</v>
      </c>
      <c r="O42" s="19">
        <v>0</v>
      </c>
      <c r="P42" s="43">
        <v>45.334000000000003</v>
      </c>
      <c r="Q42" s="19">
        <v>123</v>
      </c>
      <c r="R42" s="19">
        <v>123</v>
      </c>
      <c r="S42" s="19">
        <v>0</v>
      </c>
      <c r="T42" s="19">
        <v>124</v>
      </c>
      <c r="U42" s="21">
        <v>33898088</v>
      </c>
      <c r="V42" s="21">
        <v>11793040</v>
      </c>
      <c r="W42" s="22">
        <v>45691128</v>
      </c>
      <c r="X42" s="28" t="s">
        <v>218</v>
      </c>
      <c r="Y42" s="28" t="s">
        <v>46</v>
      </c>
      <c r="Z42" s="23"/>
      <c r="AA42" s="23"/>
      <c r="AB42" s="23"/>
      <c r="AC42" s="23"/>
      <c r="AD42" s="23"/>
      <c r="AE42" s="24"/>
    </row>
    <row r="43" spans="1:31" ht="36" customHeight="1" x14ac:dyDescent="0.25">
      <c r="A43" s="17">
        <v>40</v>
      </c>
      <c r="B43" s="28" t="s">
        <v>219</v>
      </c>
      <c r="C43" s="28" t="s">
        <v>273</v>
      </c>
      <c r="D43" s="28" t="s">
        <v>79</v>
      </c>
      <c r="E43" s="19">
        <v>94130</v>
      </c>
      <c r="F43" s="28" t="s">
        <v>79</v>
      </c>
      <c r="G43" s="28" t="s">
        <v>51</v>
      </c>
      <c r="H43" s="28" t="s">
        <v>33</v>
      </c>
      <c r="I43" s="19" t="s">
        <v>52</v>
      </c>
      <c r="J43" s="19" t="s">
        <v>35</v>
      </c>
      <c r="K43" s="20">
        <v>0.04</v>
      </c>
      <c r="L43" s="21">
        <v>57696450</v>
      </c>
      <c r="M43" s="19" t="s">
        <v>44</v>
      </c>
      <c r="N43" s="19">
        <v>61</v>
      </c>
      <c r="O43" s="19">
        <v>0</v>
      </c>
      <c r="P43" s="43">
        <v>42</v>
      </c>
      <c r="Q43" s="19">
        <v>119</v>
      </c>
      <c r="R43" s="19">
        <v>119</v>
      </c>
      <c r="S43" s="19">
        <v>0</v>
      </c>
      <c r="T43" s="19">
        <v>150</v>
      </c>
      <c r="U43" s="21">
        <v>30000000</v>
      </c>
      <c r="V43" s="21">
        <v>15109140</v>
      </c>
      <c r="W43" s="22">
        <v>45109140</v>
      </c>
      <c r="X43" s="28" t="s">
        <v>220</v>
      </c>
      <c r="Y43" s="28" t="s">
        <v>221</v>
      </c>
      <c r="Z43" s="23"/>
      <c r="AA43" s="23"/>
      <c r="AB43" s="23"/>
      <c r="AC43" s="23"/>
      <c r="AD43" s="23"/>
      <c r="AE43" s="24"/>
    </row>
    <row r="44" spans="1:31" ht="36" customHeight="1" x14ac:dyDescent="0.25">
      <c r="A44" s="17">
        <v>41</v>
      </c>
      <c r="B44" s="28" t="s">
        <v>222</v>
      </c>
      <c r="C44" s="28" t="s">
        <v>223</v>
      </c>
      <c r="D44" s="28" t="s">
        <v>224</v>
      </c>
      <c r="E44" s="19">
        <v>95695</v>
      </c>
      <c r="F44" s="28" t="s">
        <v>147</v>
      </c>
      <c r="G44" s="28" t="s">
        <v>109</v>
      </c>
      <c r="H44" s="28" t="s">
        <v>33</v>
      </c>
      <c r="I44" s="19" t="s">
        <v>52</v>
      </c>
      <c r="J44" s="19" t="s">
        <v>53</v>
      </c>
      <c r="K44" s="20">
        <v>0.09</v>
      </c>
      <c r="L44" s="21">
        <v>27718254.871096775</v>
      </c>
      <c r="M44" s="19" t="s">
        <v>44</v>
      </c>
      <c r="N44" s="19">
        <v>0</v>
      </c>
      <c r="O44" s="19">
        <v>0</v>
      </c>
      <c r="P44" s="43">
        <v>47</v>
      </c>
      <c r="Q44" s="19">
        <v>72</v>
      </c>
      <c r="R44" s="19">
        <v>72</v>
      </c>
      <c r="S44" s="19">
        <v>0</v>
      </c>
      <c r="T44" s="19">
        <v>73</v>
      </c>
      <c r="U44" s="21">
        <v>14000000</v>
      </c>
      <c r="V44" s="21">
        <v>13999100</v>
      </c>
      <c r="W44" s="22">
        <v>27999100</v>
      </c>
      <c r="X44" s="28" t="s">
        <v>225</v>
      </c>
      <c r="Y44" s="28" t="s">
        <v>226</v>
      </c>
      <c r="Z44" s="23"/>
      <c r="AA44" s="23"/>
      <c r="AB44" s="23"/>
      <c r="AC44" s="23"/>
      <c r="AD44" s="23"/>
      <c r="AE44" s="24"/>
    </row>
    <row r="45" spans="1:31" ht="30" x14ac:dyDescent="0.25">
      <c r="A45" s="17">
        <v>42</v>
      </c>
      <c r="B45" s="28" t="s">
        <v>227</v>
      </c>
      <c r="C45" s="28" t="s">
        <v>228</v>
      </c>
      <c r="D45" s="28" t="s">
        <v>229</v>
      </c>
      <c r="E45" s="19">
        <v>93234</v>
      </c>
      <c r="F45" s="28" t="s">
        <v>105</v>
      </c>
      <c r="G45" s="28" t="s">
        <v>32</v>
      </c>
      <c r="H45" s="28" t="s">
        <v>33</v>
      </c>
      <c r="I45" s="19" t="s">
        <v>34</v>
      </c>
      <c r="J45" s="19" t="s">
        <v>35</v>
      </c>
      <c r="K45" s="20">
        <v>0.09</v>
      </c>
      <c r="L45" s="21">
        <v>20497745</v>
      </c>
      <c r="M45" s="19" t="s">
        <v>36</v>
      </c>
      <c r="N45" s="19">
        <v>0</v>
      </c>
      <c r="O45" s="19">
        <v>0</v>
      </c>
      <c r="P45" s="43">
        <v>40.5</v>
      </c>
      <c r="Q45" s="19">
        <v>84</v>
      </c>
      <c r="R45" s="19">
        <v>43</v>
      </c>
      <c r="S45" s="19">
        <v>0</v>
      </c>
      <c r="T45" s="19">
        <v>86</v>
      </c>
      <c r="U45" s="21">
        <v>12000000</v>
      </c>
      <c r="V45" s="21">
        <v>7803720</v>
      </c>
      <c r="W45" s="22">
        <v>19803720</v>
      </c>
      <c r="X45" s="28" t="s">
        <v>230</v>
      </c>
      <c r="Y45" s="28" t="s">
        <v>231</v>
      </c>
      <c r="Z45" s="23"/>
      <c r="AA45" s="23"/>
      <c r="AB45" s="23"/>
      <c r="AC45" s="23"/>
      <c r="AD45" s="23"/>
      <c r="AE45" s="24"/>
    </row>
    <row r="46" spans="1:31" ht="36" customHeight="1" x14ac:dyDescent="0.25">
      <c r="A46" s="17">
        <v>43</v>
      </c>
      <c r="B46" s="28" t="s">
        <v>232</v>
      </c>
      <c r="C46" s="28" t="s">
        <v>233</v>
      </c>
      <c r="D46" s="28" t="s">
        <v>62</v>
      </c>
      <c r="E46" s="19">
        <v>90043</v>
      </c>
      <c r="F46" s="28" t="s">
        <v>62</v>
      </c>
      <c r="G46" s="28" t="s">
        <v>63</v>
      </c>
      <c r="H46" s="28" t="s">
        <v>33</v>
      </c>
      <c r="I46" s="19" t="s">
        <v>52</v>
      </c>
      <c r="J46" s="19" t="s">
        <v>53</v>
      </c>
      <c r="K46" s="20">
        <v>0.04</v>
      </c>
      <c r="L46" s="21">
        <v>40880741</v>
      </c>
      <c r="M46" s="19" t="s">
        <v>44</v>
      </c>
      <c r="N46" s="19">
        <v>0</v>
      </c>
      <c r="O46" s="19">
        <v>0</v>
      </c>
      <c r="P46" s="43">
        <v>36.667000000000002</v>
      </c>
      <c r="Q46" s="19">
        <v>120</v>
      </c>
      <c r="R46" s="19">
        <v>122</v>
      </c>
      <c r="S46" s="19">
        <v>0</v>
      </c>
      <c r="T46" s="19">
        <v>122</v>
      </c>
      <c r="U46" s="21">
        <v>33300000</v>
      </c>
      <c r="V46" s="21">
        <v>14034232</v>
      </c>
      <c r="W46" s="22">
        <v>47334232</v>
      </c>
      <c r="X46" s="28" t="s">
        <v>234</v>
      </c>
      <c r="Y46" s="28" t="s">
        <v>235</v>
      </c>
      <c r="Z46" s="23"/>
      <c r="AA46" s="23"/>
      <c r="AB46" s="23"/>
      <c r="AC46" s="23"/>
      <c r="AD46" s="23"/>
      <c r="AE46" s="24"/>
    </row>
    <row r="47" spans="1:31" ht="45" x14ac:dyDescent="0.25">
      <c r="A47" s="17">
        <v>44</v>
      </c>
      <c r="B47" s="28" t="s">
        <v>236</v>
      </c>
      <c r="C47" s="28" t="s">
        <v>237</v>
      </c>
      <c r="D47" s="28" t="s">
        <v>238</v>
      </c>
      <c r="E47" s="19">
        <v>95136</v>
      </c>
      <c r="F47" s="28" t="s">
        <v>50</v>
      </c>
      <c r="G47" s="28" t="s">
        <v>51</v>
      </c>
      <c r="H47" s="28" t="s">
        <v>33</v>
      </c>
      <c r="I47" s="19" t="s">
        <v>43</v>
      </c>
      <c r="J47" s="19" t="s">
        <v>53</v>
      </c>
      <c r="K47" s="20">
        <v>0.04</v>
      </c>
      <c r="L47" s="21">
        <v>79154151</v>
      </c>
      <c r="M47" s="19" t="s">
        <v>44</v>
      </c>
      <c r="N47" s="19">
        <v>51</v>
      </c>
      <c r="O47" s="19">
        <v>0</v>
      </c>
      <c r="P47" s="43">
        <v>40.667000000000002</v>
      </c>
      <c r="Q47" s="19">
        <v>201</v>
      </c>
      <c r="R47" s="19">
        <v>88</v>
      </c>
      <c r="S47" s="19">
        <v>0</v>
      </c>
      <c r="T47" s="19">
        <v>203</v>
      </c>
      <c r="U47" s="21">
        <v>35000000</v>
      </c>
      <c r="V47" s="21">
        <v>14339431</v>
      </c>
      <c r="W47" s="22">
        <v>49339431</v>
      </c>
      <c r="X47" s="28" t="s">
        <v>196</v>
      </c>
      <c r="Y47" s="28" t="s">
        <v>46</v>
      </c>
      <c r="Z47" s="23"/>
      <c r="AA47" s="23"/>
      <c r="AB47" s="23"/>
      <c r="AC47" s="23"/>
      <c r="AD47" s="23"/>
      <c r="AE47" s="24"/>
    </row>
    <row r="48" spans="1:31" ht="36" customHeight="1" x14ac:dyDescent="0.25">
      <c r="A48" s="17">
        <v>45</v>
      </c>
      <c r="B48" s="28" t="s">
        <v>239</v>
      </c>
      <c r="C48" s="28" t="s">
        <v>240</v>
      </c>
      <c r="D48" s="28" t="s">
        <v>241</v>
      </c>
      <c r="E48" s="19">
        <v>95076</v>
      </c>
      <c r="F48" s="28" t="s">
        <v>242</v>
      </c>
      <c r="G48" s="28" t="s">
        <v>153</v>
      </c>
      <c r="H48" s="28" t="s">
        <v>33</v>
      </c>
      <c r="I48" s="19" t="s">
        <v>52</v>
      </c>
      <c r="J48" s="19" t="s">
        <v>35</v>
      </c>
      <c r="K48" s="20">
        <v>0.04</v>
      </c>
      <c r="L48" s="21">
        <v>35456805</v>
      </c>
      <c r="M48" s="19" t="s">
        <v>44</v>
      </c>
      <c r="N48" s="19">
        <v>0</v>
      </c>
      <c r="O48" s="19">
        <v>0</v>
      </c>
      <c r="P48" s="43">
        <v>46.5</v>
      </c>
      <c r="Q48" s="19">
        <v>78</v>
      </c>
      <c r="R48" s="19">
        <v>78</v>
      </c>
      <c r="S48" s="19">
        <v>0</v>
      </c>
      <c r="T48" s="19">
        <v>79</v>
      </c>
      <c r="U48" s="21">
        <v>26168604</v>
      </c>
      <c r="V48" s="21">
        <v>12839520</v>
      </c>
      <c r="W48" s="22">
        <v>39008124</v>
      </c>
      <c r="X48" s="28" t="s">
        <v>196</v>
      </c>
      <c r="Y48" s="28" t="s">
        <v>243</v>
      </c>
      <c r="Z48" s="23"/>
      <c r="AA48" s="23"/>
      <c r="AB48" s="23"/>
      <c r="AC48" s="23"/>
      <c r="AD48" s="23"/>
      <c r="AE48" s="24"/>
    </row>
    <row r="49" spans="1:31" ht="36" customHeight="1" x14ac:dyDescent="0.25">
      <c r="A49" s="17">
        <v>46</v>
      </c>
      <c r="B49" s="28" t="s">
        <v>244</v>
      </c>
      <c r="C49" s="28" t="s">
        <v>245</v>
      </c>
      <c r="D49" s="28" t="s">
        <v>105</v>
      </c>
      <c r="E49" s="19">
        <v>93706</v>
      </c>
      <c r="F49" s="28" t="s">
        <v>105</v>
      </c>
      <c r="G49" s="28" t="s">
        <v>32</v>
      </c>
      <c r="H49" s="28" t="s">
        <v>33</v>
      </c>
      <c r="I49" s="19" t="s">
        <v>52</v>
      </c>
      <c r="J49" s="19" t="s">
        <v>35</v>
      </c>
      <c r="K49" s="20">
        <v>0.04</v>
      </c>
      <c r="L49" s="21">
        <v>26917545</v>
      </c>
      <c r="M49" s="19" t="s">
        <v>44</v>
      </c>
      <c r="N49" s="19">
        <v>30</v>
      </c>
      <c r="O49" s="19">
        <v>0</v>
      </c>
      <c r="P49" s="43">
        <v>47</v>
      </c>
      <c r="Q49" s="19">
        <v>120</v>
      </c>
      <c r="R49" s="19">
        <v>120</v>
      </c>
      <c r="S49" s="19">
        <v>0</v>
      </c>
      <c r="T49" s="19">
        <v>121</v>
      </c>
      <c r="U49" s="21">
        <v>34294128</v>
      </c>
      <c r="V49" s="21">
        <v>6960794</v>
      </c>
      <c r="W49" s="22">
        <v>41254922</v>
      </c>
      <c r="X49" s="28" t="s">
        <v>246</v>
      </c>
      <c r="Y49" s="28" t="s">
        <v>247</v>
      </c>
      <c r="Z49" s="23"/>
      <c r="AA49" s="23"/>
      <c r="AB49" s="23"/>
      <c r="AC49" s="23"/>
      <c r="AD49" s="23"/>
      <c r="AE49" s="24"/>
    </row>
    <row r="51" spans="1:31" x14ac:dyDescent="0.25">
      <c r="A51" s="56"/>
      <c r="B51" s="57"/>
    </row>
    <row r="52" spans="1:31" x14ac:dyDescent="0.25">
      <c r="A52" s="52"/>
      <c r="B52" s="53"/>
      <c r="C52" s="53"/>
      <c r="D52" s="53"/>
      <c r="E52" s="53"/>
      <c r="F52" s="53"/>
      <c r="G52" s="53"/>
      <c r="H52" s="53"/>
      <c r="I52" s="53"/>
      <c r="J52" s="41"/>
      <c r="K52" s="4"/>
    </row>
    <row r="53" spans="1:31" x14ac:dyDescent="0.25">
      <c r="A53" s="54"/>
      <c r="B53" s="55"/>
      <c r="C53" s="55"/>
      <c r="D53" s="55"/>
      <c r="E53" s="55"/>
      <c r="F53" s="55"/>
      <c r="G53" s="55"/>
      <c r="H53" s="55"/>
      <c r="I53" s="55"/>
      <c r="J53" s="25"/>
    </row>
    <row r="54" spans="1:31" x14ac:dyDescent="0.25">
      <c r="A54" s="54"/>
      <c r="B54" s="54"/>
      <c r="C54" s="54"/>
      <c r="D54" s="54"/>
      <c r="E54" s="54"/>
      <c r="F54" s="54"/>
      <c r="G54" s="54"/>
      <c r="H54" s="54"/>
      <c r="I54" s="54"/>
      <c r="J54" s="54"/>
      <c r="K54" s="54"/>
      <c r="L54" s="54"/>
    </row>
    <row r="56" spans="1:31" ht="37.5" customHeight="1" x14ac:dyDescent="0.25">
      <c r="C56" s="67" t="s">
        <v>248</v>
      </c>
      <c r="D56" s="67"/>
      <c r="E56" s="74" t="s">
        <v>249</v>
      </c>
      <c r="F56" s="75"/>
      <c r="G56" s="8" t="s">
        <v>250</v>
      </c>
      <c r="H56" s="35"/>
      <c r="K56" s="76" t="s">
        <v>251</v>
      </c>
      <c r="L56" s="76"/>
      <c r="M56" s="40" t="s">
        <v>252</v>
      </c>
      <c r="N56" s="76" t="s">
        <v>253</v>
      </c>
      <c r="O56" s="76"/>
      <c r="P56" s="40" t="s">
        <v>254</v>
      </c>
      <c r="Q56" s="40" t="s">
        <v>255</v>
      </c>
      <c r="S56" s="26" t="s">
        <v>256</v>
      </c>
      <c r="T56" s="27"/>
      <c r="U56" s="8" t="s">
        <v>257</v>
      </c>
    </row>
    <row r="57" spans="1:31" ht="20.100000000000001" customHeight="1" x14ac:dyDescent="0.25">
      <c r="C57" s="60" t="s">
        <v>258</v>
      </c>
      <c r="D57" s="61"/>
      <c r="E57" s="72">
        <v>775000000</v>
      </c>
      <c r="F57" s="73"/>
      <c r="G57" s="6">
        <v>1</v>
      </c>
      <c r="H57" s="36"/>
      <c r="K57" s="48" t="s">
        <v>153</v>
      </c>
      <c r="L57" s="48"/>
      <c r="M57" s="5">
        <f>COUNTIF(G4:G49,K57)</f>
        <v>2</v>
      </c>
      <c r="N57" s="64">
        <f>SUMIF(G4:G49,K57,W4:W49)</f>
        <v>60463176</v>
      </c>
      <c r="O57" s="64"/>
      <c r="P57" s="6">
        <f>SUM(N57/E57)</f>
        <v>7.8017001290322574E-2</v>
      </c>
      <c r="Q57" s="31">
        <f t="shared" ref="Q57:Q64" si="0">COUNTIFS($G$4:$G$49,K57,$J$4:$J$49,"Yes")</f>
        <v>1</v>
      </c>
      <c r="S57" s="60" t="s">
        <v>259</v>
      </c>
      <c r="T57" s="61"/>
      <c r="U57" s="5">
        <f>SUM(N4:N49)</f>
        <v>505</v>
      </c>
    </row>
    <row r="58" spans="1:31" ht="20.100000000000001" customHeight="1" x14ac:dyDescent="0.25">
      <c r="C58" s="59" t="s">
        <v>260</v>
      </c>
      <c r="D58" s="59"/>
      <c r="E58" s="72">
        <f>SUM(U4:U49)</f>
        <v>1147616168.6307983</v>
      </c>
      <c r="F58" s="73"/>
      <c r="G58" s="6">
        <f>SUM(E58/E57)</f>
        <v>1.4807950562978043</v>
      </c>
      <c r="H58" s="36"/>
      <c r="K58" s="48" t="s">
        <v>63</v>
      </c>
      <c r="L58" s="48"/>
      <c r="M58" s="5">
        <f>COUNTIF(G4:G49,K58)</f>
        <v>8</v>
      </c>
      <c r="N58" s="64">
        <f>SUMIF(G4:G49,K58,W4:W49)</f>
        <v>347055515.43365854</v>
      </c>
      <c r="O58" s="64"/>
      <c r="P58" s="6">
        <f>SUM(N58/E57)</f>
        <v>0.44781356830149488</v>
      </c>
      <c r="Q58" s="31">
        <f t="shared" si="0"/>
        <v>6</v>
      </c>
      <c r="S58" s="60" t="s">
        <v>261</v>
      </c>
      <c r="T58" s="61"/>
      <c r="U58" s="5">
        <f>SUM(O4:O49)</f>
        <v>365</v>
      </c>
    </row>
    <row r="59" spans="1:31" ht="20.100000000000001" customHeight="1" thickBot="1" x14ac:dyDescent="0.3">
      <c r="C59" s="89" t="s">
        <v>262</v>
      </c>
      <c r="D59" s="89"/>
      <c r="E59" s="87">
        <f>SUM(V4:V49)</f>
        <v>553558588.0999999</v>
      </c>
      <c r="F59" s="88"/>
      <c r="G59" s="7">
        <f>SUM(E59/E57)</f>
        <v>0.71426914593548374</v>
      </c>
      <c r="H59" s="36"/>
      <c r="K59" s="48" t="s">
        <v>136</v>
      </c>
      <c r="L59" s="48"/>
      <c r="M59" s="5">
        <f>COUNTIF(G4:G49,K59)</f>
        <v>3</v>
      </c>
      <c r="N59" s="64">
        <f>SUMIF(G4:G49,K59,W4:W49)</f>
        <v>99419403</v>
      </c>
      <c r="O59" s="64"/>
      <c r="P59" s="6">
        <f>SUM(N59/E57)</f>
        <v>0.1282831006451613</v>
      </c>
      <c r="Q59" s="31">
        <f t="shared" si="0"/>
        <v>2</v>
      </c>
      <c r="S59" s="60" t="s">
        <v>263</v>
      </c>
      <c r="T59" s="61"/>
      <c r="U59" s="11">
        <f>SUM(Q4:Q49)</f>
        <v>5355</v>
      </c>
    </row>
    <row r="60" spans="1:31" ht="20.100000000000001" customHeight="1" x14ac:dyDescent="0.25">
      <c r="C60" s="68" t="s">
        <v>264</v>
      </c>
      <c r="D60" s="69"/>
      <c r="E60" s="62">
        <f>SUM(E58:F59)</f>
        <v>1701174756.7307982</v>
      </c>
      <c r="F60" s="63"/>
      <c r="G60" s="10">
        <f>SUM(E60/E57)</f>
        <v>2.1950642022332882</v>
      </c>
      <c r="H60" s="37"/>
      <c r="K60" s="48" t="s">
        <v>192</v>
      </c>
      <c r="L60" s="48"/>
      <c r="M60" s="5">
        <f>COUNTIF(G4:G49,K60)</f>
        <v>2</v>
      </c>
      <c r="N60" s="64">
        <f>SUMIF(G4:G49,K60,W4:W49)</f>
        <v>48247717.039999999</v>
      </c>
      <c r="O60" s="64"/>
      <c r="P60" s="6">
        <f>SUM(N60/E57)</f>
        <v>6.2255118761290321E-2</v>
      </c>
      <c r="Q60" s="31">
        <f t="shared" si="0"/>
        <v>0</v>
      </c>
      <c r="S60" s="59" t="s">
        <v>265</v>
      </c>
      <c r="T60" s="59"/>
      <c r="U60" s="11" cm="1">
        <f t="array" ref="U60">SUM(R4:R49+S4:S49)</f>
        <v>5045</v>
      </c>
    </row>
    <row r="61" spans="1:31" ht="20.100000000000001" customHeight="1" x14ac:dyDescent="0.25">
      <c r="C61" s="70" t="s">
        <v>266</v>
      </c>
      <c r="D61" s="71"/>
      <c r="E61" s="83">
        <f>SUM(E57-E60)</f>
        <v>-926174756.73079824</v>
      </c>
      <c r="F61" s="84"/>
      <c r="G61" s="45">
        <f>SUM(G57-G60)</f>
        <v>-1.1950642022332882</v>
      </c>
      <c r="H61" s="38"/>
      <c r="K61" s="48" t="s">
        <v>109</v>
      </c>
      <c r="L61" s="48"/>
      <c r="M61" s="5">
        <f>COUNTIF(G4:G49,K61)</f>
        <v>7</v>
      </c>
      <c r="N61" s="64">
        <f>SUMIF(G4:G49,K61,W4:W49)</f>
        <v>224509029.7771399</v>
      </c>
      <c r="O61" s="64"/>
      <c r="P61" s="6">
        <f>SUM(N61/E57)</f>
        <v>0.28968907068018052</v>
      </c>
      <c r="Q61" s="31">
        <f t="shared" si="0"/>
        <v>1</v>
      </c>
      <c r="R61" s="30"/>
      <c r="S61" s="59" t="s">
        <v>267</v>
      </c>
      <c r="T61" s="59"/>
      <c r="U61" s="34">
        <f>SUM(T4:T49)</f>
        <v>5455</v>
      </c>
    </row>
    <row r="62" spans="1:31" ht="20.100000000000001" customHeight="1" x14ac:dyDescent="0.25">
      <c r="K62" s="48" t="s">
        <v>42</v>
      </c>
      <c r="L62" s="48"/>
      <c r="M62" s="5">
        <f>COUNTIF(G4:G49,K62)</f>
        <v>4</v>
      </c>
      <c r="N62" s="64">
        <f>SUMIF(G4:G49,K62,W4:W49)</f>
        <v>147568695</v>
      </c>
      <c r="O62" s="64"/>
      <c r="P62" s="6">
        <f>SUM(N62/E57)</f>
        <v>0.19041121935483871</v>
      </c>
      <c r="Q62" s="31">
        <f t="shared" si="0"/>
        <v>2</v>
      </c>
      <c r="S62" s="66" t="s">
        <v>268</v>
      </c>
      <c r="T62" s="66"/>
      <c r="U62" s="66"/>
    </row>
    <row r="63" spans="1:31" ht="20.100000000000001" customHeight="1" x14ac:dyDescent="0.25">
      <c r="K63" s="48" t="s">
        <v>51</v>
      </c>
      <c r="L63" s="48"/>
      <c r="M63" s="5">
        <f>COUNTIF(G4:G49,K63)</f>
        <v>14</v>
      </c>
      <c r="N63" s="64">
        <f>SUMIF(G4:G49,K63,W4:W49)</f>
        <v>591835616</v>
      </c>
      <c r="O63" s="64"/>
      <c r="P63" s="6">
        <f>SUM(N63/E57)</f>
        <v>0.76365885935483868</v>
      </c>
      <c r="Q63" s="31">
        <f t="shared" si="0"/>
        <v>3</v>
      </c>
      <c r="S63" s="53"/>
      <c r="T63" s="53"/>
    </row>
    <row r="64" spans="1:31" ht="20.100000000000001" customHeight="1" thickBot="1" x14ac:dyDescent="0.3">
      <c r="C64" s="77" t="s">
        <v>11</v>
      </c>
      <c r="D64" s="77" t="s">
        <v>252</v>
      </c>
      <c r="E64" s="79" t="s">
        <v>269</v>
      </c>
      <c r="F64" s="80"/>
      <c r="G64" s="77" t="s">
        <v>254</v>
      </c>
      <c r="H64" s="39"/>
      <c r="K64" s="47" t="s">
        <v>32</v>
      </c>
      <c r="L64" s="47"/>
      <c r="M64" s="9">
        <f>COUNTIF(G4:G49,K64)</f>
        <v>6</v>
      </c>
      <c r="N64" s="65">
        <f>SUMIF(G4:G49,K64,W4:W49)</f>
        <v>182075604.48000002</v>
      </c>
      <c r="O64" s="65"/>
      <c r="P64" s="7">
        <f>SUM(N64/E57)</f>
        <v>0.23493626384516131</v>
      </c>
      <c r="Q64" s="32">
        <f t="shared" si="0"/>
        <v>5</v>
      </c>
    </row>
    <row r="65" spans="3:17" ht="20.100000000000001" customHeight="1" x14ac:dyDescent="0.25">
      <c r="C65" s="78"/>
      <c r="D65" s="78"/>
      <c r="E65" s="81"/>
      <c r="F65" s="82"/>
      <c r="G65" s="78"/>
      <c r="H65" s="39"/>
      <c r="K65" s="46" t="s">
        <v>270</v>
      </c>
      <c r="L65" s="46"/>
      <c r="M65" s="42">
        <f>SUM(M57:M64)</f>
        <v>46</v>
      </c>
      <c r="N65" s="62">
        <f>SUM(N57:O64)</f>
        <v>1701174756.7307985</v>
      </c>
      <c r="O65" s="63"/>
      <c r="P65" s="10">
        <f>SUM(P57:P64)</f>
        <v>2.1950642022332882</v>
      </c>
      <c r="Q65" s="33">
        <f>SUM(Q57:Q64)</f>
        <v>20</v>
      </c>
    </row>
    <row r="66" spans="3:17" ht="19.5" customHeight="1" x14ac:dyDescent="0.25">
      <c r="C66" s="5" t="s">
        <v>43</v>
      </c>
      <c r="D66" s="5">
        <f>COUNTIF(I4:I49,C66)</f>
        <v>21</v>
      </c>
      <c r="E66" s="72">
        <f>SUMIF(I4:I49,C66,W4:W49)</f>
        <v>850926159.85713995</v>
      </c>
      <c r="F66" s="73"/>
      <c r="G66" s="6">
        <f>SUM(E66/E57)</f>
        <v>1.0979692385253419</v>
      </c>
      <c r="H66" s="36"/>
    </row>
    <row r="67" spans="3:17" ht="19.5" customHeight="1" x14ac:dyDescent="0.25">
      <c r="C67" s="5" t="s">
        <v>52</v>
      </c>
      <c r="D67" s="5">
        <f>COUNTIF(I4:I49,C67)</f>
        <v>15</v>
      </c>
      <c r="E67" s="72">
        <f>SUMIF(I4:I49,C67,W4:W49)</f>
        <v>608179068.35365856</v>
      </c>
      <c r="F67" s="73"/>
      <c r="G67" s="6">
        <f>SUM(E67/E57)</f>
        <v>0.78474718497246265</v>
      </c>
      <c r="H67" s="36"/>
    </row>
    <row r="68" spans="3:17" ht="19.5" customHeight="1" thickBot="1" x14ac:dyDescent="0.3">
      <c r="C68" s="9" t="s">
        <v>34</v>
      </c>
      <c r="D68" s="9">
        <f>COUNTIF(I4:I49,C68)</f>
        <v>10</v>
      </c>
      <c r="E68" s="87">
        <f>SUMIF(I4:I49,C68,W4:W49)</f>
        <v>242069528.52000001</v>
      </c>
      <c r="F68" s="88"/>
      <c r="G68" s="7">
        <f>SUM(E68/E57)</f>
        <v>0.31234777873548386</v>
      </c>
      <c r="H68" s="36"/>
    </row>
    <row r="69" spans="3:17" ht="19.5" customHeight="1" x14ac:dyDescent="0.25">
      <c r="C69" s="42" t="s">
        <v>270</v>
      </c>
      <c r="D69" s="42">
        <f>SUM(D66:D68)</f>
        <v>46</v>
      </c>
      <c r="E69" s="85">
        <f>SUM(E66:F68)</f>
        <v>1701174756.7307985</v>
      </c>
      <c r="F69" s="86"/>
      <c r="G69" s="10">
        <f>SUM(G66:G68)</f>
        <v>2.1950642022332887</v>
      </c>
      <c r="H69" s="37"/>
    </row>
    <row r="70" spans="3:17" ht="19.5" customHeight="1" x14ac:dyDescent="0.25"/>
  </sheetData>
  <sheetProtection algorithmName="SHA-512" hashValue="nTzgSl6FO5X7Bh71XTedDbQi3g62yKZwb04lo466gHLTY1qWT9zgtSCEgx6QlLHIAjFGxJgnwSg4h1Nh7/G52Q==" saltValue="Lz2BuOajXqrFMomYidlgTQ==" spinCount="100000" sheet="1" sort="0" autoFilter="0"/>
  <autoFilter ref="A3:Y49" xr:uid="{875BEA35-D031-427B-BDB6-36B6CA7535C4}"/>
  <mergeCells count="54">
    <mergeCell ref="E69:F69"/>
    <mergeCell ref="E68:F68"/>
    <mergeCell ref="C58:D58"/>
    <mergeCell ref="C59:D59"/>
    <mergeCell ref="E60:F60"/>
    <mergeCell ref="E59:F59"/>
    <mergeCell ref="E58:F58"/>
    <mergeCell ref="E67:F67"/>
    <mergeCell ref="E66:F66"/>
    <mergeCell ref="G64:G65"/>
    <mergeCell ref="E64:F65"/>
    <mergeCell ref="D64:D65"/>
    <mergeCell ref="C64:C65"/>
    <mergeCell ref="E61:F61"/>
    <mergeCell ref="C56:D56"/>
    <mergeCell ref="C57:D57"/>
    <mergeCell ref="C60:D60"/>
    <mergeCell ref="C61:D61"/>
    <mergeCell ref="N58:O58"/>
    <mergeCell ref="N57:O57"/>
    <mergeCell ref="K60:L60"/>
    <mergeCell ref="K59:L59"/>
    <mergeCell ref="K58:L58"/>
    <mergeCell ref="K57:L57"/>
    <mergeCell ref="E57:F57"/>
    <mergeCell ref="E56:F56"/>
    <mergeCell ref="K56:L56"/>
    <mergeCell ref="N56:O56"/>
    <mergeCell ref="S60:T60"/>
    <mergeCell ref="S59:T59"/>
    <mergeCell ref="S58:T58"/>
    <mergeCell ref="S57:T57"/>
    <mergeCell ref="N65:O65"/>
    <mergeCell ref="N60:O60"/>
    <mergeCell ref="N59:O59"/>
    <mergeCell ref="S63:T63"/>
    <mergeCell ref="N64:O64"/>
    <mergeCell ref="N63:O63"/>
    <mergeCell ref="N62:O62"/>
    <mergeCell ref="N61:O61"/>
    <mergeCell ref="S62:U62"/>
    <mergeCell ref="S61:T61"/>
    <mergeCell ref="A1:B1"/>
    <mergeCell ref="C1:Y1"/>
    <mergeCell ref="A52:I52"/>
    <mergeCell ref="A54:L54"/>
    <mergeCell ref="A53:I53"/>
    <mergeCell ref="A51:B51"/>
    <mergeCell ref="C2:W2"/>
    <mergeCell ref="K65:L65"/>
    <mergeCell ref="K64:L64"/>
    <mergeCell ref="K63:L63"/>
    <mergeCell ref="K62:L62"/>
    <mergeCell ref="K61:L61"/>
  </mergeCells>
  <hyperlinks>
    <hyperlink ref="X2" r:id="rId1" xr:uid="{2153896C-3D3F-4187-8CF6-37566BAD4A69}"/>
  </hyperlinks>
  <printOptions horizontalCentered="1" verticalCentered="1"/>
  <pageMargins left="0.25" right="0.25" top="0.75" bottom="0.75" header="0.3" footer="0.3"/>
  <pageSetup paperSize="5" scale="39" fitToHeight="0" orientation="landscape" r:id="rId2"/>
  <headerFooter>
    <oddFooter>&amp;L&amp;A&amp;R&amp;P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 xmlns="408baf68-eda8-4737-9fd0-3a9cf9a1120a" xsi:nil="true"/>
    <_ip_UnifiedCompliancePolicyProperties xmlns="http://schemas.microsoft.com/sharepoint/v3" xsi:nil="true"/>
    <lcf76f155ced4ddcb4097134ff3c332f xmlns="408baf68-eda8-4737-9fd0-3a9cf9a1120a">
      <Terms xmlns="http://schemas.microsoft.com/office/infopath/2007/PartnerControls"/>
    </lcf76f155ced4ddcb4097134ff3c332f>
    <TaxCatchAll xmlns="b81d817a-1478-46c7-a8b0-e0874bfd524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D7836-331C-4E33-88EA-ED4B4ADD91B6}">
  <ds:schemaRefs>
    <ds:schemaRef ds:uri="http://schemas.microsoft.com/sharepoint/v3/contenttype/forms"/>
  </ds:schemaRefs>
</ds:datastoreItem>
</file>

<file path=customXml/itemProps2.xml><?xml version="1.0" encoding="utf-8"?>
<ds:datastoreItem xmlns:ds="http://schemas.openxmlformats.org/officeDocument/2006/customXml" ds:itemID="{2E0DDE94-79AB-4786-9DA4-225F333C2235}">
  <ds:schemaRefs>
    <ds:schemaRef ds:uri="http://schemas.microsoft.com/office/infopath/2007/PartnerControl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b81d817a-1478-46c7-a8b0-e0874bfd524c"/>
    <ds:schemaRef ds:uri="http://schemas.microsoft.com/office/2006/documentManagement/types"/>
    <ds:schemaRef ds:uri="408baf68-eda8-4737-9fd0-3a9cf9a1120a"/>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CA83033-A138-4BE5-873B-95592F92D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AHSC Rd 9 App Intake Report</vt:lpstr>
      <vt:lpstr>'AHSC Rd 9 App Intake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HCD</dc:creator>
  <cp:keywords/>
  <dc:description/>
  <cp:lastModifiedBy>Miller, Allison@HCD</cp:lastModifiedBy>
  <cp:revision/>
  <dcterms:created xsi:type="dcterms:W3CDTF">2023-04-11T17:57:11Z</dcterms:created>
  <dcterms:modified xsi:type="dcterms:W3CDTF">2025-06-24T17:55:00Z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