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ahcd-my.sharepoint.com/personal/sarah_poss_hcd_ca_gov/Documents/Desktop/August/"/>
    </mc:Choice>
  </mc:AlternateContent>
  <xr:revisionPtr revIDLastSave="2" documentId="8_{DB9A4740-FFF9-4879-AC05-B93BB9ACF6F7}" xr6:coauthVersionLast="47" xr6:coauthVersionMax="47" xr10:uidLastSave="{7ABD3256-3026-440F-9343-C98CC8C8A5EC}"/>
  <bookViews>
    <workbookView xWindow="-120" yWindow="-120" windowWidth="29040" windowHeight="15720" xr2:uid="{00000000-000D-0000-FFFF-FFFF00000000}"/>
  </bookViews>
  <sheets>
    <sheet name="HHAP 4" sheetId="5" r:id="rId1"/>
    <sheet name="HHAP 5" sheetId="6" r:id="rId2"/>
    <sheet name="HHAP 6" sheetId="7" r:id="rId3"/>
    <sheet name="SPM Update Schedule" sheetId="2" r:id="rId4"/>
    <sheet name="Update Schedule Visualization" sheetId="4" r:id="rId5"/>
  </sheets>
  <definedNames>
    <definedName name="_xlnm._FilterDatabase" localSheetId="0" hidden="1">'HHAP 4'!$A$4:$AF$51</definedName>
    <definedName name="_xlnm._FilterDatabase" localSheetId="1" hidden="1">'HHAP 5'!$A$4:$AG$51</definedName>
    <definedName name="_xlnm._FilterDatabase" localSheetId="2" hidden="1">'HHAP 6'!$A$5:$AF$52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 i="7" l="1"/>
  <c r="AB8" i="7"/>
  <c r="AB9" i="7"/>
  <c r="AB10" i="7"/>
  <c r="AB11" i="7"/>
  <c r="AB12" i="7"/>
  <c r="AB13" i="7"/>
  <c r="AB14" i="7"/>
  <c r="AB15" i="7"/>
  <c r="AB16" i="7"/>
  <c r="AB17" i="7"/>
  <c r="AB18" i="7"/>
  <c r="AB19" i="7"/>
  <c r="AB20" i="7"/>
  <c r="AB21" i="7"/>
  <c r="AB22" i="7"/>
  <c r="AB23" i="7"/>
  <c r="AB24" i="7"/>
  <c r="AB25" i="7"/>
  <c r="AB26" i="7"/>
  <c r="AB27" i="7"/>
  <c r="AB28" i="7"/>
  <c r="AB29" i="7"/>
  <c r="AB30" i="7"/>
  <c r="AB31" i="7"/>
  <c r="AB32" i="7"/>
  <c r="AB33" i="7"/>
  <c r="AB34" i="7"/>
  <c r="AB35" i="7"/>
  <c r="AB36" i="7"/>
  <c r="AB37" i="7"/>
  <c r="AB38" i="7"/>
  <c r="AB39" i="7"/>
  <c r="AB40" i="7"/>
  <c r="AB41" i="7"/>
  <c r="AB42" i="7"/>
  <c r="AB43" i="7"/>
  <c r="AB44" i="7"/>
  <c r="AB45" i="7"/>
  <c r="AB46" i="7"/>
  <c r="AB47" i="7"/>
  <c r="AB48" i="7"/>
  <c r="AB49" i="7"/>
  <c r="AB50" i="7"/>
  <c r="AB6" i="7"/>
  <c r="AB5" i="6"/>
  <c r="AB51" i="7"/>
  <c r="AC34" i="7"/>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6" i="7"/>
  <c r="H7" i="7"/>
  <c r="H8" i="7"/>
  <c r="H9" i="7"/>
  <c r="H10" i="7"/>
  <c r="H11" i="7"/>
  <c r="H12" i="7"/>
  <c r="H13" i="7"/>
  <c r="M13" i="7" s="1"/>
  <c r="H14" i="7"/>
  <c r="H15" i="7"/>
  <c r="H16" i="7"/>
  <c r="H17" i="7"/>
  <c r="H18" i="7"/>
  <c r="I18" i="7" s="1"/>
  <c r="H19" i="7"/>
  <c r="H20" i="7"/>
  <c r="H21" i="7"/>
  <c r="I21" i="7" s="1"/>
  <c r="H22" i="7"/>
  <c r="H23" i="7"/>
  <c r="H24" i="7"/>
  <c r="H25" i="7"/>
  <c r="H26" i="7"/>
  <c r="M26" i="7" s="1"/>
  <c r="H27" i="7"/>
  <c r="H28" i="7"/>
  <c r="H29" i="7"/>
  <c r="H30" i="7"/>
  <c r="H31" i="7"/>
  <c r="H32" i="7"/>
  <c r="H33" i="7"/>
  <c r="H34" i="7"/>
  <c r="I34" i="7" s="1"/>
  <c r="H35" i="7"/>
  <c r="H36" i="7"/>
  <c r="H37" i="7"/>
  <c r="I37" i="7" s="1"/>
  <c r="H38" i="7"/>
  <c r="H39" i="7"/>
  <c r="H40" i="7"/>
  <c r="H41" i="7"/>
  <c r="H42" i="7"/>
  <c r="M42" i="7" s="1"/>
  <c r="H43" i="7"/>
  <c r="H44" i="7"/>
  <c r="H45" i="7"/>
  <c r="H46" i="7"/>
  <c r="H47" i="7"/>
  <c r="H48" i="7"/>
  <c r="H49" i="7"/>
  <c r="H50" i="7"/>
  <c r="I50" i="7" s="1"/>
  <c r="H51" i="7"/>
  <c r="H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M44" i="7" s="1"/>
  <c r="L45" i="7"/>
  <c r="L46" i="7"/>
  <c r="L47" i="7"/>
  <c r="L48" i="7"/>
  <c r="L49" i="7"/>
  <c r="L50" i="7"/>
  <c r="L51" i="7"/>
  <c r="L6" i="7"/>
  <c r="M6" i="7" s="1"/>
  <c r="P7" i="7"/>
  <c r="P8" i="7"/>
  <c r="P9" i="7"/>
  <c r="Q9" i="7" s="1"/>
  <c r="P10" i="7"/>
  <c r="P11" i="7"/>
  <c r="P12" i="7"/>
  <c r="P13" i="7"/>
  <c r="P14" i="7"/>
  <c r="Q14" i="7" s="1"/>
  <c r="P15" i="7"/>
  <c r="P16" i="7"/>
  <c r="P17" i="7"/>
  <c r="Q17" i="7" s="1"/>
  <c r="P18" i="7"/>
  <c r="P19" i="7"/>
  <c r="P20" i="7"/>
  <c r="P21" i="7"/>
  <c r="P22" i="7"/>
  <c r="Q22" i="7" s="1"/>
  <c r="P23" i="7"/>
  <c r="P24" i="7"/>
  <c r="P25" i="7"/>
  <c r="P26" i="7"/>
  <c r="P27" i="7"/>
  <c r="P28" i="7"/>
  <c r="P29" i="7"/>
  <c r="P30" i="7"/>
  <c r="Q30" i="7" s="1"/>
  <c r="P31" i="7"/>
  <c r="P32" i="7"/>
  <c r="P33" i="7"/>
  <c r="P34" i="7"/>
  <c r="P35" i="7"/>
  <c r="P36" i="7"/>
  <c r="P37" i="7"/>
  <c r="P38" i="7"/>
  <c r="Q38" i="7" s="1"/>
  <c r="P39" i="7"/>
  <c r="P40" i="7"/>
  <c r="P41" i="7"/>
  <c r="Q41" i="7" s="1"/>
  <c r="P42" i="7"/>
  <c r="P43" i="7"/>
  <c r="P44" i="7"/>
  <c r="P45" i="7"/>
  <c r="P46" i="7"/>
  <c r="Q46" i="7" s="1"/>
  <c r="P47" i="7"/>
  <c r="P48" i="7"/>
  <c r="P49" i="7"/>
  <c r="P50" i="7"/>
  <c r="P51" i="7"/>
  <c r="P6" i="7"/>
  <c r="T7" i="7"/>
  <c r="T8" i="7"/>
  <c r="U8" i="7" s="1"/>
  <c r="T9" i="7"/>
  <c r="T10" i="7"/>
  <c r="T11" i="7"/>
  <c r="U11" i="7" s="1"/>
  <c r="T12" i="7"/>
  <c r="T13" i="7"/>
  <c r="T14" i="7"/>
  <c r="T15" i="7"/>
  <c r="T16" i="7"/>
  <c r="U16" i="7" s="1"/>
  <c r="T17" i="7"/>
  <c r="T18" i="7"/>
  <c r="T19" i="7"/>
  <c r="T20" i="7"/>
  <c r="T21" i="7"/>
  <c r="T22" i="7"/>
  <c r="T23" i="7"/>
  <c r="T24" i="7"/>
  <c r="U24" i="7" s="1"/>
  <c r="T25" i="7"/>
  <c r="T26" i="7"/>
  <c r="T27" i="7"/>
  <c r="T28" i="7"/>
  <c r="T29" i="7"/>
  <c r="T30" i="7"/>
  <c r="T31" i="7"/>
  <c r="T32" i="7"/>
  <c r="U32" i="7" s="1"/>
  <c r="T33" i="7"/>
  <c r="T34" i="7"/>
  <c r="T35" i="7"/>
  <c r="T36" i="7"/>
  <c r="T37" i="7"/>
  <c r="T38" i="7"/>
  <c r="T39" i="7"/>
  <c r="T40" i="7"/>
  <c r="U40" i="7" s="1"/>
  <c r="T41" i="7"/>
  <c r="T42" i="7"/>
  <c r="T43" i="7"/>
  <c r="T44" i="7"/>
  <c r="T45" i="7"/>
  <c r="T46" i="7"/>
  <c r="T47" i="7"/>
  <c r="T48" i="7"/>
  <c r="T49" i="7"/>
  <c r="T50" i="7"/>
  <c r="T51" i="7"/>
  <c r="U51" i="7" s="1"/>
  <c r="T6" i="7"/>
  <c r="X7" i="7"/>
  <c r="X8" i="7"/>
  <c r="X9" i="7"/>
  <c r="X10" i="7"/>
  <c r="Y10" i="7" s="1"/>
  <c r="X11" i="7"/>
  <c r="X12" i="7"/>
  <c r="X13" i="7"/>
  <c r="X14" i="7"/>
  <c r="X15" i="7"/>
  <c r="X16" i="7"/>
  <c r="X17" i="7"/>
  <c r="X18" i="7"/>
  <c r="Y18" i="7" s="1"/>
  <c r="X19" i="7"/>
  <c r="X20" i="7"/>
  <c r="X21" i="7"/>
  <c r="X22" i="7"/>
  <c r="X23" i="7"/>
  <c r="X24" i="7"/>
  <c r="X25" i="7"/>
  <c r="X26" i="7"/>
  <c r="Y26" i="7" s="1"/>
  <c r="X27" i="7"/>
  <c r="X28" i="7"/>
  <c r="X29" i="7"/>
  <c r="X30" i="7"/>
  <c r="X31" i="7"/>
  <c r="X32" i="7"/>
  <c r="X33" i="7"/>
  <c r="X34" i="7"/>
  <c r="Y34" i="7" s="1"/>
  <c r="X35" i="7"/>
  <c r="X36" i="7"/>
  <c r="X37" i="7"/>
  <c r="X38" i="7"/>
  <c r="X39" i="7"/>
  <c r="X40" i="7"/>
  <c r="X41" i="7"/>
  <c r="X42" i="7"/>
  <c r="Y42" i="7" s="1"/>
  <c r="X43" i="7"/>
  <c r="X44" i="7"/>
  <c r="X45" i="7"/>
  <c r="X46" i="7"/>
  <c r="X47" i="7"/>
  <c r="X48" i="7"/>
  <c r="X49" i="7"/>
  <c r="X50" i="7"/>
  <c r="Y50" i="7" s="1"/>
  <c r="X51" i="7"/>
  <c r="X6" i="7"/>
  <c r="X6" i="6"/>
  <c r="X7" i="6"/>
  <c r="X8" i="6"/>
  <c r="X9" i="6"/>
  <c r="X10" i="6"/>
  <c r="X11" i="6"/>
  <c r="X12" i="6"/>
  <c r="X13" i="6"/>
  <c r="Y13" i="6" s="1"/>
  <c r="X14" i="6"/>
  <c r="X15" i="6"/>
  <c r="X16" i="6"/>
  <c r="X17" i="6"/>
  <c r="X18" i="6"/>
  <c r="X19" i="6"/>
  <c r="X20" i="6"/>
  <c r="X21" i="6"/>
  <c r="Y21" i="6" s="1"/>
  <c r="X22" i="6"/>
  <c r="X23" i="6"/>
  <c r="X24" i="6"/>
  <c r="X25" i="6"/>
  <c r="X26" i="6"/>
  <c r="X27" i="6"/>
  <c r="X28" i="6"/>
  <c r="X29" i="6"/>
  <c r="Y29" i="6" s="1"/>
  <c r="X30" i="6"/>
  <c r="X31" i="6"/>
  <c r="X32" i="6"/>
  <c r="X33" i="6"/>
  <c r="X34" i="6"/>
  <c r="X35" i="6"/>
  <c r="X36" i="6"/>
  <c r="X37" i="6"/>
  <c r="Y37" i="6" s="1"/>
  <c r="X38" i="6"/>
  <c r="X39" i="6"/>
  <c r="X40" i="6"/>
  <c r="X41" i="6"/>
  <c r="X42" i="6"/>
  <c r="X43" i="6"/>
  <c r="X44" i="6"/>
  <c r="X45" i="6"/>
  <c r="Y45" i="6" s="1"/>
  <c r="X46" i="6"/>
  <c r="X47" i="6"/>
  <c r="X48" i="6"/>
  <c r="X49" i="6"/>
  <c r="X50" i="6"/>
  <c r="X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 i="6"/>
  <c r="AB6" i="6"/>
  <c r="AB7" i="6"/>
  <c r="AC7" i="6" s="1"/>
  <c r="AB8" i="6"/>
  <c r="AB9" i="6"/>
  <c r="AB10" i="6"/>
  <c r="AB11" i="6"/>
  <c r="AB12" i="6"/>
  <c r="AC12" i="6" s="1"/>
  <c r="AB13" i="6"/>
  <c r="AB14" i="6"/>
  <c r="AC14" i="6" s="1"/>
  <c r="AB15" i="6"/>
  <c r="AC15" i="6" s="1"/>
  <c r="AB16" i="6"/>
  <c r="AB17" i="6"/>
  <c r="AB18" i="6"/>
  <c r="AB19" i="6"/>
  <c r="AB20" i="6"/>
  <c r="AC20" i="6" s="1"/>
  <c r="AB21" i="6"/>
  <c r="AB22" i="6"/>
  <c r="AC22" i="6" s="1"/>
  <c r="AB23" i="6"/>
  <c r="AC23" i="6" s="1"/>
  <c r="AB24" i="6"/>
  <c r="AB25" i="6"/>
  <c r="AB26" i="6"/>
  <c r="AB27" i="6"/>
  <c r="AB28" i="6"/>
  <c r="AC28" i="6" s="1"/>
  <c r="AB29" i="6"/>
  <c r="AC29" i="6" s="1"/>
  <c r="AB30" i="6"/>
  <c r="AC30" i="6" s="1"/>
  <c r="AB31" i="6"/>
  <c r="AB32" i="6"/>
  <c r="AB33" i="6"/>
  <c r="AB34" i="6"/>
  <c r="AB35" i="6"/>
  <c r="AB36" i="6"/>
  <c r="AC36" i="6" s="1"/>
  <c r="AB37" i="6"/>
  <c r="AC37" i="6" s="1"/>
  <c r="AB38" i="6"/>
  <c r="AC38" i="6" s="1"/>
  <c r="AB39" i="6"/>
  <c r="AB40" i="6"/>
  <c r="AB41" i="6"/>
  <c r="AB42" i="6"/>
  <c r="AB43" i="6"/>
  <c r="AB44" i="6"/>
  <c r="AB45" i="6"/>
  <c r="AC45" i="6" s="1"/>
  <c r="AB46" i="6"/>
  <c r="AC46" i="6" s="1"/>
  <c r="AB47" i="6"/>
  <c r="AB48" i="6"/>
  <c r="AB49" i="6"/>
  <c r="AB50" i="6"/>
  <c r="AC8" i="7"/>
  <c r="AC27" i="7"/>
  <c r="AC6" i="7"/>
  <c r="AC51" i="7"/>
  <c r="AC32" i="7"/>
  <c r="Y51" i="7"/>
  <c r="Q51" i="7"/>
  <c r="I51" i="7"/>
  <c r="E51" i="7"/>
  <c r="U50" i="7"/>
  <c r="Q50" i="7"/>
  <c r="Y49" i="7"/>
  <c r="U49" i="7"/>
  <c r="Q49" i="7"/>
  <c r="I49" i="7"/>
  <c r="E49" i="7"/>
  <c r="Y48" i="7"/>
  <c r="U48" i="7"/>
  <c r="Q48" i="7"/>
  <c r="M48" i="7"/>
  <c r="I48" i="7"/>
  <c r="Y47" i="7"/>
  <c r="U47" i="7"/>
  <c r="Q47" i="7"/>
  <c r="I47" i="7"/>
  <c r="Y46" i="7"/>
  <c r="U46" i="7"/>
  <c r="M46" i="7"/>
  <c r="Y45" i="7"/>
  <c r="U45" i="7"/>
  <c r="Q45" i="7"/>
  <c r="E45" i="7"/>
  <c r="Y44" i="7"/>
  <c r="U44" i="7"/>
  <c r="Q44" i="7"/>
  <c r="I44" i="7"/>
  <c r="Y43" i="7"/>
  <c r="U43" i="7"/>
  <c r="Q43" i="7"/>
  <c r="I43" i="7"/>
  <c r="U42" i="7"/>
  <c r="Q42" i="7"/>
  <c r="Y41" i="7"/>
  <c r="U41" i="7"/>
  <c r="I41" i="7"/>
  <c r="Y40" i="7"/>
  <c r="Q40" i="7"/>
  <c r="I40" i="7"/>
  <c r="Y39" i="7"/>
  <c r="U39" i="7"/>
  <c r="Q39" i="7"/>
  <c r="Y38" i="7"/>
  <c r="U38" i="7"/>
  <c r="I38" i="7"/>
  <c r="Y37" i="7"/>
  <c r="U37" i="7"/>
  <c r="Q37" i="7"/>
  <c r="Y36" i="7"/>
  <c r="U36" i="7"/>
  <c r="Q36" i="7"/>
  <c r="I36" i="7"/>
  <c r="Y35" i="7"/>
  <c r="U35" i="7"/>
  <c r="Q35" i="7"/>
  <c r="I35" i="7"/>
  <c r="U34" i="7"/>
  <c r="Q34" i="7"/>
  <c r="Y33" i="7"/>
  <c r="U33" i="7"/>
  <c r="Q33" i="7"/>
  <c r="Y32" i="7"/>
  <c r="Q32" i="7"/>
  <c r="I32" i="7"/>
  <c r="Y31" i="7"/>
  <c r="U31" i="7"/>
  <c r="Q31" i="7"/>
  <c r="I31" i="7"/>
  <c r="Y30" i="7"/>
  <c r="U30" i="7"/>
  <c r="I30" i="7"/>
  <c r="Y29" i="7"/>
  <c r="U29" i="7"/>
  <c r="Q29" i="7"/>
  <c r="I29" i="7"/>
  <c r="Y28" i="7"/>
  <c r="U28" i="7"/>
  <c r="Q28" i="7"/>
  <c r="E28" i="7"/>
  <c r="Y27" i="7"/>
  <c r="U27" i="7"/>
  <c r="Q27" i="7"/>
  <c r="I27" i="7"/>
  <c r="U26" i="7"/>
  <c r="Q26" i="7"/>
  <c r="Y25" i="7"/>
  <c r="U25" i="7"/>
  <c r="Q25" i="7"/>
  <c r="I25" i="7"/>
  <c r="Y24" i="7"/>
  <c r="Q24" i="7"/>
  <c r="M24" i="7"/>
  <c r="I24" i="7"/>
  <c r="Y23" i="7"/>
  <c r="U23" i="7"/>
  <c r="Q23" i="7"/>
  <c r="I23" i="7"/>
  <c r="Y22" i="7"/>
  <c r="U22" i="7"/>
  <c r="I22" i="7"/>
  <c r="Y21" i="7"/>
  <c r="U21" i="7"/>
  <c r="Q21" i="7"/>
  <c r="Y20" i="7"/>
  <c r="U20" i="7"/>
  <c r="Q20" i="7"/>
  <c r="I20" i="7"/>
  <c r="Y19" i="7"/>
  <c r="U19" i="7"/>
  <c r="Q19" i="7"/>
  <c r="I19" i="7"/>
  <c r="U18" i="7"/>
  <c r="Q18" i="7"/>
  <c r="Y17" i="7"/>
  <c r="U17" i="7"/>
  <c r="I17" i="7"/>
  <c r="Y16" i="7"/>
  <c r="Q16" i="7"/>
  <c r="I16" i="7"/>
  <c r="Y15" i="7"/>
  <c r="U15" i="7"/>
  <c r="Q15" i="7"/>
  <c r="I15" i="7"/>
  <c r="Y14" i="7"/>
  <c r="U14" i="7"/>
  <c r="Y13" i="7"/>
  <c r="U13" i="7"/>
  <c r="Q13" i="7"/>
  <c r="E13" i="7"/>
  <c r="Y12" i="7"/>
  <c r="U12" i="7"/>
  <c r="Q12" i="7"/>
  <c r="I12" i="7"/>
  <c r="Y11" i="7"/>
  <c r="Q11" i="7"/>
  <c r="I11" i="7"/>
  <c r="E11" i="7"/>
  <c r="U10" i="7"/>
  <c r="Q10" i="7"/>
  <c r="Y9" i="7"/>
  <c r="U9" i="7"/>
  <c r="E9" i="7"/>
  <c r="Y8" i="7"/>
  <c r="Q8" i="7"/>
  <c r="I8" i="7"/>
  <c r="Y7" i="7"/>
  <c r="U7" i="7"/>
  <c r="Q7" i="7"/>
  <c r="I7" i="7"/>
  <c r="Y6" i="7"/>
  <c r="U6" i="7"/>
  <c r="Q6" i="7"/>
  <c r="I6" i="7"/>
  <c r="AC50" i="6"/>
  <c r="Y50" i="6"/>
  <c r="U50" i="6"/>
  <c r="Q50" i="6"/>
  <c r="I50" i="6"/>
  <c r="AC49" i="6"/>
  <c r="Y49" i="6"/>
  <c r="U49" i="6"/>
  <c r="Q49" i="6"/>
  <c r="I49" i="6"/>
  <c r="AC48" i="6"/>
  <c r="Y48" i="6"/>
  <c r="U48" i="6"/>
  <c r="Q48" i="6"/>
  <c r="I48" i="6"/>
  <c r="AC47" i="6"/>
  <c r="Y47" i="6"/>
  <c r="U47" i="6"/>
  <c r="Q47" i="6"/>
  <c r="I47" i="6"/>
  <c r="Y46" i="6"/>
  <c r="U46" i="6"/>
  <c r="Q46" i="6"/>
  <c r="I46" i="6"/>
  <c r="U45" i="6"/>
  <c r="Q45" i="6"/>
  <c r="I45" i="6"/>
  <c r="AC44" i="6"/>
  <c r="Y44" i="6"/>
  <c r="U44" i="6"/>
  <c r="Q44" i="6"/>
  <c r="I44" i="6"/>
  <c r="AC43" i="6"/>
  <c r="Y43" i="6"/>
  <c r="U43" i="6"/>
  <c r="Q43" i="6"/>
  <c r="I43" i="6"/>
  <c r="AC42" i="6"/>
  <c r="Y42" i="6"/>
  <c r="U42" i="6"/>
  <c r="Q42" i="6"/>
  <c r="I42" i="6"/>
  <c r="AC41" i="6"/>
  <c r="Y41" i="6"/>
  <c r="U41" i="6"/>
  <c r="Q41" i="6"/>
  <c r="I41" i="6"/>
  <c r="AC40" i="6"/>
  <c r="Y40" i="6"/>
  <c r="U40" i="6"/>
  <c r="Q40" i="6"/>
  <c r="I40" i="6"/>
  <c r="AC39" i="6"/>
  <c r="Y39" i="6"/>
  <c r="U39" i="6"/>
  <c r="Q39" i="6"/>
  <c r="Y38" i="6"/>
  <c r="U38" i="6"/>
  <c r="Q38" i="6"/>
  <c r="I38" i="6"/>
  <c r="U37" i="6"/>
  <c r="Q37" i="6"/>
  <c r="Y36" i="6"/>
  <c r="U36" i="6"/>
  <c r="Q36" i="6"/>
  <c r="I36" i="6"/>
  <c r="AC35" i="6"/>
  <c r="Y35" i="6"/>
  <c r="U35" i="6"/>
  <c r="Q35" i="6"/>
  <c r="I35" i="6"/>
  <c r="AC34" i="6"/>
  <c r="Y34" i="6"/>
  <c r="U34" i="6"/>
  <c r="Q34" i="6"/>
  <c r="I34" i="6"/>
  <c r="AC33" i="6"/>
  <c r="Y33" i="6"/>
  <c r="U33" i="6"/>
  <c r="Q33" i="6"/>
  <c r="I33" i="6"/>
  <c r="AC32" i="6"/>
  <c r="Y32" i="6"/>
  <c r="U32" i="6"/>
  <c r="Q32" i="6"/>
  <c r="I32" i="6"/>
  <c r="AC31" i="6"/>
  <c r="Y31" i="6"/>
  <c r="U31" i="6"/>
  <c r="Q31" i="6"/>
  <c r="I31" i="6"/>
  <c r="Y30" i="6"/>
  <c r="U30" i="6"/>
  <c r="Q30" i="6"/>
  <c r="I30" i="6"/>
  <c r="U29" i="6"/>
  <c r="Q29" i="6"/>
  <c r="I29" i="6"/>
  <c r="Y28" i="6"/>
  <c r="U28" i="6"/>
  <c r="Q28" i="6"/>
  <c r="I28" i="6"/>
  <c r="AC27" i="6"/>
  <c r="Y27" i="6"/>
  <c r="U27" i="6"/>
  <c r="Q27" i="6"/>
  <c r="I27" i="6"/>
  <c r="AC26" i="6"/>
  <c r="Y26" i="6"/>
  <c r="U26" i="6"/>
  <c r="Q26" i="6"/>
  <c r="I26" i="6"/>
  <c r="AC25" i="6"/>
  <c r="Y25" i="6"/>
  <c r="U25" i="6"/>
  <c r="Q25" i="6"/>
  <c r="AC24" i="6"/>
  <c r="Y24" i="6"/>
  <c r="U24" i="6"/>
  <c r="Q24" i="6"/>
  <c r="I24" i="6"/>
  <c r="Y23" i="6"/>
  <c r="U23" i="6"/>
  <c r="Q23" i="6"/>
  <c r="I23" i="6"/>
  <c r="Y22" i="6"/>
  <c r="U22" i="6"/>
  <c r="Q22" i="6"/>
  <c r="I22" i="6"/>
  <c r="AC21" i="6"/>
  <c r="U21" i="6"/>
  <c r="Q21" i="6"/>
  <c r="I21" i="6"/>
  <c r="Y20" i="6"/>
  <c r="U20" i="6"/>
  <c r="Q20" i="6"/>
  <c r="I20" i="6"/>
  <c r="AC19" i="6"/>
  <c r="Y19" i="6"/>
  <c r="U19" i="6"/>
  <c r="Q19" i="6"/>
  <c r="I19" i="6"/>
  <c r="AC18" i="6"/>
  <c r="Y18" i="6"/>
  <c r="U18" i="6"/>
  <c r="Q18" i="6"/>
  <c r="I18" i="6"/>
  <c r="AC17" i="6"/>
  <c r="Y17" i="6"/>
  <c r="U17" i="6"/>
  <c r="Q17" i="6"/>
  <c r="I17" i="6"/>
  <c r="AC16" i="6"/>
  <c r="Y16" i="6"/>
  <c r="U16" i="6"/>
  <c r="Q16" i="6"/>
  <c r="I16" i="6"/>
  <c r="Y15" i="6"/>
  <c r="U15" i="6"/>
  <c r="Q15" i="6"/>
  <c r="I15" i="6"/>
  <c r="Y14" i="6"/>
  <c r="U14" i="6"/>
  <c r="Q14" i="6"/>
  <c r="I14" i="6"/>
  <c r="AC13" i="6"/>
  <c r="U13" i="6"/>
  <c r="Q13" i="6"/>
  <c r="I13" i="6"/>
  <c r="Y12" i="6"/>
  <c r="U12" i="6"/>
  <c r="Q12" i="6"/>
  <c r="I12" i="6"/>
  <c r="AC11" i="6"/>
  <c r="Y11" i="6"/>
  <c r="U11" i="6"/>
  <c r="Q11" i="6"/>
  <c r="I11" i="6"/>
  <c r="AC10" i="6"/>
  <c r="Y10" i="6"/>
  <c r="U10" i="6"/>
  <c r="Q10" i="6"/>
  <c r="AC9" i="6"/>
  <c r="Y9" i="6"/>
  <c r="U9" i="6"/>
  <c r="Q9" i="6"/>
  <c r="AC8" i="6"/>
  <c r="Y8" i="6"/>
  <c r="U8" i="6"/>
  <c r="Q8" i="6"/>
  <c r="I8" i="6"/>
  <c r="Y7" i="6"/>
  <c r="U7" i="6"/>
  <c r="Q7" i="6"/>
  <c r="I7" i="6"/>
  <c r="AC6" i="6"/>
  <c r="Y6" i="6"/>
  <c r="U6" i="6"/>
  <c r="Q6" i="6"/>
  <c r="I6" i="6"/>
  <c r="AC5" i="6"/>
  <c r="Y5" i="6"/>
  <c r="U5" i="6"/>
  <c r="Q5" i="6"/>
  <c r="I5" i="6"/>
  <c r="AC50" i="5"/>
  <c r="X50" i="5"/>
  <c r="Y50" i="5" s="1"/>
  <c r="T50" i="5"/>
  <c r="U50" i="5" s="1"/>
  <c r="P50" i="5"/>
  <c r="Q50" i="5" s="1"/>
  <c r="L50" i="5"/>
  <c r="H50" i="5"/>
  <c r="I50" i="5" s="1"/>
  <c r="D50" i="5"/>
  <c r="AC49" i="5"/>
  <c r="X49" i="5"/>
  <c r="Y49" i="5" s="1"/>
  <c r="T49" i="5"/>
  <c r="U49" i="5" s="1"/>
  <c r="P49" i="5"/>
  <c r="Q49" i="5" s="1"/>
  <c r="L49" i="5"/>
  <c r="H49" i="5"/>
  <c r="I49" i="5" s="1"/>
  <c r="D49" i="5"/>
  <c r="AC48" i="5"/>
  <c r="X48" i="5"/>
  <c r="Y48" i="5" s="1"/>
  <c r="T48" i="5"/>
  <c r="U48" i="5" s="1"/>
  <c r="P48" i="5"/>
  <c r="Q48" i="5" s="1"/>
  <c r="L48" i="5"/>
  <c r="H48" i="5"/>
  <c r="I48" i="5" s="1"/>
  <c r="D48" i="5"/>
  <c r="AC47" i="5"/>
  <c r="X47" i="5"/>
  <c r="Y47" i="5" s="1"/>
  <c r="T47" i="5"/>
  <c r="U47" i="5" s="1"/>
  <c r="P47" i="5"/>
  <c r="Q47" i="5" s="1"/>
  <c r="L47" i="5"/>
  <c r="H47" i="5"/>
  <c r="D47" i="5"/>
  <c r="AC46" i="5"/>
  <c r="X46" i="5"/>
  <c r="Y46" i="5" s="1"/>
  <c r="T46" i="5"/>
  <c r="U46" i="5" s="1"/>
  <c r="P46" i="5"/>
  <c r="Q46" i="5" s="1"/>
  <c r="L46" i="5"/>
  <c r="H46" i="5"/>
  <c r="I46" i="5" s="1"/>
  <c r="D46" i="5"/>
  <c r="AC45" i="5"/>
  <c r="X45" i="5"/>
  <c r="Y45" i="5" s="1"/>
  <c r="T45" i="5"/>
  <c r="U45" i="5" s="1"/>
  <c r="P45" i="5"/>
  <c r="Q45" i="5" s="1"/>
  <c r="L45" i="5"/>
  <c r="H45" i="5"/>
  <c r="I45" i="5" s="1"/>
  <c r="D45" i="5"/>
  <c r="AC44" i="5"/>
  <c r="X44" i="5"/>
  <c r="Y44" i="5" s="1"/>
  <c r="T44" i="5"/>
  <c r="U44" i="5" s="1"/>
  <c r="P44" i="5"/>
  <c r="Q44" i="5" s="1"/>
  <c r="L44" i="5"/>
  <c r="H44" i="5"/>
  <c r="D44" i="5"/>
  <c r="AC43" i="5"/>
  <c r="X43" i="5"/>
  <c r="Y43" i="5" s="1"/>
  <c r="T43" i="5"/>
  <c r="U43" i="5" s="1"/>
  <c r="P43" i="5"/>
  <c r="Q43" i="5" s="1"/>
  <c r="L43" i="5"/>
  <c r="H43" i="5"/>
  <c r="I43" i="5" s="1"/>
  <c r="D43" i="5"/>
  <c r="AC42" i="5"/>
  <c r="X42" i="5"/>
  <c r="Y42" i="5" s="1"/>
  <c r="T42" i="5"/>
  <c r="U42" i="5" s="1"/>
  <c r="P42" i="5"/>
  <c r="Q42" i="5" s="1"/>
  <c r="L42" i="5"/>
  <c r="H42" i="5"/>
  <c r="I42" i="5" s="1"/>
  <c r="D42" i="5"/>
  <c r="AC41" i="5"/>
  <c r="X41" i="5"/>
  <c r="Y41" i="5" s="1"/>
  <c r="T41" i="5"/>
  <c r="U41" i="5" s="1"/>
  <c r="Q41" i="5"/>
  <c r="L41" i="5"/>
  <c r="H41" i="5"/>
  <c r="I41" i="5" s="1"/>
  <c r="D41" i="5"/>
  <c r="AC40" i="5"/>
  <c r="X40" i="5"/>
  <c r="Y40" i="5" s="1"/>
  <c r="T40" i="5"/>
  <c r="U40" i="5" s="1"/>
  <c r="P40" i="5"/>
  <c r="Q40" i="5" s="1"/>
  <c r="L40" i="5"/>
  <c r="H40" i="5"/>
  <c r="I40" i="5" s="1"/>
  <c r="D40" i="5"/>
  <c r="AC39" i="5"/>
  <c r="X39" i="5"/>
  <c r="Y39" i="5" s="1"/>
  <c r="T39" i="5"/>
  <c r="U39" i="5" s="1"/>
  <c r="P39" i="5"/>
  <c r="Q39" i="5" s="1"/>
  <c r="L39" i="5"/>
  <c r="H39" i="5"/>
  <c r="I39" i="5" s="1"/>
  <c r="D39" i="5"/>
  <c r="AC38" i="5"/>
  <c r="X38" i="5"/>
  <c r="Y38" i="5" s="1"/>
  <c r="T38" i="5"/>
  <c r="U38" i="5" s="1"/>
  <c r="P38" i="5"/>
  <c r="Q38" i="5" s="1"/>
  <c r="L38" i="5"/>
  <c r="H38" i="5"/>
  <c r="I38" i="5" s="1"/>
  <c r="D38" i="5"/>
  <c r="AC37" i="5"/>
  <c r="X37" i="5"/>
  <c r="Y37" i="5" s="1"/>
  <c r="T37" i="5"/>
  <c r="U37" i="5" s="1"/>
  <c r="P37" i="5"/>
  <c r="Q37" i="5" s="1"/>
  <c r="L37" i="5"/>
  <c r="H37" i="5"/>
  <c r="I37" i="5" s="1"/>
  <c r="D37" i="5"/>
  <c r="AC36" i="5"/>
  <c r="X36" i="5"/>
  <c r="Y36" i="5" s="1"/>
  <c r="T36" i="5"/>
  <c r="U36" i="5" s="1"/>
  <c r="P36" i="5"/>
  <c r="Q36" i="5" s="1"/>
  <c r="L36" i="5"/>
  <c r="H36" i="5"/>
  <c r="I36" i="5" s="1"/>
  <c r="D36" i="5"/>
  <c r="X35" i="5"/>
  <c r="Y35" i="5" s="1"/>
  <c r="T35" i="5"/>
  <c r="U35" i="5" s="1"/>
  <c r="P35" i="5"/>
  <c r="Q35" i="5" s="1"/>
  <c r="L35" i="5"/>
  <c r="H35" i="5"/>
  <c r="I35" i="5" s="1"/>
  <c r="D35" i="5"/>
  <c r="AC34" i="5"/>
  <c r="X34" i="5"/>
  <c r="Y34" i="5" s="1"/>
  <c r="T34" i="5"/>
  <c r="U34" i="5" s="1"/>
  <c r="P34" i="5"/>
  <c r="Q34" i="5" s="1"/>
  <c r="L34" i="5"/>
  <c r="H34" i="5"/>
  <c r="I34" i="5" s="1"/>
  <c r="D34" i="5"/>
  <c r="AC33" i="5"/>
  <c r="X33" i="5"/>
  <c r="Y33" i="5" s="1"/>
  <c r="T33" i="5"/>
  <c r="U33" i="5" s="1"/>
  <c r="P33" i="5"/>
  <c r="Q33" i="5" s="1"/>
  <c r="L33" i="5"/>
  <c r="H33" i="5"/>
  <c r="I33" i="5" s="1"/>
  <c r="D33" i="5"/>
  <c r="AC32" i="5"/>
  <c r="X32" i="5"/>
  <c r="Y32" i="5" s="1"/>
  <c r="T32" i="5"/>
  <c r="U32" i="5" s="1"/>
  <c r="P32" i="5"/>
  <c r="Q32" i="5" s="1"/>
  <c r="L32" i="5"/>
  <c r="H32" i="5"/>
  <c r="I32" i="5" s="1"/>
  <c r="D32" i="5"/>
  <c r="AC31" i="5"/>
  <c r="X31" i="5"/>
  <c r="Y31" i="5" s="1"/>
  <c r="T31" i="5"/>
  <c r="U31" i="5" s="1"/>
  <c r="P31" i="5"/>
  <c r="Q31" i="5" s="1"/>
  <c r="L31" i="5"/>
  <c r="H31" i="5"/>
  <c r="I31" i="5" s="1"/>
  <c r="D31" i="5"/>
  <c r="AC30" i="5"/>
  <c r="X30" i="5"/>
  <c r="Y30" i="5" s="1"/>
  <c r="T30" i="5"/>
  <c r="U30" i="5" s="1"/>
  <c r="P30" i="5"/>
  <c r="Q30" i="5" s="1"/>
  <c r="L30" i="5"/>
  <c r="H30" i="5"/>
  <c r="I30" i="5" s="1"/>
  <c r="D30" i="5"/>
  <c r="AC29" i="5"/>
  <c r="X29" i="5"/>
  <c r="Y29" i="5" s="1"/>
  <c r="T29" i="5"/>
  <c r="U29" i="5" s="1"/>
  <c r="P29" i="5"/>
  <c r="Q29" i="5" s="1"/>
  <c r="L29" i="5"/>
  <c r="H29" i="5"/>
  <c r="I29" i="5" s="1"/>
  <c r="D29" i="5"/>
  <c r="AC28" i="5"/>
  <c r="X28" i="5"/>
  <c r="Y28" i="5" s="1"/>
  <c r="T28" i="5"/>
  <c r="U28" i="5" s="1"/>
  <c r="P28" i="5"/>
  <c r="Q28" i="5" s="1"/>
  <c r="L28" i="5"/>
  <c r="H28" i="5"/>
  <c r="D28" i="5"/>
  <c r="AC27" i="5"/>
  <c r="X27" i="5"/>
  <c r="Y27" i="5" s="1"/>
  <c r="T27" i="5"/>
  <c r="U27" i="5" s="1"/>
  <c r="P27" i="5"/>
  <c r="Q27" i="5" s="1"/>
  <c r="L27" i="5"/>
  <c r="H27" i="5"/>
  <c r="I27" i="5" s="1"/>
  <c r="D27" i="5"/>
  <c r="AC26" i="5"/>
  <c r="X26" i="5"/>
  <c r="Y26" i="5" s="1"/>
  <c r="T26" i="5"/>
  <c r="U26" i="5" s="1"/>
  <c r="P26" i="5"/>
  <c r="Q26" i="5" s="1"/>
  <c r="L26" i="5"/>
  <c r="H26" i="5"/>
  <c r="I26" i="5" s="1"/>
  <c r="D26" i="5"/>
  <c r="AC25" i="5"/>
  <c r="X25" i="5"/>
  <c r="Y25" i="5" s="1"/>
  <c r="T25" i="5"/>
  <c r="U25" i="5" s="1"/>
  <c r="P25" i="5"/>
  <c r="Q25" i="5" s="1"/>
  <c r="L25" i="5"/>
  <c r="H25" i="5"/>
  <c r="I25" i="5" s="1"/>
  <c r="D25" i="5"/>
  <c r="AC24" i="5"/>
  <c r="X24" i="5"/>
  <c r="Y24" i="5" s="1"/>
  <c r="T24" i="5"/>
  <c r="U24" i="5" s="1"/>
  <c r="P24" i="5"/>
  <c r="Q24" i="5" s="1"/>
  <c r="L24" i="5"/>
  <c r="H24" i="5"/>
  <c r="I24" i="5" s="1"/>
  <c r="D24" i="5"/>
  <c r="AC23" i="5"/>
  <c r="X23" i="5"/>
  <c r="Y23" i="5" s="1"/>
  <c r="T23" i="5"/>
  <c r="U23" i="5" s="1"/>
  <c r="P23" i="5"/>
  <c r="Q23" i="5" s="1"/>
  <c r="L23" i="5"/>
  <c r="H23" i="5"/>
  <c r="I23" i="5" s="1"/>
  <c r="D23" i="5"/>
  <c r="AC22" i="5"/>
  <c r="X22" i="5"/>
  <c r="Y22" i="5" s="1"/>
  <c r="T22" i="5"/>
  <c r="U22" i="5" s="1"/>
  <c r="P22" i="5"/>
  <c r="Q22" i="5" s="1"/>
  <c r="L22" i="5"/>
  <c r="H22" i="5"/>
  <c r="I22" i="5" s="1"/>
  <c r="D22" i="5"/>
  <c r="AC21" i="5"/>
  <c r="X21" i="5"/>
  <c r="Y21" i="5" s="1"/>
  <c r="T21" i="5"/>
  <c r="U21" i="5" s="1"/>
  <c r="P21" i="5"/>
  <c r="Q21" i="5" s="1"/>
  <c r="L21" i="5"/>
  <c r="H21" i="5"/>
  <c r="I21" i="5" s="1"/>
  <c r="D21" i="5"/>
  <c r="X20" i="5"/>
  <c r="Y20" i="5" s="1"/>
  <c r="T20" i="5"/>
  <c r="U20" i="5" s="1"/>
  <c r="P20" i="5"/>
  <c r="Q20" i="5" s="1"/>
  <c r="L20" i="5"/>
  <c r="H20" i="5"/>
  <c r="I20" i="5" s="1"/>
  <c r="D20" i="5"/>
  <c r="AC19" i="5"/>
  <c r="X19" i="5"/>
  <c r="Y19" i="5" s="1"/>
  <c r="T19" i="5"/>
  <c r="U19" i="5" s="1"/>
  <c r="P19" i="5"/>
  <c r="Q19" i="5" s="1"/>
  <c r="L19" i="5"/>
  <c r="H19" i="5"/>
  <c r="I19" i="5" s="1"/>
  <c r="D19" i="5"/>
  <c r="AC18" i="5"/>
  <c r="X18" i="5"/>
  <c r="Y18" i="5" s="1"/>
  <c r="T18" i="5"/>
  <c r="U18" i="5" s="1"/>
  <c r="P18" i="5"/>
  <c r="Q18" i="5" s="1"/>
  <c r="L18" i="5"/>
  <c r="H18" i="5"/>
  <c r="I18" i="5" s="1"/>
  <c r="D18" i="5"/>
  <c r="AC17" i="5"/>
  <c r="X17" i="5"/>
  <c r="Y17" i="5" s="1"/>
  <c r="T17" i="5"/>
  <c r="U17" i="5" s="1"/>
  <c r="P17" i="5"/>
  <c r="Q17" i="5" s="1"/>
  <c r="L17" i="5"/>
  <c r="H17" i="5"/>
  <c r="I17" i="5" s="1"/>
  <c r="D17" i="5"/>
  <c r="AC16" i="5"/>
  <c r="X16" i="5"/>
  <c r="Y16" i="5" s="1"/>
  <c r="T16" i="5"/>
  <c r="U16" i="5" s="1"/>
  <c r="P16" i="5"/>
  <c r="Q16" i="5" s="1"/>
  <c r="L16" i="5"/>
  <c r="H16" i="5"/>
  <c r="I16" i="5" s="1"/>
  <c r="D16" i="5"/>
  <c r="AC15" i="5"/>
  <c r="X15" i="5"/>
  <c r="Y15" i="5" s="1"/>
  <c r="T15" i="5"/>
  <c r="U15" i="5" s="1"/>
  <c r="P15" i="5"/>
  <c r="Q15" i="5" s="1"/>
  <c r="L15" i="5"/>
  <c r="H15" i="5"/>
  <c r="I15" i="5" s="1"/>
  <c r="D15" i="5"/>
  <c r="AC14" i="5"/>
  <c r="X14" i="5"/>
  <c r="Y14" i="5" s="1"/>
  <c r="T14" i="5"/>
  <c r="U14" i="5" s="1"/>
  <c r="P14" i="5"/>
  <c r="Q14" i="5" s="1"/>
  <c r="L14" i="5"/>
  <c r="H14" i="5"/>
  <c r="I14" i="5" s="1"/>
  <c r="D14" i="5"/>
  <c r="AC13" i="5"/>
  <c r="X13" i="5"/>
  <c r="Y13" i="5" s="1"/>
  <c r="T13" i="5"/>
  <c r="U13" i="5" s="1"/>
  <c r="P13" i="5"/>
  <c r="Q13" i="5" s="1"/>
  <c r="L13" i="5"/>
  <c r="H13" i="5"/>
  <c r="I13" i="5" s="1"/>
  <c r="D13" i="5"/>
  <c r="AC12" i="5"/>
  <c r="X12" i="5"/>
  <c r="Y12" i="5" s="1"/>
  <c r="T12" i="5"/>
  <c r="U12" i="5" s="1"/>
  <c r="P12" i="5"/>
  <c r="Q12" i="5" s="1"/>
  <c r="L12" i="5"/>
  <c r="H12" i="5"/>
  <c r="I12" i="5" s="1"/>
  <c r="D12" i="5"/>
  <c r="AC11" i="5"/>
  <c r="X11" i="5"/>
  <c r="Y11" i="5" s="1"/>
  <c r="T11" i="5"/>
  <c r="U11" i="5" s="1"/>
  <c r="P11" i="5"/>
  <c r="Q11" i="5" s="1"/>
  <c r="L11" i="5"/>
  <c r="H11" i="5"/>
  <c r="I11" i="5" s="1"/>
  <c r="D11" i="5"/>
  <c r="AC10" i="5"/>
  <c r="X10" i="5"/>
  <c r="Y10" i="5" s="1"/>
  <c r="T10" i="5"/>
  <c r="U10" i="5" s="1"/>
  <c r="P10" i="5"/>
  <c r="Q10" i="5" s="1"/>
  <c r="L10" i="5"/>
  <c r="H10" i="5"/>
  <c r="I10" i="5" s="1"/>
  <c r="D10" i="5"/>
  <c r="AC9" i="5"/>
  <c r="X9" i="5"/>
  <c r="Y9" i="5" s="1"/>
  <c r="T9" i="5"/>
  <c r="U9" i="5" s="1"/>
  <c r="P9" i="5"/>
  <c r="Q9" i="5" s="1"/>
  <c r="L9" i="5"/>
  <c r="H9" i="5"/>
  <c r="D9" i="5"/>
  <c r="AC8" i="5"/>
  <c r="X8" i="5"/>
  <c r="Y8" i="5" s="1"/>
  <c r="T8" i="5"/>
  <c r="U8" i="5" s="1"/>
  <c r="P8" i="5"/>
  <c r="Q8" i="5" s="1"/>
  <c r="L8" i="5"/>
  <c r="H8" i="5"/>
  <c r="I8" i="5" s="1"/>
  <c r="D8" i="5"/>
  <c r="AC7" i="5"/>
  <c r="X7" i="5"/>
  <c r="Y7" i="5" s="1"/>
  <c r="T7" i="5"/>
  <c r="U7" i="5" s="1"/>
  <c r="P7" i="5"/>
  <c r="Q7" i="5" s="1"/>
  <c r="L7" i="5"/>
  <c r="H7" i="5"/>
  <c r="I7" i="5" s="1"/>
  <c r="D7" i="5"/>
  <c r="AC6" i="5"/>
  <c r="X6" i="5"/>
  <c r="Y6" i="5" s="1"/>
  <c r="T6" i="5"/>
  <c r="U6" i="5" s="1"/>
  <c r="P6" i="5"/>
  <c r="Q6" i="5" s="1"/>
  <c r="L6" i="5"/>
  <c r="H6" i="5"/>
  <c r="I6" i="5" s="1"/>
  <c r="D6" i="5"/>
  <c r="AC5" i="5"/>
  <c r="X5" i="5"/>
  <c r="Y5" i="5" s="1"/>
  <c r="T5" i="5"/>
  <c r="U5" i="5" s="1"/>
  <c r="P5" i="5"/>
  <c r="Q5" i="5" s="1"/>
  <c r="L5" i="5"/>
  <c r="H5" i="5"/>
  <c r="I5" i="5" s="1"/>
  <c r="D5" i="5"/>
  <c r="I26" i="7" l="1"/>
  <c r="E42" i="7"/>
  <c r="I42" i="7"/>
  <c r="I13" i="7"/>
  <c r="AC44" i="7"/>
  <c r="AC36" i="7"/>
  <c r="AC13" i="7"/>
  <c r="AE13" i="7" s="1"/>
  <c r="AF13" i="7" s="1"/>
  <c r="AC35" i="7"/>
  <c r="AC25" i="7"/>
  <c r="AC17" i="7"/>
  <c r="AC10" i="7"/>
  <c r="AC18" i="7"/>
  <c r="AC26" i="7"/>
  <c r="AC24" i="7"/>
  <c r="AC16" i="7"/>
  <c r="AC28" i="7"/>
  <c r="AC11" i="7"/>
  <c r="AC19" i="7"/>
  <c r="AC33" i="7"/>
  <c r="AC41" i="7"/>
  <c r="AC48" i="7"/>
  <c r="AC40" i="7"/>
  <c r="AC31" i="7"/>
  <c r="AC23" i="7"/>
  <c r="AC15" i="7"/>
  <c r="AC7" i="7"/>
  <c r="AC21" i="7"/>
  <c r="AC43" i="7"/>
  <c r="AC12" i="7"/>
  <c r="AC20" i="7"/>
  <c r="AC42" i="7"/>
  <c r="AE42" i="7" s="1"/>
  <c r="AF42" i="7" s="1"/>
  <c r="AC50" i="7"/>
  <c r="AC47" i="7"/>
  <c r="AC39" i="7"/>
  <c r="AC14" i="7"/>
  <c r="AC22" i="7"/>
  <c r="AC29" i="7"/>
  <c r="AC30" i="7"/>
  <c r="AC37" i="7"/>
  <c r="AC45" i="7"/>
  <c r="AC38" i="7"/>
  <c r="AC46" i="7"/>
  <c r="AC9" i="7"/>
  <c r="AC49" i="7"/>
  <c r="E30" i="7"/>
  <c r="M31" i="7"/>
  <c r="M51" i="7"/>
  <c r="M27" i="7"/>
  <c r="E32" i="7"/>
  <c r="M12" i="7"/>
  <c r="M30" i="7"/>
  <c r="M33" i="7"/>
  <c r="E29" i="7"/>
  <c r="E36" i="7"/>
  <c r="E6" i="7"/>
  <c r="AE6" i="7" s="1"/>
  <c r="AF6" i="7" s="1"/>
  <c r="M7" i="7"/>
  <c r="E16" i="7"/>
  <c r="E18" i="7"/>
  <c r="E34" i="7"/>
  <c r="M8" i="7"/>
  <c r="E38" i="7"/>
  <c r="E7" i="7"/>
  <c r="M17" i="7"/>
  <c r="M18" i="7"/>
  <c r="M22" i="7"/>
  <c r="M28" i="7"/>
  <c r="M41" i="7"/>
  <c r="M20" i="7"/>
  <c r="M35" i="7"/>
  <c r="E43" i="7"/>
  <c r="E14" i="7"/>
  <c r="M38" i="7"/>
  <c r="M39" i="7"/>
  <c r="E17" i="7"/>
  <c r="I9" i="7"/>
  <c r="I28" i="7"/>
  <c r="I46" i="7"/>
  <c r="M16" i="7"/>
  <c r="M32" i="7"/>
  <c r="I39" i="7"/>
  <c r="E20" i="7"/>
  <c r="M40" i="7"/>
  <c r="M49" i="7"/>
  <c r="M9" i="7"/>
  <c r="E22" i="7"/>
  <c r="E24" i="7"/>
  <c r="E26" i="7"/>
  <c r="E31" i="7"/>
  <c r="M37" i="7"/>
  <c r="E41" i="7"/>
  <c r="M43" i="7"/>
  <c r="E10" i="7"/>
  <c r="E12" i="7"/>
  <c r="E35" i="7"/>
  <c r="E47" i="7"/>
  <c r="E21" i="7"/>
  <c r="M36" i="7"/>
  <c r="E39" i="7"/>
  <c r="E40" i="7"/>
  <c r="E46" i="7"/>
  <c r="E50" i="7"/>
  <c r="E14" i="6"/>
  <c r="E22" i="6"/>
  <c r="E11" i="6"/>
  <c r="E15" i="6"/>
  <c r="E35" i="6"/>
  <c r="E43" i="6"/>
  <c r="E47" i="6"/>
  <c r="M22" i="6"/>
  <c r="AE22" i="6" s="1"/>
  <c r="AF22" i="6" s="1"/>
  <c r="E7" i="6"/>
  <c r="M7" i="6"/>
  <c r="E32" i="6"/>
  <c r="M10" i="6"/>
  <c r="M24" i="6"/>
  <c r="M45" i="6"/>
  <c r="E37" i="6"/>
  <c r="E24" i="6"/>
  <c r="E17" i="6"/>
  <c r="E26" i="6"/>
  <c r="E38" i="6"/>
  <c r="M26" i="6"/>
  <c r="M18" i="6"/>
  <c r="M11" i="6"/>
  <c r="E45" i="6"/>
  <c r="M47" i="6"/>
  <c r="E18" i="6"/>
  <c r="M32" i="6"/>
  <c r="M30" i="6"/>
  <c r="M9" i="6"/>
  <c r="E10" i="6"/>
  <c r="M28" i="6"/>
  <c r="M36" i="6"/>
  <c r="M46" i="6"/>
  <c r="E6" i="6"/>
  <c r="M13" i="6"/>
  <c r="M19" i="6"/>
  <c r="M23" i="6"/>
  <c r="E29" i="6"/>
  <c r="E36" i="6"/>
  <c r="M37" i="6"/>
  <c r="E50" i="6"/>
  <c r="E19" i="6"/>
  <c r="E13" i="6"/>
  <c r="E31" i="6"/>
  <c r="E9" i="6"/>
  <c r="E30" i="6"/>
  <c r="M35" i="6"/>
  <c r="M38" i="6"/>
  <c r="M43" i="6"/>
  <c r="M44" i="6"/>
  <c r="M5" i="6"/>
  <c r="M8" i="6"/>
  <c r="M33" i="6"/>
  <c r="E40" i="6"/>
  <c r="M42" i="6"/>
  <c r="M49" i="6"/>
  <c r="M25" i="6"/>
  <c r="E46" i="6"/>
  <c r="E49" i="6"/>
  <c r="M50" i="6"/>
  <c r="E5" i="6"/>
  <c r="M14" i="6"/>
  <c r="AE14" i="6" s="1"/>
  <c r="AF14" i="6" s="1"/>
  <c r="M20" i="6"/>
  <c r="E33" i="6"/>
  <c r="M6" i="6"/>
  <c r="E21" i="6"/>
  <c r="E28" i="6"/>
  <c r="M39" i="6"/>
  <c r="E42" i="6"/>
  <c r="M13" i="5"/>
  <c r="E8" i="5"/>
  <c r="E48" i="5"/>
  <c r="E22" i="5"/>
  <c r="E9" i="5"/>
  <c r="E15" i="5"/>
  <c r="E25" i="5"/>
  <c r="M24" i="5"/>
  <c r="E49" i="5"/>
  <c r="M31" i="5"/>
  <c r="E17" i="5"/>
  <c r="E31" i="5"/>
  <c r="M41" i="5"/>
  <c r="E43" i="5"/>
  <c r="E10" i="5"/>
  <c r="E20" i="5"/>
  <c r="M35" i="5"/>
  <c r="M36" i="5"/>
  <c r="M39" i="5"/>
  <c r="M40" i="5"/>
  <c r="E5" i="5"/>
  <c r="E35" i="5"/>
  <c r="E24" i="5"/>
  <c r="M5" i="5"/>
  <c r="E14" i="5"/>
  <c r="M43" i="5"/>
  <c r="E18" i="5"/>
  <c r="M20" i="5"/>
  <c r="M33" i="5"/>
  <c r="E37" i="5"/>
  <c r="E12" i="5"/>
  <c r="M14" i="5"/>
  <c r="E47" i="5"/>
  <c r="E50" i="5"/>
  <c r="M7" i="5"/>
  <c r="M9" i="5"/>
  <c r="E23" i="5"/>
  <c r="E29" i="5"/>
  <c r="M50" i="5"/>
  <c r="M11" i="5"/>
  <c r="M23" i="5"/>
  <c r="E7" i="5"/>
  <c r="E13" i="5"/>
  <c r="AE13" i="5" s="1"/>
  <c r="AF13" i="5" s="1"/>
  <c r="M16" i="5"/>
  <c r="E39" i="5"/>
  <c r="M48" i="5"/>
  <c r="E11" i="5"/>
  <c r="M29" i="5"/>
  <c r="E40" i="5"/>
  <c r="M18" i="5"/>
  <c r="M25" i="5"/>
  <c r="M27" i="5"/>
  <c r="M28" i="5"/>
  <c r="M34" i="5"/>
  <c r="E41" i="5"/>
  <c r="M46" i="5"/>
  <c r="M15" i="5"/>
  <c r="E32" i="5"/>
  <c r="M32" i="5"/>
  <c r="E46" i="5"/>
  <c r="E6" i="5"/>
  <c r="M12" i="5"/>
  <c r="M22" i="5"/>
  <c r="M26" i="5"/>
  <c r="E33" i="5"/>
  <c r="E34" i="5"/>
  <c r="M10" i="5"/>
  <c r="AE10" i="5" s="1"/>
  <c r="AF10" i="5" s="1"/>
  <c r="M17" i="5"/>
  <c r="E27" i="5"/>
  <c r="M10" i="7"/>
  <c r="M14" i="7"/>
  <c r="E15" i="7"/>
  <c r="M15" i="7"/>
  <c r="I10" i="7"/>
  <c r="I14" i="7"/>
  <c r="M11" i="7"/>
  <c r="E8" i="7"/>
  <c r="AE8" i="7" s="1"/>
  <c r="AF8" i="7" s="1"/>
  <c r="M19" i="7"/>
  <c r="M29" i="7"/>
  <c r="M23" i="7"/>
  <c r="E19" i="7"/>
  <c r="E25" i="7"/>
  <c r="M34" i="7"/>
  <c r="M21" i="7"/>
  <c r="E23" i="7"/>
  <c r="E33" i="7"/>
  <c r="I33" i="7"/>
  <c r="M25" i="7"/>
  <c r="E27" i="7"/>
  <c r="I45" i="7"/>
  <c r="M45" i="7"/>
  <c r="E37" i="7"/>
  <c r="M50" i="7"/>
  <c r="E44" i="7"/>
  <c r="E48" i="7"/>
  <c r="M47" i="7"/>
  <c r="I10" i="6"/>
  <c r="M15" i="6"/>
  <c r="E20" i="6"/>
  <c r="I25" i="6"/>
  <c r="I9" i="6"/>
  <c r="E8" i="6"/>
  <c r="E12" i="6"/>
  <c r="E16" i="6"/>
  <c r="M12" i="6"/>
  <c r="M16" i="6"/>
  <c r="M21" i="6"/>
  <c r="E27" i="6"/>
  <c r="M31" i="6"/>
  <c r="E25" i="6"/>
  <c r="E39" i="6"/>
  <c r="I39" i="6"/>
  <c r="M41" i="6"/>
  <c r="M17" i="6"/>
  <c r="AE17" i="6" s="1"/>
  <c r="AF17" i="6" s="1"/>
  <c r="M27" i="6"/>
  <c r="M34" i="6"/>
  <c r="I37" i="6"/>
  <c r="E23" i="6"/>
  <c r="M29" i="6"/>
  <c r="E34" i="6"/>
  <c r="M40" i="6"/>
  <c r="E44" i="6"/>
  <c r="E48" i="6"/>
  <c r="M48" i="6"/>
  <c r="E41" i="6"/>
  <c r="M6" i="5"/>
  <c r="I9" i="5"/>
  <c r="M8" i="5"/>
  <c r="AE8" i="5" s="1"/>
  <c r="AF8" i="5" s="1"/>
  <c r="I28" i="5"/>
  <c r="E28" i="5"/>
  <c r="E16" i="5"/>
  <c r="M21" i="5"/>
  <c r="AC20" i="5"/>
  <c r="E21" i="5"/>
  <c r="AE24" i="5"/>
  <c r="AF24" i="5" s="1"/>
  <c r="E19" i="5"/>
  <c r="E44" i="5"/>
  <c r="I44" i="5"/>
  <c r="M44" i="5"/>
  <c r="E26" i="5"/>
  <c r="E30" i="5"/>
  <c r="M19" i="5"/>
  <c r="AC35" i="5"/>
  <c r="M37" i="5"/>
  <c r="E36" i="5"/>
  <c r="E38" i="5"/>
  <c r="M38" i="5"/>
  <c r="M30" i="5"/>
  <c r="M47" i="5"/>
  <c r="I47" i="5"/>
  <c r="M45" i="5"/>
  <c r="E42" i="5"/>
  <c r="M49" i="5"/>
  <c r="E45" i="5"/>
  <c r="M42" i="5"/>
  <c r="AE35" i="7" l="1"/>
  <c r="AF35" i="7" s="1"/>
  <c r="AE24" i="7"/>
  <c r="AF24" i="7" s="1"/>
  <c r="AE19" i="7"/>
  <c r="AF19" i="7" s="1"/>
  <c r="AE20" i="7"/>
  <c r="AF20" i="7" s="1"/>
  <c r="AE48" i="7"/>
  <c r="AF48" i="7" s="1"/>
  <c r="AE39" i="7"/>
  <c r="AF39" i="7" s="1"/>
  <c r="AE17" i="7"/>
  <c r="AF17" i="7" s="1"/>
  <c r="AE16" i="7"/>
  <c r="AF16" i="7" s="1"/>
  <c r="AE45" i="7"/>
  <c r="AF45" i="7" s="1"/>
  <c r="AE9" i="7"/>
  <c r="AF9" i="7" s="1"/>
  <c r="AE18" i="7"/>
  <c r="AF18" i="7" s="1"/>
  <c r="AE41" i="7"/>
  <c r="AF41" i="7" s="1"/>
  <c r="AE32" i="7"/>
  <c r="AF32" i="7" s="1"/>
  <c r="AE31" i="7"/>
  <c r="AF31" i="7" s="1"/>
  <c r="AE28" i="7"/>
  <c r="AF28" i="7" s="1"/>
  <c r="AE40" i="7"/>
  <c r="AF40" i="7" s="1"/>
  <c r="AE37" i="7"/>
  <c r="AF37" i="7" s="1"/>
  <c r="AE47" i="7"/>
  <c r="AF47" i="7" s="1"/>
  <c r="AE26" i="7"/>
  <c r="AF26" i="7" s="1"/>
  <c r="AE14" i="7"/>
  <c r="AF14" i="7" s="1"/>
  <c r="AE51" i="7"/>
  <c r="AF51" i="7" s="1"/>
  <c r="AE43" i="7"/>
  <c r="AF43" i="7" s="1"/>
  <c r="AE7" i="7"/>
  <c r="AF7" i="7" s="1"/>
  <c r="AE36" i="7"/>
  <c r="AF36" i="7" s="1"/>
  <c r="AE34" i="7"/>
  <c r="AF34" i="7" s="1"/>
  <c r="AE15" i="7"/>
  <c r="AF15" i="7" s="1"/>
  <c r="AE44" i="7"/>
  <c r="AF44" i="7" s="1"/>
  <c r="AE50" i="7"/>
  <c r="AF50" i="7" s="1"/>
  <c r="AE12" i="7"/>
  <c r="AF12" i="7" s="1"/>
  <c r="AE22" i="7"/>
  <c r="AF22" i="7" s="1"/>
  <c r="AE38" i="7"/>
  <c r="AF38" i="7" s="1"/>
  <c r="AE29" i="7"/>
  <c r="AF29" i="7" s="1"/>
  <c r="AE30" i="7"/>
  <c r="AF30" i="7" s="1"/>
  <c r="AE33" i="7"/>
  <c r="AF33" i="7" s="1"/>
  <c r="AE23" i="7"/>
  <c r="AF23" i="7" s="1"/>
  <c r="AE21" i="7"/>
  <c r="AF21" i="7" s="1"/>
  <c r="AE49" i="7"/>
  <c r="AF49" i="7" s="1"/>
  <c r="AE27" i="7"/>
  <c r="AF27" i="7" s="1"/>
  <c r="AE25" i="7"/>
  <c r="AF25" i="7" s="1"/>
  <c r="AE46" i="7"/>
  <c r="AF46" i="7" s="1"/>
  <c r="AE10" i="7"/>
  <c r="AF10" i="7" s="1"/>
  <c r="AE11" i="7"/>
  <c r="AF11" i="7" s="1"/>
  <c r="AE18" i="6"/>
  <c r="AF18" i="6" s="1"/>
  <c r="AE24" i="6"/>
  <c r="AF24" i="6" s="1"/>
  <c r="AE10" i="6"/>
  <c r="AF10" i="6" s="1"/>
  <c r="AE32" i="6"/>
  <c r="AF32" i="6" s="1"/>
  <c r="AE26" i="6"/>
  <c r="AF26" i="6" s="1"/>
  <c r="AE50" i="6"/>
  <c r="AF50" i="6" s="1"/>
  <c r="AE43" i="6"/>
  <c r="AF43" i="6" s="1"/>
  <c r="AE28" i="6"/>
  <c r="AF28" i="6" s="1"/>
  <c r="AE11" i="6"/>
  <c r="AF11" i="6" s="1"/>
  <c r="AE45" i="6"/>
  <c r="AF45" i="6" s="1"/>
  <c r="AE9" i="6"/>
  <c r="AF9" i="6" s="1"/>
  <c r="AE7" i="6"/>
  <c r="AF7" i="6" s="1"/>
  <c r="AE5" i="6"/>
  <c r="AF5" i="6" s="1"/>
  <c r="AE37" i="6"/>
  <c r="AF37" i="6" s="1"/>
  <c r="AE19" i="6"/>
  <c r="AF19" i="6" s="1"/>
  <c r="AE35" i="6"/>
  <c r="AF35" i="6" s="1"/>
  <c r="AE33" i="6"/>
  <c r="AF33" i="6" s="1"/>
  <c r="AE20" i="6"/>
  <c r="AF20" i="6" s="1"/>
  <c r="AE23" i="6"/>
  <c r="AF23" i="6" s="1"/>
  <c r="AE38" i="6"/>
  <c r="AF38" i="6" s="1"/>
  <c r="AE31" i="6"/>
  <c r="AF31" i="6" s="1"/>
  <c r="AE36" i="6"/>
  <c r="AF36" i="6" s="1"/>
  <c r="AE13" i="6"/>
  <c r="AF13" i="6" s="1"/>
  <c r="AE30" i="6"/>
  <c r="AF30" i="6" s="1"/>
  <c r="AE47" i="6"/>
  <c r="AF47" i="6" s="1"/>
  <c r="AE46" i="6"/>
  <c r="AF46" i="6" s="1"/>
  <c r="AE15" i="6"/>
  <c r="AF15" i="6" s="1"/>
  <c r="AE29" i="6"/>
  <c r="AF29" i="6" s="1"/>
  <c r="AE40" i="6"/>
  <c r="AF40" i="6" s="1"/>
  <c r="AE6" i="6"/>
  <c r="AF6" i="6" s="1"/>
  <c r="AE41" i="6"/>
  <c r="AF41" i="6" s="1"/>
  <c r="AE21" i="6"/>
  <c r="AF21" i="6" s="1"/>
  <c r="AE34" i="6"/>
  <c r="AF34" i="6" s="1"/>
  <c r="AE25" i="6"/>
  <c r="AF25" i="6" s="1"/>
  <c r="AE42" i="6"/>
  <c r="AF42" i="6" s="1"/>
  <c r="AE49" i="6"/>
  <c r="AF49" i="6" s="1"/>
  <c r="AE48" i="6"/>
  <c r="AF48" i="6" s="1"/>
  <c r="AE44" i="6"/>
  <c r="AF44" i="6" s="1"/>
  <c r="AE8" i="6"/>
  <c r="AF8" i="6" s="1"/>
  <c r="AE22" i="5"/>
  <c r="AF22" i="5" s="1"/>
  <c r="AE48" i="5"/>
  <c r="AF48" i="5" s="1"/>
  <c r="AE29" i="5"/>
  <c r="AF29" i="5" s="1"/>
  <c r="AE15" i="5"/>
  <c r="AF15" i="5" s="1"/>
  <c r="AE36" i="5"/>
  <c r="AF36" i="5" s="1"/>
  <c r="AE31" i="5"/>
  <c r="AF31" i="5" s="1"/>
  <c r="AE16" i="5"/>
  <c r="AF16" i="5" s="1"/>
  <c r="AE9" i="5"/>
  <c r="AF9" i="5" s="1"/>
  <c r="AE23" i="5"/>
  <c r="AF23" i="5" s="1"/>
  <c r="AE11" i="5"/>
  <c r="AF11" i="5" s="1"/>
  <c r="AE25" i="5"/>
  <c r="AF25" i="5" s="1"/>
  <c r="AE49" i="5"/>
  <c r="AF49" i="5" s="1"/>
  <c r="AE40" i="5"/>
  <c r="AF40" i="5" s="1"/>
  <c r="AE39" i="5"/>
  <c r="AF39" i="5" s="1"/>
  <c r="AE41" i="5"/>
  <c r="AF41" i="5" s="1"/>
  <c r="AE43" i="5"/>
  <c r="AF43" i="5" s="1"/>
  <c r="AE7" i="5"/>
  <c r="AF7" i="5" s="1"/>
  <c r="AE12" i="5"/>
  <c r="AF12" i="5" s="1"/>
  <c r="AE18" i="5"/>
  <c r="AF18" i="5" s="1"/>
  <c r="AE17" i="5"/>
  <c r="AF17" i="5" s="1"/>
  <c r="AE14" i="5"/>
  <c r="AF14" i="5" s="1"/>
  <c r="AE5" i="5"/>
  <c r="AF5" i="5" s="1"/>
  <c r="AE33" i="5"/>
  <c r="AF33" i="5" s="1"/>
  <c r="AE26" i="5"/>
  <c r="AF26" i="5" s="1"/>
  <c r="AE6" i="5"/>
  <c r="AF6" i="5" s="1"/>
  <c r="AE37" i="5"/>
  <c r="AF37" i="5" s="1"/>
  <c r="AE50" i="5"/>
  <c r="AF50" i="5" s="1"/>
  <c r="AE35" i="5"/>
  <c r="AF35" i="5" s="1"/>
  <c r="AE32" i="5"/>
  <c r="AF32" i="5" s="1"/>
  <c r="AE20" i="5"/>
  <c r="AF20" i="5" s="1"/>
  <c r="AE27" i="5"/>
  <c r="AF27" i="5" s="1"/>
  <c r="AE46" i="5"/>
  <c r="AF46" i="5" s="1"/>
  <c r="AE34" i="5"/>
  <c r="AF34" i="5" s="1"/>
  <c r="AE30" i="5"/>
  <c r="AF30" i="5" s="1"/>
  <c r="AE47" i="5"/>
  <c r="AF47" i="5" s="1"/>
  <c r="AE39" i="6"/>
  <c r="AF39" i="6" s="1"/>
  <c r="AE27" i="6"/>
  <c r="AF27" i="6" s="1"/>
  <c r="AE16" i="6"/>
  <c r="AF16" i="6" s="1"/>
  <c r="AE12" i="6"/>
  <c r="AF12" i="6" s="1"/>
  <c r="AE21" i="5"/>
  <c r="AF21" i="5" s="1"/>
  <c r="AE45" i="5"/>
  <c r="AF45" i="5" s="1"/>
  <c r="AE44" i="5"/>
  <c r="AF44" i="5" s="1"/>
  <c r="AE19" i="5"/>
  <c r="AF19" i="5" s="1"/>
  <c r="AE28" i="5"/>
  <c r="AF28" i="5" s="1"/>
  <c r="AE42" i="5"/>
  <c r="AF42" i="5" s="1"/>
  <c r="AE38" i="5"/>
  <c r="AF38" i="5" s="1"/>
</calcChain>
</file>

<file path=xl/sharedStrings.xml><?xml version="1.0" encoding="utf-8"?>
<sst xmlns="http://schemas.openxmlformats.org/spreadsheetml/2006/main" count="440" uniqueCount="159">
  <si>
    <t>Source: HDIS release July 2026; CA Open Data Portal:  https://data.ca.gov/dataset/ca-system-performance-measures-statewide-and-by-coc</t>
  </si>
  <si>
    <t>M1a - # of people experiencing homelessness who are accessing services</t>
  </si>
  <si>
    <t>M1b - # of people experiencing unsheltered homelessness according to the unsheltered PIT count</t>
  </si>
  <si>
    <t>M2 - # of people experiencing homelessness who are accessing services for the first time​ (in the past two years)</t>
  </si>
  <si>
    <t>M3 - # of people exiting homelessness into permanent housing</t>
  </si>
  <si>
    <t>M4 - average length of time (days) that people experienced homelessness while accessing services</t>
  </si>
  <si>
    <t>M5 - % of people who return to homelessness within 6 months of exiting homelessness response system to permanent housing​</t>
  </si>
  <si>
    <t>M6 - # of people successfully placed (into shelter, interim, or permanent housing) from street outreach</t>
  </si>
  <si>
    <t>Number of HHAP 5 CA SPMs Met</t>
  </si>
  <si>
    <t>At least 3 CA SPMs have been met</t>
  </si>
  <si>
    <t>What does it mean to demonstrate progress on each CA SPM?</t>
  </si>
  <si>
    <t>This measure should be evaluated in the context of changes in unsheltered homelessness. If the number of people served (M1a) declines by a lower rate than the number of people experiencing unsheltered homelessness in the CoC (M1b), or if the number of people served (M1a) increases by a greater rate than the number of people experiencing unsheltered homelessness in the CoC (M1b), it indicates that a higher percentage of people experiencing homelessness are being reached and supported.
For example, if unsheltered homelessness (M1b) decreases by 10% (from 500 to 450 individuals), it would still indicate progress if the number of people served (M1a) remains stable or declines by less than 10% (e.g., from 400 to 375 individuals served).</t>
  </si>
  <si>
    <r>
      <t xml:space="preserve">A </t>
    </r>
    <r>
      <rPr>
        <b/>
        <sz val="8"/>
        <rFont val="Arial"/>
        <family val="2"/>
      </rPr>
      <t>decrease</t>
    </r>
    <r>
      <rPr>
        <sz val="8"/>
        <rFont val="Arial"/>
        <family val="2"/>
      </rPr>
      <t xml:space="preserve"> in this measure indicates that fewer people in the region people are experiencing unsheltered homelessness (based on the unsheltered Point-in-Time count).</t>
    </r>
  </si>
  <si>
    <t>This measure should be evaluated in the context of changes in unsheltered homelessness. If the number of people served for the first time (M2) declines by a lower rate than the number of people experiencing unsheltered homelessness in the CoC (M1b), or if the number of people served for the first time (M2) increases by a greater rate than the number of people experiencing unsheltered homelessness in the CoC (M1b), it indicates that a higher percentage of people experiencing homelessness are connecting with services for the first time.
For example, if unsheltered homelessness (M1b) increases by 5% (from 100 to 105 individuals), it would still indicate progress if the number of people accessing services for the first time (M2) increases by more than 5% (e.g., from 110 to 150 individuals connecting with services for the first time).</t>
  </si>
  <si>
    <r>
      <t xml:space="preserve">An </t>
    </r>
    <r>
      <rPr>
        <b/>
        <sz val="8"/>
        <rFont val="Arial"/>
        <family val="2"/>
      </rPr>
      <t xml:space="preserve">increase in this measure </t>
    </r>
    <r>
      <rPr>
        <sz val="8"/>
        <rFont val="Arial"/>
        <family val="2"/>
      </rPr>
      <t>shows an increase in permanent housing outcomes (both inside and outside the homelessness response system) for people experiencing homelessness.
Due to a data discrepancy, HCD will use CY24 data to track progress for M3 until updated data becomes available.</t>
    </r>
  </si>
  <si>
    <r>
      <t xml:space="preserve">A </t>
    </r>
    <r>
      <rPr>
        <b/>
        <sz val="8"/>
        <rFont val="Arial"/>
        <family val="2"/>
      </rPr>
      <t xml:space="preserve">decrease in this measure </t>
    </r>
    <r>
      <rPr>
        <sz val="8"/>
        <rFont val="Arial"/>
        <family val="2"/>
      </rPr>
      <t xml:space="preserve">indicates a decrease in the length of time of people experience homelessness while accessing services. </t>
    </r>
  </si>
  <si>
    <r>
      <t xml:space="preserve">A </t>
    </r>
    <r>
      <rPr>
        <b/>
        <sz val="8"/>
        <rFont val="Arial"/>
        <family val="2"/>
      </rPr>
      <t xml:space="preserve">decrease in this measure </t>
    </r>
    <r>
      <rPr>
        <sz val="8"/>
        <rFont val="Arial"/>
        <family val="2"/>
      </rPr>
      <t>indicates that people experiencing homelessness are being provided adequate services to maintain their permanent housing. </t>
    </r>
  </si>
  <si>
    <r>
      <t xml:space="preserve">An </t>
    </r>
    <r>
      <rPr>
        <b/>
        <sz val="8"/>
        <rFont val="Arial"/>
        <family val="2"/>
      </rPr>
      <t xml:space="preserve">increase in this measure </t>
    </r>
    <r>
      <rPr>
        <sz val="8"/>
        <rFont val="Arial"/>
        <family val="2"/>
      </rPr>
      <t>indicates the success of street outreach in connecting people to shelter, interim, or permanent housing solutions.  </t>
    </r>
  </si>
  <si>
    <t>Count of green "Progress" Indicators</t>
  </si>
  <si>
    <t>If the following three conditions are met, grantees are eligible for their remainder disbursement: 
1) Progress is demonstrated in at least 3 SPMs
2) Grantees have met the HHAP 5 remainder disbursement fiscal requirements
3) HCD has approved the grantee's update to the HHAP 5 Regionally Coordinated Homelessness Action Plan; will be partially informed by update provided by grantees in their annual report.</t>
  </si>
  <si>
    <t>M1a progress since HHAP 5 Baseline</t>
  </si>
  <si>
    <t>If column D is greater than column H; that indicates progress</t>
  </si>
  <si>
    <t>M1b progress since HHAP 5 baseline</t>
  </si>
  <si>
    <t>If column H is negative; that indicates progress</t>
  </si>
  <si>
    <t>M2 progress since HHAP 5 baseline</t>
  </si>
  <si>
    <t>If column L is greater than column H; that indicates progress</t>
  </si>
  <si>
    <t>M3 progress since HHAP 5 baseline</t>
  </si>
  <si>
    <t>If column P is postive; that indicates progress.</t>
  </si>
  <si>
    <t>M4 progress since HHAP 5 baseline</t>
  </si>
  <si>
    <t>If column T is negative; that indicates progress.</t>
  </si>
  <si>
    <t>M5 progress since HHAP 5 baseline</t>
  </si>
  <si>
    <t>If column X is negative; that indicates progress.</t>
  </si>
  <si>
    <t>M6 progress since HHAP 5 baseline</t>
  </si>
  <si>
    <t>If column AB is postive; that indicates progress.</t>
  </si>
  <si>
    <t>CoC</t>
  </si>
  <si>
    <t>HHAP 5 Baseline
CY 23</t>
  </si>
  <si>
    <t>CY 2025</t>
  </si>
  <si>
    <t>% Change CY23 to CY25</t>
  </si>
  <si>
    <t>Progress from HHAP 5 Baseline</t>
  </si>
  <si>
    <t>2023 Unsheltered PIT Count</t>
  </si>
  <si>
    <t>2025 Unsheltered PIT Count</t>
  </si>
  <si>
    <t>% Change 2023 to Unsheltered 2025 PIT</t>
  </si>
  <si>
    <t>CA-500 San Jose/Santa Clara City &amp; County CoC</t>
  </si>
  <si>
    <t>CA-501 San Francisco CoC</t>
  </si>
  <si>
    <t>CA-502 Oakland, Berkeley/Alameda County CoC</t>
  </si>
  <si>
    <t>CA-503 Sacramento City &amp; County CoC</t>
  </si>
  <si>
    <t>CA-504 Santa Rosa, Petaluma/Sonoma County CoC</t>
  </si>
  <si>
    <t>CA-505 Richmond/Contra Costa County CoC</t>
  </si>
  <si>
    <t>CA-506 Salinas/Monterey, San Benito Counties CoC</t>
  </si>
  <si>
    <t>CA-507 Marin County CoC</t>
  </si>
  <si>
    <t>CA-508 Watsonville/Santa Cruz City &amp; County CoC</t>
  </si>
  <si>
    <t>CA-509 Mendocino County CoC</t>
  </si>
  <si>
    <t>CA-510 Turlock, Modesto/Stanislaus County CoC</t>
  </si>
  <si>
    <t>CA-511 Stockton/San Joaquin County CoC</t>
  </si>
  <si>
    <t>CA-512 Daly City/San Mateo County CoC</t>
  </si>
  <si>
    <t>CA-513 Visalia/Kings, Tulare Counties CoC</t>
  </si>
  <si>
    <t>CA-514 Fresno City &amp; County/Madera County CoC</t>
  </si>
  <si>
    <t>CA-515 Roseville, Rocklin/Placer County CoC</t>
  </si>
  <si>
    <t>CA-516 Redding/Shasta, Siskiyou, Lassen, Plumas, Del Norte, Modoc, Sierra Counties CoC</t>
  </si>
  <si>
    <t>CA-517 Napa City &amp; County CoC</t>
  </si>
  <si>
    <t>CA-518 Vallejo/Solano County CoC</t>
  </si>
  <si>
    <t>CA-519 Chico, Paradise/Butte County CoC</t>
  </si>
  <si>
    <t>CA-520 Merced City &amp; County CoC</t>
  </si>
  <si>
    <t>CA-521 Davis, Woodland/Yolo County CoC</t>
  </si>
  <si>
    <t>CA-522 Humboldt County CoC</t>
  </si>
  <si>
    <t>CA-523 Colusa, Glenn, Trinity Counties CoC</t>
  </si>
  <si>
    <t>CA-524 Yuba City &amp; County/Sutter County CoC</t>
  </si>
  <si>
    <t>CA-525 El Dorado County CoC</t>
  </si>
  <si>
    <t>CA-526 Amador, Calaveras, Mariposa, Tuolumne Counties CoC</t>
  </si>
  <si>
    <t>CA-527 Tehama County CoC</t>
  </si>
  <si>
    <t>CA-529 Lake County CoC</t>
  </si>
  <si>
    <t>CA-530 Alpine, Inyo, Mono Counties CoC</t>
  </si>
  <si>
    <t>CA-531 Nevada County CoC</t>
  </si>
  <si>
    <t>CA-600 Los Angeles City &amp; County CoC</t>
  </si>
  <si>
    <t>CA-601 San Diego City &amp; County CoC</t>
  </si>
  <si>
    <t>CA-602 Santa Ana, Anaheim/Orange County CoC</t>
  </si>
  <si>
    <t>CA-603 Santa Maria/Santa Barbara County CoC</t>
  </si>
  <si>
    <t>CA-604 Bakersfield/Kern County CoC</t>
  </si>
  <si>
    <t>CA-606 Long Beach CoC</t>
  </si>
  <si>
    <t>CA-607 Pasadena CoC</t>
  </si>
  <si>
    <t>CA-608 Riverside City &amp; County CoC</t>
  </si>
  <si>
    <t>CA-609 San Bernardino City &amp; County CoC</t>
  </si>
  <si>
    <t>CA-611 Oxnard, San Buenaventura/Ventura County CoC</t>
  </si>
  <si>
    <t>CA-612 Glendale CoC</t>
  </si>
  <si>
    <t>CA-613 Imperial County CoC</t>
  </si>
  <si>
    <t>CA-614 San Luis Obispo County CoC</t>
  </si>
  <si>
    <t>Los Angeles County</t>
  </si>
  <si>
    <t>California</t>
  </si>
  <si>
    <t xml:space="preserve"> </t>
  </si>
  <si>
    <t>Number of HHAP 4 CA SPMs Met</t>
  </si>
  <si>
    <t>At least 2 CA SPMs have been met</t>
  </si>
  <si>
    <t>If progress is demonstrated in at least 2 SPMs and grantees have met the HHAP 4 remainder disbursement fiscal requirements, grantees are eligible for their remainder disbursement.</t>
  </si>
  <si>
    <t>M1a progress since HHAP 4 Baseline</t>
  </si>
  <si>
    <t>M1b progress since HHAP 4 baseline</t>
  </si>
  <si>
    <t>M2 progress since HHAP 4 baseline</t>
  </si>
  <si>
    <t>M3 progress since HHAP 4 baseline</t>
  </si>
  <si>
    <t>M4 progress since HHAP 4 baseline</t>
  </si>
  <si>
    <t>M5 progress since HHAP 4 baseline</t>
  </si>
  <si>
    <t>M6 progress since HHAP 4 baseline</t>
  </si>
  <si>
    <t>HHAP 4 Baseline
CY 22</t>
  </si>
  <si>
    <t>% Change CY22 to CY25</t>
  </si>
  <si>
    <t>Progress from HHAP 4 Baseline</t>
  </si>
  <si>
    <t>2022 Unsheltered PIT Count</t>
  </si>
  <si>
    <t>% Change 2022 to Unsheltered 2025 PIT</t>
  </si>
  <si>
    <t>HHAP 4 Baseline 
CY 22</t>
  </si>
  <si>
    <t>Number of HHAP 6 SPMs Met</t>
  </si>
  <si>
    <t>At least half of the CA SPMs have been met</t>
  </si>
  <si>
    <t>M1a progress since HHAP 6 Baseline</t>
  </si>
  <si>
    <t>M1b progress since HHAP 6 baseline</t>
  </si>
  <si>
    <t>M2 progress since HHAP 6 baseline</t>
  </si>
  <si>
    <t>M3 progress since HHAP 6 baseline</t>
  </si>
  <si>
    <t>M4 progress since HHAP 6 baseline</t>
  </si>
  <si>
    <t>M5 progress since HHAP 6 baseline</t>
  </si>
  <si>
    <t>M6 progress since HHAP 6 baseline</t>
  </si>
  <si>
    <t>HHAP 6 Baseline
CY 24</t>
  </si>
  <si>
    <t>% Change CY24 to CY25</t>
  </si>
  <si>
    <t>Progress from HHAP 6 Baseline</t>
  </si>
  <si>
    <t>2024 Unsheltered PIT Count</t>
  </si>
  <si>
    <t>% Change 2024 to Unsheltered 2025 PIT</t>
  </si>
  <si>
    <t>HHAP 4 Baseline</t>
  </si>
  <si>
    <t>Period of SPM Data for Comparison</t>
  </si>
  <si>
    <r>
      <rPr>
        <b/>
        <sz val="11"/>
        <color rgb="FFFFFFFF"/>
        <rFont val="Calibri"/>
        <family val="2"/>
        <scheme val="minor"/>
      </rPr>
      <t>Expected Release</t>
    </r>
    <r>
      <rPr>
        <i/>
        <sz val="11"/>
        <color rgb="FFFFFFFF"/>
        <rFont val="Calibri"/>
        <family val="2"/>
        <scheme val="minor"/>
      </rPr>
      <t xml:space="preserve"> (subject to change)</t>
    </r>
  </si>
  <si>
    <t>CY 22</t>
  </si>
  <si>
    <t>CY25 (January 2025-December 2025)</t>
  </si>
  <si>
    <t>Available Now</t>
  </si>
  <si>
    <t>Apr 2025-Mar 2026</t>
  </si>
  <si>
    <t>Fall 2026</t>
  </si>
  <si>
    <t>FY25-26 (July 2025-June 2026)</t>
  </si>
  <si>
    <t>Winter 2026</t>
  </si>
  <si>
    <t>Oct 2025-Sept 2026</t>
  </si>
  <si>
    <t>Spring 2027</t>
  </si>
  <si>
    <t>CY 2026</t>
  </si>
  <si>
    <t>Summer 2027</t>
  </si>
  <si>
    <t>HHAP 5 Baseline</t>
  </si>
  <si>
    <t>CY 23</t>
  </si>
  <si>
    <t>HHAP 6 Baseline</t>
  </si>
  <si>
    <t>CY 24</t>
  </si>
  <si>
    <t>Jan</t>
  </si>
  <si>
    <t>Feb</t>
  </si>
  <si>
    <t>March</t>
  </si>
  <si>
    <t>April</t>
  </si>
  <si>
    <t>May</t>
  </si>
  <si>
    <t>June</t>
  </si>
  <si>
    <t>Jul</t>
  </si>
  <si>
    <t>Aug</t>
  </si>
  <si>
    <t>Sep</t>
  </si>
  <si>
    <t>Oct</t>
  </si>
  <si>
    <t>Nov</t>
  </si>
  <si>
    <t>Dec</t>
  </si>
  <si>
    <t>Available on Open Data Portal (est)</t>
  </si>
  <si>
    <t>HDIS data reported for Calendar Year 2025</t>
  </si>
  <si>
    <t>HDIS data reported for April 2025 through March 2026</t>
  </si>
  <si>
    <t>HDIS data reported for Fiscal Year 2025-2026</t>
  </si>
  <si>
    <t>HDIS data reported for October 2025 through September 2026</t>
  </si>
  <si>
    <t>HDIS data reported for Calendar Year 2026</t>
  </si>
  <si>
    <t>HDIS data reported for April 2026 through March 2027</t>
  </si>
  <si>
    <t>Available on Open Data Portal</t>
  </si>
  <si>
    <t xml:space="preserve">If the following four conditions are met, grantees are eligible for the HHAP 6 remainder disbursement: 
1) Progress is demonstrated in at least 3 CA SPMs
2) Grantees have met the HHAP 6 remainder disbursement fiscal requirements
3) HCD has approved the grantee's update to the HHAP 5 Regionally Coordinated Homelessness Action Plan; will be partially informed by update provided by grantees in their annual report.
4) Large Cities and Counties only: Demonstrate a compliant housing element.
</t>
  </si>
  <si>
    <t>For HHAP 6, progress in either M1a or M1b, or both M1a and M1b, indicates progress in M1.  M1 counts as one CA SPM, rather than two separate CA SPMs as in HHAP 4 and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</si>
</sst>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3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1"/>
      <color rgb="FFFFFFFF"/>
      <name val="Calibri"/>
      <family val="2"/>
      <scheme val="minor"/>
    </font>
    <font>
      <i/>
      <sz val="11"/>
      <color rgb="FFFFFFFF"/>
      <name val="Calibri"/>
      <family val="2"/>
      <scheme val="minor"/>
    </font>
    <font>
      <b/>
      <sz val="11"/>
      <name val="Arial"/>
      <family val="2"/>
    </font>
    <font>
      <sz val="11"/>
      <color rgb="FF000000"/>
      <name val="Arial"/>
      <family val="2"/>
    </font>
    <font>
      <b/>
      <sz val="11"/>
      <color theme="1"/>
      <name val="Arial"/>
      <family val="2"/>
    </font>
    <font>
      <sz val="11"/>
      <color theme="1"/>
      <name val="Arial"/>
      <family val="2"/>
    </font>
    <font>
      <sz val="25"/>
      <name val="Arial"/>
      <family val="2"/>
    </font>
    <font>
      <sz val="8"/>
      <name val="Arial"/>
      <family val="2"/>
    </font>
    <font>
      <b/>
      <sz val="8"/>
      <name val="Arial"/>
      <family val="2"/>
    </font>
    <font>
      <sz val="8"/>
      <color theme="1"/>
      <name val="Arial"/>
      <family val="2"/>
    </font>
    <font>
      <b/>
      <sz val="11"/>
      <color rgb="FF000000"/>
      <name val="Arial"/>
      <family val="2"/>
    </font>
    <font>
      <sz val="11"/>
      <name val="Arial"/>
      <family val="2"/>
    </font>
    <font>
      <sz val="12"/>
      <color theme="1"/>
      <name val="Arial"/>
      <family val="2"/>
    </font>
    <font>
      <b/>
      <sz val="12"/>
      <color theme="1"/>
      <name val="Arial"/>
      <family val="2"/>
    </font>
    <font>
      <sz val="11"/>
      <color rgb="FFFF0000"/>
      <name val="Arial"/>
      <family val="2"/>
    </font>
    <font>
      <b/>
      <sz val="11"/>
      <name val="Arial"/>
    </font>
    <font>
      <b/>
      <sz val="11"/>
      <color theme="1"/>
      <name val="Arial"/>
    </font>
    <font>
      <b/>
      <sz val="11"/>
      <color rgb="FF000000"/>
      <name val="Aptos Narrow"/>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7FDA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0"/>
        <bgColor indexed="64"/>
      </patternFill>
    </fill>
    <fill>
      <patternFill patternType="solid">
        <fgColor theme="9"/>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6" tint="-0.249977111117893"/>
        <bgColor indexed="64"/>
      </patternFill>
    </fill>
  </fills>
  <borders count="4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0" fillId="43" borderId="21" xfId="0" applyFill="1" applyBorder="1"/>
    <xf numFmtId="0" fontId="13" fillId="42" borderId="21" xfId="0" applyFont="1" applyFill="1" applyBorder="1" applyAlignment="1">
      <alignment vertical="center"/>
    </xf>
    <xf numFmtId="0" fontId="19" fillId="42" borderId="21" xfId="0" applyFont="1" applyFill="1" applyBorder="1" applyAlignment="1">
      <alignment horizontal="left" vertical="center" wrapText="1"/>
    </xf>
    <xf numFmtId="0" fontId="0" fillId="44" borderId="0" xfId="0" applyFill="1"/>
    <xf numFmtId="0" fontId="0" fillId="40" borderId="0" xfId="0" applyFill="1"/>
    <xf numFmtId="0" fontId="0" fillId="45" borderId="0" xfId="0" applyFill="1"/>
    <xf numFmtId="0" fontId="0" fillId="46" borderId="0" xfId="0" applyFill="1"/>
    <xf numFmtId="0" fontId="0" fillId="47" borderId="0" xfId="0" applyFill="1"/>
    <xf numFmtId="0" fontId="0" fillId="48" borderId="0" xfId="0" applyFill="1"/>
    <xf numFmtId="0" fontId="0" fillId="0" borderId="0" xfId="0" applyAlignment="1">
      <alignment horizontal="center"/>
    </xf>
    <xf numFmtId="0" fontId="21" fillId="0" borderId="19" xfId="0" applyFont="1" applyBorder="1" applyAlignment="1">
      <alignment horizontal="center" vertical="center" wrapText="1"/>
    </xf>
    <xf numFmtId="0" fontId="22" fillId="0" borderId="10" xfId="0" applyFont="1" applyBorder="1" applyAlignment="1">
      <alignment wrapText="1"/>
    </xf>
    <xf numFmtId="0" fontId="24" fillId="0" borderId="0" xfId="0" applyFont="1"/>
    <xf numFmtId="0" fontId="21" fillId="41" borderId="10" xfId="0" applyFont="1" applyFill="1" applyBorder="1" applyAlignment="1">
      <alignment horizontal="center" vertical="center" wrapText="1"/>
    </xf>
    <xf numFmtId="0" fontId="21" fillId="41" borderId="22" xfId="0" applyFont="1" applyFill="1" applyBorder="1" applyAlignment="1">
      <alignment horizontal="center" vertical="center" wrapText="1"/>
    </xf>
    <xf numFmtId="0" fontId="25" fillId="0" borderId="13" xfId="0" applyFont="1" applyBorder="1" applyAlignment="1">
      <alignment vertical="center" wrapText="1"/>
    </xf>
    <xf numFmtId="0" fontId="26" fillId="0" borderId="0" xfId="0" applyFont="1"/>
    <xf numFmtId="0" fontId="26" fillId="0" borderId="12" xfId="0" applyFont="1" applyBorder="1" applyAlignment="1">
      <alignment horizontal="left" vertical="center" wrapText="1" readingOrder="1"/>
    </xf>
    <xf numFmtId="0" fontId="26" fillId="0" borderId="12" xfId="0" applyFont="1" applyBorder="1" applyAlignment="1">
      <alignment vertical="center" wrapText="1" readingOrder="1"/>
    </xf>
    <xf numFmtId="0" fontId="26" fillId="0" borderId="11" xfId="0" applyFont="1" applyBorder="1" applyAlignment="1">
      <alignment vertical="center" wrapText="1" readingOrder="1"/>
    </xf>
    <xf numFmtId="0" fontId="23" fillId="0" borderId="13" xfId="0" applyFont="1" applyBorder="1" applyAlignment="1">
      <alignment wrapText="1"/>
    </xf>
    <xf numFmtId="0" fontId="21" fillId="0" borderId="20" xfId="0" applyFont="1" applyBorder="1" applyAlignment="1">
      <alignment horizontal="center" vertical="center" wrapText="1"/>
    </xf>
    <xf numFmtId="0" fontId="21" fillId="0" borderId="18" xfId="0" applyFont="1" applyBorder="1" applyAlignment="1">
      <alignment horizontal="center" vertical="center" wrapText="1"/>
    </xf>
    <xf numFmtId="0" fontId="29" fillId="0" borderId="20" xfId="0" applyFont="1" applyBorder="1" applyAlignment="1">
      <alignment horizontal="center" vertical="center" wrapText="1"/>
    </xf>
    <xf numFmtId="0" fontId="21" fillId="0" borderId="14" xfId="0" applyFont="1" applyBorder="1" applyAlignment="1">
      <alignment horizontal="center" vertical="center" wrapText="1"/>
    </xf>
    <xf numFmtId="0" fontId="23" fillId="0" borderId="0" xfId="0" applyFont="1" applyAlignment="1">
      <alignment wrapText="1"/>
    </xf>
    <xf numFmtId="0" fontId="24" fillId="0" borderId="13" xfId="0" applyFont="1" applyBorder="1"/>
    <xf numFmtId="165" fontId="30" fillId="0" borderId="13" xfId="42" applyNumberFormat="1" applyFont="1" applyFill="1" applyBorder="1" applyAlignment="1">
      <alignment horizontal="center"/>
    </xf>
    <xf numFmtId="165" fontId="30" fillId="0" borderId="0" xfId="42" applyNumberFormat="1" applyFont="1" applyFill="1" applyBorder="1" applyAlignment="1">
      <alignment horizontal="center"/>
    </xf>
    <xf numFmtId="9" fontId="24" fillId="0" borderId="14" xfId="0" applyNumberFormat="1" applyFont="1" applyBorder="1" applyAlignment="1">
      <alignment horizontal="center"/>
    </xf>
    <xf numFmtId="165" fontId="30" fillId="0" borderId="13" xfId="42" applyNumberFormat="1" applyFont="1" applyBorder="1" applyAlignment="1">
      <alignment horizontal="center"/>
    </xf>
    <xf numFmtId="165" fontId="30" fillId="0" borderId="0" xfId="42" applyNumberFormat="1" applyFont="1" applyBorder="1" applyAlignment="1">
      <alignment horizontal="center"/>
    </xf>
    <xf numFmtId="9" fontId="24" fillId="0" borderId="0" xfId="0" applyNumberFormat="1" applyFont="1" applyAlignment="1">
      <alignment horizontal="center"/>
    </xf>
    <xf numFmtId="165" fontId="24" fillId="0" borderId="0" xfId="42" applyNumberFormat="1" applyFont="1" applyBorder="1" applyAlignment="1">
      <alignment horizontal="center"/>
    </xf>
    <xf numFmtId="3" fontId="30" fillId="0" borderId="0" xfId="0" applyNumberFormat="1" applyFont="1"/>
    <xf numFmtId="0" fontId="30" fillId="0" borderId="0" xfId="0" applyFont="1" applyAlignment="1">
      <alignment horizontal="right"/>
    </xf>
    <xf numFmtId="164" fontId="30" fillId="0" borderId="13" xfId="0" applyNumberFormat="1" applyFont="1" applyBorder="1" applyAlignment="1">
      <alignment horizontal="right"/>
    </xf>
    <xf numFmtId="165" fontId="30" fillId="0" borderId="13" xfId="42" applyNumberFormat="1" applyFont="1" applyBorder="1" applyAlignment="1">
      <alignment horizontal="right"/>
    </xf>
    <xf numFmtId="165" fontId="30" fillId="0" borderId="0" xfId="42" applyNumberFormat="1" applyFont="1" applyBorder="1" applyAlignment="1">
      <alignment horizontal="right"/>
    </xf>
    <xf numFmtId="2" fontId="24" fillId="0" borderId="13" xfId="0" applyNumberFormat="1" applyFont="1" applyBorder="1" applyAlignment="1">
      <alignment horizontal="center"/>
    </xf>
    <xf numFmtId="0" fontId="31" fillId="0" borderId="23" xfId="0" applyFont="1" applyBorder="1" applyAlignment="1">
      <alignment horizontal="center"/>
    </xf>
    <xf numFmtId="0" fontId="30" fillId="0" borderId="0" xfId="0" applyFont="1"/>
    <xf numFmtId="0" fontId="31" fillId="38" borderId="23" xfId="0" applyFont="1" applyFill="1" applyBorder="1" applyAlignment="1">
      <alignment horizontal="center"/>
    </xf>
    <xf numFmtId="165" fontId="24" fillId="0" borderId="0" xfId="42" applyNumberFormat="1" applyFont="1" applyFill="1" applyBorder="1" applyAlignment="1">
      <alignment horizontal="center"/>
    </xf>
    <xf numFmtId="165" fontId="30" fillId="0" borderId="13" xfId="42" applyNumberFormat="1" applyFont="1" applyFill="1" applyBorder="1" applyAlignment="1">
      <alignment horizontal="right"/>
    </xf>
    <xf numFmtId="165" fontId="30" fillId="0" borderId="0" xfId="42" applyNumberFormat="1" applyFont="1" applyFill="1" applyBorder="1" applyAlignment="1">
      <alignment horizontal="right"/>
    </xf>
    <xf numFmtId="2" fontId="24" fillId="0" borderId="24" xfId="0" applyNumberFormat="1" applyFont="1" applyBorder="1" applyAlignment="1">
      <alignment horizontal="center"/>
    </xf>
    <xf numFmtId="0" fontId="23" fillId="0" borderId="15" xfId="0" applyFont="1" applyBorder="1"/>
    <xf numFmtId="165" fontId="21" fillId="0" borderId="15" xfId="42" applyNumberFormat="1" applyFont="1" applyBorder="1" applyAlignment="1">
      <alignment horizontal="center"/>
    </xf>
    <xf numFmtId="165" fontId="21" fillId="0" borderId="16" xfId="42" applyNumberFormat="1" applyFont="1" applyBorder="1" applyAlignment="1">
      <alignment horizontal="center"/>
    </xf>
    <xf numFmtId="9" fontId="23" fillId="0" borderId="16" xfId="0" applyNumberFormat="1" applyFont="1" applyBorder="1" applyAlignment="1">
      <alignment horizontal="center"/>
    </xf>
    <xf numFmtId="165" fontId="21" fillId="0" borderId="15" xfId="42" applyNumberFormat="1" applyFont="1" applyFill="1" applyBorder="1" applyAlignment="1">
      <alignment horizontal="center"/>
    </xf>
    <xf numFmtId="165" fontId="21" fillId="0" borderId="16" xfId="42" applyNumberFormat="1" applyFont="1" applyFill="1" applyBorder="1" applyAlignment="1">
      <alignment horizontal="center"/>
    </xf>
    <xf numFmtId="9" fontId="23" fillId="0" borderId="17" xfId="0" applyNumberFormat="1" applyFont="1" applyBorder="1" applyAlignment="1">
      <alignment horizontal="center"/>
    </xf>
    <xf numFmtId="165" fontId="23" fillId="0" borderId="16" xfId="42" applyNumberFormat="1" applyFont="1" applyBorder="1" applyAlignment="1">
      <alignment horizontal="center"/>
    </xf>
    <xf numFmtId="3" fontId="21" fillId="0" borderId="16" xfId="0" applyNumberFormat="1" applyFont="1" applyBorder="1"/>
    <xf numFmtId="0" fontId="21" fillId="0" borderId="15" xfId="0" applyFont="1" applyBorder="1" applyAlignment="1">
      <alignment horizontal="right"/>
    </xf>
    <xf numFmtId="0" fontId="21" fillId="0" borderId="16" xfId="0" applyFont="1" applyBorder="1" applyAlignment="1">
      <alignment horizontal="right"/>
    </xf>
    <xf numFmtId="164" fontId="21" fillId="0" borderId="15" xfId="0" applyNumberFormat="1" applyFont="1" applyBorder="1" applyAlignment="1">
      <alignment horizontal="right"/>
    </xf>
    <xf numFmtId="165" fontId="21" fillId="0" borderId="16" xfId="42" applyNumberFormat="1" applyFont="1" applyBorder="1" applyAlignment="1">
      <alignment horizontal="right"/>
    </xf>
    <xf numFmtId="0" fontId="23" fillId="0" borderId="26" xfId="0" applyFont="1" applyBorder="1"/>
    <xf numFmtId="2" fontId="23" fillId="0" borderId="15" xfId="0" applyNumberFormat="1" applyFont="1" applyBorder="1" applyAlignment="1">
      <alignment horizontal="center"/>
    </xf>
    <xf numFmtId="0" fontId="32" fillId="40" borderId="25" xfId="0" applyFont="1" applyFill="1" applyBorder="1" applyAlignment="1">
      <alignment horizontal="center"/>
    </xf>
    <xf numFmtId="0" fontId="33" fillId="0" borderId="0" xfId="0" applyFont="1"/>
    <xf numFmtId="0" fontId="24" fillId="0" borderId="11" xfId="0" applyFont="1" applyBorder="1"/>
    <xf numFmtId="165" fontId="21" fillId="0" borderId="16" xfId="0" applyNumberFormat="1" applyFont="1" applyBorder="1" applyAlignment="1">
      <alignment horizontal="center"/>
    </xf>
    <xf numFmtId="0" fontId="21" fillId="41" borderId="35" xfId="0" applyFont="1" applyFill="1" applyBorder="1" applyAlignment="1">
      <alignment horizontal="center" vertical="center" wrapText="1"/>
    </xf>
    <xf numFmtId="1" fontId="30" fillId="0" borderId="0" xfId="42" applyNumberFormat="1" applyFont="1" applyAlignment="1">
      <alignment horizontal="center"/>
    </xf>
    <xf numFmtId="1" fontId="30" fillId="0" borderId="0" xfId="0" applyNumberFormat="1" applyFont="1" applyAlignment="1">
      <alignment horizontal="center"/>
    </xf>
    <xf numFmtId="1" fontId="30" fillId="0" borderId="0" xfId="42" applyNumberFormat="1" applyFont="1" applyFill="1" applyAlignment="1">
      <alignment horizontal="center"/>
    </xf>
    <xf numFmtId="1" fontId="30" fillId="0" borderId="0" xfId="42" applyNumberFormat="1" applyFont="1" applyBorder="1" applyAlignment="1">
      <alignment horizontal="right"/>
    </xf>
    <xf numFmtId="1" fontId="30" fillId="0" borderId="0" xfId="42" applyNumberFormat="1" applyFont="1" applyFill="1" applyBorder="1" applyAlignment="1">
      <alignment horizontal="right"/>
    </xf>
    <xf numFmtId="1" fontId="21" fillId="0" borderId="16" xfId="42" applyNumberFormat="1" applyFont="1" applyBorder="1" applyAlignment="1">
      <alignment horizontal="right"/>
    </xf>
    <xf numFmtId="0" fontId="0" fillId="0" borderId="0" xfId="0" applyAlignment="1">
      <alignment wrapText="1"/>
    </xf>
    <xf numFmtId="0" fontId="0" fillId="0" borderId="33" xfId="0" applyBorder="1"/>
    <xf numFmtId="0" fontId="0" fillId="0" borderId="32" xfId="0" applyBorder="1"/>
    <xf numFmtId="0" fontId="0" fillId="0" borderId="34" xfId="0" applyBorder="1"/>
    <xf numFmtId="0" fontId="23" fillId="0" borderId="14" xfId="0" applyFont="1" applyBorder="1"/>
    <xf numFmtId="0" fontId="26" fillId="0" borderId="14" xfId="0" applyFont="1" applyBorder="1" applyAlignment="1">
      <alignment vertical="center" wrapText="1" readingOrder="1"/>
    </xf>
    <xf numFmtId="10" fontId="21" fillId="0" borderId="19" xfId="0" applyNumberFormat="1" applyFont="1" applyBorder="1" applyAlignment="1">
      <alignment horizontal="center" vertical="center" wrapText="1"/>
    </xf>
    <xf numFmtId="10" fontId="22" fillId="0" borderId="0" xfId="0" applyNumberFormat="1" applyFont="1"/>
    <xf numFmtId="10" fontId="29" fillId="0" borderId="16" xfId="0" applyNumberFormat="1" applyFont="1" applyBorder="1"/>
    <xf numFmtId="10" fontId="24" fillId="0" borderId="0" xfId="0" applyNumberFormat="1" applyFont="1"/>
    <xf numFmtId="10" fontId="30" fillId="0" borderId="0" xfId="0" applyNumberFormat="1" applyFont="1" applyAlignment="1">
      <alignment horizontal="center"/>
    </xf>
    <xf numFmtId="10" fontId="34" fillId="0" borderId="16" xfId="0" applyNumberFormat="1" applyFont="1" applyBorder="1" applyAlignment="1">
      <alignment horizontal="center"/>
    </xf>
    <xf numFmtId="10" fontId="24" fillId="0" borderId="0" xfId="0" applyNumberFormat="1" applyFont="1" applyAlignment="1">
      <alignment horizontal="center"/>
    </xf>
    <xf numFmtId="10" fontId="35" fillId="0" borderId="16" xfId="0" applyNumberFormat="1" applyFont="1" applyBorder="1" applyAlignment="1">
      <alignment horizontal="center"/>
    </xf>
    <xf numFmtId="10" fontId="33" fillId="0" borderId="0" xfId="0" applyNumberFormat="1" applyFont="1"/>
    <xf numFmtId="10" fontId="21" fillId="0" borderId="16" xfId="0" applyNumberFormat="1" applyFont="1" applyBorder="1" applyAlignment="1">
      <alignment horizontal="center"/>
    </xf>
    <xf numFmtId="10" fontId="24" fillId="0" borderId="11" xfId="0" applyNumberFormat="1" applyFont="1" applyBorder="1"/>
    <xf numFmtId="10" fontId="23" fillId="0" borderId="16" xfId="0" applyNumberFormat="1"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31" fillId="0" borderId="44" xfId="0" applyFont="1" applyBorder="1" applyAlignment="1">
      <alignment horizontal="center"/>
    </xf>
    <xf numFmtId="0" fontId="23" fillId="0" borderId="0" xfId="0" applyFont="1"/>
    <xf numFmtId="9" fontId="22" fillId="0" borderId="37" xfId="0" applyNumberFormat="1" applyFont="1" applyBorder="1"/>
    <xf numFmtId="10" fontId="30" fillId="0" borderId="37" xfId="0" applyNumberFormat="1" applyFont="1" applyBorder="1" applyAlignment="1">
      <alignment horizontal="center"/>
    </xf>
    <xf numFmtId="9" fontId="24" fillId="0" borderId="38" xfId="0" applyNumberFormat="1" applyFont="1" applyBorder="1" applyAlignment="1">
      <alignment horizontal="center"/>
    </xf>
    <xf numFmtId="9" fontId="22" fillId="0" borderId="0" xfId="0" applyNumberFormat="1" applyFont="1"/>
    <xf numFmtId="9" fontId="24" fillId="0" borderId="45" xfId="0" applyNumberFormat="1" applyFont="1" applyBorder="1" applyAlignment="1">
      <alignment horizontal="center"/>
    </xf>
    <xf numFmtId="0" fontId="21" fillId="0" borderId="13" xfId="0" applyFont="1" applyBorder="1" applyAlignment="1">
      <alignment horizontal="center" vertical="center" wrapText="1"/>
    </xf>
    <xf numFmtId="0" fontId="21" fillId="0" borderId="0" xfId="0" applyFont="1" applyAlignment="1">
      <alignment horizontal="center" vertical="center" wrapText="1"/>
    </xf>
    <xf numFmtId="10" fontId="21" fillId="0" borderId="0" xfId="0" applyNumberFormat="1" applyFont="1" applyAlignment="1">
      <alignment horizontal="center" vertical="center" wrapText="1"/>
    </xf>
    <xf numFmtId="9" fontId="29" fillId="0" borderId="29" xfId="0" applyNumberFormat="1" applyFont="1" applyBorder="1"/>
    <xf numFmtId="10" fontId="34" fillId="0" borderId="29" xfId="0" applyNumberFormat="1" applyFont="1" applyBorder="1" applyAlignment="1">
      <alignment horizontal="center"/>
    </xf>
    <xf numFmtId="9" fontId="23" fillId="0" borderId="31" xfId="0" applyNumberFormat="1" applyFont="1" applyBorder="1" applyAlignment="1">
      <alignment horizontal="center"/>
    </xf>
    <xf numFmtId="9" fontId="36" fillId="0" borderId="30" xfId="0" applyNumberFormat="1" applyFont="1" applyBorder="1"/>
    <xf numFmtId="10" fontId="21" fillId="0" borderId="29" xfId="0" applyNumberFormat="1" applyFont="1" applyBorder="1" applyAlignment="1">
      <alignment horizontal="center"/>
    </xf>
    <xf numFmtId="0" fontId="26" fillId="0" borderId="26" xfId="0" applyFont="1" applyBorder="1"/>
    <xf numFmtId="0" fontId="26" fillId="0" borderId="20" xfId="0" applyFont="1" applyBorder="1"/>
    <xf numFmtId="9" fontId="0" fillId="0" borderId="0" xfId="43" applyFont="1"/>
    <xf numFmtId="0" fontId="26" fillId="0" borderId="10" xfId="0" applyFont="1" applyBorder="1" applyAlignment="1">
      <alignment horizontal="center" vertical="center" wrapText="1" readingOrder="1"/>
    </xf>
    <xf numFmtId="0" fontId="26" fillId="0" borderId="11" xfId="0" applyFont="1" applyBorder="1" applyAlignment="1">
      <alignment horizontal="center" vertical="center" wrapText="1" readingOrder="1"/>
    </xf>
    <xf numFmtId="0" fontId="23" fillId="33" borderId="10" xfId="0" applyFont="1" applyFill="1" applyBorder="1" applyAlignment="1">
      <alignment horizontal="center" vertical="center" wrapText="1"/>
    </xf>
    <xf numFmtId="0" fontId="23" fillId="33" borderId="11" xfId="0" applyFont="1" applyFill="1" applyBorder="1" applyAlignment="1">
      <alignment horizontal="center" vertical="center" wrapText="1"/>
    </xf>
    <xf numFmtId="0" fontId="26" fillId="0" borderId="13" xfId="0" applyFont="1" applyBorder="1" applyAlignment="1">
      <alignment horizontal="center" vertical="center" wrapText="1" readingOrder="1"/>
    </xf>
    <xf numFmtId="0" fontId="26" fillId="0" borderId="0" xfId="0" applyFont="1" applyAlignment="1">
      <alignment horizontal="center" vertical="center" wrapText="1" readingOrder="1"/>
    </xf>
    <xf numFmtId="0" fontId="26" fillId="0" borderId="24" xfId="0" applyFont="1" applyBorder="1" applyAlignment="1">
      <alignment horizontal="center" vertical="center" wrapText="1" readingOrder="1"/>
    </xf>
    <xf numFmtId="0" fontId="26" fillId="0" borderId="27" xfId="0" applyFont="1" applyBorder="1" applyAlignment="1">
      <alignment horizontal="center" vertical="center" wrapText="1" readingOrder="1"/>
    </xf>
    <xf numFmtId="0" fontId="28" fillId="0" borderId="23" xfId="0" applyFont="1" applyBorder="1" applyAlignment="1">
      <alignment horizontal="center" vertical="center" wrapText="1"/>
    </xf>
    <xf numFmtId="0" fontId="23" fillId="37" borderId="10" xfId="0" applyFont="1" applyFill="1" applyBorder="1" applyAlignment="1">
      <alignment horizontal="center" vertical="center" wrapText="1"/>
    </xf>
    <xf numFmtId="0" fontId="23" fillId="37" borderId="11" xfId="0" applyFont="1" applyFill="1" applyBorder="1" applyAlignment="1">
      <alignment horizontal="center" vertical="center" wrapText="1"/>
    </xf>
    <xf numFmtId="0" fontId="23" fillId="37" borderId="12" xfId="0" applyFont="1" applyFill="1" applyBorder="1" applyAlignment="1">
      <alignment horizontal="center" vertical="center" wrapText="1"/>
    </xf>
    <xf numFmtId="0" fontId="26" fillId="0" borderId="20" xfId="0" applyFont="1" applyBorder="1" applyAlignment="1">
      <alignment horizontal="center" vertical="center" wrapText="1" readingOrder="1"/>
    </xf>
    <xf numFmtId="0" fontId="26" fillId="0" borderId="19" xfId="0" applyFont="1" applyBorder="1" applyAlignment="1">
      <alignment horizontal="center" vertical="center" wrapText="1" readingOrder="1"/>
    </xf>
    <xf numFmtId="0" fontId="26" fillId="0" borderId="18" xfId="0" applyFont="1" applyBorder="1" applyAlignment="1">
      <alignment horizontal="center" vertical="center" wrapText="1" readingOrder="1"/>
    </xf>
    <xf numFmtId="0" fontId="23" fillId="38" borderId="10" xfId="0" applyFont="1" applyFill="1" applyBorder="1" applyAlignment="1">
      <alignment horizontal="center" vertical="center" wrapText="1"/>
    </xf>
    <xf numFmtId="0" fontId="23" fillId="38" borderId="11"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9" borderId="10" xfId="0" applyFont="1" applyFill="1" applyBorder="1" applyAlignment="1">
      <alignment horizontal="center" vertical="center" wrapText="1"/>
    </xf>
    <xf numFmtId="0" fontId="23" fillId="39" borderId="11" xfId="0"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23" fillId="36" borderId="10" xfId="0" applyFont="1" applyFill="1" applyBorder="1" applyAlignment="1">
      <alignment horizontal="center" vertical="center" wrapText="1"/>
    </xf>
    <xf numFmtId="0" fontId="23" fillId="36" borderId="11" xfId="0" applyFont="1" applyFill="1" applyBorder="1" applyAlignment="1">
      <alignment horizontal="center" vertical="center" wrapText="1"/>
    </xf>
    <xf numFmtId="0" fontId="26" fillId="0" borderId="23" xfId="0" applyFont="1" applyBorder="1" applyAlignment="1">
      <alignment horizontal="center" vertical="center" wrapText="1"/>
    </xf>
    <xf numFmtId="0" fontId="26" fillId="0" borderId="28" xfId="0" applyFont="1" applyBorder="1" applyAlignment="1">
      <alignment horizontal="center" vertical="center" wrapText="1"/>
    </xf>
    <xf numFmtId="0" fontId="23" fillId="37" borderId="36" xfId="0" applyFont="1" applyFill="1" applyBorder="1" applyAlignment="1">
      <alignment horizontal="center" vertical="center" wrapText="1"/>
    </xf>
    <xf numFmtId="0" fontId="23" fillId="37" borderId="37" xfId="0" applyFont="1" applyFill="1" applyBorder="1" applyAlignment="1">
      <alignment horizontal="center" vertical="center" wrapText="1"/>
    </xf>
    <xf numFmtId="0" fontId="23" fillId="37" borderId="38" xfId="0" applyFont="1" applyFill="1" applyBorder="1" applyAlignment="1">
      <alignment horizontal="center" vertical="center" wrapText="1"/>
    </xf>
    <xf numFmtId="0" fontId="26" fillId="0" borderId="39" xfId="0" applyFont="1" applyBorder="1" applyAlignment="1">
      <alignment horizontal="center" vertical="center" wrapText="1" readingOrder="1"/>
    </xf>
    <xf numFmtId="0" fontId="26" fillId="0" borderId="40" xfId="0" applyFont="1" applyBorder="1" applyAlignment="1">
      <alignment horizontal="center" vertical="center" wrapText="1" readingOrder="1"/>
    </xf>
    <xf numFmtId="0" fontId="26" fillId="0" borderId="41" xfId="0" applyFont="1" applyBorder="1" applyAlignment="1">
      <alignment horizontal="center" vertical="center" wrapText="1" readingOrder="1"/>
    </xf>
    <xf numFmtId="0" fontId="28"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26" fillId="0" borderId="14" xfId="0" applyFont="1" applyBorder="1" applyAlignment="1">
      <alignment horizontal="center" vertical="center" wrapText="1" readingOrder="1"/>
    </xf>
    <xf numFmtId="0" fontId="26" fillId="0" borderId="15" xfId="0" applyFont="1" applyBorder="1" applyAlignment="1">
      <alignment horizontal="center" vertical="center" wrapText="1" readingOrder="1"/>
    </xf>
    <xf numFmtId="0" fontId="26" fillId="0" borderId="16" xfId="0" applyFont="1" applyBorder="1" applyAlignment="1">
      <alignment horizontal="center" vertical="center" wrapText="1" readingOrder="1"/>
    </xf>
    <xf numFmtId="0" fontId="26" fillId="0" borderId="17" xfId="0" applyFont="1" applyBorder="1" applyAlignment="1">
      <alignment horizontal="center" vertical="center" wrapText="1" readingOrder="1"/>
    </xf>
    <xf numFmtId="0" fontId="0" fillId="0" borderId="0" xfId="0" applyAlignment="1">
      <alignment horizontal="center" wrapText="1"/>
    </xf>
    <xf numFmtId="0" fontId="16" fillId="0" borderId="29" xfId="0" applyFont="1" applyBorder="1" applyAlignment="1">
      <alignment horizontal="center"/>
    </xf>
    <xf numFmtId="0" fontId="16" fillId="0" borderId="31" xfId="0" applyFont="1" applyBorder="1" applyAlignment="1">
      <alignment horizontal="center"/>
    </xf>
    <xf numFmtId="0" fontId="0" fillId="48" borderId="0" xfId="0" applyFill="1" applyAlignment="1">
      <alignment horizontal="center"/>
    </xf>
    <xf numFmtId="0" fontId="0" fillId="45" borderId="0" xfId="0" applyFill="1" applyAlignment="1">
      <alignment horizontal="center"/>
    </xf>
    <xf numFmtId="0" fontId="0" fillId="44" borderId="0" xfId="0" applyFill="1" applyAlignment="1">
      <alignment horizontal="center"/>
    </xf>
    <xf numFmtId="0" fontId="0" fillId="40" borderId="0" xfId="0" applyFill="1" applyAlignment="1">
      <alignment horizontal="center"/>
    </xf>
    <xf numFmtId="0" fontId="0" fillId="46" borderId="0" xfId="0" applyFill="1" applyAlignment="1">
      <alignment horizontal="center"/>
    </xf>
    <xf numFmtId="0" fontId="0" fillId="47" borderId="0" xfId="0" applyFill="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C7CE"/>
      <color rgb="FFC6EFCE"/>
      <color rgb="FF21378F"/>
      <color rgb="FFF7FD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76B1-7738-4982-B4F3-C0BFB6CBBA59}">
  <sheetPr>
    <tabColor rgb="FFFFC000"/>
  </sheetPr>
  <dimension ref="A1:AF57"/>
  <sheetViews>
    <sheetView tabSelected="1" zoomScale="80" zoomScaleNormal="80" workbookViewId="0">
      <pane xSplit="1" ySplit="4" topLeftCell="R5" activePane="bottomRight" state="frozen"/>
      <selection pane="topRight" activeCell="AB5" sqref="AB5"/>
      <selection pane="bottomLeft" activeCell="AB5" sqref="AB5"/>
      <selection pane="bottomRight" activeCell="V51" sqref="V51"/>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5" width="14.42578125" style="13" customWidth="1"/>
    <col min="16" max="16" width="14.42578125" style="83" customWidth="1"/>
    <col min="17" max="19" width="14.42578125" style="13" customWidth="1"/>
    <col min="20" max="20" width="14.42578125" style="83" customWidth="1"/>
    <col min="21" max="23" width="14.42578125" style="13" customWidth="1"/>
    <col min="24"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16384" width="9.28515625" style="13"/>
  </cols>
  <sheetData>
    <row r="1" spans="1:32" ht="59.25" customHeight="1" x14ac:dyDescent="0.2">
      <c r="A1" s="12" t="s">
        <v>0</v>
      </c>
      <c r="B1" s="127" t="s">
        <v>1</v>
      </c>
      <c r="C1" s="128"/>
      <c r="D1" s="128"/>
      <c r="E1" s="128"/>
      <c r="F1" s="129" t="s">
        <v>2</v>
      </c>
      <c r="G1" s="130"/>
      <c r="H1" s="130"/>
      <c r="I1" s="130"/>
      <c r="J1" s="131" t="s">
        <v>3</v>
      </c>
      <c r="K1" s="132"/>
      <c r="L1" s="132"/>
      <c r="M1" s="132"/>
      <c r="N1" s="133" t="s">
        <v>4</v>
      </c>
      <c r="O1" s="134"/>
      <c r="P1" s="134"/>
      <c r="Q1" s="134"/>
      <c r="R1" s="135" t="s">
        <v>5</v>
      </c>
      <c r="S1" s="136"/>
      <c r="T1" s="136"/>
      <c r="U1" s="136"/>
      <c r="V1" s="114" t="s">
        <v>6</v>
      </c>
      <c r="W1" s="115"/>
      <c r="X1" s="115"/>
      <c r="Y1" s="115"/>
      <c r="Z1" s="139" t="s">
        <v>7</v>
      </c>
      <c r="AA1" s="140"/>
      <c r="AB1" s="140"/>
      <c r="AC1" s="141"/>
      <c r="AE1" s="14" t="s">
        <v>89</v>
      </c>
      <c r="AF1" s="15" t="s">
        <v>90</v>
      </c>
    </row>
    <row r="2" spans="1:32" s="17" customFormat="1" ht="135.6" customHeight="1" x14ac:dyDescent="0.2">
      <c r="A2" s="16" t="s">
        <v>10</v>
      </c>
      <c r="B2" s="124" t="s">
        <v>11</v>
      </c>
      <c r="C2" s="125"/>
      <c r="D2" s="125"/>
      <c r="E2" s="125"/>
      <c r="F2" s="124" t="s">
        <v>12</v>
      </c>
      <c r="G2" s="125"/>
      <c r="H2" s="125"/>
      <c r="I2" s="125"/>
      <c r="J2" s="124" t="s">
        <v>13</v>
      </c>
      <c r="K2" s="125"/>
      <c r="L2" s="125"/>
      <c r="M2" s="125"/>
      <c r="N2" s="124" t="s">
        <v>14</v>
      </c>
      <c r="O2" s="125"/>
      <c r="P2" s="125"/>
      <c r="Q2" s="125"/>
      <c r="R2" s="124" t="s">
        <v>15</v>
      </c>
      <c r="S2" s="125"/>
      <c r="T2" s="125"/>
      <c r="U2" s="125"/>
      <c r="V2" s="124" t="s">
        <v>16</v>
      </c>
      <c r="W2" s="125"/>
      <c r="X2" s="125"/>
      <c r="Y2" s="125"/>
      <c r="Z2" s="142" t="s">
        <v>17</v>
      </c>
      <c r="AA2" s="143"/>
      <c r="AB2" s="143"/>
      <c r="AC2" s="144"/>
      <c r="AE2" s="118" t="s">
        <v>18</v>
      </c>
      <c r="AF2" s="137" t="s">
        <v>91</v>
      </c>
    </row>
    <row r="3" spans="1:32" s="17" customFormat="1" ht="51" customHeight="1" x14ac:dyDescent="0.2">
      <c r="A3" s="16"/>
      <c r="B3" s="112" t="s">
        <v>92</v>
      </c>
      <c r="C3" s="113"/>
      <c r="D3" s="113"/>
      <c r="E3" s="18" t="s">
        <v>21</v>
      </c>
      <c r="F3" s="113" t="s">
        <v>93</v>
      </c>
      <c r="G3" s="113"/>
      <c r="H3" s="113"/>
      <c r="I3" s="18" t="s">
        <v>23</v>
      </c>
      <c r="J3" s="112" t="s">
        <v>94</v>
      </c>
      <c r="K3" s="113"/>
      <c r="L3" s="113"/>
      <c r="M3" s="18" t="s">
        <v>25</v>
      </c>
      <c r="N3" s="112" t="s">
        <v>95</v>
      </c>
      <c r="O3" s="113"/>
      <c r="P3" s="113"/>
      <c r="Q3" s="19" t="s">
        <v>27</v>
      </c>
      <c r="R3" s="112" t="s">
        <v>96</v>
      </c>
      <c r="S3" s="113"/>
      <c r="T3" s="113"/>
      <c r="U3" s="20" t="s">
        <v>29</v>
      </c>
      <c r="V3" s="112" t="s">
        <v>97</v>
      </c>
      <c r="W3" s="113"/>
      <c r="X3" s="113"/>
      <c r="Y3" s="20" t="s">
        <v>31</v>
      </c>
      <c r="Z3" s="116" t="s">
        <v>98</v>
      </c>
      <c r="AA3" s="117"/>
      <c r="AB3" s="117"/>
      <c r="AC3" s="79" t="s">
        <v>33</v>
      </c>
      <c r="AE3" s="118"/>
      <c r="AF3" s="137"/>
    </row>
    <row r="4" spans="1:32" s="26" customFormat="1" ht="60.75" customHeight="1" thickBot="1" x14ac:dyDescent="0.3">
      <c r="A4" s="21" t="s">
        <v>34</v>
      </c>
      <c r="B4" s="22" t="s">
        <v>99</v>
      </c>
      <c r="C4" s="11" t="s">
        <v>36</v>
      </c>
      <c r="D4" s="80" t="s">
        <v>100</v>
      </c>
      <c r="E4" s="23" t="s">
        <v>101</v>
      </c>
      <c r="F4" s="11" t="s">
        <v>102</v>
      </c>
      <c r="G4" s="11" t="s">
        <v>40</v>
      </c>
      <c r="H4" s="80" t="s">
        <v>103</v>
      </c>
      <c r="I4" s="23" t="s">
        <v>101</v>
      </c>
      <c r="J4" s="22" t="s">
        <v>104</v>
      </c>
      <c r="K4" s="11" t="s">
        <v>36</v>
      </c>
      <c r="L4" s="80" t="s">
        <v>100</v>
      </c>
      <c r="M4" s="23" t="s">
        <v>101</v>
      </c>
      <c r="N4" s="22" t="s">
        <v>104</v>
      </c>
      <c r="O4" s="11" t="s">
        <v>36</v>
      </c>
      <c r="P4" s="80" t="s">
        <v>100</v>
      </c>
      <c r="Q4" s="23" t="s">
        <v>101</v>
      </c>
      <c r="R4" s="22" t="s">
        <v>104</v>
      </c>
      <c r="S4" s="11" t="s">
        <v>36</v>
      </c>
      <c r="T4" s="80" t="s">
        <v>100</v>
      </c>
      <c r="U4" s="23" t="s">
        <v>101</v>
      </c>
      <c r="V4" s="22" t="s">
        <v>104</v>
      </c>
      <c r="W4" s="11" t="s">
        <v>36</v>
      </c>
      <c r="X4" s="80" t="s">
        <v>100</v>
      </c>
      <c r="Y4" s="25" t="s">
        <v>101</v>
      </c>
      <c r="Z4" s="22" t="s">
        <v>104</v>
      </c>
      <c r="AA4" s="11" t="s">
        <v>36</v>
      </c>
      <c r="AB4" s="80" t="s">
        <v>100</v>
      </c>
      <c r="AC4" s="23" t="s">
        <v>101</v>
      </c>
      <c r="AE4" s="119"/>
      <c r="AF4" s="138"/>
    </row>
    <row r="5" spans="1:32" ht="15.75" x14ac:dyDescent="0.25">
      <c r="A5" s="27" t="s">
        <v>42</v>
      </c>
      <c r="B5" s="31">
        <v>17324</v>
      </c>
      <c r="C5" s="29">
        <v>19266</v>
      </c>
      <c r="D5" s="84">
        <f>(C5-B5)/B5</f>
        <v>0.11209882244285384</v>
      </c>
      <c r="E5" s="30" t="str">
        <f t="shared" ref="E5:E50" si="0">IF(D5&gt;H5, "Progress", "No Progress")</f>
        <v>Progress</v>
      </c>
      <c r="F5" s="29">
        <v>7708</v>
      </c>
      <c r="G5" s="29">
        <v>7472</v>
      </c>
      <c r="H5" s="84">
        <f>(G5-F5)/F5</f>
        <v>-3.0617540217955371E-2</v>
      </c>
      <c r="I5" s="30" t="str">
        <f>IF(H5&lt;0, "Progress", "No Progress")</f>
        <v>Progress</v>
      </c>
      <c r="J5" s="31">
        <v>8415</v>
      </c>
      <c r="K5" s="34">
        <v>7203</v>
      </c>
      <c r="L5" s="86">
        <f>(K5-J5)/J5</f>
        <v>-0.14402852049910875</v>
      </c>
      <c r="M5" s="33" t="str">
        <f t="shared" ref="M5:M50" si="1">IF(L5&gt;H5, "Progress", "No Progress")</f>
        <v>No Progress</v>
      </c>
      <c r="N5" s="31">
        <v>3591</v>
      </c>
      <c r="O5" s="35">
        <v>3566</v>
      </c>
      <c r="P5" s="84">
        <f>(O5-N5)/N5</f>
        <v>-6.9618490671122246E-3</v>
      </c>
      <c r="Q5" s="30" t="str">
        <f>IF(P5&gt;0, "Progress", "No Progress")</f>
        <v>No Progress</v>
      </c>
      <c r="R5" s="13">
        <v>138</v>
      </c>
      <c r="S5" s="36">
        <v>176</v>
      </c>
      <c r="T5" s="84">
        <f>(S5-R5)/R5</f>
        <v>0.27536231884057971</v>
      </c>
      <c r="U5" s="33" t="str">
        <f t="shared" ref="U5:U49" si="2">IF(T5&lt;0, "Progress", "No Progress")</f>
        <v>No Progress</v>
      </c>
      <c r="V5" s="111">
        <v>0.13900000000000001</v>
      </c>
      <c r="W5" s="96">
        <v>9.9000000000000005E-2</v>
      </c>
      <c r="X5" s="97">
        <f t="shared" ref="X5:X32" si="3">(W5-V5)</f>
        <v>-4.0000000000000008E-2</v>
      </c>
      <c r="Y5" s="98" t="str">
        <f>IF(X5&lt;0, "Progress", "No Progress")</f>
        <v>Progress</v>
      </c>
      <c r="Z5" s="38">
        <v>1670</v>
      </c>
      <c r="AA5" s="39">
        <v>2753</v>
      </c>
      <c r="AB5" s="84">
        <f t="shared" ref="AB5:AB50" si="4">(AA5-Z5)/Z5</f>
        <v>0.64850299401197609</v>
      </c>
      <c r="AC5" s="30" t="str">
        <f>IF(AB5="Progress","Progress",IF(AB5="No Progress","No Progress",IF(AB5&gt;0, "Progress", "No Progress")))</f>
        <v>Progress</v>
      </c>
      <c r="AE5" s="40">
        <f t="shared" ref="AE5:AE50" si="5">SUM(COUNTIF($E5,"Progress"),COUNTIF($I5,"Progress"),COUNTIF($M5,"Progress"),COUNTIF($Q5,"Progress"),COUNTIF($U5,"Progress"),COUNTIF($Y5,"Progress"),COUNTIF($AC5,"Progress"))</f>
        <v>4</v>
      </c>
      <c r="AF5" s="41" t="str">
        <f t="shared" ref="AF5:AF49" si="6">IF(AE5&gt;=2,"Yes","No")</f>
        <v>Yes</v>
      </c>
    </row>
    <row r="6" spans="1:32" ht="15.75" x14ac:dyDescent="0.25">
      <c r="A6" s="27" t="s">
        <v>43</v>
      </c>
      <c r="B6" s="31">
        <v>17064</v>
      </c>
      <c r="C6" s="29">
        <v>21202</v>
      </c>
      <c r="D6" s="84">
        <f t="shared" ref="D6:D48" si="7">(C6-B6)/B6</f>
        <v>0.24249882794186592</v>
      </c>
      <c r="E6" s="30" t="str">
        <f t="shared" si="0"/>
        <v>Progress</v>
      </c>
      <c r="F6" s="29">
        <v>4397</v>
      </c>
      <c r="G6" s="29">
        <v>4354</v>
      </c>
      <c r="H6" s="84">
        <f>(G6-F6)/F6</f>
        <v>-9.7793950420741408E-3</v>
      </c>
      <c r="I6" s="30" t="str">
        <f t="shared" ref="I6:I49" si="8">IF(H6&lt;0, "Progress", "No Progress")</f>
        <v>Progress</v>
      </c>
      <c r="J6" s="31">
        <v>8709</v>
      </c>
      <c r="K6" s="34">
        <v>9398</v>
      </c>
      <c r="L6" s="86">
        <f t="shared" ref="L6:L49" si="9">(K6-J6)/J6</f>
        <v>7.9113560684349521E-2</v>
      </c>
      <c r="M6" s="33" t="str">
        <f t="shared" si="1"/>
        <v>Progress</v>
      </c>
      <c r="N6" s="31">
        <v>4545</v>
      </c>
      <c r="O6" s="35">
        <v>3818</v>
      </c>
      <c r="P6" s="84">
        <f t="shared" ref="P6:P49" si="10">(O6-N6)/N6</f>
        <v>-0.15995599559955995</v>
      </c>
      <c r="Q6" s="30" t="str">
        <f t="shared" ref="Q6:Q49" si="11">IF(P6&gt;0, "Progress", "No Progress")</f>
        <v>No Progress</v>
      </c>
      <c r="R6" s="13">
        <v>186</v>
      </c>
      <c r="S6" s="36">
        <v>169</v>
      </c>
      <c r="T6" s="84">
        <f t="shared" ref="T6:T49" si="12">(S6-R6)/R6</f>
        <v>-9.1397849462365593E-2</v>
      </c>
      <c r="U6" s="33" t="str">
        <f>IF(T6&lt;0, "Progress", "No Progress")</f>
        <v>Progress</v>
      </c>
      <c r="V6" s="111">
        <v>0.13600000000000001</v>
      </c>
      <c r="W6" s="99">
        <v>9.8000000000000004E-2</v>
      </c>
      <c r="X6" s="84">
        <f t="shared" si="3"/>
        <v>-3.8000000000000006E-2</v>
      </c>
      <c r="Y6" s="100" t="str">
        <f t="shared" ref="Y6:Y49" si="13">IF(X6&lt;0, "Progress", "No Progress")</f>
        <v>Progress</v>
      </c>
      <c r="Z6" s="38">
        <v>187</v>
      </c>
      <c r="AA6" s="39">
        <v>1908</v>
      </c>
      <c r="AB6" s="84">
        <f t="shared" si="4"/>
        <v>9.2032085561497325</v>
      </c>
      <c r="AC6" s="30" t="str">
        <f t="shared" ref="AC6:AC49" si="14">IF(AB6="Progress","Progress",IF(AB6="No Progress","No Progress",IF(AB6&gt;0, "Progress", "No Progress")))</f>
        <v>Progress</v>
      </c>
      <c r="AE6" s="40">
        <f t="shared" si="5"/>
        <v>6</v>
      </c>
      <c r="AF6" s="41" t="str">
        <f t="shared" si="6"/>
        <v>Yes</v>
      </c>
    </row>
    <row r="7" spans="1:32" ht="15.75" x14ac:dyDescent="0.25">
      <c r="A7" s="27" t="s">
        <v>44</v>
      </c>
      <c r="B7" s="31">
        <v>14110</v>
      </c>
      <c r="C7" s="29">
        <v>17512</v>
      </c>
      <c r="D7" s="84">
        <f t="shared" si="7"/>
        <v>0.24110559886605246</v>
      </c>
      <c r="E7" s="30" t="str">
        <f t="shared" si="0"/>
        <v>Progress</v>
      </c>
      <c r="F7" s="29">
        <v>7135</v>
      </c>
      <c r="G7" s="29">
        <v>6343</v>
      </c>
      <c r="H7" s="84">
        <f t="shared" ref="H7:H49" si="15">(G7-F7)/F7</f>
        <v>-0.1110021023125438</v>
      </c>
      <c r="I7" s="30" t="str">
        <f t="shared" si="8"/>
        <v>Progress</v>
      </c>
      <c r="J7" s="31">
        <v>6699</v>
      </c>
      <c r="K7" s="34">
        <v>6826</v>
      </c>
      <c r="L7" s="86">
        <f t="shared" si="9"/>
        <v>1.8958053440812063E-2</v>
      </c>
      <c r="M7" s="33" t="str">
        <f t="shared" si="1"/>
        <v>Progress</v>
      </c>
      <c r="N7" s="31">
        <v>2382</v>
      </c>
      <c r="O7" s="35">
        <v>3052</v>
      </c>
      <c r="P7" s="84">
        <f t="shared" si="10"/>
        <v>0.28127623845507976</v>
      </c>
      <c r="Q7" s="30" t="str">
        <f t="shared" si="11"/>
        <v>Progress</v>
      </c>
      <c r="R7" s="13">
        <v>141</v>
      </c>
      <c r="S7" s="36">
        <v>162</v>
      </c>
      <c r="T7" s="84">
        <f t="shared" si="12"/>
        <v>0.14893617021276595</v>
      </c>
      <c r="U7" s="33" t="str">
        <f t="shared" si="2"/>
        <v>No Progress</v>
      </c>
      <c r="V7" s="111">
        <v>0.13300000000000001</v>
      </c>
      <c r="W7" s="99">
        <v>0.114</v>
      </c>
      <c r="X7" s="84">
        <f t="shared" si="3"/>
        <v>-1.9000000000000003E-2</v>
      </c>
      <c r="Y7" s="100" t="str">
        <f t="shared" si="13"/>
        <v>Progress</v>
      </c>
      <c r="Z7" s="38">
        <v>273</v>
      </c>
      <c r="AA7" s="39">
        <v>283</v>
      </c>
      <c r="AB7" s="84">
        <f t="shared" si="4"/>
        <v>3.6630036630036632E-2</v>
      </c>
      <c r="AC7" s="30" t="str">
        <f t="shared" si="14"/>
        <v>Progress</v>
      </c>
      <c r="AE7" s="40">
        <f t="shared" si="5"/>
        <v>6</v>
      </c>
      <c r="AF7" s="41" t="str">
        <f t="shared" si="6"/>
        <v>Yes</v>
      </c>
    </row>
    <row r="8" spans="1:32" ht="15.75" x14ac:dyDescent="0.25">
      <c r="A8" s="27" t="s">
        <v>45</v>
      </c>
      <c r="B8" s="31">
        <v>14190</v>
      </c>
      <c r="C8" s="29">
        <v>25516</v>
      </c>
      <c r="D8" s="84">
        <f t="shared" si="7"/>
        <v>0.79816772374911915</v>
      </c>
      <c r="E8" s="30" t="str">
        <f t="shared" si="0"/>
        <v>Progress</v>
      </c>
      <c r="F8" s="29">
        <v>6664</v>
      </c>
      <c r="G8" s="29">
        <v>3944</v>
      </c>
      <c r="H8" s="84">
        <f t="shared" si="15"/>
        <v>-0.40816326530612246</v>
      </c>
      <c r="I8" s="30" t="str">
        <f t="shared" si="8"/>
        <v>Progress</v>
      </c>
      <c r="J8" s="31">
        <v>7634</v>
      </c>
      <c r="K8" s="34">
        <v>13084</v>
      </c>
      <c r="L8" s="86">
        <f t="shared" si="9"/>
        <v>0.71391144878176582</v>
      </c>
      <c r="M8" s="33" t="str">
        <f t="shared" si="1"/>
        <v>Progress</v>
      </c>
      <c r="N8" s="31">
        <v>2796</v>
      </c>
      <c r="O8" s="35">
        <v>3329</v>
      </c>
      <c r="P8" s="84">
        <f t="shared" si="10"/>
        <v>0.19062947067238914</v>
      </c>
      <c r="Q8" s="30" t="str">
        <f t="shared" si="11"/>
        <v>Progress</v>
      </c>
      <c r="R8" s="13">
        <v>150</v>
      </c>
      <c r="S8" s="36">
        <v>109</v>
      </c>
      <c r="T8" s="84">
        <f t="shared" si="12"/>
        <v>-0.27333333333333332</v>
      </c>
      <c r="U8" s="33" t="str">
        <f t="shared" si="2"/>
        <v>Progress</v>
      </c>
      <c r="V8" s="111">
        <v>0.11</v>
      </c>
      <c r="W8" s="99">
        <v>8.3000000000000004E-2</v>
      </c>
      <c r="X8" s="84">
        <f t="shared" si="3"/>
        <v>-2.6999999999999996E-2</v>
      </c>
      <c r="Y8" s="100" t="str">
        <f t="shared" si="13"/>
        <v>Progress</v>
      </c>
      <c r="Z8" s="38">
        <v>597</v>
      </c>
      <c r="AA8" s="39">
        <v>2333</v>
      </c>
      <c r="AB8" s="84">
        <f t="shared" si="4"/>
        <v>2.9078726968174204</v>
      </c>
      <c r="AC8" s="30" t="str">
        <f t="shared" si="14"/>
        <v>Progress</v>
      </c>
      <c r="AE8" s="40">
        <f t="shared" si="5"/>
        <v>7</v>
      </c>
      <c r="AF8" s="41" t="str">
        <f t="shared" si="6"/>
        <v>Yes</v>
      </c>
    </row>
    <row r="9" spans="1:32" ht="15.75" x14ac:dyDescent="0.25">
      <c r="A9" s="27" t="s">
        <v>46</v>
      </c>
      <c r="B9" s="31">
        <v>5826</v>
      </c>
      <c r="C9" s="29">
        <v>6006</v>
      </c>
      <c r="D9" s="84">
        <f t="shared" si="7"/>
        <v>3.0895983522142123E-2</v>
      </c>
      <c r="E9" s="30" t="str">
        <f t="shared" si="0"/>
        <v>Progress</v>
      </c>
      <c r="F9" s="29">
        <v>2088</v>
      </c>
      <c r="G9" s="29">
        <v>1123</v>
      </c>
      <c r="H9" s="84">
        <f t="shared" si="15"/>
        <v>-0.46216475095785442</v>
      </c>
      <c r="I9" s="30" t="str">
        <f t="shared" si="8"/>
        <v>Progress</v>
      </c>
      <c r="J9" s="31">
        <v>2106</v>
      </c>
      <c r="K9" s="34">
        <v>2000</v>
      </c>
      <c r="L9" s="86">
        <f t="shared" si="9"/>
        <v>-5.0332383665716997E-2</v>
      </c>
      <c r="M9" s="33" t="str">
        <f t="shared" si="1"/>
        <v>Progress</v>
      </c>
      <c r="N9" s="31">
        <v>1053</v>
      </c>
      <c r="O9" s="35">
        <v>1007</v>
      </c>
      <c r="P9" s="84">
        <f t="shared" si="10"/>
        <v>-4.3684710351377019E-2</v>
      </c>
      <c r="Q9" s="30" t="str">
        <f t="shared" si="11"/>
        <v>No Progress</v>
      </c>
      <c r="R9" s="13">
        <v>158</v>
      </c>
      <c r="S9" s="36">
        <v>199</v>
      </c>
      <c r="T9" s="84">
        <f t="shared" si="12"/>
        <v>0.25949367088607594</v>
      </c>
      <c r="U9" s="33" t="str">
        <f t="shared" si="2"/>
        <v>No Progress</v>
      </c>
      <c r="V9" s="111">
        <v>7.5999999999999998E-2</v>
      </c>
      <c r="W9" s="99">
        <v>6.6000000000000003E-2</v>
      </c>
      <c r="X9" s="84">
        <f t="shared" si="3"/>
        <v>-9.999999999999995E-3</v>
      </c>
      <c r="Y9" s="100" t="str">
        <f t="shared" si="13"/>
        <v>Progress</v>
      </c>
      <c r="Z9" s="38">
        <v>416</v>
      </c>
      <c r="AA9" s="39">
        <v>692</v>
      </c>
      <c r="AB9" s="84">
        <f t="shared" si="4"/>
        <v>0.66346153846153844</v>
      </c>
      <c r="AC9" s="30" t="str">
        <f t="shared" si="14"/>
        <v>Progress</v>
      </c>
      <c r="AE9" s="40">
        <f t="shared" si="5"/>
        <v>5</v>
      </c>
      <c r="AF9" s="41" t="str">
        <f t="shared" si="6"/>
        <v>Yes</v>
      </c>
    </row>
    <row r="10" spans="1:32" ht="15.75" x14ac:dyDescent="0.25">
      <c r="A10" s="27" t="s">
        <v>47</v>
      </c>
      <c r="B10" s="31">
        <v>6526</v>
      </c>
      <c r="C10" s="29">
        <v>7871</v>
      </c>
      <c r="D10" s="84">
        <f t="shared" si="7"/>
        <v>0.20609868219429972</v>
      </c>
      <c r="E10" s="30" t="str">
        <f t="shared" si="0"/>
        <v>Progress</v>
      </c>
      <c r="F10" s="29">
        <v>2329</v>
      </c>
      <c r="G10" s="29">
        <v>1278</v>
      </c>
      <c r="H10" s="84">
        <f t="shared" si="15"/>
        <v>-0.45126663804207817</v>
      </c>
      <c r="I10" s="30" t="str">
        <f t="shared" si="8"/>
        <v>Progress</v>
      </c>
      <c r="J10" s="31">
        <v>3200</v>
      </c>
      <c r="K10" s="34">
        <v>3495</v>
      </c>
      <c r="L10" s="86">
        <f t="shared" si="9"/>
        <v>9.2187500000000006E-2</v>
      </c>
      <c r="M10" s="33" t="str">
        <f t="shared" si="1"/>
        <v>Progress</v>
      </c>
      <c r="N10" s="31">
        <v>1256</v>
      </c>
      <c r="O10" s="35">
        <v>1448</v>
      </c>
      <c r="P10" s="84">
        <f t="shared" si="10"/>
        <v>0.15286624203821655</v>
      </c>
      <c r="Q10" s="30" t="str">
        <f t="shared" si="11"/>
        <v>Progress</v>
      </c>
      <c r="R10" s="13">
        <v>121</v>
      </c>
      <c r="S10" s="36">
        <v>129</v>
      </c>
      <c r="T10" s="84">
        <f t="shared" si="12"/>
        <v>6.6115702479338845E-2</v>
      </c>
      <c r="U10" s="33" t="str">
        <f t="shared" si="2"/>
        <v>No Progress</v>
      </c>
      <c r="V10" s="111">
        <v>6.8000000000000005E-2</v>
      </c>
      <c r="W10" s="99">
        <v>0.14599999999999999</v>
      </c>
      <c r="X10" s="84">
        <f t="shared" si="3"/>
        <v>7.7999999999999986E-2</v>
      </c>
      <c r="Y10" s="100" t="str">
        <f t="shared" si="13"/>
        <v>No Progress</v>
      </c>
      <c r="Z10" s="38">
        <v>1558</v>
      </c>
      <c r="AA10" s="39">
        <v>1426</v>
      </c>
      <c r="AB10" s="84">
        <f t="shared" si="4"/>
        <v>-8.4724005134788186E-2</v>
      </c>
      <c r="AC10" s="30" t="str">
        <f t="shared" si="14"/>
        <v>No Progress</v>
      </c>
      <c r="AE10" s="40">
        <f t="shared" si="5"/>
        <v>4</v>
      </c>
      <c r="AF10" s="41" t="str">
        <f t="shared" si="6"/>
        <v>Yes</v>
      </c>
    </row>
    <row r="11" spans="1:32" ht="15.75" x14ac:dyDescent="0.25">
      <c r="A11" s="27" t="s">
        <v>48</v>
      </c>
      <c r="B11" s="31">
        <v>4921</v>
      </c>
      <c r="C11" s="29">
        <v>6320</v>
      </c>
      <c r="D11" s="84">
        <f t="shared" si="7"/>
        <v>0.28429181060760006</v>
      </c>
      <c r="E11" s="30" t="str">
        <f t="shared" si="0"/>
        <v>No Progress</v>
      </c>
      <c r="F11" s="29">
        <v>1625</v>
      </c>
      <c r="G11" s="29">
        <v>2379</v>
      </c>
      <c r="H11" s="84">
        <f t="shared" si="15"/>
        <v>0.46400000000000002</v>
      </c>
      <c r="I11" s="30" t="str">
        <f t="shared" si="8"/>
        <v>No Progress</v>
      </c>
      <c r="J11" s="31">
        <v>1892</v>
      </c>
      <c r="K11" s="34">
        <v>1686</v>
      </c>
      <c r="L11" s="86">
        <f t="shared" si="9"/>
        <v>-0.10887949260042283</v>
      </c>
      <c r="M11" s="33" t="str">
        <f t="shared" si="1"/>
        <v>No Progress</v>
      </c>
      <c r="N11" s="31">
        <v>710</v>
      </c>
      <c r="O11" s="42">
        <v>1064</v>
      </c>
      <c r="P11" s="84">
        <f t="shared" si="10"/>
        <v>0.49859154929577465</v>
      </c>
      <c r="Q11" s="30" t="str">
        <f t="shared" si="11"/>
        <v>Progress</v>
      </c>
      <c r="R11" s="13">
        <v>148</v>
      </c>
      <c r="S11" s="36">
        <v>167</v>
      </c>
      <c r="T11" s="84">
        <f t="shared" si="12"/>
        <v>0.12837837837837837</v>
      </c>
      <c r="U11" s="33" t="str">
        <f t="shared" si="2"/>
        <v>No Progress</v>
      </c>
      <c r="V11" s="111">
        <v>0.08</v>
      </c>
      <c r="W11" s="99">
        <v>7.3999999999999996E-2</v>
      </c>
      <c r="X11" s="84">
        <f t="shared" si="3"/>
        <v>-6.0000000000000053E-3</v>
      </c>
      <c r="Y11" s="100" t="str">
        <f t="shared" si="13"/>
        <v>Progress</v>
      </c>
      <c r="Z11" s="38">
        <v>149</v>
      </c>
      <c r="AA11" s="39">
        <v>199</v>
      </c>
      <c r="AB11" s="84">
        <f t="shared" si="4"/>
        <v>0.33557046979865773</v>
      </c>
      <c r="AC11" s="30" t="str">
        <f t="shared" si="14"/>
        <v>Progress</v>
      </c>
      <c r="AE11" s="40">
        <f t="shared" si="5"/>
        <v>3</v>
      </c>
      <c r="AF11" s="41" t="str">
        <f t="shared" si="6"/>
        <v>Yes</v>
      </c>
    </row>
    <row r="12" spans="1:32" ht="15.75" x14ac:dyDescent="0.25">
      <c r="A12" s="27" t="s">
        <v>49</v>
      </c>
      <c r="B12" s="31">
        <v>2443</v>
      </c>
      <c r="C12" s="29">
        <v>2865</v>
      </c>
      <c r="D12" s="84">
        <f t="shared" si="7"/>
        <v>0.17273843634875152</v>
      </c>
      <c r="E12" s="30" t="str">
        <f t="shared" si="0"/>
        <v>Progress</v>
      </c>
      <c r="F12" s="29">
        <v>830</v>
      </c>
      <c r="G12" s="29">
        <v>788</v>
      </c>
      <c r="H12" s="84">
        <f t="shared" si="15"/>
        <v>-5.0602409638554217E-2</v>
      </c>
      <c r="I12" s="30" t="str">
        <f t="shared" si="8"/>
        <v>Progress</v>
      </c>
      <c r="J12" s="31">
        <v>936</v>
      </c>
      <c r="K12" s="34">
        <v>1012</v>
      </c>
      <c r="L12" s="86">
        <f t="shared" si="9"/>
        <v>8.11965811965812E-2</v>
      </c>
      <c r="M12" s="33" t="str">
        <f t="shared" si="1"/>
        <v>Progress</v>
      </c>
      <c r="N12" s="31">
        <v>494</v>
      </c>
      <c r="O12" s="42">
        <v>653</v>
      </c>
      <c r="P12" s="84">
        <f t="shared" si="10"/>
        <v>0.32186234817813764</v>
      </c>
      <c r="Q12" s="30" t="str">
        <f t="shared" si="11"/>
        <v>Progress</v>
      </c>
      <c r="R12" s="13">
        <v>121</v>
      </c>
      <c r="S12" s="36">
        <v>171</v>
      </c>
      <c r="T12" s="84">
        <f t="shared" si="12"/>
        <v>0.41322314049586778</v>
      </c>
      <c r="U12" s="33" t="str">
        <f t="shared" si="2"/>
        <v>No Progress</v>
      </c>
      <c r="V12" s="111">
        <v>5.7000000000000002E-2</v>
      </c>
      <c r="W12" s="99">
        <v>0.06</v>
      </c>
      <c r="X12" s="84">
        <f t="shared" si="3"/>
        <v>2.9999999999999957E-3</v>
      </c>
      <c r="Y12" s="100" t="str">
        <f t="shared" si="13"/>
        <v>No Progress</v>
      </c>
      <c r="Z12" s="38">
        <v>33</v>
      </c>
      <c r="AA12" s="39">
        <v>19</v>
      </c>
      <c r="AB12" s="84">
        <f t="shared" si="4"/>
        <v>-0.42424242424242425</v>
      </c>
      <c r="AC12" s="30" t="str">
        <f t="shared" si="14"/>
        <v>No Progress</v>
      </c>
      <c r="AE12" s="40">
        <f t="shared" si="5"/>
        <v>4</v>
      </c>
      <c r="AF12" s="41" t="str">
        <f t="shared" si="6"/>
        <v>Yes</v>
      </c>
    </row>
    <row r="13" spans="1:32" ht="15.75" x14ac:dyDescent="0.25">
      <c r="A13" s="27" t="s">
        <v>50</v>
      </c>
      <c r="B13" s="31">
        <v>2620</v>
      </c>
      <c r="C13" s="29">
        <v>2389</v>
      </c>
      <c r="D13" s="84">
        <f t="shared" si="7"/>
        <v>-8.8167938931297707E-2</v>
      </c>
      <c r="E13" s="30" t="str">
        <f t="shared" si="0"/>
        <v>Progress</v>
      </c>
      <c r="F13" s="29">
        <v>1774</v>
      </c>
      <c r="G13" s="29">
        <v>1122</v>
      </c>
      <c r="H13" s="84">
        <f t="shared" si="15"/>
        <v>-0.36753100338218714</v>
      </c>
      <c r="I13" s="30" t="str">
        <f t="shared" si="8"/>
        <v>Progress</v>
      </c>
      <c r="J13" s="31">
        <v>1175</v>
      </c>
      <c r="K13" s="34">
        <v>1018</v>
      </c>
      <c r="L13" s="86">
        <f t="shared" si="9"/>
        <v>-0.13361702127659575</v>
      </c>
      <c r="M13" s="33" t="str">
        <f t="shared" si="1"/>
        <v>Progress</v>
      </c>
      <c r="N13" s="31">
        <v>581</v>
      </c>
      <c r="O13" s="42">
        <v>623</v>
      </c>
      <c r="P13" s="84">
        <f t="shared" si="10"/>
        <v>7.2289156626506021E-2</v>
      </c>
      <c r="Q13" s="30" t="str">
        <f t="shared" si="11"/>
        <v>Progress</v>
      </c>
      <c r="R13" s="13">
        <v>182</v>
      </c>
      <c r="S13" s="36">
        <v>157</v>
      </c>
      <c r="T13" s="84">
        <f t="shared" si="12"/>
        <v>-0.13736263736263737</v>
      </c>
      <c r="U13" s="33" t="str">
        <f t="shared" si="2"/>
        <v>Progress</v>
      </c>
      <c r="V13" s="111">
        <v>0.104</v>
      </c>
      <c r="W13" s="99">
        <v>6.2E-2</v>
      </c>
      <c r="X13" s="84">
        <f t="shared" si="3"/>
        <v>-4.1999999999999996E-2</v>
      </c>
      <c r="Y13" s="100" t="str">
        <f t="shared" si="13"/>
        <v>Progress</v>
      </c>
      <c r="Z13" s="38">
        <v>2</v>
      </c>
      <c r="AA13" s="39">
        <v>86</v>
      </c>
      <c r="AB13" s="84">
        <f t="shared" si="4"/>
        <v>42</v>
      </c>
      <c r="AC13" s="30" t="str">
        <f t="shared" si="14"/>
        <v>Progress</v>
      </c>
      <c r="AE13" s="40">
        <f t="shared" si="5"/>
        <v>7</v>
      </c>
      <c r="AF13" s="41" t="str">
        <f t="shared" si="6"/>
        <v>Yes</v>
      </c>
    </row>
    <row r="14" spans="1:32" ht="15.75" x14ac:dyDescent="0.25">
      <c r="A14" s="27" t="s">
        <v>51</v>
      </c>
      <c r="B14" s="31">
        <v>1960</v>
      </c>
      <c r="C14" s="29">
        <v>1665</v>
      </c>
      <c r="D14" s="84">
        <f t="shared" si="7"/>
        <v>-0.15051020408163265</v>
      </c>
      <c r="E14" s="30" t="str">
        <f t="shared" si="0"/>
        <v>Progress</v>
      </c>
      <c r="F14" s="29">
        <v>560</v>
      </c>
      <c r="G14" s="29">
        <v>440</v>
      </c>
      <c r="H14" s="84">
        <f t="shared" si="15"/>
        <v>-0.21428571428571427</v>
      </c>
      <c r="I14" s="30" t="str">
        <f t="shared" si="8"/>
        <v>Progress</v>
      </c>
      <c r="J14" s="31">
        <v>879</v>
      </c>
      <c r="K14" s="34">
        <v>539</v>
      </c>
      <c r="L14" s="86">
        <f t="shared" si="9"/>
        <v>-0.38680318543799774</v>
      </c>
      <c r="M14" s="33" t="str">
        <f t="shared" si="1"/>
        <v>No Progress</v>
      </c>
      <c r="N14" s="31">
        <v>359</v>
      </c>
      <c r="O14" s="42">
        <v>199</v>
      </c>
      <c r="P14" s="84">
        <f t="shared" si="10"/>
        <v>-0.44568245125348188</v>
      </c>
      <c r="Q14" s="30" t="str">
        <f t="shared" si="11"/>
        <v>No Progress</v>
      </c>
      <c r="R14" s="13">
        <v>164</v>
      </c>
      <c r="S14" s="36">
        <v>164</v>
      </c>
      <c r="T14" s="84">
        <f t="shared" si="12"/>
        <v>0</v>
      </c>
      <c r="U14" s="33" t="str">
        <f t="shared" si="2"/>
        <v>No Progress</v>
      </c>
      <c r="V14" s="111">
        <v>8.7999999999999995E-2</v>
      </c>
      <c r="W14" s="99">
        <v>9.7000000000000003E-2</v>
      </c>
      <c r="X14" s="84">
        <f t="shared" si="3"/>
        <v>9.000000000000008E-3</v>
      </c>
      <c r="Y14" s="100" t="str">
        <f t="shared" si="13"/>
        <v>No Progress</v>
      </c>
      <c r="Z14" s="38">
        <v>21</v>
      </c>
      <c r="AA14" s="39">
        <v>0</v>
      </c>
      <c r="AB14" s="84">
        <f t="shared" si="4"/>
        <v>-1</v>
      </c>
      <c r="AC14" s="30" t="str">
        <f t="shared" si="14"/>
        <v>No Progress</v>
      </c>
      <c r="AE14" s="40">
        <f t="shared" si="5"/>
        <v>2</v>
      </c>
      <c r="AF14" s="41" t="str">
        <f t="shared" si="6"/>
        <v>Yes</v>
      </c>
    </row>
    <row r="15" spans="1:32" ht="15.75" x14ac:dyDescent="0.25">
      <c r="A15" s="27" t="s">
        <v>52</v>
      </c>
      <c r="B15" s="31">
        <v>6701</v>
      </c>
      <c r="C15" s="29">
        <v>6541</v>
      </c>
      <c r="D15" s="84">
        <f t="shared" si="7"/>
        <v>-2.3877033278615133E-2</v>
      </c>
      <c r="E15" s="30" t="str">
        <f t="shared" si="0"/>
        <v>No Progress</v>
      </c>
      <c r="F15" s="29">
        <v>946</v>
      </c>
      <c r="G15" s="29">
        <v>950</v>
      </c>
      <c r="H15" s="84">
        <f t="shared" si="15"/>
        <v>4.2283298097251587E-3</v>
      </c>
      <c r="I15" s="30" t="str">
        <f t="shared" si="8"/>
        <v>No Progress</v>
      </c>
      <c r="J15" s="31">
        <v>3454</v>
      </c>
      <c r="K15" s="34">
        <v>2986</v>
      </c>
      <c r="L15" s="86">
        <f t="shared" si="9"/>
        <v>-0.1354950781702374</v>
      </c>
      <c r="M15" s="33" t="str">
        <f t="shared" si="1"/>
        <v>No Progress</v>
      </c>
      <c r="N15" s="31">
        <v>536</v>
      </c>
      <c r="O15" s="42">
        <v>1169</v>
      </c>
      <c r="P15" s="84">
        <f t="shared" si="10"/>
        <v>1.1809701492537314</v>
      </c>
      <c r="Q15" s="30" t="str">
        <f t="shared" si="11"/>
        <v>Progress</v>
      </c>
      <c r="R15" s="13">
        <v>86</v>
      </c>
      <c r="S15" s="36">
        <v>124</v>
      </c>
      <c r="T15" s="84">
        <f t="shared" si="12"/>
        <v>0.44186046511627908</v>
      </c>
      <c r="U15" s="33" t="str">
        <f t="shared" si="2"/>
        <v>No Progress</v>
      </c>
      <c r="V15" s="111">
        <v>6.5000000000000002E-2</v>
      </c>
      <c r="W15" s="99">
        <v>5.8999999999999997E-2</v>
      </c>
      <c r="X15" s="84">
        <f t="shared" si="3"/>
        <v>-6.0000000000000053E-3</v>
      </c>
      <c r="Y15" s="100" t="str">
        <f t="shared" si="13"/>
        <v>Progress</v>
      </c>
      <c r="Z15" s="38">
        <v>37</v>
      </c>
      <c r="AA15" s="39">
        <v>210</v>
      </c>
      <c r="AB15" s="84">
        <f t="shared" si="4"/>
        <v>4.6756756756756754</v>
      </c>
      <c r="AC15" s="30" t="str">
        <f t="shared" si="14"/>
        <v>Progress</v>
      </c>
      <c r="AE15" s="40">
        <f t="shared" si="5"/>
        <v>3</v>
      </c>
      <c r="AF15" s="41" t="str">
        <f t="shared" si="6"/>
        <v>Yes</v>
      </c>
    </row>
    <row r="16" spans="1:32" ht="15.75" x14ac:dyDescent="0.25">
      <c r="A16" s="27" t="s">
        <v>53</v>
      </c>
      <c r="B16" s="31">
        <v>11278</v>
      </c>
      <c r="C16" s="29">
        <v>12687</v>
      </c>
      <c r="D16" s="84">
        <f t="shared" si="7"/>
        <v>0.12493349884731335</v>
      </c>
      <c r="E16" s="30" t="str">
        <f t="shared" si="0"/>
        <v>No Progress</v>
      </c>
      <c r="F16" s="29">
        <v>1355</v>
      </c>
      <c r="G16" s="29">
        <v>3469</v>
      </c>
      <c r="H16" s="84">
        <f t="shared" si="15"/>
        <v>1.5601476014760147</v>
      </c>
      <c r="I16" s="30" t="str">
        <f t="shared" si="8"/>
        <v>No Progress</v>
      </c>
      <c r="J16" s="31">
        <v>6597</v>
      </c>
      <c r="K16" s="34">
        <v>5684</v>
      </c>
      <c r="L16" s="86">
        <f t="shared" si="9"/>
        <v>-0.13839624071547674</v>
      </c>
      <c r="M16" s="33" t="str">
        <f t="shared" si="1"/>
        <v>No Progress</v>
      </c>
      <c r="N16" s="31">
        <v>1079</v>
      </c>
      <c r="O16" s="35">
        <v>1216</v>
      </c>
      <c r="P16" s="84">
        <f t="shared" si="10"/>
        <v>0.12696941612604262</v>
      </c>
      <c r="Q16" s="30" t="str">
        <f t="shared" si="11"/>
        <v>Progress</v>
      </c>
      <c r="R16" s="13">
        <v>74</v>
      </c>
      <c r="S16" s="36">
        <v>117</v>
      </c>
      <c r="T16" s="84">
        <f t="shared" si="12"/>
        <v>0.58108108108108103</v>
      </c>
      <c r="U16" s="33" t="str">
        <f t="shared" si="2"/>
        <v>No Progress</v>
      </c>
      <c r="V16" s="111">
        <v>0.17199999999999999</v>
      </c>
      <c r="W16" s="99">
        <v>0.14499999999999999</v>
      </c>
      <c r="X16" s="84">
        <f t="shared" si="3"/>
        <v>-2.6999999999999996E-2</v>
      </c>
      <c r="Y16" s="100" t="str">
        <f t="shared" si="13"/>
        <v>Progress</v>
      </c>
      <c r="Z16" s="38">
        <v>7</v>
      </c>
      <c r="AA16" s="39">
        <v>101</v>
      </c>
      <c r="AB16" s="84">
        <f t="shared" si="4"/>
        <v>13.428571428571429</v>
      </c>
      <c r="AC16" s="30" t="str">
        <f t="shared" si="14"/>
        <v>Progress</v>
      </c>
      <c r="AE16" s="40">
        <f t="shared" si="5"/>
        <v>3</v>
      </c>
      <c r="AF16" s="41" t="str">
        <f t="shared" si="6"/>
        <v>Yes</v>
      </c>
    </row>
    <row r="17" spans="1:32" ht="15.75" x14ac:dyDescent="0.25">
      <c r="A17" s="27" t="s">
        <v>54</v>
      </c>
      <c r="B17" s="31">
        <v>4390</v>
      </c>
      <c r="C17" s="29">
        <v>5360</v>
      </c>
      <c r="D17" s="84">
        <f t="shared" si="7"/>
        <v>0.22095671981776766</v>
      </c>
      <c r="E17" s="30" t="str">
        <f t="shared" si="0"/>
        <v>Progress</v>
      </c>
      <c r="F17" s="29">
        <v>1092</v>
      </c>
      <c r="G17" s="29">
        <v>1145</v>
      </c>
      <c r="H17" s="84">
        <f t="shared" si="15"/>
        <v>4.8534798534798536E-2</v>
      </c>
      <c r="I17" s="30" t="str">
        <f t="shared" si="8"/>
        <v>No Progress</v>
      </c>
      <c r="J17" s="31">
        <v>2086</v>
      </c>
      <c r="K17" s="34">
        <v>2421</v>
      </c>
      <c r="L17" s="86">
        <f t="shared" si="9"/>
        <v>0.16059443911792906</v>
      </c>
      <c r="M17" s="33" t="str">
        <f t="shared" si="1"/>
        <v>Progress</v>
      </c>
      <c r="N17" s="31">
        <v>1048</v>
      </c>
      <c r="O17" s="35">
        <v>1264</v>
      </c>
      <c r="P17" s="84">
        <f t="shared" si="10"/>
        <v>0.20610687022900764</v>
      </c>
      <c r="Q17" s="30" t="str">
        <f t="shared" si="11"/>
        <v>Progress</v>
      </c>
      <c r="R17" s="13">
        <v>151</v>
      </c>
      <c r="S17" s="36">
        <v>176</v>
      </c>
      <c r="T17" s="84">
        <f t="shared" si="12"/>
        <v>0.16556291390728478</v>
      </c>
      <c r="U17" s="33" t="str">
        <f t="shared" si="2"/>
        <v>No Progress</v>
      </c>
      <c r="V17" s="111">
        <v>0.16300000000000001</v>
      </c>
      <c r="W17" s="99">
        <v>9.9000000000000005E-2</v>
      </c>
      <c r="X17" s="84">
        <f t="shared" si="3"/>
        <v>-6.4000000000000001E-2</v>
      </c>
      <c r="Y17" s="100" t="str">
        <f t="shared" si="13"/>
        <v>Progress</v>
      </c>
      <c r="Z17" s="38">
        <v>217</v>
      </c>
      <c r="AA17" s="39">
        <v>709</v>
      </c>
      <c r="AB17" s="84">
        <f t="shared" si="4"/>
        <v>2.2672811059907834</v>
      </c>
      <c r="AC17" s="30" t="str">
        <f t="shared" si="14"/>
        <v>Progress</v>
      </c>
      <c r="AE17" s="40">
        <f t="shared" si="5"/>
        <v>5</v>
      </c>
      <c r="AF17" s="41" t="str">
        <f t="shared" si="6"/>
        <v>Yes</v>
      </c>
    </row>
    <row r="18" spans="1:32" ht="15.75" x14ac:dyDescent="0.25">
      <c r="A18" s="27" t="s">
        <v>55</v>
      </c>
      <c r="B18" s="31">
        <v>4700</v>
      </c>
      <c r="C18" s="29">
        <v>7512</v>
      </c>
      <c r="D18" s="84">
        <f t="shared" si="7"/>
        <v>0.59829787234042553</v>
      </c>
      <c r="E18" s="30" t="str">
        <f t="shared" si="0"/>
        <v>Progress</v>
      </c>
      <c r="F18" s="29">
        <v>823</v>
      </c>
      <c r="G18" s="29">
        <v>1135</v>
      </c>
      <c r="H18" s="84">
        <f t="shared" si="15"/>
        <v>0.37910085054678005</v>
      </c>
      <c r="I18" s="30" t="str">
        <f t="shared" si="8"/>
        <v>No Progress</v>
      </c>
      <c r="J18" s="31">
        <v>2696</v>
      </c>
      <c r="K18" s="34">
        <v>3062</v>
      </c>
      <c r="L18" s="86">
        <f t="shared" si="9"/>
        <v>0.1357566765578635</v>
      </c>
      <c r="M18" s="33" t="str">
        <f t="shared" si="1"/>
        <v>No Progress</v>
      </c>
      <c r="N18" s="31">
        <v>1268</v>
      </c>
      <c r="O18" s="35">
        <v>1989</v>
      </c>
      <c r="P18" s="84">
        <f t="shared" si="10"/>
        <v>0.56861198738170349</v>
      </c>
      <c r="Q18" s="30" t="str">
        <f t="shared" si="11"/>
        <v>Progress</v>
      </c>
      <c r="R18" s="13">
        <v>128</v>
      </c>
      <c r="S18" s="36">
        <v>99</v>
      </c>
      <c r="T18" s="84">
        <f t="shared" si="12"/>
        <v>-0.2265625</v>
      </c>
      <c r="U18" s="33" t="str">
        <f t="shared" si="2"/>
        <v>Progress</v>
      </c>
      <c r="V18" s="111">
        <v>8.5000000000000006E-2</v>
      </c>
      <c r="W18" s="99">
        <v>9.4E-2</v>
      </c>
      <c r="X18" s="84">
        <f t="shared" si="3"/>
        <v>8.9999999999999941E-3</v>
      </c>
      <c r="Y18" s="100" t="str">
        <f t="shared" si="13"/>
        <v>No Progress</v>
      </c>
      <c r="Z18" s="38">
        <v>278</v>
      </c>
      <c r="AA18" s="39">
        <v>1290</v>
      </c>
      <c r="AB18" s="84">
        <f t="shared" si="4"/>
        <v>3.6402877697841727</v>
      </c>
      <c r="AC18" s="30" t="str">
        <f t="shared" si="14"/>
        <v>Progress</v>
      </c>
      <c r="AE18" s="40">
        <f t="shared" si="5"/>
        <v>4</v>
      </c>
      <c r="AF18" s="41" t="str">
        <f t="shared" si="6"/>
        <v>Yes</v>
      </c>
    </row>
    <row r="19" spans="1:32" ht="15.75" x14ac:dyDescent="0.25">
      <c r="A19" s="27" t="s">
        <v>56</v>
      </c>
      <c r="B19" s="31">
        <v>10485</v>
      </c>
      <c r="C19" s="29">
        <v>13637</v>
      </c>
      <c r="D19" s="84">
        <f t="shared" si="7"/>
        <v>0.30061993323795899</v>
      </c>
      <c r="E19" s="30" t="str">
        <f t="shared" si="0"/>
        <v>No Progress</v>
      </c>
      <c r="F19" s="29">
        <v>2338</v>
      </c>
      <c r="G19" s="29">
        <v>3042</v>
      </c>
      <c r="H19" s="84">
        <f t="shared" si="15"/>
        <v>0.30111206159110349</v>
      </c>
      <c r="I19" s="30" t="str">
        <f t="shared" si="8"/>
        <v>No Progress</v>
      </c>
      <c r="J19" s="31">
        <v>4770</v>
      </c>
      <c r="K19" s="34">
        <v>5731</v>
      </c>
      <c r="L19" s="86">
        <f t="shared" si="9"/>
        <v>0.20146750524109014</v>
      </c>
      <c r="M19" s="33" t="str">
        <f t="shared" si="1"/>
        <v>No Progress</v>
      </c>
      <c r="N19" s="31">
        <v>1682</v>
      </c>
      <c r="O19" s="35">
        <v>3176</v>
      </c>
      <c r="P19" s="84">
        <f t="shared" si="10"/>
        <v>0.88822829964328176</v>
      </c>
      <c r="Q19" s="30" t="str">
        <f t="shared" si="11"/>
        <v>Progress</v>
      </c>
      <c r="R19" s="13">
        <v>121</v>
      </c>
      <c r="S19" s="36">
        <v>113</v>
      </c>
      <c r="T19" s="84">
        <f t="shared" si="12"/>
        <v>-6.6115702479338845E-2</v>
      </c>
      <c r="U19" s="33" t="str">
        <f t="shared" si="2"/>
        <v>Progress</v>
      </c>
      <c r="V19" s="111">
        <v>9.4E-2</v>
      </c>
      <c r="W19" s="99">
        <v>0.121</v>
      </c>
      <c r="X19" s="84">
        <f t="shared" si="3"/>
        <v>2.6999999999999996E-2</v>
      </c>
      <c r="Y19" s="100" t="str">
        <f t="shared" si="13"/>
        <v>No Progress</v>
      </c>
      <c r="Z19" s="38">
        <v>625</v>
      </c>
      <c r="AA19" s="39">
        <v>991</v>
      </c>
      <c r="AB19" s="84">
        <f t="shared" si="4"/>
        <v>0.58560000000000001</v>
      </c>
      <c r="AC19" s="30" t="str">
        <f t="shared" si="14"/>
        <v>Progress</v>
      </c>
      <c r="AE19" s="40">
        <f t="shared" si="5"/>
        <v>3</v>
      </c>
      <c r="AF19" s="41" t="str">
        <f t="shared" si="6"/>
        <v>Yes</v>
      </c>
    </row>
    <row r="20" spans="1:32" ht="15.75" x14ac:dyDescent="0.25">
      <c r="A20" s="27" t="s">
        <v>57</v>
      </c>
      <c r="B20" s="31">
        <v>3141</v>
      </c>
      <c r="C20" s="29">
        <v>3341</v>
      </c>
      <c r="D20" s="84">
        <f t="shared" si="7"/>
        <v>6.3673989175421844E-2</v>
      </c>
      <c r="E20" s="30" t="str">
        <f t="shared" si="0"/>
        <v>Progress</v>
      </c>
      <c r="F20" s="29">
        <v>408</v>
      </c>
      <c r="G20" s="29">
        <v>418</v>
      </c>
      <c r="H20" s="84">
        <f t="shared" si="15"/>
        <v>2.4509803921568627E-2</v>
      </c>
      <c r="I20" s="30" t="str">
        <f t="shared" si="8"/>
        <v>No Progress</v>
      </c>
      <c r="J20" s="31">
        <v>1152</v>
      </c>
      <c r="K20" s="34">
        <v>804</v>
      </c>
      <c r="L20" s="86">
        <f t="shared" si="9"/>
        <v>-0.30208333333333331</v>
      </c>
      <c r="M20" s="33" t="str">
        <f t="shared" si="1"/>
        <v>No Progress</v>
      </c>
      <c r="N20" s="31">
        <v>690</v>
      </c>
      <c r="O20" s="42">
        <v>465</v>
      </c>
      <c r="P20" s="84">
        <f t="shared" si="10"/>
        <v>-0.32608695652173914</v>
      </c>
      <c r="Q20" s="30" t="str">
        <f t="shared" si="11"/>
        <v>No Progress</v>
      </c>
      <c r="R20" s="13">
        <v>247</v>
      </c>
      <c r="S20" s="36">
        <v>177</v>
      </c>
      <c r="T20" s="84">
        <f t="shared" si="12"/>
        <v>-0.2834008097165992</v>
      </c>
      <c r="U20" s="33" t="str">
        <f t="shared" si="2"/>
        <v>Progress</v>
      </c>
      <c r="V20" s="111">
        <v>6.3E-2</v>
      </c>
      <c r="W20" s="99">
        <v>8.1000000000000003E-2</v>
      </c>
      <c r="X20" s="84">
        <f t="shared" si="3"/>
        <v>1.8000000000000002E-2</v>
      </c>
      <c r="Y20" s="100" t="str">
        <f t="shared" si="13"/>
        <v>No Progress</v>
      </c>
      <c r="Z20" s="38">
        <v>57</v>
      </c>
      <c r="AA20" s="39">
        <v>157</v>
      </c>
      <c r="AB20" s="84">
        <f t="shared" si="4"/>
        <v>1.7543859649122806</v>
      </c>
      <c r="AC20" s="30" t="str">
        <f t="shared" si="14"/>
        <v>Progress</v>
      </c>
      <c r="AE20" s="40">
        <f t="shared" si="5"/>
        <v>3</v>
      </c>
      <c r="AF20" s="41" t="str">
        <f t="shared" si="6"/>
        <v>Yes</v>
      </c>
    </row>
    <row r="21" spans="1:32" ht="15.75" x14ac:dyDescent="0.25">
      <c r="A21" s="27" t="s">
        <v>58</v>
      </c>
      <c r="B21" s="31">
        <v>3201</v>
      </c>
      <c r="C21" s="29">
        <v>4101</v>
      </c>
      <c r="D21" s="84">
        <f t="shared" si="7"/>
        <v>0.28116213683223995</v>
      </c>
      <c r="E21" s="30" t="str">
        <f t="shared" si="0"/>
        <v>Progress</v>
      </c>
      <c r="F21" s="29">
        <v>1096</v>
      </c>
      <c r="G21" s="29">
        <v>1401</v>
      </c>
      <c r="H21" s="84">
        <f t="shared" si="15"/>
        <v>0.27828467153284669</v>
      </c>
      <c r="I21" s="30" t="str">
        <f t="shared" si="8"/>
        <v>No Progress</v>
      </c>
      <c r="J21" s="31">
        <v>1579</v>
      </c>
      <c r="K21" s="34">
        <v>1462</v>
      </c>
      <c r="L21" s="86">
        <f t="shared" si="9"/>
        <v>-7.4097530082330595E-2</v>
      </c>
      <c r="M21" s="33" t="str">
        <f t="shared" si="1"/>
        <v>No Progress</v>
      </c>
      <c r="N21" s="31">
        <v>592</v>
      </c>
      <c r="O21" s="42">
        <v>741</v>
      </c>
      <c r="P21" s="84">
        <f t="shared" si="10"/>
        <v>0.2516891891891892</v>
      </c>
      <c r="Q21" s="30" t="str">
        <f t="shared" si="11"/>
        <v>Progress</v>
      </c>
      <c r="R21" s="13">
        <v>144</v>
      </c>
      <c r="S21" s="36">
        <v>148</v>
      </c>
      <c r="T21" s="84">
        <f t="shared" si="12"/>
        <v>2.7777777777777776E-2</v>
      </c>
      <c r="U21" s="33" t="str">
        <f t="shared" si="2"/>
        <v>No Progress</v>
      </c>
      <c r="V21" s="111">
        <v>5.5E-2</v>
      </c>
      <c r="W21" s="99">
        <v>3.5000000000000003E-2</v>
      </c>
      <c r="X21" s="84">
        <f t="shared" si="3"/>
        <v>-1.9999999999999997E-2</v>
      </c>
      <c r="Y21" s="100" t="str">
        <f t="shared" si="13"/>
        <v>Progress</v>
      </c>
      <c r="Z21" s="38">
        <v>169</v>
      </c>
      <c r="AA21" s="39">
        <v>99</v>
      </c>
      <c r="AB21" s="84">
        <f t="shared" si="4"/>
        <v>-0.41420118343195267</v>
      </c>
      <c r="AC21" s="30" t="str">
        <f t="shared" si="14"/>
        <v>No Progress</v>
      </c>
      <c r="AE21" s="40">
        <f t="shared" si="5"/>
        <v>3</v>
      </c>
      <c r="AF21" s="43" t="str">
        <f t="shared" si="6"/>
        <v>Yes</v>
      </c>
    </row>
    <row r="22" spans="1:32" ht="15.75" x14ac:dyDescent="0.25">
      <c r="A22" s="27" t="s">
        <v>59</v>
      </c>
      <c r="B22" s="31">
        <v>1102</v>
      </c>
      <c r="C22" s="29">
        <v>1152</v>
      </c>
      <c r="D22" s="84">
        <f t="shared" si="7"/>
        <v>4.5372050816696916E-2</v>
      </c>
      <c r="E22" s="30" t="str">
        <f t="shared" si="0"/>
        <v>Progress</v>
      </c>
      <c r="F22" s="29">
        <v>366</v>
      </c>
      <c r="G22" s="29">
        <v>175</v>
      </c>
      <c r="H22" s="84">
        <f t="shared" si="15"/>
        <v>-0.52185792349726778</v>
      </c>
      <c r="I22" s="30" t="str">
        <f t="shared" si="8"/>
        <v>Progress</v>
      </c>
      <c r="J22" s="31">
        <v>533</v>
      </c>
      <c r="K22" s="34">
        <v>477</v>
      </c>
      <c r="L22" s="86">
        <f t="shared" si="9"/>
        <v>-0.1050656660412758</v>
      </c>
      <c r="M22" s="33" t="str">
        <f t="shared" si="1"/>
        <v>Progress</v>
      </c>
      <c r="N22" s="31">
        <v>186</v>
      </c>
      <c r="O22" s="42">
        <v>324</v>
      </c>
      <c r="P22" s="84">
        <f t="shared" si="10"/>
        <v>0.74193548387096775</v>
      </c>
      <c r="Q22" s="30" t="str">
        <f t="shared" si="11"/>
        <v>Progress</v>
      </c>
      <c r="R22" s="13">
        <v>139</v>
      </c>
      <c r="S22" s="36">
        <v>165</v>
      </c>
      <c r="T22" s="84">
        <f t="shared" si="12"/>
        <v>0.18705035971223022</v>
      </c>
      <c r="U22" s="33" t="str">
        <f t="shared" si="2"/>
        <v>No Progress</v>
      </c>
      <c r="V22" s="111">
        <v>8.6999999999999994E-2</v>
      </c>
      <c r="W22" s="99">
        <v>7.8E-2</v>
      </c>
      <c r="X22" s="84">
        <f t="shared" si="3"/>
        <v>-8.9999999999999941E-3</v>
      </c>
      <c r="Y22" s="100" t="str">
        <f t="shared" si="13"/>
        <v>Progress</v>
      </c>
      <c r="Z22" s="38">
        <v>137</v>
      </c>
      <c r="AA22" s="39">
        <v>113</v>
      </c>
      <c r="AB22" s="84">
        <f t="shared" si="4"/>
        <v>-0.17518248175182483</v>
      </c>
      <c r="AC22" s="30" t="str">
        <f t="shared" si="14"/>
        <v>No Progress</v>
      </c>
      <c r="AE22" s="40">
        <f t="shared" si="5"/>
        <v>5</v>
      </c>
      <c r="AF22" s="41" t="str">
        <f t="shared" si="6"/>
        <v>Yes</v>
      </c>
    </row>
    <row r="23" spans="1:32" ht="15.75" x14ac:dyDescent="0.25">
      <c r="A23" s="27" t="s">
        <v>60</v>
      </c>
      <c r="B23" s="31">
        <v>3661</v>
      </c>
      <c r="C23" s="29">
        <v>4291</v>
      </c>
      <c r="D23" s="84">
        <f t="shared" si="7"/>
        <v>0.17208413001912046</v>
      </c>
      <c r="E23" s="30" t="str">
        <f t="shared" si="0"/>
        <v>No Progress</v>
      </c>
      <c r="F23" s="29">
        <v>920</v>
      </c>
      <c r="G23" s="29">
        <v>1436</v>
      </c>
      <c r="H23" s="84">
        <f t="shared" si="15"/>
        <v>0.56086956521739129</v>
      </c>
      <c r="I23" s="30" t="str">
        <f t="shared" si="8"/>
        <v>No Progress</v>
      </c>
      <c r="J23" s="31">
        <v>890</v>
      </c>
      <c r="K23" s="34">
        <v>2306</v>
      </c>
      <c r="L23" s="86">
        <f t="shared" si="9"/>
        <v>1.5910112359550561</v>
      </c>
      <c r="M23" s="33" t="str">
        <f t="shared" si="1"/>
        <v>Progress</v>
      </c>
      <c r="N23" s="31">
        <v>639</v>
      </c>
      <c r="O23" s="42">
        <v>599</v>
      </c>
      <c r="P23" s="84">
        <f t="shared" si="10"/>
        <v>-6.2597809076682318E-2</v>
      </c>
      <c r="Q23" s="30" t="str">
        <f t="shared" si="11"/>
        <v>No Progress</v>
      </c>
      <c r="R23" s="13">
        <v>101</v>
      </c>
      <c r="S23" s="36">
        <v>83</v>
      </c>
      <c r="T23" s="84">
        <f t="shared" si="12"/>
        <v>-0.17821782178217821</v>
      </c>
      <c r="U23" s="33" t="str">
        <f t="shared" si="2"/>
        <v>Progress</v>
      </c>
      <c r="V23" s="111">
        <v>4.2999999999999997E-2</v>
      </c>
      <c r="W23" s="99">
        <v>0.109</v>
      </c>
      <c r="X23" s="84">
        <f t="shared" si="3"/>
        <v>6.6000000000000003E-2</v>
      </c>
      <c r="Y23" s="100" t="str">
        <f t="shared" si="13"/>
        <v>No Progress</v>
      </c>
      <c r="Z23" s="38">
        <v>328</v>
      </c>
      <c r="AA23" s="39">
        <v>125</v>
      </c>
      <c r="AB23" s="84">
        <f t="shared" si="4"/>
        <v>-0.61890243902439024</v>
      </c>
      <c r="AC23" s="30" t="str">
        <f t="shared" si="14"/>
        <v>No Progress</v>
      </c>
      <c r="AE23" s="40">
        <f t="shared" si="5"/>
        <v>2</v>
      </c>
      <c r="AF23" s="41" t="str">
        <f t="shared" si="6"/>
        <v>Yes</v>
      </c>
    </row>
    <row r="24" spans="1:32" ht="15.75" x14ac:dyDescent="0.25">
      <c r="A24" s="27" t="s">
        <v>61</v>
      </c>
      <c r="B24" s="31">
        <v>2962</v>
      </c>
      <c r="C24" s="29">
        <v>6176</v>
      </c>
      <c r="D24" s="84">
        <f t="shared" si="7"/>
        <v>1.0850776502363269</v>
      </c>
      <c r="E24" s="30" t="str">
        <f t="shared" si="0"/>
        <v>Progress</v>
      </c>
      <c r="F24" s="29">
        <v>588</v>
      </c>
      <c r="G24" s="29">
        <v>606</v>
      </c>
      <c r="H24" s="84">
        <f t="shared" si="15"/>
        <v>3.0612244897959183E-2</v>
      </c>
      <c r="I24" s="30" t="str">
        <f t="shared" si="8"/>
        <v>No Progress</v>
      </c>
      <c r="J24" s="31">
        <v>1476</v>
      </c>
      <c r="K24" s="34">
        <v>2208</v>
      </c>
      <c r="L24" s="86">
        <f t="shared" si="9"/>
        <v>0.49593495934959347</v>
      </c>
      <c r="M24" s="33" t="str">
        <f t="shared" si="1"/>
        <v>Progress</v>
      </c>
      <c r="N24" s="31">
        <v>348</v>
      </c>
      <c r="O24" s="35">
        <v>981</v>
      </c>
      <c r="P24" s="84">
        <f t="shared" si="10"/>
        <v>1.8189655172413792</v>
      </c>
      <c r="Q24" s="30" t="str">
        <f t="shared" si="11"/>
        <v>Progress</v>
      </c>
      <c r="R24" s="13">
        <v>121</v>
      </c>
      <c r="S24" s="36">
        <v>150</v>
      </c>
      <c r="T24" s="84">
        <f t="shared" si="12"/>
        <v>0.23966942148760331</v>
      </c>
      <c r="U24" s="33" t="str">
        <f t="shared" si="2"/>
        <v>No Progress</v>
      </c>
      <c r="V24" s="111">
        <v>7.2999999999999995E-2</v>
      </c>
      <c r="W24" s="99">
        <v>6.6000000000000003E-2</v>
      </c>
      <c r="X24" s="84">
        <f t="shared" si="3"/>
        <v>-6.9999999999999923E-3</v>
      </c>
      <c r="Y24" s="100" t="str">
        <f t="shared" si="13"/>
        <v>Progress</v>
      </c>
      <c r="Z24" s="38">
        <v>176</v>
      </c>
      <c r="AA24" s="39">
        <v>95</v>
      </c>
      <c r="AB24" s="84">
        <f t="shared" si="4"/>
        <v>-0.46022727272727271</v>
      </c>
      <c r="AC24" s="30" t="str">
        <f t="shared" si="14"/>
        <v>No Progress</v>
      </c>
      <c r="AE24" s="40">
        <f t="shared" si="5"/>
        <v>4</v>
      </c>
      <c r="AF24" s="41" t="str">
        <f t="shared" si="6"/>
        <v>Yes</v>
      </c>
    </row>
    <row r="25" spans="1:32" ht="15.75" x14ac:dyDescent="0.25">
      <c r="A25" s="27" t="s">
        <v>62</v>
      </c>
      <c r="B25" s="31">
        <v>3633</v>
      </c>
      <c r="C25" s="29">
        <v>3481</v>
      </c>
      <c r="D25" s="84">
        <f t="shared" si="7"/>
        <v>-4.1838700798238371E-2</v>
      </c>
      <c r="E25" s="30" t="str">
        <f t="shared" si="0"/>
        <v>Progress</v>
      </c>
      <c r="F25" s="29">
        <v>368</v>
      </c>
      <c r="G25" s="29">
        <v>346</v>
      </c>
      <c r="H25" s="84">
        <f t="shared" si="15"/>
        <v>-5.9782608695652176E-2</v>
      </c>
      <c r="I25" s="30" t="str">
        <f t="shared" si="8"/>
        <v>Progress</v>
      </c>
      <c r="J25" s="31">
        <v>1848</v>
      </c>
      <c r="K25" s="34">
        <v>1467</v>
      </c>
      <c r="L25" s="86">
        <f t="shared" si="9"/>
        <v>-0.20616883116883117</v>
      </c>
      <c r="M25" s="33" t="str">
        <f t="shared" si="1"/>
        <v>No Progress</v>
      </c>
      <c r="N25" s="31">
        <v>841</v>
      </c>
      <c r="O25" s="42">
        <v>616</v>
      </c>
      <c r="P25" s="84">
        <f t="shared" si="10"/>
        <v>-0.267538644470868</v>
      </c>
      <c r="Q25" s="30" t="str">
        <f t="shared" si="11"/>
        <v>No Progress</v>
      </c>
      <c r="R25" s="13">
        <v>198</v>
      </c>
      <c r="S25" s="36">
        <v>125</v>
      </c>
      <c r="T25" s="84">
        <f t="shared" si="12"/>
        <v>-0.36868686868686867</v>
      </c>
      <c r="U25" s="33" t="str">
        <f t="shared" si="2"/>
        <v>Progress</v>
      </c>
      <c r="V25" s="111">
        <v>7.5999999999999998E-2</v>
      </c>
      <c r="W25" s="99">
        <v>4.5999999999999999E-2</v>
      </c>
      <c r="X25" s="84">
        <f t="shared" si="3"/>
        <v>-0.03</v>
      </c>
      <c r="Y25" s="100" t="str">
        <f t="shared" si="13"/>
        <v>Progress</v>
      </c>
      <c r="Z25" s="38">
        <v>288</v>
      </c>
      <c r="AA25" s="39">
        <v>38</v>
      </c>
      <c r="AB25" s="84">
        <f t="shared" si="4"/>
        <v>-0.86805555555555558</v>
      </c>
      <c r="AC25" s="30" t="str">
        <f t="shared" si="14"/>
        <v>No Progress</v>
      </c>
      <c r="AE25" s="40">
        <f t="shared" si="5"/>
        <v>4</v>
      </c>
      <c r="AF25" s="41" t="str">
        <f t="shared" si="6"/>
        <v>Yes</v>
      </c>
    </row>
    <row r="26" spans="1:32" ht="15.75" x14ac:dyDescent="0.25">
      <c r="A26" s="27" t="s">
        <v>63</v>
      </c>
      <c r="B26" s="31">
        <v>1713</v>
      </c>
      <c r="C26" s="29">
        <v>1318</v>
      </c>
      <c r="D26" s="84">
        <f t="shared" si="7"/>
        <v>-0.23058960887332167</v>
      </c>
      <c r="E26" s="30" t="str">
        <f t="shared" si="0"/>
        <v>No Progress</v>
      </c>
      <c r="F26" s="29">
        <v>378</v>
      </c>
      <c r="G26" s="29">
        <v>633</v>
      </c>
      <c r="H26" s="84">
        <f t="shared" si="15"/>
        <v>0.67460317460317465</v>
      </c>
      <c r="I26" s="30" t="str">
        <f t="shared" si="8"/>
        <v>No Progress</v>
      </c>
      <c r="J26" s="31">
        <v>829</v>
      </c>
      <c r="K26" s="34">
        <v>640</v>
      </c>
      <c r="L26" s="86">
        <f t="shared" si="9"/>
        <v>-0.22798552472858866</v>
      </c>
      <c r="M26" s="33" t="str">
        <f t="shared" si="1"/>
        <v>No Progress</v>
      </c>
      <c r="N26" s="31">
        <v>557</v>
      </c>
      <c r="O26" s="42">
        <v>340</v>
      </c>
      <c r="P26" s="84">
        <f t="shared" si="10"/>
        <v>-0.38958707360861761</v>
      </c>
      <c r="Q26" s="30" t="str">
        <f t="shared" si="11"/>
        <v>No Progress</v>
      </c>
      <c r="R26" s="13">
        <v>124</v>
      </c>
      <c r="S26" s="36">
        <v>164</v>
      </c>
      <c r="T26" s="84">
        <f t="shared" si="12"/>
        <v>0.32258064516129031</v>
      </c>
      <c r="U26" s="33" t="str">
        <f t="shared" si="2"/>
        <v>No Progress</v>
      </c>
      <c r="V26" s="111">
        <v>9.0999999999999998E-2</v>
      </c>
      <c r="W26" s="99">
        <v>7.0000000000000007E-2</v>
      </c>
      <c r="X26" s="84">
        <f t="shared" si="3"/>
        <v>-2.0999999999999991E-2</v>
      </c>
      <c r="Y26" s="100" t="str">
        <f t="shared" si="13"/>
        <v>Progress</v>
      </c>
      <c r="Z26" s="38">
        <v>50</v>
      </c>
      <c r="AA26" s="39">
        <v>26</v>
      </c>
      <c r="AB26" s="84">
        <f t="shared" si="4"/>
        <v>-0.48</v>
      </c>
      <c r="AC26" s="30" t="str">
        <f t="shared" si="14"/>
        <v>No Progress</v>
      </c>
      <c r="AE26" s="40">
        <f t="shared" si="5"/>
        <v>1</v>
      </c>
      <c r="AF26" s="43" t="str">
        <f t="shared" si="6"/>
        <v>No</v>
      </c>
    </row>
    <row r="27" spans="1:32" ht="15.75" x14ac:dyDescent="0.25">
      <c r="A27" s="27" t="s">
        <v>64</v>
      </c>
      <c r="B27" s="31">
        <v>2424</v>
      </c>
      <c r="C27" s="29">
        <v>1995</v>
      </c>
      <c r="D27" s="84">
        <f t="shared" si="7"/>
        <v>-0.17698019801980197</v>
      </c>
      <c r="E27" s="30" t="str">
        <f t="shared" si="0"/>
        <v>No Progress</v>
      </c>
      <c r="F27" s="29">
        <v>1309</v>
      </c>
      <c r="G27" s="29">
        <v>1194</v>
      </c>
      <c r="H27" s="84">
        <f t="shared" si="15"/>
        <v>-8.7853323147440793E-2</v>
      </c>
      <c r="I27" s="30" t="str">
        <f t="shared" si="8"/>
        <v>Progress</v>
      </c>
      <c r="J27" s="31">
        <v>1428</v>
      </c>
      <c r="K27" s="34">
        <v>876</v>
      </c>
      <c r="L27" s="86">
        <f t="shared" si="9"/>
        <v>-0.38655462184873951</v>
      </c>
      <c r="M27" s="33" t="str">
        <f t="shared" si="1"/>
        <v>No Progress</v>
      </c>
      <c r="N27" s="31">
        <v>508</v>
      </c>
      <c r="O27" s="42">
        <v>408</v>
      </c>
      <c r="P27" s="84">
        <f t="shared" si="10"/>
        <v>-0.19685039370078741</v>
      </c>
      <c r="Q27" s="30" t="str">
        <f t="shared" si="11"/>
        <v>No Progress</v>
      </c>
      <c r="R27" s="13">
        <v>130</v>
      </c>
      <c r="S27" s="36">
        <v>108</v>
      </c>
      <c r="T27" s="84">
        <f t="shared" si="12"/>
        <v>-0.16923076923076924</v>
      </c>
      <c r="U27" s="33" t="str">
        <f t="shared" si="2"/>
        <v>Progress</v>
      </c>
      <c r="V27" s="111">
        <v>0.106</v>
      </c>
      <c r="W27" s="99">
        <v>4.3999999999999997E-2</v>
      </c>
      <c r="X27" s="84">
        <f t="shared" si="3"/>
        <v>-6.2E-2</v>
      </c>
      <c r="Y27" s="100" t="str">
        <f t="shared" si="13"/>
        <v>Progress</v>
      </c>
      <c r="Z27" s="38">
        <v>221</v>
      </c>
      <c r="AA27" s="39">
        <v>85</v>
      </c>
      <c r="AB27" s="84">
        <f t="shared" si="4"/>
        <v>-0.61538461538461542</v>
      </c>
      <c r="AC27" s="30" t="str">
        <f t="shared" si="14"/>
        <v>No Progress</v>
      </c>
      <c r="AE27" s="40">
        <f t="shared" si="5"/>
        <v>3</v>
      </c>
      <c r="AF27" s="41" t="str">
        <f t="shared" si="6"/>
        <v>Yes</v>
      </c>
    </row>
    <row r="28" spans="1:32" ht="15.75" x14ac:dyDescent="0.25">
      <c r="A28" s="27" t="s">
        <v>65</v>
      </c>
      <c r="B28" s="31">
        <v>800</v>
      </c>
      <c r="C28" s="29">
        <v>792</v>
      </c>
      <c r="D28" s="84">
        <f t="shared" si="7"/>
        <v>-0.01</v>
      </c>
      <c r="E28" s="30" t="str">
        <f t="shared" si="0"/>
        <v>Progress</v>
      </c>
      <c r="F28" s="29">
        <v>196</v>
      </c>
      <c r="G28" s="29">
        <v>74</v>
      </c>
      <c r="H28" s="84">
        <f t="shared" si="15"/>
        <v>-0.62244897959183676</v>
      </c>
      <c r="I28" s="30" t="str">
        <f t="shared" si="8"/>
        <v>Progress</v>
      </c>
      <c r="J28" s="31">
        <v>422</v>
      </c>
      <c r="K28" s="34">
        <v>379</v>
      </c>
      <c r="L28" s="86">
        <f t="shared" si="9"/>
        <v>-0.1018957345971564</v>
      </c>
      <c r="M28" s="33" t="str">
        <f t="shared" si="1"/>
        <v>Progress</v>
      </c>
      <c r="N28" s="31">
        <v>317</v>
      </c>
      <c r="O28" s="42">
        <v>348</v>
      </c>
      <c r="P28" s="84">
        <f t="shared" si="10"/>
        <v>9.7791798107255523E-2</v>
      </c>
      <c r="Q28" s="30" t="str">
        <f t="shared" si="11"/>
        <v>Progress</v>
      </c>
      <c r="R28" s="13">
        <v>182</v>
      </c>
      <c r="S28" s="36">
        <v>162</v>
      </c>
      <c r="T28" s="84">
        <f t="shared" si="12"/>
        <v>-0.10989010989010989</v>
      </c>
      <c r="U28" s="33" t="str">
        <f t="shared" si="2"/>
        <v>Progress</v>
      </c>
      <c r="V28" s="111">
        <v>6.0999999999999999E-2</v>
      </c>
      <c r="W28" s="99">
        <v>1.7999999999999999E-2</v>
      </c>
      <c r="X28" s="84">
        <f t="shared" si="3"/>
        <v>-4.2999999999999997E-2</v>
      </c>
      <c r="Y28" s="100" t="str">
        <f t="shared" si="13"/>
        <v>Progress</v>
      </c>
      <c r="Z28" s="38">
        <v>5</v>
      </c>
      <c r="AA28" s="39">
        <v>7</v>
      </c>
      <c r="AB28" s="84">
        <f t="shared" si="4"/>
        <v>0.4</v>
      </c>
      <c r="AC28" s="30" t="str">
        <f t="shared" si="14"/>
        <v>Progress</v>
      </c>
      <c r="AE28" s="40">
        <f t="shared" si="5"/>
        <v>7</v>
      </c>
      <c r="AF28" s="41" t="str">
        <f t="shared" si="6"/>
        <v>Yes</v>
      </c>
    </row>
    <row r="29" spans="1:32" ht="15.75" x14ac:dyDescent="0.25">
      <c r="A29" s="27" t="s">
        <v>66</v>
      </c>
      <c r="B29" s="31">
        <v>3821</v>
      </c>
      <c r="C29" s="29">
        <v>3797</v>
      </c>
      <c r="D29" s="84">
        <f t="shared" si="7"/>
        <v>-6.2810782517665536E-3</v>
      </c>
      <c r="E29" s="30" t="str">
        <f t="shared" si="0"/>
        <v>Progress</v>
      </c>
      <c r="F29" s="29">
        <v>839</v>
      </c>
      <c r="G29" s="29">
        <v>528</v>
      </c>
      <c r="H29" s="84">
        <f t="shared" si="15"/>
        <v>-0.37067938021454111</v>
      </c>
      <c r="I29" s="30" t="str">
        <f t="shared" si="8"/>
        <v>Progress</v>
      </c>
      <c r="J29" s="31">
        <v>1808</v>
      </c>
      <c r="K29" s="34">
        <v>1299</v>
      </c>
      <c r="L29" s="86">
        <f t="shared" si="9"/>
        <v>-0.28152654867256638</v>
      </c>
      <c r="M29" s="33" t="str">
        <f t="shared" si="1"/>
        <v>Progress</v>
      </c>
      <c r="N29" s="31">
        <v>764</v>
      </c>
      <c r="O29" s="42">
        <v>587</v>
      </c>
      <c r="P29" s="84">
        <f t="shared" si="10"/>
        <v>-0.23167539267015708</v>
      </c>
      <c r="Q29" s="30" t="str">
        <f t="shared" si="11"/>
        <v>No Progress</v>
      </c>
      <c r="R29" s="13">
        <v>113</v>
      </c>
      <c r="S29" s="36">
        <v>111</v>
      </c>
      <c r="T29" s="84">
        <f t="shared" si="12"/>
        <v>-1.7699115044247787E-2</v>
      </c>
      <c r="U29" s="33" t="str">
        <f t="shared" si="2"/>
        <v>Progress</v>
      </c>
      <c r="V29" s="111">
        <v>0.106</v>
      </c>
      <c r="W29" s="99">
        <v>8.2000000000000003E-2</v>
      </c>
      <c r="X29" s="84">
        <f t="shared" si="3"/>
        <v>-2.3999999999999994E-2</v>
      </c>
      <c r="Y29" s="100" t="str">
        <f t="shared" si="13"/>
        <v>Progress</v>
      </c>
      <c r="Z29" s="38">
        <v>152</v>
      </c>
      <c r="AA29" s="39">
        <v>198</v>
      </c>
      <c r="AB29" s="84">
        <f t="shared" si="4"/>
        <v>0.30263157894736842</v>
      </c>
      <c r="AC29" s="30" t="str">
        <f t="shared" si="14"/>
        <v>Progress</v>
      </c>
      <c r="AE29" s="40">
        <f t="shared" si="5"/>
        <v>6</v>
      </c>
      <c r="AF29" s="41" t="str">
        <f t="shared" si="6"/>
        <v>Yes</v>
      </c>
    </row>
    <row r="30" spans="1:32" ht="15.75" x14ac:dyDescent="0.25">
      <c r="A30" s="27" t="s">
        <v>67</v>
      </c>
      <c r="B30" s="31">
        <v>950</v>
      </c>
      <c r="C30" s="29">
        <v>1247</v>
      </c>
      <c r="D30" s="84">
        <f t="shared" si="7"/>
        <v>0.31263157894736843</v>
      </c>
      <c r="E30" s="30" t="str">
        <f t="shared" si="0"/>
        <v>Progress</v>
      </c>
      <c r="F30" s="29">
        <v>438</v>
      </c>
      <c r="G30" s="32">
        <v>135</v>
      </c>
      <c r="H30" s="84">
        <f t="shared" si="15"/>
        <v>-0.69178082191780821</v>
      </c>
      <c r="I30" s="30" t="str">
        <f t="shared" si="8"/>
        <v>Progress</v>
      </c>
      <c r="J30" s="31">
        <v>404</v>
      </c>
      <c r="K30" s="34">
        <v>533</v>
      </c>
      <c r="L30" s="86">
        <f t="shared" si="9"/>
        <v>0.31930693069306931</v>
      </c>
      <c r="M30" s="33" t="str">
        <f t="shared" si="1"/>
        <v>Progress</v>
      </c>
      <c r="N30" s="31">
        <v>194</v>
      </c>
      <c r="O30" s="42">
        <v>225</v>
      </c>
      <c r="P30" s="84">
        <f t="shared" si="10"/>
        <v>0.15979381443298968</v>
      </c>
      <c r="Q30" s="30" t="str">
        <f t="shared" si="11"/>
        <v>Progress</v>
      </c>
      <c r="R30" s="13">
        <v>84</v>
      </c>
      <c r="S30" s="36">
        <v>109</v>
      </c>
      <c r="T30" s="84">
        <f t="shared" si="12"/>
        <v>0.29761904761904762</v>
      </c>
      <c r="U30" s="33" t="str">
        <f t="shared" si="2"/>
        <v>No Progress</v>
      </c>
      <c r="V30" s="111">
        <v>0.129</v>
      </c>
      <c r="W30" s="99">
        <v>8.3000000000000004E-2</v>
      </c>
      <c r="X30" s="84">
        <f t="shared" si="3"/>
        <v>-4.5999999999999999E-2</v>
      </c>
      <c r="Y30" s="100" t="str">
        <f t="shared" si="13"/>
        <v>Progress</v>
      </c>
      <c r="Z30" s="38">
        <v>7</v>
      </c>
      <c r="AA30" s="39">
        <v>187</v>
      </c>
      <c r="AB30" s="84">
        <f t="shared" si="4"/>
        <v>25.714285714285715</v>
      </c>
      <c r="AC30" s="30" t="str">
        <f t="shared" si="14"/>
        <v>Progress</v>
      </c>
      <c r="AE30" s="40">
        <f t="shared" si="5"/>
        <v>6</v>
      </c>
      <c r="AF30" s="41" t="str">
        <f t="shared" si="6"/>
        <v>Yes</v>
      </c>
    </row>
    <row r="31" spans="1:32" ht="15.75" x14ac:dyDescent="0.25">
      <c r="A31" s="27" t="s">
        <v>68</v>
      </c>
      <c r="B31" s="31">
        <v>1027</v>
      </c>
      <c r="C31" s="29">
        <v>1463</v>
      </c>
      <c r="D31" s="84">
        <f t="shared" si="7"/>
        <v>0.42453748782862705</v>
      </c>
      <c r="E31" s="30" t="str">
        <f t="shared" si="0"/>
        <v>Progress</v>
      </c>
      <c r="F31" s="29">
        <v>494</v>
      </c>
      <c r="G31" s="29">
        <v>525</v>
      </c>
      <c r="H31" s="84">
        <f t="shared" si="15"/>
        <v>6.2753036437246959E-2</v>
      </c>
      <c r="I31" s="30" t="str">
        <f t="shared" si="8"/>
        <v>No Progress</v>
      </c>
      <c r="J31" s="31">
        <v>697</v>
      </c>
      <c r="K31" s="34">
        <v>689</v>
      </c>
      <c r="L31" s="86">
        <f t="shared" si="9"/>
        <v>-1.1477761836441894E-2</v>
      </c>
      <c r="M31" s="33" t="str">
        <f t="shared" si="1"/>
        <v>No Progress</v>
      </c>
      <c r="N31" s="31">
        <v>441</v>
      </c>
      <c r="O31" s="42">
        <v>469</v>
      </c>
      <c r="P31" s="84">
        <f t="shared" si="10"/>
        <v>6.3492063492063489E-2</v>
      </c>
      <c r="Q31" s="30" t="str">
        <f t="shared" si="11"/>
        <v>Progress</v>
      </c>
      <c r="R31" s="13">
        <v>117</v>
      </c>
      <c r="S31" s="36">
        <v>185</v>
      </c>
      <c r="T31" s="84">
        <f t="shared" si="12"/>
        <v>0.58119658119658124</v>
      </c>
      <c r="U31" s="33" t="str">
        <f t="shared" si="2"/>
        <v>No Progress</v>
      </c>
      <c r="V31" s="111">
        <v>0.11700000000000001</v>
      </c>
      <c r="W31" s="99">
        <v>0.14699999999999999</v>
      </c>
      <c r="X31" s="84">
        <f t="shared" si="3"/>
        <v>2.9999999999999985E-2</v>
      </c>
      <c r="Y31" s="100" t="str">
        <f t="shared" si="13"/>
        <v>No Progress</v>
      </c>
      <c r="Z31" s="38">
        <v>12</v>
      </c>
      <c r="AA31" s="39">
        <v>107</v>
      </c>
      <c r="AB31" s="84">
        <f t="shared" si="4"/>
        <v>7.916666666666667</v>
      </c>
      <c r="AC31" s="30" t="str">
        <f t="shared" si="14"/>
        <v>Progress</v>
      </c>
      <c r="AE31" s="40">
        <f t="shared" si="5"/>
        <v>3</v>
      </c>
      <c r="AF31" s="41" t="str">
        <f t="shared" si="6"/>
        <v>Yes</v>
      </c>
    </row>
    <row r="32" spans="1:32" ht="15.75" x14ac:dyDescent="0.25">
      <c r="A32" s="27" t="s">
        <v>69</v>
      </c>
      <c r="B32" s="31">
        <v>1442</v>
      </c>
      <c r="C32" s="29">
        <v>1220</v>
      </c>
      <c r="D32" s="84">
        <f t="shared" si="7"/>
        <v>-0.15395284327323161</v>
      </c>
      <c r="E32" s="30" t="str">
        <f t="shared" si="0"/>
        <v>No Progress</v>
      </c>
      <c r="F32" s="29">
        <v>218</v>
      </c>
      <c r="G32" s="29">
        <v>226</v>
      </c>
      <c r="H32" s="84">
        <f t="shared" si="15"/>
        <v>3.669724770642202E-2</v>
      </c>
      <c r="I32" s="30" t="str">
        <f t="shared" si="8"/>
        <v>No Progress</v>
      </c>
      <c r="J32" s="31">
        <v>916</v>
      </c>
      <c r="K32" s="34">
        <v>518</v>
      </c>
      <c r="L32" s="86">
        <f t="shared" si="9"/>
        <v>-0.43449781659388648</v>
      </c>
      <c r="M32" s="33" t="str">
        <f t="shared" si="1"/>
        <v>No Progress</v>
      </c>
      <c r="N32" s="31">
        <v>326</v>
      </c>
      <c r="O32" s="42">
        <v>110</v>
      </c>
      <c r="P32" s="84">
        <f t="shared" si="10"/>
        <v>-0.66257668711656437</v>
      </c>
      <c r="Q32" s="30" t="str">
        <f t="shared" si="11"/>
        <v>No Progress</v>
      </c>
      <c r="R32" s="13">
        <v>72</v>
      </c>
      <c r="S32" s="36">
        <v>117</v>
      </c>
      <c r="T32" s="84">
        <f t="shared" si="12"/>
        <v>0.625</v>
      </c>
      <c r="U32" s="33" t="str">
        <f t="shared" si="2"/>
        <v>No Progress</v>
      </c>
      <c r="V32" s="111">
        <v>5.2999999999999999E-2</v>
      </c>
      <c r="W32" s="99">
        <v>5.1999999999999998E-2</v>
      </c>
      <c r="X32" s="84">
        <f t="shared" si="3"/>
        <v>-1.0000000000000009E-3</v>
      </c>
      <c r="Y32" s="100" t="str">
        <f t="shared" si="13"/>
        <v>Progress</v>
      </c>
      <c r="Z32" s="38">
        <v>3</v>
      </c>
      <c r="AA32" s="39">
        <v>7</v>
      </c>
      <c r="AB32" s="84">
        <f t="shared" si="4"/>
        <v>1.3333333333333333</v>
      </c>
      <c r="AC32" s="30" t="str">
        <f t="shared" si="14"/>
        <v>Progress</v>
      </c>
      <c r="AE32" s="40">
        <f t="shared" si="5"/>
        <v>2</v>
      </c>
      <c r="AF32" s="43" t="str">
        <f t="shared" si="6"/>
        <v>Yes</v>
      </c>
    </row>
    <row r="33" spans="1:32" ht="15.75" x14ac:dyDescent="0.25">
      <c r="A33" s="27" t="s">
        <v>70</v>
      </c>
      <c r="B33" s="31">
        <v>366</v>
      </c>
      <c r="C33" s="29">
        <v>591</v>
      </c>
      <c r="D33" s="84">
        <f t="shared" si="7"/>
        <v>0.61475409836065575</v>
      </c>
      <c r="E33" s="30" t="str">
        <f t="shared" si="0"/>
        <v>Progress</v>
      </c>
      <c r="F33" s="29">
        <v>259</v>
      </c>
      <c r="G33" s="29">
        <v>272</v>
      </c>
      <c r="H33" s="84">
        <f t="shared" si="15"/>
        <v>5.019305019305019E-2</v>
      </c>
      <c r="I33" s="30" t="str">
        <f t="shared" si="8"/>
        <v>No Progress</v>
      </c>
      <c r="J33" s="31">
        <v>225</v>
      </c>
      <c r="K33" s="34">
        <v>261</v>
      </c>
      <c r="L33" s="86">
        <f t="shared" si="9"/>
        <v>0.16</v>
      </c>
      <c r="M33" s="33" t="str">
        <f t="shared" si="1"/>
        <v>Progress</v>
      </c>
      <c r="N33" s="31">
        <v>139</v>
      </c>
      <c r="O33" s="42">
        <v>101</v>
      </c>
      <c r="P33" s="84">
        <f t="shared" si="10"/>
        <v>-0.2733812949640288</v>
      </c>
      <c r="Q33" s="30" t="str">
        <f t="shared" si="11"/>
        <v>No Progress</v>
      </c>
      <c r="R33" s="13">
        <v>88</v>
      </c>
      <c r="S33" s="36">
        <v>126</v>
      </c>
      <c r="T33" s="84">
        <f t="shared" si="12"/>
        <v>0.43181818181818182</v>
      </c>
      <c r="U33" s="33" t="str">
        <f t="shared" si="2"/>
        <v>No Progress</v>
      </c>
      <c r="V33" s="111">
        <v>9.7000000000000003E-2</v>
      </c>
      <c r="W33" s="99">
        <v>5.8000000000000003E-2</v>
      </c>
      <c r="X33" s="84">
        <f>(W33-V33)</f>
        <v>-3.9E-2</v>
      </c>
      <c r="Y33" s="100" t="str">
        <f t="shared" si="13"/>
        <v>Progress</v>
      </c>
      <c r="Z33" s="38">
        <v>10</v>
      </c>
      <c r="AA33" s="39">
        <v>0</v>
      </c>
      <c r="AB33" s="84">
        <f t="shared" si="4"/>
        <v>-1</v>
      </c>
      <c r="AC33" s="30" t="str">
        <f t="shared" si="14"/>
        <v>No Progress</v>
      </c>
      <c r="AE33" s="40">
        <f t="shared" si="5"/>
        <v>3</v>
      </c>
      <c r="AF33" s="43" t="str">
        <f t="shared" si="6"/>
        <v>Yes</v>
      </c>
    </row>
    <row r="34" spans="1:32" ht="18.75" customHeight="1" x14ac:dyDescent="0.25">
      <c r="A34" s="27" t="s">
        <v>71</v>
      </c>
      <c r="B34" s="31">
        <v>303</v>
      </c>
      <c r="C34" s="29">
        <v>385</v>
      </c>
      <c r="D34" s="84">
        <f t="shared" si="7"/>
        <v>0.27062706270627063</v>
      </c>
      <c r="E34" s="30" t="str">
        <f t="shared" si="0"/>
        <v>Progress</v>
      </c>
      <c r="F34" s="29">
        <v>95</v>
      </c>
      <c r="G34" s="29">
        <v>98</v>
      </c>
      <c r="H34" s="84">
        <f t="shared" si="15"/>
        <v>3.1578947368421054E-2</v>
      </c>
      <c r="I34" s="30" t="str">
        <f t="shared" si="8"/>
        <v>No Progress</v>
      </c>
      <c r="J34" s="31">
        <v>135</v>
      </c>
      <c r="K34" s="34">
        <v>139</v>
      </c>
      <c r="L34" s="86">
        <f t="shared" si="9"/>
        <v>2.9629629629629631E-2</v>
      </c>
      <c r="M34" s="33" t="str">
        <f t="shared" si="1"/>
        <v>No Progress</v>
      </c>
      <c r="N34" s="31">
        <v>50</v>
      </c>
      <c r="O34" s="42">
        <v>53</v>
      </c>
      <c r="P34" s="84">
        <f t="shared" si="10"/>
        <v>0.06</v>
      </c>
      <c r="Q34" s="30" t="str">
        <f t="shared" si="11"/>
        <v>Progress</v>
      </c>
      <c r="R34" s="13">
        <v>111</v>
      </c>
      <c r="S34" s="36">
        <v>133</v>
      </c>
      <c r="T34" s="84">
        <f t="shared" si="12"/>
        <v>0.1981981981981982</v>
      </c>
      <c r="U34" s="33" t="str">
        <f t="shared" si="2"/>
        <v>No Progress</v>
      </c>
      <c r="V34" s="111">
        <v>8.7999999999999995E-2</v>
      </c>
      <c r="W34" s="99">
        <v>0.128</v>
      </c>
      <c r="X34" s="84">
        <f t="shared" ref="X34:X49" si="16">(W34-V34)</f>
        <v>4.0000000000000008E-2</v>
      </c>
      <c r="Y34" s="100" t="str">
        <f t="shared" si="13"/>
        <v>No Progress</v>
      </c>
      <c r="Z34" s="38">
        <v>4</v>
      </c>
      <c r="AA34" s="39">
        <v>0</v>
      </c>
      <c r="AB34" s="84">
        <f t="shared" si="4"/>
        <v>-1</v>
      </c>
      <c r="AC34" s="30" t="str">
        <f t="shared" si="14"/>
        <v>No Progress</v>
      </c>
      <c r="AE34" s="40">
        <f t="shared" si="5"/>
        <v>2</v>
      </c>
      <c r="AF34" s="43" t="str">
        <f t="shared" si="6"/>
        <v>Yes</v>
      </c>
    </row>
    <row r="35" spans="1:32" ht="15.75" x14ac:dyDescent="0.25">
      <c r="A35" s="27" t="s">
        <v>72</v>
      </c>
      <c r="B35" s="31">
        <v>1393</v>
      </c>
      <c r="C35" s="29">
        <v>1605</v>
      </c>
      <c r="D35" s="84">
        <f t="shared" si="7"/>
        <v>0.15218951902368988</v>
      </c>
      <c r="E35" s="30" t="str">
        <f t="shared" si="0"/>
        <v>Progress</v>
      </c>
      <c r="F35" s="29">
        <v>243</v>
      </c>
      <c r="G35" s="29">
        <v>264</v>
      </c>
      <c r="H35" s="84">
        <f t="shared" si="15"/>
        <v>8.6419753086419748E-2</v>
      </c>
      <c r="I35" s="30" t="str">
        <f t="shared" si="8"/>
        <v>No Progress</v>
      </c>
      <c r="J35" s="31">
        <v>632</v>
      </c>
      <c r="K35" s="34">
        <v>526</v>
      </c>
      <c r="L35" s="86">
        <f t="shared" si="9"/>
        <v>-0.16772151898734178</v>
      </c>
      <c r="M35" s="33" t="str">
        <f t="shared" si="1"/>
        <v>No Progress</v>
      </c>
      <c r="N35" s="31">
        <v>196</v>
      </c>
      <c r="O35" s="42">
        <v>273</v>
      </c>
      <c r="P35" s="84">
        <f t="shared" si="10"/>
        <v>0.39285714285714285</v>
      </c>
      <c r="Q35" s="30" t="str">
        <f t="shared" si="11"/>
        <v>Progress</v>
      </c>
      <c r="R35" s="13">
        <v>162</v>
      </c>
      <c r="S35" s="36">
        <v>159</v>
      </c>
      <c r="T35" s="84">
        <f t="shared" si="12"/>
        <v>-1.8518518518518517E-2</v>
      </c>
      <c r="U35" s="33" t="str">
        <f t="shared" si="2"/>
        <v>Progress</v>
      </c>
      <c r="V35" s="111">
        <v>0.128</v>
      </c>
      <c r="W35" s="99">
        <v>4.4999999999999998E-2</v>
      </c>
      <c r="X35" s="84">
        <f t="shared" si="16"/>
        <v>-8.3000000000000004E-2</v>
      </c>
      <c r="Y35" s="100" t="str">
        <f t="shared" si="13"/>
        <v>Progress</v>
      </c>
      <c r="Z35" s="38">
        <v>167</v>
      </c>
      <c r="AA35" s="39">
        <v>83</v>
      </c>
      <c r="AB35" s="84">
        <f t="shared" si="4"/>
        <v>-0.50299401197604787</v>
      </c>
      <c r="AC35" s="30" t="str">
        <f t="shared" si="14"/>
        <v>No Progress</v>
      </c>
      <c r="AE35" s="40">
        <f t="shared" si="5"/>
        <v>4</v>
      </c>
      <c r="AF35" s="41" t="str">
        <f t="shared" si="6"/>
        <v>Yes</v>
      </c>
    </row>
    <row r="36" spans="1:32" ht="15.75" x14ac:dyDescent="0.25">
      <c r="A36" s="27" t="s">
        <v>73</v>
      </c>
      <c r="B36" s="31">
        <v>101351</v>
      </c>
      <c r="C36" s="29">
        <v>122417</v>
      </c>
      <c r="D36" s="84">
        <f t="shared" si="7"/>
        <v>0.20785192055332458</v>
      </c>
      <c r="E36" s="30" t="str">
        <f t="shared" si="0"/>
        <v>Progress</v>
      </c>
      <c r="F36" s="29">
        <v>45878</v>
      </c>
      <c r="G36" s="29">
        <v>44415</v>
      </c>
      <c r="H36" s="84">
        <f t="shared" si="15"/>
        <v>-3.1888922795239548E-2</v>
      </c>
      <c r="I36" s="30" t="str">
        <f t="shared" si="8"/>
        <v>Progress</v>
      </c>
      <c r="J36" s="31">
        <v>44710</v>
      </c>
      <c r="K36" s="34">
        <v>48345</v>
      </c>
      <c r="L36" s="86">
        <f t="shared" si="9"/>
        <v>8.1301722209796465E-2</v>
      </c>
      <c r="M36" s="33" t="str">
        <f t="shared" si="1"/>
        <v>Progress</v>
      </c>
      <c r="N36" s="31">
        <v>11854</v>
      </c>
      <c r="O36" s="35">
        <v>13139</v>
      </c>
      <c r="P36" s="84">
        <f t="shared" si="10"/>
        <v>0.10840222709633879</v>
      </c>
      <c r="Q36" s="30" t="str">
        <f t="shared" si="11"/>
        <v>Progress</v>
      </c>
      <c r="R36" s="13">
        <v>164</v>
      </c>
      <c r="S36" s="36">
        <v>176</v>
      </c>
      <c r="T36" s="84">
        <f t="shared" si="12"/>
        <v>7.3170731707317069E-2</v>
      </c>
      <c r="U36" s="33" t="str">
        <f t="shared" si="2"/>
        <v>No Progress</v>
      </c>
      <c r="V36" s="111">
        <v>6.9000000000000006E-2</v>
      </c>
      <c r="W36" s="99">
        <v>7.4999999999999997E-2</v>
      </c>
      <c r="X36" s="84">
        <f t="shared" si="16"/>
        <v>5.9999999999999915E-3</v>
      </c>
      <c r="Y36" s="100" t="str">
        <f t="shared" si="13"/>
        <v>No Progress</v>
      </c>
      <c r="Z36" s="38">
        <v>6544</v>
      </c>
      <c r="AA36" s="39">
        <v>11416</v>
      </c>
      <c r="AB36" s="84">
        <f t="shared" si="4"/>
        <v>0.74449877750611249</v>
      </c>
      <c r="AC36" s="30" t="str">
        <f t="shared" si="14"/>
        <v>Progress</v>
      </c>
      <c r="AE36" s="40">
        <f t="shared" si="5"/>
        <v>5</v>
      </c>
      <c r="AF36" s="41" t="str">
        <f t="shared" si="6"/>
        <v>Yes</v>
      </c>
    </row>
    <row r="37" spans="1:32" ht="15.75" x14ac:dyDescent="0.25">
      <c r="A37" s="27" t="s">
        <v>74</v>
      </c>
      <c r="B37" s="31">
        <v>30332</v>
      </c>
      <c r="C37" s="29">
        <v>33037</v>
      </c>
      <c r="D37" s="84">
        <f t="shared" si="7"/>
        <v>8.9179744164578661E-2</v>
      </c>
      <c r="E37" s="30" t="str">
        <f t="shared" si="0"/>
        <v>No Progress</v>
      </c>
      <c r="F37" s="29">
        <v>4106</v>
      </c>
      <c r="G37" s="29">
        <v>5714</v>
      </c>
      <c r="H37" s="84">
        <f t="shared" si="15"/>
        <v>0.39162201656113005</v>
      </c>
      <c r="I37" s="30" t="str">
        <f t="shared" si="8"/>
        <v>No Progress</v>
      </c>
      <c r="J37" s="31">
        <v>15532</v>
      </c>
      <c r="K37" s="34">
        <v>13833</v>
      </c>
      <c r="L37" s="86">
        <f t="shared" si="9"/>
        <v>-0.10938707185166109</v>
      </c>
      <c r="M37" s="33" t="str">
        <f t="shared" si="1"/>
        <v>No Progress</v>
      </c>
      <c r="N37" s="31">
        <v>5489</v>
      </c>
      <c r="O37" s="35">
        <v>6027</v>
      </c>
      <c r="P37" s="84">
        <f t="shared" si="10"/>
        <v>9.8014210238659139E-2</v>
      </c>
      <c r="Q37" s="30" t="str">
        <f t="shared" si="11"/>
        <v>Progress</v>
      </c>
      <c r="R37" s="13">
        <v>125</v>
      </c>
      <c r="S37" s="36">
        <v>144</v>
      </c>
      <c r="T37" s="84">
        <f t="shared" si="12"/>
        <v>0.152</v>
      </c>
      <c r="U37" s="33" t="str">
        <f t="shared" si="2"/>
        <v>No Progress</v>
      </c>
      <c r="V37" s="111">
        <v>0.13100000000000001</v>
      </c>
      <c r="W37" s="99">
        <v>8.1000000000000003E-2</v>
      </c>
      <c r="X37" s="84">
        <f t="shared" si="16"/>
        <v>-0.05</v>
      </c>
      <c r="Y37" s="100" t="str">
        <f t="shared" si="13"/>
        <v>Progress</v>
      </c>
      <c r="Z37" s="38">
        <v>3212</v>
      </c>
      <c r="AA37" s="39">
        <v>6014</v>
      </c>
      <c r="AB37" s="84">
        <f t="shared" si="4"/>
        <v>0.87235367372353678</v>
      </c>
      <c r="AC37" s="30" t="str">
        <f t="shared" si="14"/>
        <v>Progress</v>
      </c>
      <c r="AE37" s="40">
        <f t="shared" si="5"/>
        <v>3</v>
      </c>
      <c r="AF37" s="41" t="str">
        <f t="shared" si="6"/>
        <v>Yes</v>
      </c>
    </row>
    <row r="38" spans="1:32" ht="15.75" x14ac:dyDescent="0.25">
      <c r="A38" s="27" t="s">
        <v>75</v>
      </c>
      <c r="B38" s="31">
        <v>27191</v>
      </c>
      <c r="C38" s="29">
        <v>23218</v>
      </c>
      <c r="D38" s="84">
        <f t="shared" si="7"/>
        <v>-0.14611452318781951</v>
      </c>
      <c r="E38" s="30" t="str">
        <f t="shared" si="0"/>
        <v>No Progress</v>
      </c>
      <c r="F38" s="29">
        <v>3057</v>
      </c>
      <c r="G38" s="29">
        <v>4173</v>
      </c>
      <c r="H38" s="84">
        <f t="shared" si="15"/>
        <v>0.36506378802747791</v>
      </c>
      <c r="I38" s="30" t="str">
        <f t="shared" si="8"/>
        <v>No Progress</v>
      </c>
      <c r="J38" s="31">
        <v>18410</v>
      </c>
      <c r="K38" s="34">
        <v>10756</v>
      </c>
      <c r="L38" s="86">
        <f t="shared" si="9"/>
        <v>-0.4157523085279739</v>
      </c>
      <c r="M38" s="33" t="str">
        <f t="shared" si="1"/>
        <v>No Progress</v>
      </c>
      <c r="N38" s="31">
        <v>3727</v>
      </c>
      <c r="O38" s="35">
        <v>2625</v>
      </c>
      <c r="P38" s="84">
        <f t="shared" si="10"/>
        <v>-0.29568017171988192</v>
      </c>
      <c r="Q38" s="30" t="str">
        <f t="shared" si="11"/>
        <v>No Progress</v>
      </c>
      <c r="R38" s="13">
        <v>88</v>
      </c>
      <c r="S38" s="36">
        <v>127</v>
      </c>
      <c r="T38" s="84">
        <f t="shared" si="12"/>
        <v>0.44318181818181818</v>
      </c>
      <c r="U38" s="33" t="str">
        <f t="shared" si="2"/>
        <v>No Progress</v>
      </c>
      <c r="V38" s="111">
        <v>8.5999999999999993E-2</v>
      </c>
      <c r="W38" s="99">
        <v>0.06</v>
      </c>
      <c r="X38" s="84">
        <f t="shared" si="16"/>
        <v>-2.5999999999999995E-2</v>
      </c>
      <c r="Y38" s="100" t="str">
        <f t="shared" si="13"/>
        <v>Progress</v>
      </c>
      <c r="Z38" s="38">
        <v>2730</v>
      </c>
      <c r="AA38" s="39">
        <v>3114</v>
      </c>
      <c r="AB38" s="84">
        <f t="shared" si="4"/>
        <v>0.14065934065934066</v>
      </c>
      <c r="AC38" s="30" t="str">
        <f t="shared" si="14"/>
        <v>Progress</v>
      </c>
      <c r="AE38" s="40">
        <f t="shared" si="5"/>
        <v>2</v>
      </c>
      <c r="AF38" s="43" t="str">
        <f t="shared" si="6"/>
        <v>Yes</v>
      </c>
    </row>
    <row r="39" spans="1:32" ht="15.75" x14ac:dyDescent="0.25">
      <c r="A39" s="27" t="s">
        <v>76</v>
      </c>
      <c r="B39" s="31">
        <v>4533</v>
      </c>
      <c r="C39" s="29">
        <v>4581</v>
      </c>
      <c r="D39" s="84">
        <f t="shared" si="7"/>
        <v>1.0589013898080741E-2</v>
      </c>
      <c r="E39" s="30" t="str">
        <f t="shared" si="0"/>
        <v>No Progress</v>
      </c>
      <c r="F39" s="29">
        <v>1367</v>
      </c>
      <c r="G39" s="29">
        <v>1479</v>
      </c>
      <c r="H39" s="84">
        <f t="shared" si="15"/>
        <v>8.1931236283833211E-2</v>
      </c>
      <c r="I39" s="30" t="str">
        <f t="shared" si="8"/>
        <v>No Progress</v>
      </c>
      <c r="J39" s="31">
        <v>2295</v>
      </c>
      <c r="K39" s="34">
        <v>1744</v>
      </c>
      <c r="L39" s="86">
        <f t="shared" si="9"/>
        <v>-0.2400871459694989</v>
      </c>
      <c r="M39" s="33" t="str">
        <f t="shared" si="1"/>
        <v>No Progress</v>
      </c>
      <c r="N39" s="31">
        <v>1124</v>
      </c>
      <c r="O39" s="42">
        <v>1220</v>
      </c>
      <c r="P39" s="84">
        <f t="shared" si="10"/>
        <v>8.5409252669039148E-2</v>
      </c>
      <c r="Q39" s="30" t="str">
        <f t="shared" si="11"/>
        <v>Progress</v>
      </c>
      <c r="R39" s="13">
        <v>132</v>
      </c>
      <c r="S39" s="36">
        <v>171</v>
      </c>
      <c r="T39" s="84">
        <f t="shared" si="12"/>
        <v>0.29545454545454547</v>
      </c>
      <c r="U39" s="33" t="str">
        <f t="shared" si="2"/>
        <v>No Progress</v>
      </c>
      <c r="V39" s="111">
        <v>0.112</v>
      </c>
      <c r="W39" s="99">
        <v>7.2999999999999995E-2</v>
      </c>
      <c r="X39" s="84">
        <f t="shared" si="16"/>
        <v>-3.9000000000000007E-2</v>
      </c>
      <c r="Y39" s="100" t="str">
        <f t="shared" si="13"/>
        <v>Progress</v>
      </c>
      <c r="Z39" s="38">
        <v>523</v>
      </c>
      <c r="AA39" s="39">
        <v>521</v>
      </c>
      <c r="AB39" s="84">
        <f t="shared" si="4"/>
        <v>-3.8240917782026767E-3</v>
      </c>
      <c r="AC39" s="30" t="str">
        <f t="shared" si="14"/>
        <v>No Progress</v>
      </c>
      <c r="AE39" s="40">
        <f t="shared" si="5"/>
        <v>2</v>
      </c>
      <c r="AF39" s="41" t="str">
        <f t="shared" si="6"/>
        <v>Yes</v>
      </c>
    </row>
    <row r="40" spans="1:32" ht="15.75" x14ac:dyDescent="0.25">
      <c r="A40" s="27" t="s">
        <v>77</v>
      </c>
      <c r="B40" s="31">
        <v>9181</v>
      </c>
      <c r="C40" s="29">
        <v>7924</v>
      </c>
      <c r="D40" s="84">
        <f t="shared" si="7"/>
        <v>-0.13691319028428275</v>
      </c>
      <c r="E40" s="30" t="str">
        <f t="shared" si="0"/>
        <v>No Progress</v>
      </c>
      <c r="F40" s="29">
        <v>728</v>
      </c>
      <c r="G40" s="29">
        <v>1398</v>
      </c>
      <c r="H40" s="84">
        <f t="shared" si="15"/>
        <v>0.92032967032967028</v>
      </c>
      <c r="I40" s="30" t="str">
        <f t="shared" si="8"/>
        <v>No Progress</v>
      </c>
      <c r="J40" s="31">
        <v>5708</v>
      </c>
      <c r="K40" s="34">
        <v>3834</v>
      </c>
      <c r="L40" s="86">
        <f t="shared" si="9"/>
        <v>-0.32831114225648211</v>
      </c>
      <c r="M40" s="33" t="str">
        <f t="shared" si="1"/>
        <v>No Progress</v>
      </c>
      <c r="N40" s="31">
        <v>1637</v>
      </c>
      <c r="O40" s="35">
        <v>1412</v>
      </c>
      <c r="P40" s="84">
        <f t="shared" si="10"/>
        <v>-0.13744654856444716</v>
      </c>
      <c r="Q40" s="30" t="str">
        <f t="shared" si="11"/>
        <v>No Progress</v>
      </c>
      <c r="R40" s="13">
        <v>109</v>
      </c>
      <c r="S40" s="36">
        <v>148</v>
      </c>
      <c r="T40" s="84">
        <f t="shared" si="12"/>
        <v>0.3577981651376147</v>
      </c>
      <c r="U40" s="33" t="str">
        <f t="shared" si="2"/>
        <v>No Progress</v>
      </c>
      <c r="V40" s="111">
        <v>0.104</v>
      </c>
      <c r="W40" s="99">
        <v>0.13400000000000001</v>
      </c>
      <c r="X40" s="84">
        <f t="shared" si="16"/>
        <v>3.0000000000000013E-2</v>
      </c>
      <c r="Y40" s="100" t="str">
        <f t="shared" si="13"/>
        <v>No Progress</v>
      </c>
      <c r="Z40" s="38">
        <v>403</v>
      </c>
      <c r="AA40" s="39">
        <v>1148</v>
      </c>
      <c r="AB40" s="84">
        <f t="shared" si="4"/>
        <v>1.8486352357320099</v>
      </c>
      <c r="AC40" s="30" t="str">
        <f t="shared" si="14"/>
        <v>Progress</v>
      </c>
      <c r="AE40" s="40">
        <f t="shared" si="5"/>
        <v>1</v>
      </c>
      <c r="AF40" s="41" t="str">
        <f t="shared" si="6"/>
        <v>No</v>
      </c>
    </row>
    <row r="41" spans="1:32" ht="15.75" x14ac:dyDescent="0.25">
      <c r="A41" s="27" t="s">
        <v>78</v>
      </c>
      <c r="B41" s="31">
        <v>6136</v>
      </c>
      <c r="C41" s="29">
        <v>10845</v>
      </c>
      <c r="D41" s="84">
        <f t="shared" si="7"/>
        <v>0.76743807040417211</v>
      </c>
      <c r="E41" s="30" t="str">
        <f t="shared" si="0"/>
        <v>Progress</v>
      </c>
      <c r="F41" s="29">
        <v>2287</v>
      </c>
      <c r="G41" s="29">
        <v>2606</v>
      </c>
      <c r="H41" s="84">
        <f t="shared" si="15"/>
        <v>0.1394840402273721</v>
      </c>
      <c r="I41" s="30" t="str">
        <f t="shared" si="8"/>
        <v>No Progress</v>
      </c>
      <c r="J41" s="31">
        <v>3284</v>
      </c>
      <c r="K41" s="34">
        <v>4369</v>
      </c>
      <c r="L41" s="86">
        <f t="shared" si="9"/>
        <v>0.33038976857490865</v>
      </c>
      <c r="M41" s="33" t="str">
        <f t="shared" si="1"/>
        <v>Progress</v>
      </c>
      <c r="N41" s="31">
        <v>588</v>
      </c>
      <c r="O41" s="36">
        <v>734</v>
      </c>
      <c r="P41" s="84">
        <v>0.43209999999999998</v>
      </c>
      <c r="Q41" s="30" t="str">
        <f t="shared" si="11"/>
        <v>Progress</v>
      </c>
      <c r="R41" s="13">
        <v>109</v>
      </c>
      <c r="S41" s="36">
        <v>97</v>
      </c>
      <c r="T41" s="84">
        <f t="shared" si="12"/>
        <v>-0.11009174311926606</v>
      </c>
      <c r="U41" s="33" t="str">
        <f t="shared" si="2"/>
        <v>Progress</v>
      </c>
      <c r="V41" s="111">
        <v>6.2E-2</v>
      </c>
      <c r="W41" s="99">
        <v>0.105</v>
      </c>
      <c r="X41" s="84">
        <f t="shared" si="16"/>
        <v>4.2999999999999997E-2</v>
      </c>
      <c r="Y41" s="100" t="str">
        <f t="shared" si="13"/>
        <v>No Progress</v>
      </c>
      <c r="Z41" s="38">
        <v>231</v>
      </c>
      <c r="AA41" s="39">
        <v>330</v>
      </c>
      <c r="AB41" s="84">
        <f t="shared" si="4"/>
        <v>0.42857142857142855</v>
      </c>
      <c r="AC41" s="30" t="str">
        <f t="shared" si="14"/>
        <v>Progress</v>
      </c>
      <c r="AE41" s="40">
        <f t="shared" si="5"/>
        <v>5</v>
      </c>
      <c r="AF41" s="41" t="str">
        <f t="shared" si="6"/>
        <v>Yes</v>
      </c>
    </row>
    <row r="42" spans="1:32" ht="15.75" x14ac:dyDescent="0.25">
      <c r="A42" s="27" t="s">
        <v>79</v>
      </c>
      <c r="B42" s="31">
        <v>1392</v>
      </c>
      <c r="C42" s="29">
        <v>1577</v>
      </c>
      <c r="D42" s="84">
        <f t="shared" si="7"/>
        <v>0.13290229885057472</v>
      </c>
      <c r="E42" s="30" t="str">
        <f t="shared" si="0"/>
        <v>No Progress</v>
      </c>
      <c r="F42" s="29">
        <v>280</v>
      </c>
      <c r="G42" s="29">
        <v>342</v>
      </c>
      <c r="H42" s="84">
        <f t="shared" si="15"/>
        <v>0.22142857142857142</v>
      </c>
      <c r="I42" s="30" t="str">
        <f t="shared" si="8"/>
        <v>No Progress</v>
      </c>
      <c r="J42" s="31">
        <v>578</v>
      </c>
      <c r="K42" s="34">
        <v>653</v>
      </c>
      <c r="L42" s="86">
        <f t="shared" si="9"/>
        <v>0.12975778546712802</v>
      </c>
      <c r="M42" s="33" t="str">
        <f t="shared" si="1"/>
        <v>No Progress</v>
      </c>
      <c r="N42" s="31">
        <v>177</v>
      </c>
      <c r="O42" s="42">
        <v>198</v>
      </c>
      <c r="P42" s="84">
        <f t="shared" si="10"/>
        <v>0.11864406779661017</v>
      </c>
      <c r="Q42" s="30" t="str">
        <f t="shared" si="11"/>
        <v>Progress</v>
      </c>
      <c r="R42" s="13">
        <v>211</v>
      </c>
      <c r="S42" s="36">
        <v>146</v>
      </c>
      <c r="T42" s="84">
        <f t="shared" si="12"/>
        <v>-0.30805687203791471</v>
      </c>
      <c r="U42" s="33" t="str">
        <f t="shared" si="2"/>
        <v>Progress</v>
      </c>
      <c r="V42" s="111">
        <v>1.2999999999999999E-2</v>
      </c>
      <c r="W42" s="99">
        <v>1.2999999999999999E-2</v>
      </c>
      <c r="X42" s="84">
        <f t="shared" si="16"/>
        <v>0</v>
      </c>
      <c r="Y42" s="100" t="str">
        <f t="shared" si="13"/>
        <v>No Progress</v>
      </c>
      <c r="Z42" s="38">
        <v>102</v>
      </c>
      <c r="AA42" s="39">
        <v>232</v>
      </c>
      <c r="AB42" s="84">
        <f t="shared" si="4"/>
        <v>1.2745098039215685</v>
      </c>
      <c r="AC42" s="30" t="str">
        <f t="shared" si="14"/>
        <v>Progress</v>
      </c>
      <c r="AE42" s="40">
        <f t="shared" si="5"/>
        <v>3</v>
      </c>
      <c r="AF42" s="41" t="str">
        <f t="shared" si="6"/>
        <v>Yes</v>
      </c>
    </row>
    <row r="43" spans="1:32" ht="15.75" x14ac:dyDescent="0.25">
      <c r="A43" s="27" t="s">
        <v>80</v>
      </c>
      <c r="B43" s="31">
        <v>12897</v>
      </c>
      <c r="C43" s="29">
        <v>16268</v>
      </c>
      <c r="D43" s="84">
        <f t="shared" si="7"/>
        <v>0.26137861518182526</v>
      </c>
      <c r="E43" s="30" t="str">
        <f t="shared" si="0"/>
        <v>Progress</v>
      </c>
      <c r="F43" s="29">
        <v>1980</v>
      </c>
      <c r="G43" s="29">
        <v>1978</v>
      </c>
      <c r="H43" s="84">
        <f t="shared" si="15"/>
        <v>-1.0101010101010101E-3</v>
      </c>
      <c r="I43" s="30" t="str">
        <f t="shared" si="8"/>
        <v>Progress</v>
      </c>
      <c r="J43" s="31">
        <v>7990</v>
      </c>
      <c r="K43" s="34">
        <v>8037</v>
      </c>
      <c r="L43" s="86">
        <f t="shared" si="9"/>
        <v>5.8823529411764705E-3</v>
      </c>
      <c r="M43" s="33" t="str">
        <f t="shared" si="1"/>
        <v>Progress</v>
      </c>
      <c r="N43" s="31">
        <v>2972</v>
      </c>
      <c r="O43" s="35">
        <v>3972</v>
      </c>
      <c r="P43" s="84">
        <f t="shared" si="10"/>
        <v>0.3364737550471063</v>
      </c>
      <c r="Q43" s="30" t="str">
        <f t="shared" si="11"/>
        <v>Progress</v>
      </c>
      <c r="R43" s="13">
        <v>96</v>
      </c>
      <c r="S43" s="36">
        <v>110</v>
      </c>
      <c r="T43" s="84">
        <f t="shared" si="12"/>
        <v>0.14583333333333334</v>
      </c>
      <c r="U43" s="33" t="str">
        <f t="shared" si="2"/>
        <v>No Progress</v>
      </c>
      <c r="V43" s="111">
        <v>8.4000000000000005E-2</v>
      </c>
      <c r="W43" s="99">
        <v>7.8E-2</v>
      </c>
      <c r="X43" s="84">
        <f t="shared" si="16"/>
        <v>-6.0000000000000053E-3</v>
      </c>
      <c r="Y43" s="100" t="str">
        <f t="shared" si="13"/>
        <v>Progress</v>
      </c>
      <c r="Z43" s="38">
        <v>1452</v>
      </c>
      <c r="AA43" s="39">
        <v>1459</v>
      </c>
      <c r="AB43" s="84">
        <f t="shared" si="4"/>
        <v>4.8209366391184574E-3</v>
      </c>
      <c r="AC43" s="30" t="str">
        <f t="shared" si="14"/>
        <v>Progress</v>
      </c>
      <c r="AE43" s="40">
        <f t="shared" si="5"/>
        <v>6</v>
      </c>
      <c r="AF43" s="41" t="str">
        <f t="shared" si="6"/>
        <v>Yes</v>
      </c>
    </row>
    <row r="44" spans="1:32" ht="15.75" x14ac:dyDescent="0.25">
      <c r="A44" s="27" t="s">
        <v>81</v>
      </c>
      <c r="B44" s="31">
        <v>10745</v>
      </c>
      <c r="C44" s="29">
        <v>13405</v>
      </c>
      <c r="D44" s="84">
        <f t="shared" si="7"/>
        <v>0.24755700325732899</v>
      </c>
      <c r="E44" s="30" t="str">
        <f t="shared" si="0"/>
        <v>Progress</v>
      </c>
      <c r="F44" s="29">
        <v>2389</v>
      </c>
      <c r="G44" s="29">
        <v>2636</v>
      </c>
      <c r="H44" s="84">
        <f t="shared" si="15"/>
        <v>0.10339053997488488</v>
      </c>
      <c r="I44" s="30" t="str">
        <f t="shared" si="8"/>
        <v>No Progress</v>
      </c>
      <c r="J44" s="31">
        <v>7589</v>
      </c>
      <c r="K44" s="34">
        <v>7303</v>
      </c>
      <c r="L44" s="86">
        <f t="shared" si="9"/>
        <v>-3.7686124654104626E-2</v>
      </c>
      <c r="M44" s="33" t="str">
        <f t="shared" si="1"/>
        <v>No Progress</v>
      </c>
      <c r="N44" s="31">
        <v>2927</v>
      </c>
      <c r="O44" s="35">
        <v>3168</v>
      </c>
      <c r="P44" s="84">
        <f t="shared" si="10"/>
        <v>8.233686368295183E-2</v>
      </c>
      <c r="Q44" s="30" t="str">
        <f t="shared" si="11"/>
        <v>Progress</v>
      </c>
      <c r="R44" s="13">
        <v>96</v>
      </c>
      <c r="S44" s="36">
        <v>98</v>
      </c>
      <c r="T44" s="84">
        <f t="shared" si="12"/>
        <v>2.0833333333333332E-2</v>
      </c>
      <c r="U44" s="33" t="str">
        <f t="shared" si="2"/>
        <v>No Progress</v>
      </c>
      <c r="V44" s="111">
        <v>0.08</v>
      </c>
      <c r="W44" s="99">
        <v>8.3000000000000004E-2</v>
      </c>
      <c r="X44" s="84">
        <f t="shared" si="16"/>
        <v>3.0000000000000027E-3</v>
      </c>
      <c r="Y44" s="100" t="str">
        <f t="shared" si="13"/>
        <v>No Progress</v>
      </c>
      <c r="Z44" s="38">
        <v>469</v>
      </c>
      <c r="AA44" s="39">
        <v>1151</v>
      </c>
      <c r="AB44" s="84">
        <f t="shared" si="4"/>
        <v>1.4541577825159915</v>
      </c>
      <c r="AC44" s="30" t="str">
        <f t="shared" si="14"/>
        <v>Progress</v>
      </c>
      <c r="AE44" s="40">
        <f t="shared" si="5"/>
        <v>3</v>
      </c>
      <c r="AF44" s="43" t="str">
        <f t="shared" si="6"/>
        <v>Yes</v>
      </c>
    </row>
    <row r="45" spans="1:32" ht="15.75" x14ac:dyDescent="0.25">
      <c r="A45" s="27" t="s">
        <v>82</v>
      </c>
      <c r="B45" s="31">
        <v>3965</v>
      </c>
      <c r="C45" s="29">
        <v>3804</v>
      </c>
      <c r="D45" s="84">
        <f t="shared" si="7"/>
        <v>-4.0605296343001258E-2</v>
      </c>
      <c r="E45" s="30" t="str">
        <f t="shared" si="0"/>
        <v>Progress</v>
      </c>
      <c r="F45" s="29">
        <v>1356</v>
      </c>
      <c r="G45" s="29">
        <v>1274</v>
      </c>
      <c r="H45" s="84">
        <f t="shared" si="15"/>
        <v>-6.047197640117994E-2</v>
      </c>
      <c r="I45" s="30" t="str">
        <f t="shared" si="8"/>
        <v>Progress</v>
      </c>
      <c r="J45" s="31">
        <v>1793</v>
      </c>
      <c r="K45" s="34">
        <v>1695</v>
      </c>
      <c r="L45" s="86">
        <f t="shared" si="9"/>
        <v>-5.4656999442275513E-2</v>
      </c>
      <c r="M45" s="33" t="str">
        <f t="shared" si="1"/>
        <v>Progress</v>
      </c>
      <c r="N45" s="31">
        <v>778</v>
      </c>
      <c r="O45" s="42">
        <v>968</v>
      </c>
      <c r="P45" s="84">
        <f t="shared" si="10"/>
        <v>0.2442159383033419</v>
      </c>
      <c r="Q45" s="30" t="str">
        <f t="shared" si="11"/>
        <v>Progress</v>
      </c>
      <c r="R45" s="13">
        <v>165</v>
      </c>
      <c r="S45" s="36">
        <v>161</v>
      </c>
      <c r="T45" s="84">
        <f t="shared" si="12"/>
        <v>-2.4242424242424242E-2</v>
      </c>
      <c r="U45" s="33" t="str">
        <f t="shared" si="2"/>
        <v>Progress</v>
      </c>
      <c r="V45" s="111">
        <v>5.6000000000000001E-2</v>
      </c>
      <c r="W45" s="99">
        <v>3.5999999999999997E-2</v>
      </c>
      <c r="X45" s="84">
        <f t="shared" si="16"/>
        <v>-2.0000000000000004E-2</v>
      </c>
      <c r="Y45" s="100" t="str">
        <f t="shared" si="13"/>
        <v>Progress</v>
      </c>
      <c r="Z45" s="38">
        <v>269</v>
      </c>
      <c r="AA45" s="39">
        <v>273</v>
      </c>
      <c r="AB45" s="84">
        <f t="shared" si="4"/>
        <v>1.4869888475836431E-2</v>
      </c>
      <c r="AC45" s="30" t="str">
        <f t="shared" si="14"/>
        <v>Progress</v>
      </c>
      <c r="AE45" s="40">
        <f t="shared" si="5"/>
        <v>7</v>
      </c>
      <c r="AF45" s="41" t="str">
        <f t="shared" si="6"/>
        <v>Yes</v>
      </c>
    </row>
    <row r="46" spans="1:32" ht="15.75" x14ac:dyDescent="0.25">
      <c r="A46" s="27" t="s">
        <v>83</v>
      </c>
      <c r="B46" s="31">
        <v>1234</v>
      </c>
      <c r="C46" s="29">
        <v>934</v>
      </c>
      <c r="D46" s="84">
        <f t="shared" si="7"/>
        <v>-0.24311183144246354</v>
      </c>
      <c r="E46" s="30" t="str">
        <f t="shared" si="0"/>
        <v>No Progress</v>
      </c>
      <c r="F46" s="29">
        <v>103</v>
      </c>
      <c r="G46" s="29">
        <v>87</v>
      </c>
      <c r="H46" s="84">
        <f t="shared" si="15"/>
        <v>-0.1553398058252427</v>
      </c>
      <c r="I46" s="30" t="str">
        <f t="shared" si="8"/>
        <v>Progress</v>
      </c>
      <c r="J46" s="31">
        <v>481</v>
      </c>
      <c r="K46" s="34">
        <v>426</v>
      </c>
      <c r="L46" s="86">
        <f t="shared" si="9"/>
        <v>-0.11434511434511435</v>
      </c>
      <c r="M46" s="33" t="str">
        <f t="shared" si="1"/>
        <v>Progress</v>
      </c>
      <c r="N46" s="31">
        <v>202</v>
      </c>
      <c r="O46" s="42">
        <v>194</v>
      </c>
      <c r="P46" s="84">
        <f t="shared" si="10"/>
        <v>-3.9603960396039604E-2</v>
      </c>
      <c r="Q46" s="30" t="str">
        <f t="shared" si="11"/>
        <v>No Progress</v>
      </c>
      <c r="R46" s="13">
        <v>72</v>
      </c>
      <c r="S46" s="36">
        <v>72</v>
      </c>
      <c r="T46" s="84">
        <f t="shared" si="12"/>
        <v>0</v>
      </c>
      <c r="U46" s="33" t="str">
        <f t="shared" si="2"/>
        <v>No Progress</v>
      </c>
      <c r="V46" s="111">
        <v>5.8000000000000003E-2</v>
      </c>
      <c r="W46" s="99">
        <v>0.04</v>
      </c>
      <c r="X46" s="84">
        <f t="shared" si="16"/>
        <v>-1.8000000000000002E-2</v>
      </c>
      <c r="Y46" s="100" t="str">
        <f t="shared" si="13"/>
        <v>Progress</v>
      </c>
      <c r="Z46" s="38">
        <v>123</v>
      </c>
      <c r="AA46" s="39">
        <v>42</v>
      </c>
      <c r="AB46" s="84">
        <f t="shared" si="4"/>
        <v>-0.65853658536585369</v>
      </c>
      <c r="AC46" s="30" t="str">
        <f t="shared" si="14"/>
        <v>No Progress</v>
      </c>
      <c r="AE46" s="40">
        <f t="shared" si="5"/>
        <v>3</v>
      </c>
      <c r="AF46" s="41" t="str">
        <f t="shared" si="6"/>
        <v>Yes</v>
      </c>
    </row>
    <row r="47" spans="1:32" ht="15.75" x14ac:dyDescent="0.25">
      <c r="A47" s="27" t="s">
        <v>84</v>
      </c>
      <c r="B47" s="31">
        <v>1926</v>
      </c>
      <c r="C47" s="29">
        <v>3150</v>
      </c>
      <c r="D47" s="84">
        <f t="shared" si="7"/>
        <v>0.63551401869158874</v>
      </c>
      <c r="E47" s="30" t="str">
        <f t="shared" si="0"/>
        <v>Progress</v>
      </c>
      <c r="F47" s="29">
        <v>925</v>
      </c>
      <c r="G47" s="29">
        <v>1366</v>
      </c>
      <c r="H47" s="84">
        <f t="shared" si="15"/>
        <v>0.47675675675675677</v>
      </c>
      <c r="I47" s="30" t="str">
        <f t="shared" si="8"/>
        <v>No Progress</v>
      </c>
      <c r="J47" s="31">
        <v>1162</v>
      </c>
      <c r="K47" s="34">
        <v>1268</v>
      </c>
      <c r="L47" s="86">
        <f t="shared" si="9"/>
        <v>9.1222030981067126E-2</v>
      </c>
      <c r="M47" s="33" t="str">
        <f t="shared" si="1"/>
        <v>No Progress</v>
      </c>
      <c r="N47" s="31">
        <v>759</v>
      </c>
      <c r="O47" s="42">
        <v>732</v>
      </c>
      <c r="P47" s="84">
        <f t="shared" si="10"/>
        <v>-3.5573122529644272E-2</v>
      </c>
      <c r="Q47" s="30" t="str">
        <f t="shared" si="11"/>
        <v>No Progress</v>
      </c>
      <c r="R47" s="13">
        <v>173</v>
      </c>
      <c r="S47" s="36">
        <v>143</v>
      </c>
      <c r="T47" s="84">
        <f t="shared" si="12"/>
        <v>-0.17341040462427745</v>
      </c>
      <c r="U47" s="33" t="str">
        <f t="shared" si="2"/>
        <v>Progress</v>
      </c>
      <c r="V47" s="111">
        <v>0.13900000000000001</v>
      </c>
      <c r="W47" s="99">
        <v>9.1999999999999998E-2</v>
      </c>
      <c r="X47" s="84">
        <f t="shared" si="16"/>
        <v>-4.7000000000000014E-2</v>
      </c>
      <c r="Y47" s="100" t="str">
        <f t="shared" si="13"/>
        <v>Progress</v>
      </c>
      <c r="Z47" s="38">
        <v>17</v>
      </c>
      <c r="AA47" s="39">
        <v>46</v>
      </c>
      <c r="AB47" s="84">
        <f t="shared" si="4"/>
        <v>1.7058823529411764</v>
      </c>
      <c r="AC47" s="30" t="str">
        <f t="shared" si="14"/>
        <v>Progress</v>
      </c>
      <c r="AE47" s="40">
        <f t="shared" si="5"/>
        <v>4</v>
      </c>
      <c r="AF47" s="41" t="str">
        <f t="shared" si="6"/>
        <v>Yes</v>
      </c>
    </row>
    <row r="48" spans="1:32" ht="15.75" x14ac:dyDescent="0.25">
      <c r="A48" s="27" t="s">
        <v>85</v>
      </c>
      <c r="B48" s="31">
        <v>3116</v>
      </c>
      <c r="C48" s="29">
        <v>3825</v>
      </c>
      <c r="D48" s="84">
        <f t="shared" si="7"/>
        <v>0.22753530166880617</v>
      </c>
      <c r="E48" s="30" t="str">
        <f t="shared" si="0"/>
        <v>Progress</v>
      </c>
      <c r="F48" s="29">
        <v>1156</v>
      </c>
      <c r="G48" s="29">
        <v>800</v>
      </c>
      <c r="H48" s="84">
        <f t="shared" si="15"/>
        <v>-0.30795847750865052</v>
      </c>
      <c r="I48" s="30" t="str">
        <f t="shared" si="8"/>
        <v>Progress</v>
      </c>
      <c r="J48" s="31">
        <v>1716</v>
      </c>
      <c r="K48" s="34">
        <v>1791</v>
      </c>
      <c r="L48" s="86">
        <f t="shared" si="9"/>
        <v>4.3706293706293704E-2</v>
      </c>
      <c r="M48" s="33" t="str">
        <f t="shared" si="1"/>
        <v>Progress</v>
      </c>
      <c r="N48" s="31">
        <v>599</v>
      </c>
      <c r="O48" s="42">
        <v>984</v>
      </c>
      <c r="P48" s="84">
        <f t="shared" si="10"/>
        <v>0.64273789649415691</v>
      </c>
      <c r="Q48" s="30" t="str">
        <f t="shared" si="11"/>
        <v>Progress</v>
      </c>
      <c r="R48" s="13">
        <v>124</v>
      </c>
      <c r="S48" s="36">
        <v>140</v>
      </c>
      <c r="T48" s="84">
        <f t="shared" si="12"/>
        <v>0.12903225806451613</v>
      </c>
      <c r="U48" s="33" t="str">
        <f t="shared" si="2"/>
        <v>No Progress</v>
      </c>
      <c r="V48" s="111">
        <v>4.8000000000000001E-2</v>
      </c>
      <c r="W48" s="99">
        <v>7.1999999999999995E-2</v>
      </c>
      <c r="X48" s="84">
        <f t="shared" si="16"/>
        <v>2.3999999999999994E-2</v>
      </c>
      <c r="Y48" s="100" t="str">
        <f t="shared" si="13"/>
        <v>No Progress</v>
      </c>
      <c r="Z48" s="38">
        <v>67</v>
      </c>
      <c r="AA48" s="39">
        <v>243</v>
      </c>
      <c r="AB48" s="84">
        <f t="shared" si="4"/>
        <v>2.6268656716417911</v>
      </c>
      <c r="AC48" s="30" t="str">
        <f t="shared" si="14"/>
        <v>Progress</v>
      </c>
      <c r="AE48" s="40">
        <f t="shared" si="5"/>
        <v>5</v>
      </c>
      <c r="AF48" s="41" t="str">
        <f t="shared" si="6"/>
        <v>Yes</v>
      </c>
    </row>
    <row r="49" spans="1:32" ht="16.5" thickBot="1" x14ac:dyDescent="0.3">
      <c r="A49" s="27" t="s">
        <v>86</v>
      </c>
      <c r="B49" s="31">
        <v>107125</v>
      </c>
      <c r="C49" s="29">
        <v>130731</v>
      </c>
      <c r="D49" s="84">
        <f>(C49-B49)/B49</f>
        <v>0.22035939323220538</v>
      </c>
      <c r="E49" s="30" t="str">
        <f t="shared" si="0"/>
        <v>Progress</v>
      </c>
      <c r="F49" s="29">
        <v>48548</v>
      </c>
      <c r="G49" s="29">
        <v>47450</v>
      </c>
      <c r="H49" s="84">
        <f t="shared" si="15"/>
        <v>-2.2616791628903354E-2</v>
      </c>
      <c r="I49" s="30" t="str">
        <f t="shared" si="8"/>
        <v>Progress</v>
      </c>
      <c r="J49" s="28">
        <v>47940</v>
      </c>
      <c r="K49" s="44">
        <v>52090</v>
      </c>
      <c r="L49" s="86">
        <f t="shared" si="9"/>
        <v>8.6566541510221112E-2</v>
      </c>
      <c r="M49" s="33" t="str">
        <f t="shared" si="1"/>
        <v>Progress</v>
      </c>
      <c r="N49" s="28">
        <v>12651</v>
      </c>
      <c r="O49" s="35">
        <v>14029</v>
      </c>
      <c r="P49" s="84">
        <f t="shared" si="10"/>
        <v>0.10892419571575369</v>
      </c>
      <c r="Q49" s="30" t="str">
        <f t="shared" si="11"/>
        <v>Progress</v>
      </c>
      <c r="R49" s="13">
        <v>164</v>
      </c>
      <c r="S49" s="36">
        <v>174</v>
      </c>
      <c r="T49" s="84">
        <f t="shared" si="12"/>
        <v>6.097560975609756E-2</v>
      </c>
      <c r="U49" s="33" t="str">
        <f t="shared" si="2"/>
        <v>No Progress</v>
      </c>
      <c r="V49" s="111">
        <v>6.8000000000000005E-2</v>
      </c>
      <c r="W49" s="99">
        <v>7.5999999999999998E-2</v>
      </c>
      <c r="X49" s="84">
        <f t="shared" si="16"/>
        <v>7.9999999999999932E-3</v>
      </c>
      <c r="Y49" s="100" t="str">
        <f t="shared" si="13"/>
        <v>No Progress</v>
      </c>
      <c r="Z49" s="45">
        <v>6981</v>
      </c>
      <c r="AA49" s="46">
        <v>11971</v>
      </c>
      <c r="AB49" s="84">
        <f t="shared" si="4"/>
        <v>0.71479730697607791</v>
      </c>
      <c r="AC49" s="30" t="str">
        <f t="shared" si="14"/>
        <v>Progress</v>
      </c>
      <c r="AE49" s="47">
        <f t="shared" si="5"/>
        <v>5</v>
      </c>
      <c r="AF49" s="41" t="str">
        <f t="shared" si="6"/>
        <v>Yes</v>
      </c>
    </row>
    <row r="50" spans="1:32" s="26" customFormat="1" ht="21" customHeight="1" thickBot="1" x14ac:dyDescent="0.3">
      <c r="A50" s="48" t="s">
        <v>87</v>
      </c>
      <c r="B50" s="49">
        <v>357349</v>
      </c>
      <c r="C50" s="50">
        <v>420127</v>
      </c>
      <c r="D50" s="89">
        <f>(C50-B50)/B50</f>
        <v>0.17567699923604096</v>
      </c>
      <c r="E50" s="51" t="str">
        <f t="shared" si="0"/>
        <v>Progress</v>
      </c>
      <c r="F50" s="52">
        <v>115491</v>
      </c>
      <c r="G50" s="53">
        <v>115583</v>
      </c>
      <c r="H50" s="89">
        <f>(G50-F50)/G50</f>
        <v>7.9596480451277435E-4</v>
      </c>
      <c r="I50" s="54" t="str">
        <f>IF(H50&lt;0, "Progress", "No Progress")</f>
        <v>No Progress</v>
      </c>
      <c r="J50" s="49">
        <v>182682</v>
      </c>
      <c r="K50" s="55">
        <v>178767</v>
      </c>
      <c r="L50" s="91">
        <f>(K50-J50)/J50</f>
        <v>-2.1430682825894175E-2</v>
      </c>
      <c r="M50" s="54" t="str">
        <f t="shared" si="1"/>
        <v>No Progress</v>
      </c>
      <c r="N50" s="49">
        <v>62285</v>
      </c>
      <c r="O50" s="56">
        <v>68758</v>
      </c>
      <c r="P50" s="89">
        <f>(O50-N50)/N50</f>
        <v>0.10392550373284097</v>
      </c>
      <c r="Q50" s="54" t="str">
        <f>IF(P50&gt;0, "Progress", "No Progress")</f>
        <v>Progress</v>
      </c>
      <c r="R50" s="57">
        <v>141</v>
      </c>
      <c r="S50" s="58">
        <v>153</v>
      </c>
      <c r="T50" s="89">
        <f>(S50-R50)/R50</f>
        <v>8.5106382978723402E-2</v>
      </c>
      <c r="U50" s="51" t="str">
        <f>IF(T50&lt;0, "Progress", "No Progress")</f>
        <v>No Progress</v>
      </c>
      <c r="V50" s="107">
        <v>0.09</v>
      </c>
      <c r="W50" s="104">
        <v>0.09</v>
      </c>
      <c r="X50" s="108">
        <f>(W50-V50)</f>
        <v>0</v>
      </c>
      <c r="Y50" s="106" t="str">
        <f>IF(X50&lt;0, "Progress", "No Progress")</f>
        <v>No Progress</v>
      </c>
      <c r="Z50" s="60">
        <v>23923</v>
      </c>
      <c r="AA50" s="60">
        <v>40121</v>
      </c>
      <c r="AB50" s="85">
        <f t="shared" si="4"/>
        <v>0.67708899385528576</v>
      </c>
      <c r="AC50" s="54" t="str">
        <f>IF(AB50="Progress","Progress",IF(AB50="No Progress","No Progress",IF(AB50&gt;0, "Progress", "No Progress")))</f>
        <v>Progress</v>
      </c>
      <c r="AD50" s="61"/>
      <c r="AE50" s="62">
        <f t="shared" si="5"/>
        <v>3</v>
      </c>
      <c r="AF50" s="63" t="str">
        <f>IF(AE50&gt;=2,"Yes","No")</f>
        <v>Yes</v>
      </c>
    </row>
    <row r="51" spans="1:32" x14ac:dyDescent="0.2">
      <c r="N51" s="65"/>
      <c r="O51" s="65"/>
      <c r="P51" s="90"/>
      <c r="Q51" s="65"/>
      <c r="Z51" s="65"/>
      <c r="AA51" s="65"/>
      <c r="AB51" s="90"/>
      <c r="AC51" s="65"/>
    </row>
    <row r="55" spans="1:32" x14ac:dyDescent="0.2">
      <c r="C55" s="13" t="s">
        <v>88</v>
      </c>
    </row>
    <row r="56" spans="1:32" x14ac:dyDescent="0.2">
      <c r="AA56" s="13" t="s">
        <v>88</v>
      </c>
    </row>
    <row r="57" spans="1:32" x14ac:dyDescent="0.2">
      <c r="D57" s="83" t="s">
        <v>88</v>
      </c>
    </row>
  </sheetData>
  <autoFilter ref="A4:AF51" xr:uid="{A0BDBEB2-4B69-4237-BC18-F580A703C593}"/>
  <mergeCells count="23">
    <mergeCell ref="Z3:AB3"/>
    <mergeCell ref="AE2:AE4"/>
    <mergeCell ref="AF2:AF4"/>
    <mergeCell ref="Z1:AC1"/>
    <mergeCell ref="B2:E2"/>
    <mergeCell ref="F2:I2"/>
    <mergeCell ref="J2:M2"/>
    <mergeCell ref="N2:Q2"/>
    <mergeCell ref="R2:U2"/>
    <mergeCell ref="V2:Y2"/>
    <mergeCell ref="Z2:AC2"/>
    <mergeCell ref="B1:E1"/>
    <mergeCell ref="F1:I1"/>
    <mergeCell ref="J1:M1"/>
    <mergeCell ref="N1:Q1"/>
    <mergeCell ref="R1:U1"/>
    <mergeCell ref="B3:D3"/>
    <mergeCell ref="F3:H3"/>
    <mergeCell ref="V1:Y1"/>
    <mergeCell ref="R3:T3"/>
    <mergeCell ref="V3:X3"/>
    <mergeCell ref="J3:L3"/>
    <mergeCell ref="N3:P3"/>
  </mergeCells>
  <conditionalFormatting sqref="E5:E50 I5:I50 M5:M50 Q5:Q50 U5:U50 Y5:Y50 AC5:AC50">
    <cfRule type="notContainsText" dxfId="17" priority="23" operator="notContains" text="No">
      <formula>ISERROR(SEARCH("No",E5))</formula>
    </cfRule>
    <cfRule type="containsText" dxfId="16" priority="24" operator="containsText" text="No">
      <formula>NOT(ISERROR(SEARCH("No",E5)))</formula>
    </cfRule>
  </conditionalFormatting>
  <conditionalFormatting sqref="L51:M1048576 N52:Q1048576">
    <cfRule type="cellIs" dxfId="15" priority="25" operator="greaterThan">
      <formula>0</formula>
    </cfRule>
    <cfRule type="cellIs" dxfId="14" priority="26" operator="lessThan">
      <formula>0</formula>
    </cfRule>
  </conditionalFormatting>
  <conditionalFormatting sqref="AE5:AE50">
    <cfRule type="colorScale" priority="1">
      <colorScale>
        <cfvo type="min"/>
        <cfvo type="percentile" val="3"/>
        <cfvo type="max"/>
        <color rgb="FFF8696B"/>
        <color rgb="FFFFEB84"/>
        <color rgb="FF63BE7B"/>
      </colorScale>
    </cfRule>
  </conditionalFormatting>
  <conditionalFormatting sqref="AF5:AF50">
    <cfRule type="containsText" dxfId="13" priority="21" operator="containsText" text="No">
      <formula>NOT(ISERROR(SEARCH("No",AF5)))</formula>
    </cfRule>
    <cfRule type="containsText" dxfId="12" priority="22" operator="containsText" text="Yes">
      <formula>NOT(ISERROR(SEARCH("Yes",AF5)))</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D158-CE23-4380-B707-F89DAEDE1CC8}">
  <sheetPr>
    <tabColor rgb="FFFF0000"/>
  </sheetPr>
  <dimension ref="A1:AG57"/>
  <sheetViews>
    <sheetView zoomScale="80" zoomScaleNormal="80" workbookViewId="0">
      <pane xSplit="1" ySplit="4" topLeftCell="O26" activePane="bottomRight" state="frozen"/>
      <selection pane="topRight" activeCell="AB5" sqref="AB5"/>
      <selection pane="bottomLeft" activeCell="AB5" sqref="AB5"/>
      <selection pane="bottomRight" activeCell="V51" sqref="V51"/>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5" width="14.42578125" style="13" customWidth="1"/>
    <col min="16" max="16" width="14.42578125" style="83" customWidth="1"/>
    <col min="17" max="19" width="14.42578125" style="13" customWidth="1"/>
    <col min="20" max="20" width="14.42578125" style="83" customWidth="1"/>
    <col min="21" max="23" width="14.42578125" style="13" customWidth="1"/>
    <col min="24"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33" width="3.5703125" style="13" customWidth="1"/>
    <col min="34" max="16384" width="9.28515625" style="13"/>
  </cols>
  <sheetData>
    <row r="1" spans="1:32" ht="59.25" customHeight="1" x14ac:dyDescent="0.2">
      <c r="A1" s="12" t="s">
        <v>0</v>
      </c>
      <c r="B1" s="127" t="s">
        <v>1</v>
      </c>
      <c r="C1" s="128"/>
      <c r="D1" s="128"/>
      <c r="E1" s="128"/>
      <c r="F1" s="129" t="s">
        <v>2</v>
      </c>
      <c r="G1" s="130"/>
      <c r="H1" s="130"/>
      <c r="I1" s="130"/>
      <c r="J1" s="131" t="s">
        <v>3</v>
      </c>
      <c r="K1" s="132"/>
      <c r="L1" s="132"/>
      <c r="M1" s="132"/>
      <c r="N1" s="133" t="s">
        <v>4</v>
      </c>
      <c r="O1" s="134"/>
      <c r="P1" s="134"/>
      <c r="Q1" s="134"/>
      <c r="R1" s="135" t="s">
        <v>5</v>
      </c>
      <c r="S1" s="136"/>
      <c r="T1" s="136"/>
      <c r="U1" s="136"/>
      <c r="V1" s="114" t="s">
        <v>6</v>
      </c>
      <c r="W1" s="115"/>
      <c r="X1" s="115"/>
      <c r="Y1" s="115"/>
      <c r="Z1" s="121" t="s">
        <v>7</v>
      </c>
      <c r="AA1" s="122"/>
      <c r="AB1" s="122"/>
      <c r="AC1" s="123"/>
      <c r="AE1" s="14" t="s">
        <v>8</v>
      </c>
      <c r="AF1" s="15" t="s">
        <v>9</v>
      </c>
    </row>
    <row r="2" spans="1:32" s="17" customFormat="1" ht="89.25" customHeight="1" x14ac:dyDescent="0.2">
      <c r="A2" s="16" t="s">
        <v>10</v>
      </c>
      <c r="B2" s="124" t="s">
        <v>11</v>
      </c>
      <c r="C2" s="125"/>
      <c r="D2" s="125"/>
      <c r="E2" s="125"/>
      <c r="F2" s="124" t="s">
        <v>12</v>
      </c>
      <c r="G2" s="125"/>
      <c r="H2" s="125"/>
      <c r="I2" s="125"/>
      <c r="J2" s="124" t="s">
        <v>13</v>
      </c>
      <c r="K2" s="125"/>
      <c r="L2" s="125"/>
      <c r="M2" s="125"/>
      <c r="N2" s="124" t="s">
        <v>14</v>
      </c>
      <c r="O2" s="125"/>
      <c r="P2" s="125"/>
      <c r="Q2" s="125"/>
      <c r="R2" s="124" t="s">
        <v>15</v>
      </c>
      <c r="S2" s="125"/>
      <c r="T2" s="125"/>
      <c r="U2" s="125"/>
      <c r="V2" s="124" t="s">
        <v>16</v>
      </c>
      <c r="W2" s="125"/>
      <c r="X2" s="125"/>
      <c r="Y2" s="125"/>
      <c r="Z2" s="124" t="s">
        <v>17</v>
      </c>
      <c r="AA2" s="125"/>
      <c r="AB2" s="125"/>
      <c r="AC2" s="126"/>
      <c r="AE2" s="118" t="s">
        <v>18</v>
      </c>
      <c r="AF2" s="120" t="s">
        <v>19</v>
      </c>
    </row>
    <row r="3" spans="1:32" s="17" customFormat="1" ht="51" customHeight="1" x14ac:dyDescent="0.2">
      <c r="A3" s="16"/>
      <c r="B3" s="112" t="s">
        <v>20</v>
      </c>
      <c r="C3" s="113"/>
      <c r="D3" s="113"/>
      <c r="E3" s="18" t="s">
        <v>21</v>
      </c>
      <c r="F3" s="113" t="s">
        <v>22</v>
      </c>
      <c r="G3" s="113"/>
      <c r="H3" s="113"/>
      <c r="I3" s="18" t="s">
        <v>23</v>
      </c>
      <c r="J3" s="112" t="s">
        <v>24</v>
      </c>
      <c r="K3" s="113"/>
      <c r="L3" s="113"/>
      <c r="M3" s="18" t="s">
        <v>25</v>
      </c>
      <c r="N3" s="112" t="s">
        <v>26</v>
      </c>
      <c r="O3" s="113"/>
      <c r="P3" s="113"/>
      <c r="Q3" s="19" t="s">
        <v>27</v>
      </c>
      <c r="R3" s="112" t="s">
        <v>28</v>
      </c>
      <c r="S3" s="113"/>
      <c r="T3" s="113"/>
      <c r="U3" s="20" t="s">
        <v>29</v>
      </c>
      <c r="V3" s="112" t="s">
        <v>30</v>
      </c>
      <c r="W3" s="113"/>
      <c r="X3" s="113"/>
      <c r="Y3" s="20" t="s">
        <v>31</v>
      </c>
      <c r="Z3" s="116" t="s">
        <v>32</v>
      </c>
      <c r="AA3" s="117"/>
      <c r="AB3" s="117"/>
      <c r="AC3" s="79" t="s">
        <v>33</v>
      </c>
      <c r="AE3" s="118"/>
      <c r="AF3" s="120"/>
    </row>
    <row r="4" spans="1:32" s="26" customFormat="1" ht="60.75" customHeight="1" thickBot="1" x14ac:dyDescent="0.3">
      <c r="A4" s="21" t="s">
        <v>34</v>
      </c>
      <c r="B4" s="24" t="s">
        <v>35</v>
      </c>
      <c r="C4" s="11" t="s">
        <v>36</v>
      </c>
      <c r="D4" s="80" t="s">
        <v>37</v>
      </c>
      <c r="E4" s="23" t="s">
        <v>38</v>
      </c>
      <c r="F4" s="11" t="s">
        <v>39</v>
      </c>
      <c r="G4" s="11" t="s">
        <v>40</v>
      </c>
      <c r="H4" s="80" t="s">
        <v>41</v>
      </c>
      <c r="I4" s="23" t="s">
        <v>38</v>
      </c>
      <c r="J4" s="22" t="s">
        <v>35</v>
      </c>
      <c r="K4" s="11" t="s">
        <v>36</v>
      </c>
      <c r="L4" s="80" t="s">
        <v>37</v>
      </c>
      <c r="M4" s="23" t="s">
        <v>38</v>
      </c>
      <c r="N4" s="22" t="s">
        <v>35</v>
      </c>
      <c r="O4" s="11" t="s">
        <v>36</v>
      </c>
      <c r="P4" s="80" t="s">
        <v>37</v>
      </c>
      <c r="Q4" s="23" t="s">
        <v>38</v>
      </c>
      <c r="R4" s="22" t="s">
        <v>35</v>
      </c>
      <c r="S4" s="11" t="s">
        <v>36</v>
      </c>
      <c r="T4" s="80" t="s">
        <v>37</v>
      </c>
      <c r="U4" s="23" t="s">
        <v>38</v>
      </c>
      <c r="V4" s="101" t="s">
        <v>35</v>
      </c>
      <c r="W4" s="102" t="s">
        <v>36</v>
      </c>
      <c r="X4" s="103" t="s">
        <v>37</v>
      </c>
      <c r="Y4" s="25" t="s">
        <v>38</v>
      </c>
      <c r="Z4" s="22" t="s">
        <v>35</v>
      </c>
      <c r="AA4" s="11" t="s">
        <v>36</v>
      </c>
      <c r="AB4" s="80" t="s">
        <v>37</v>
      </c>
      <c r="AC4" s="23" t="s">
        <v>38</v>
      </c>
      <c r="AE4" s="119"/>
      <c r="AF4" s="120"/>
    </row>
    <row r="5" spans="1:32" ht="15.75" x14ac:dyDescent="0.25">
      <c r="A5" s="27" t="s">
        <v>42</v>
      </c>
      <c r="B5" s="31">
        <v>19896</v>
      </c>
      <c r="C5" s="29">
        <v>19266</v>
      </c>
      <c r="D5" s="84">
        <f>(C5-B5)/B5</f>
        <v>-3.1664656212303979E-2</v>
      </c>
      <c r="E5" s="30" t="str">
        <f t="shared" ref="E5:E50" si="0">IF(D5&gt;H5, "Progress", "No Progress")</f>
        <v>No Progress</v>
      </c>
      <c r="F5" s="29">
        <v>7401</v>
      </c>
      <c r="G5" s="29">
        <v>7472</v>
      </c>
      <c r="H5" s="84">
        <f t="shared" ref="H5:H50" si="1">(G5-F5)/F5</f>
        <v>9.5932982029455476E-3</v>
      </c>
      <c r="I5" s="30" t="str">
        <f>IF(H5&lt;0, "Progress", "No Progress")</f>
        <v>No Progress</v>
      </c>
      <c r="J5" s="31">
        <v>8859</v>
      </c>
      <c r="K5" s="34">
        <v>7203</v>
      </c>
      <c r="L5" s="86">
        <f t="shared" ref="L5:L50" si="2">(K5-J5)/J5</f>
        <v>-0.18692854724009481</v>
      </c>
      <c r="M5" s="33" t="str">
        <f t="shared" ref="M5:M50" si="3">IF(L5&gt;H5, "Progress", "No Progress")</f>
        <v>No Progress</v>
      </c>
      <c r="N5" s="31">
        <v>4573</v>
      </c>
      <c r="O5" s="35">
        <v>3566</v>
      </c>
      <c r="P5" s="84">
        <f t="shared" ref="P5:P50" si="4">(O5-N5)/N5</f>
        <v>-0.22020555434069539</v>
      </c>
      <c r="Q5" s="30" t="str">
        <f>IF(P5&gt;0, "Progress", "No Progress")</f>
        <v>No Progress</v>
      </c>
      <c r="R5" s="13">
        <v>146</v>
      </c>
      <c r="S5" s="36">
        <v>176</v>
      </c>
      <c r="T5" s="84">
        <f t="shared" ref="T5:T50" si="5">(S5-R5)/R5</f>
        <v>0.20547945205479451</v>
      </c>
      <c r="U5" s="33" t="str">
        <f t="shared" ref="U5:U49" si="6">IF(T5&lt;0, "Progress", "No Progress")</f>
        <v>No Progress</v>
      </c>
      <c r="V5" s="111">
        <v>0.114</v>
      </c>
      <c r="W5" s="96">
        <v>9.9000000000000005E-2</v>
      </c>
      <c r="X5" s="97">
        <f t="shared" ref="X5:X50" si="7">W5-V5</f>
        <v>-1.4999999999999999E-2</v>
      </c>
      <c r="Y5" s="98" t="str">
        <f>IF(X5&lt;0, "Progress", "No Progress")</f>
        <v>Progress</v>
      </c>
      <c r="Z5" s="71">
        <v>1972</v>
      </c>
      <c r="AA5" s="71">
        <v>2753</v>
      </c>
      <c r="AB5" s="84">
        <f>IF(AND(Z5=0,AA5&gt;0),"Progress",IF(AND(Z5&gt;0,AA5&gt;0),((AA5-Z5)/Z5),IF(AND(Z5=0,Z5=0),"No Progress","No Progress")))</f>
        <v>0.3960446247464503</v>
      </c>
      <c r="AC5" s="30" t="str">
        <f>IF(AB5="Progress","Progress",IF(AB5="No Progress","No Progress",IF(AB5&gt;0, "Progress", "No Progress")))</f>
        <v>Progress</v>
      </c>
      <c r="AE5" s="40">
        <f t="shared" ref="AE5:AE50" si="8">SUM(COUNTIF($E5,"Progress"),COUNTIF($I5,"Progress"),COUNTIF($M5,"Progress"),COUNTIF($Q5,"Progress"),COUNTIF($U5,"Progress"),COUNTIF($Y5,"Progress"),COUNTIF($AC5,"Progress"))</f>
        <v>2</v>
      </c>
      <c r="AF5" s="93" t="str">
        <f>IF(AE5&gt;=3,"Yes","No")</f>
        <v>No</v>
      </c>
    </row>
    <row r="6" spans="1:32" ht="15.75" x14ac:dyDescent="0.25">
      <c r="A6" s="27" t="s">
        <v>43</v>
      </c>
      <c r="B6" s="31">
        <v>18884</v>
      </c>
      <c r="C6" s="29">
        <v>21202</v>
      </c>
      <c r="D6" s="84">
        <f t="shared" ref="D6:D50" si="9">(C6-B6)/B6</f>
        <v>0.12274941749629316</v>
      </c>
      <c r="E6" s="30" t="str">
        <f t="shared" si="0"/>
        <v>Progress</v>
      </c>
      <c r="F6" s="29">
        <v>4397</v>
      </c>
      <c r="G6" s="29">
        <v>4354</v>
      </c>
      <c r="H6" s="84">
        <f t="shared" si="1"/>
        <v>-9.7793950420741408E-3</v>
      </c>
      <c r="I6" s="30" t="str">
        <f t="shared" ref="I6:I49" si="10">IF(H6&lt;0, "Progress", "No Progress")</f>
        <v>Progress</v>
      </c>
      <c r="J6" s="31">
        <v>9610</v>
      </c>
      <c r="K6" s="34">
        <v>9398</v>
      </c>
      <c r="L6" s="86">
        <f t="shared" si="2"/>
        <v>-2.2060353798126951E-2</v>
      </c>
      <c r="M6" s="33" t="str">
        <f t="shared" si="3"/>
        <v>No Progress</v>
      </c>
      <c r="N6" s="31">
        <v>4697</v>
      </c>
      <c r="O6" s="35">
        <v>3818</v>
      </c>
      <c r="P6" s="84">
        <f t="shared" si="4"/>
        <v>-0.18714072812433469</v>
      </c>
      <c r="Q6" s="30" t="str">
        <f t="shared" ref="Q6:Q49" si="11">IF(P6&gt;0, "Progress", "No Progress")</f>
        <v>No Progress</v>
      </c>
      <c r="R6" s="13">
        <v>155</v>
      </c>
      <c r="S6" s="36">
        <v>169</v>
      </c>
      <c r="T6" s="84">
        <f t="shared" si="5"/>
        <v>9.0322580645161285E-2</v>
      </c>
      <c r="U6" s="33" t="str">
        <f>IF(T6&lt;0, "Progress", "No Progress")</f>
        <v>No Progress</v>
      </c>
      <c r="V6" s="111">
        <v>0.124</v>
      </c>
      <c r="W6" s="99">
        <v>9.8000000000000004E-2</v>
      </c>
      <c r="X6" s="84">
        <f t="shared" si="7"/>
        <v>-2.5999999999999995E-2</v>
      </c>
      <c r="Y6" s="100" t="str">
        <f t="shared" ref="Y6:Y49" si="12">IF(X6&lt;0, "Progress", "No Progress")</f>
        <v>Progress</v>
      </c>
      <c r="Z6" s="71">
        <v>143</v>
      </c>
      <c r="AA6" s="71">
        <v>1908</v>
      </c>
      <c r="AB6" s="84">
        <f t="shared" ref="AB6:AB50" si="13">IF(AND(Z6=0,AA6&gt;0),"Progress",IF(AND(Z6&gt;0,AA6&gt;0),((AA6-Z6)/Z6),IF(AND(Z6=0,Z6=0),"No Progress","No Progress")))</f>
        <v>12.342657342657343</v>
      </c>
      <c r="AC6" s="30" t="str">
        <f t="shared" ref="AC6:AC49" si="14">IF(AB6="Progress","Progress",IF(AB6="No Progress","No Progress",IF(AB6&gt;0, "Progress", "No Progress")))</f>
        <v>Progress</v>
      </c>
      <c r="AE6" s="40">
        <f t="shared" si="8"/>
        <v>4</v>
      </c>
      <c r="AF6" s="94" t="str">
        <f t="shared" ref="AF6:AF50" si="15">IF(AE6&gt;=3,"Yes","No")</f>
        <v>Yes</v>
      </c>
    </row>
    <row r="7" spans="1:32" ht="15.75" x14ac:dyDescent="0.25">
      <c r="A7" s="27" t="s">
        <v>44</v>
      </c>
      <c r="B7" s="31">
        <v>16329</v>
      </c>
      <c r="C7" s="29">
        <v>17512</v>
      </c>
      <c r="D7" s="84">
        <f t="shared" si="9"/>
        <v>7.2447792271418954E-2</v>
      </c>
      <c r="E7" s="30" t="str">
        <f t="shared" si="0"/>
        <v>Progress</v>
      </c>
      <c r="F7" s="29">
        <v>7135</v>
      </c>
      <c r="G7" s="29">
        <v>6343</v>
      </c>
      <c r="H7" s="84">
        <f t="shared" si="1"/>
        <v>-0.1110021023125438</v>
      </c>
      <c r="I7" s="30" t="str">
        <f t="shared" si="10"/>
        <v>Progress</v>
      </c>
      <c r="J7" s="31">
        <v>6806</v>
      </c>
      <c r="K7" s="34">
        <v>6826</v>
      </c>
      <c r="L7" s="86">
        <f t="shared" si="2"/>
        <v>2.9385836027034967E-3</v>
      </c>
      <c r="M7" s="33" t="str">
        <f t="shared" si="3"/>
        <v>Progress</v>
      </c>
      <c r="N7" s="31">
        <v>3055</v>
      </c>
      <c r="O7" s="35">
        <v>3052</v>
      </c>
      <c r="P7" s="84">
        <f t="shared" si="4"/>
        <v>-9.8199672667757766E-4</v>
      </c>
      <c r="Q7" s="30" t="str">
        <f t="shared" si="11"/>
        <v>No Progress</v>
      </c>
      <c r="R7" s="13">
        <v>139</v>
      </c>
      <c r="S7" s="36">
        <v>162</v>
      </c>
      <c r="T7" s="84">
        <f t="shared" si="5"/>
        <v>0.16546762589928057</v>
      </c>
      <c r="U7" s="33" t="str">
        <f t="shared" si="6"/>
        <v>No Progress</v>
      </c>
      <c r="V7" s="111">
        <v>0.128</v>
      </c>
      <c r="W7" s="99">
        <v>0.114</v>
      </c>
      <c r="X7" s="84">
        <f t="shared" si="7"/>
        <v>-1.3999999999999999E-2</v>
      </c>
      <c r="Y7" s="100" t="str">
        <f t="shared" si="12"/>
        <v>Progress</v>
      </c>
      <c r="Z7" s="71">
        <v>406</v>
      </c>
      <c r="AA7" s="71">
        <v>283</v>
      </c>
      <c r="AB7" s="84">
        <f t="shared" si="13"/>
        <v>-0.30295566502463056</v>
      </c>
      <c r="AC7" s="30" t="str">
        <f t="shared" si="14"/>
        <v>No Progress</v>
      </c>
      <c r="AE7" s="40">
        <f t="shared" si="8"/>
        <v>4</v>
      </c>
      <c r="AF7" s="94" t="str">
        <f t="shared" si="15"/>
        <v>Yes</v>
      </c>
    </row>
    <row r="8" spans="1:32" ht="15.75" x14ac:dyDescent="0.25">
      <c r="A8" s="27" t="s">
        <v>45</v>
      </c>
      <c r="B8" s="31">
        <v>18729</v>
      </c>
      <c r="C8" s="29">
        <v>25516</v>
      </c>
      <c r="D8" s="84">
        <f t="shared" si="9"/>
        <v>0.36237919803513269</v>
      </c>
      <c r="E8" s="30" t="str">
        <f t="shared" si="0"/>
        <v>Progress</v>
      </c>
      <c r="F8" s="29">
        <v>6664</v>
      </c>
      <c r="G8" s="29">
        <v>3944</v>
      </c>
      <c r="H8" s="84">
        <f t="shared" si="1"/>
        <v>-0.40816326530612246</v>
      </c>
      <c r="I8" s="30" t="str">
        <f t="shared" si="10"/>
        <v>Progress</v>
      </c>
      <c r="J8" s="31">
        <v>10488</v>
      </c>
      <c r="K8" s="34">
        <v>13084</v>
      </c>
      <c r="L8" s="86">
        <f t="shared" si="2"/>
        <v>0.24752097635392831</v>
      </c>
      <c r="M8" s="33" t="str">
        <f t="shared" si="3"/>
        <v>Progress</v>
      </c>
      <c r="N8" s="31">
        <v>3516</v>
      </c>
      <c r="O8" s="35">
        <v>3329</v>
      </c>
      <c r="P8" s="84">
        <f t="shared" si="4"/>
        <v>-5.318543799772469E-2</v>
      </c>
      <c r="Q8" s="30" t="str">
        <f t="shared" si="11"/>
        <v>No Progress</v>
      </c>
      <c r="R8" s="13">
        <v>127</v>
      </c>
      <c r="S8" s="36">
        <v>109</v>
      </c>
      <c r="T8" s="84">
        <f t="shared" si="5"/>
        <v>-0.14173228346456693</v>
      </c>
      <c r="U8" s="33" t="str">
        <f t="shared" si="6"/>
        <v>Progress</v>
      </c>
      <c r="V8" s="111">
        <v>0.105</v>
      </c>
      <c r="W8" s="99">
        <v>8.3000000000000004E-2</v>
      </c>
      <c r="X8" s="84">
        <f t="shared" si="7"/>
        <v>-2.1999999999999992E-2</v>
      </c>
      <c r="Y8" s="100" t="str">
        <f t="shared" si="12"/>
        <v>Progress</v>
      </c>
      <c r="Z8" s="71">
        <v>756</v>
      </c>
      <c r="AA8" s="71">
        <v>2333</v>
      </c>
      <c r="AB8" s="84">
        <f t="shared" si="13"/>
        <v>2.0859788359788358</v>
      </c>
      <c r="AC8" s="30" t="str">
        <f t="shared" si="14"/>
        <v>Progress</v>
      </c>
      <c r="AE8" s="40">
        <f t="shared" si="8"/>
        <v>6</v>
      </c>
      <c r="AF8" s="94" t="str">
        <f t="shared" si="15"/>
        <v>Yes</v>
      </c>
    </row>
    <row r="9" spans="1:32" ht="15.75" x14ac:dyDescent="0.25">
      <c r="A9" s="27" t="s">
        <v>46</v>
      </c>
      <c r="B9" s="31">
        <v>6049</v>
      </c>
      <c r="C9" s="29">
        <v>6006</v>
      </c>
      <c r="D9" s="84">
        <f t="shared" si="9"/>
        <v>-7.1086129938832867E-3</v>
      </c>
      <c r="E9" s="30" t="str">
        <f t="shared" si="0"/>
        <v>Progress</v>
      </c>
      <c r="F9" s="29">
        <v>1291</v>
      </c>
      <c r="G9" s="29">
        <v>1123</v>
      </c>
      <c r="H9" s="84">
        <f t="shared" si="1"/>
        <v>-0.13013168086754454</v>
      </c>
      <c r="I9" s="30" t="str">
        <f t="shared" si="10"/>
        <v>Progress</v>
      </c>
      <c r="J9" s="31">
        <v>2311</v>
      </c>
      <c r="K9" s="34">
        <v>2000</v>
      </c>
      <c r="L9" s="86">
        <f t="shared" si="2"/>
        <v>-0.13457377758546085</v>
      </c>
      <c r="M9" s="33" t="str">
        <f t="shared" si="3"/>
        <v>No Progress</v>
      </c>
      <c r="N9" s="31">
        <v>1192</v>
      </c>
      <c r="O9" s="35">
        <v>1007</v>
      </c>
      <c r="P9" s="84">
        <f t="shared" si="4"/>
        <v>-0.15520134228187921</v>
      </c>
      <c r="Q9" s="30" t="str">
        <f t="shared" si="11"/>
        <v>No Progress</v>
      </c>
      <c r="R9" s="13">
        <v>176</v>
      </c>
      <c r="S9" s="36">
        <v>199</v>
      </c>
      <c r="T9" s="84">
        <f t="shared" si="5"/>
        <v>0.13068181818181818</v>
      </c>
      <c r="U9" s="33" t="str">
        <f t="shared" si="6"/>
        <v>No Progress</v>
      </c>
      <c r="V9" s="111">
        <v>7.6999999999999999E-2</v>
      </c>
      <c r="W9" s="99">
        <v>6.6000000000000003E-2</v>
      </c>
      <c r="X9" s="84">
        <f t="shared" si="7"/>
        <v>-1.0999999999999996E-2</v>
      </c>
      <c r="Y9" s="100" t="str">
        <f t="shared" si="12"/>
        <v>Progress</v>
      </c>
      <c r="Z9" s="71">
        <v>380</v>
      </c>
      <c r="AA9" s="71">
        <v>692</v>
      </c>
      <c r="AB9" s="84">
        <f t="shared" si="13"/>
        <v>0.82105263157894737</v>
      </c>
      <c r="AC9" s="30" t="str">
        <f t="shared" si="14"/>
        <v>Progress</v>
      </c>
      <c r="AE9" s="40">
        <f t="shared" si="8"/>
        <v>4</v>
      </c>
      <c r="AF9" s="94" t="str">
        <f t="shared" si="15"/>
        <v>Yes</v>
      </c>
    </row>
    <row r="10" spans="1:32" ht="15.75" x14ac:dyDescent="0.25">
      <c r="A10" s="27" t="s">
        <v>47</v>
      </c>
      <c r="B10" s="31">
        <v>7778</v>
      </c>
      <c r="C10" s="29">
        <v>7871</v>
      </c>
      <c r="D10" s="84">
        <f t="shared" si="9"/>
        <v>1.195680123425045E-2</v>
      </c>
      <c r="E10" s="30" t="str">
        <f t="shared" si="0"/>
        <v>Progress</v>
      </c>
      <c r="F10" s="29">
        <v>1653</v>
      </c>
      <c r="G10" s="29">
        <v>1278</v>
      </c>
      <c r="H10" s="84">
        <f t="shared" si="1"/>
        <v>-0.22686025408348456</v>
      </c>
      <c r="I10" s="30" t="str">
        <f t="shared" si="10"/>
        <v>Progress</v>
      </c>
      <c r="J10" s="31">
        <v>4081</v>
      </c>
      <c r="K10" s="34">
        <v>3495</v>
      </c>
      <c r="L10" s="86">
        <f t="shared" si="2"/>
        <v>-0.14359225679980397</v>
      </c>
      <c r="M10" s="33" t="str">
        <f t="shared" si="3"/>
        <v>Progress</v>
      </c>
      <c r="N10" s="31">
        <v>1463</v>
      </c>
      <c r="O10" s="35">
        <v>1448</v>
      </c>
      <c r="P10" s="84">
        <f t="shared" si="4"/>
        <v>-1.0252904989747095E-2</v>
      </c>
      <c r="Q10" s="30" t="str">
        <f t="shared" si="11"/>
        <v>No Progress</v>
      </c>
      <c r="R10" s="13">
        <v>106</v>
      </c>
      <c r="S10" s="36">
        <v>129</v>
      </c>
      <c r="T10" s="84">
        <f t="shared" si="5"/>
        <v>0.21698113207547171</v>
      </c>
      <c r="U10" s="33" t="str">
        <f t="shared" si="6"/>
        <v>No Progress</v>
      </c>
      <c r="V10" s="111">
        <v>0.10100000000000001</v>
      </c>
      <c r="W10" s="99">
        <v>0.14599999999999999</v>
      </c>
      <c r="X10" s="84">
        <f t="shared" si="7"/>
        <v>4.4999999999999984E-2</v>
      </c>
      <c r="Y10" s="100" t="str">
        <f t="shared" si="12"/>
        <v>No Progress</v>
      </c>
      <c r="Z10" s="71">
        <v>1690</v>
      </c>
      <c r="AA10" s="71">
        <v>1426</v>
      </c>
      <c r="AB10" s="84">
        <f t="shared" si="13"/>
        <v>-0.15621301775147928</v>
      </c>
      <c r="AC10" s="30" t="str">
        <f t="shared" si="14"/>
        <v>No Progress</v>
      </c>
      <c r="AE10" s="40">
        <f t="shared" si="8"/>
        <v>3</v>
      </c>
      <c r="AF10" s="94" t="str">
        <f t="shared" si="15"/>
        <v>Yes</v>
      </c>
    </row>
    <row r="11" spans="1:32" ht="15.75" x14ac:dyDescent="0.25">
      <c r="A11" s="27" t="s">
        <v>48</v>
      </c>
      <c r="B11" s="31">
        <v>5817</v>
      </c>
      <c r="C11" s="29">
        <v>6320</v>
      </c>
      <c r="D11" s="84">
        <f t="shared" si="9"/>
        <v>8.6470689358775998E-2</v>
      </c>
      <c r="E11" s="30" t="str">
        <f t="shared" si="0"/>
        <v>No Progress</v>
      </c>
      <c r="F11" s="29">
        <v>1625</v>
      </c>
      <c r="G11" s="29">
        <v>2379</v>
      </c>
      <c r="H11" s="84">
        <f t="shared" si="1"/>
        <v>0.46400000000000002</v>
      </c>
      <c r="I11" s="30" t="str">
        <f t="shared" si="10"/>
        <v>No Progress</v>
      </c>
      <c r="J11" s="31">
        <v>2168</v>
      </c>
      <c r="K11" s="34">
        <v>1686</v>
      </c>
      <c r="L11" s="86">
        <f t="shared" si="2"/>
        <v>-0.22232472324723246</v>
      </c>
      <c r="M11" s="33" t="str">
        <f t="shared" si="3"/>
        <v>No Progress</v>
      </c>
      <c r="N11" s="31">
        <v>1005</v>
      </c>
      <c r="O11" s="42">
        <v>1064</v>
      </c>
      <c r="P11" s="84">
        <f t="shared" si="4"/>
        <v>5.870646766169154E-2</v>
      </c>
      <c r="Q11" s="30" t="str">
        <f t="shared" si="11"/>
        <v>Progress</v>
      </c>
      <c r="R11" s="13">
        <v>145</v>
      </c>
      <c r="S11" s="36">
        <v>167</v>
      </c>
      <c r="T11" s="84">
        <f t="shared" si="5"/>
        <v>0.15172413793103448</v>
      </c>
      <c r="U11" s="33" t="str">
        <f t="shared" si="6"/>
        <v>No Progress</v>
      </c>
      <c r="V11" s="111">
        <v>8.5000000000000006E-2</v>
      </c>
      <c r="W11" s="99">
        <v>7.3999999999999996E-2</v>
      </c>
      <c r="X11" s="84">
        <f t="shared" si="7"/>
        <v>-1.100000000000001E-2</v>
      </c>
      <c r="Y11" s="100" t="str">
        <f t="shared" si="12"/>
        <v>Progress</v>
      </c>
      <c r="Z11" s="71">
        <v>247</v>
      </c>
      <c r="AA11" s="71">
        <v>199</v>
      </c>
      <c r="AB11" s="84">
        <f t="shared" si="13"/>
        <v>-0.19433198380566802</v>
      </c>
      <c r="AC11" s="30" t="str">
        <f t="shared" si="14"/>
        <v>No Progress</v>
      </c>
      <c r="AE11" s="40">
        <f t="shared" si="8"/>
        <v>2</v>
      </c>
      <c r="AF11" s="94" t="str">
        <f t="shared" si="15"/>
        <v>No</v>
      </c>
    </row>
    <row r="12" spans="1:32" ht="15.75" x14ac:dyDescent="0.25">
      <c r="A12" s="27" t="s">
        <v>49</v>
      </c>
      <c r="B12" s="31">
        <v>2596</v>
      </c>
      <c r="C12" s="29">
        <v>2865</v>
      </c>
      <c r="D12" s="84">
        <f t="shared" si="9"/>
        <v>0.10362095531587057</v>
      </c>
      <c r="E12" s="30" t="str">
        <f t="shared" si="0"/>
        <v>Progress</v>
      </c>
      <c r="F12" s="29">
        <v>830</v>
      </c>
      <c r="G12" s="29">
        <v>788</v>
      </c>
      <c r="H12" s="84">
        <f t="shared" si="1"/>
        <v>-5.0602409638554217E-2</v>
      </c>
      <c r="I12" s="30" t="str">
        <f t="shared" si="10"/>
        <v>Progress</v>
      </c>
      <c r="J12" s="31">
        <v>1059</v>
      </c>
      <c r="K12" s="34">
        <v>1012</v>
      </c>
      <c r="L12" s="86">
        <f t="shared" si="2"/>
        <v>-4.4381491973559964E-2</v>
      </c>
      <c r="M12" s="33" t="str">
        <f t="shared" si="3"/>
        <v>Progress</v>
      </c>
      <c r="N12" s="31">
        <v>590</v>
      </c>
      <c r="O12" s="42">
        <v>653</v>
      </c>
      <c r="P12" s="84">
        <f t="shared" si="4"/>
        <v>0.10677966101694915</v>
      </c>
      <c r="Q12" s="30" t="str">
        <f t="shared" si="11"/>
        <v>Progress</v>
      </c>
      <c r="R12" s="13">
        <v>123</v>
      </c>
      <c r="S12" s="36">
        <v>171</v>
      </c>
      <c r="T12" s="84">
        <f t="shared" si="5"/>
        <v>0.3902439024390244</v>
      </c>
      <c r="U12" s="33" t="str">
        <f t="shared" si="6"/>
        <v>No Progress</v>
      </c>
      <c r="V12" s="111">
        <v>6.7000000000000004E-2</v>
      </c>
      <c r="W12" s="99">
        <v>0.06</v>
      </c>
      <c r="X12" s="84">
        <f t="shared" si="7"/>
        <v>-7.0000000000000062E-3</v>
      </c>
      <c r="Y12" s="100" t="str">
        <f t="shared" si="12"/>
        <v>Progress</v>
      </c>
      <c r="Z12" s="71">
        <v>21</v>
      </c>
      <c r="AA12" s="71">
        <v>19</v>
      </c>
      <c r="AB12" s="84">
        <f t="shared" si="13"/>
        <v>-9.5238095238095233E-2</v>
      </c>
      <c r="AC12" s="30" t="str">
        <f t="shared" si="14"/>
        <v>No Progress</v>
      </c>
      <c r="AE12" s="40">
        <f t="shared" si="8"/>
        <v>5</v>
      </c>
      <c r="AF12" s="94" t="str">
        <f t="shared" si="15"/>
        <v>Yes</v>
      </c>
    </row>
    <row r="13" spans="1:32" ht="15.75" x14ac:dyDescent="0.25">
      <c r="A13" s="27" t="s">
        <v>50</v>
      </c>
      <c r="B13" s="31">
        <v>2568</v>
      </c>
      <c r="C13" s="29">
        <v>2389</v>
      </c>
      <c r="D13" s="84">
        <f t="shared" si="9"/>
        <v>-6.9704049844236754E-2</v>
      </c>
      <c r="E13" s="30" t="str">
        <f t="shared" si="0"/>
        <v>Progress</v>
      </c>
      <c r="F13" s="29">
        <v>1426</v>
      </c>
      <c r="G13" s="29">
        <v>1122</v>
      </c>
      <c r="H13" s="84">
        <f t="shared" si="1"/>
        <v>-0.21318373071528751</v>
      </c>
      <c r="I13" s="30" t="str">
        <f t="shared" si="10"/>
        <v>Progress</v>
      </c>
      <c r="J13" s="31">
        <v>1092</v>
      </c>
      <c r="K13" s="34">
        <v>1018</v>
      </c>
      <c r="L13" s="86">
        <f t="shared" si="2"/>
        <v>-6.7765567765567761E-2</v>
      </c>
      <c r="M13" s="33" t="str">
        <f t="shared" si="3"/>
        <v>Progress</v>
      </c>
      <c r="N13" s="31">
        <v>664</v>
      </c>
      <c r="O13" s="42">
        <v>623</v>
      </c>
      <c r="P13" s="84">
        <f t="shared" si="4"/>
        <v>-6.1746987951807226E-2</v>
      </c>
      <c r="Q13" s="30" t="str">
        <f t="shared" si="11"/>
        <v>No Progress</v>
      </c>
      <c r="R13" s="13">
        <v>143</v>
      </c>
      <c r="S13" s="36">
        <v>157</v>
      </c>
      <c r="T13" s="84">
        <f t="shared" si="5"/>
        <v>9.7902097902097904E-2</v>
      </c>
      <c r="U13" s="33" t="str">
        <f t="shared" si="6"/>
        <v>No Progress</v>
      </c>
      <c r="V13" s="111">
        <v>9.1999999999999998E-2</v>
      </c>
      <c r="W13" s="99">
        <v>6.2E-2</v>
      </c>
      <c r="X13" s="84">
        <f t="shared" si="7"/>
        <v>-0.03</v>
      </c>
      <c r="Y13" s="100" t="str">
        <f t="shared" si="12"/>
        <v>Progress</v>
      </c>
      <c r="Z13" s="71">
        <v>12</v>
      </c>
      <c r="AA13" s="71">
        <v>86</v>
      </c>
      <c r="AB13" s="84">
        <f t="shared" si="13"/>
        <v>6.166666666666667</v>
      </c>
      <c r="AC13" s="30" t="str">
        <f t="shared" si="14"/>
        <v>Progress</v>
      </c>
      <c r="AE13" s="40">
        <f t="shared" si="8"/>
        <v>5</v>
      </c>
      <c r="AF13" s="94" t="str">
        <f t="shared" si="15"/>
        <v>Yes</v>
      </c>
    </row>
    <row r="14" spans="1:32" ht="15.75" x14ac:dyDescent="0.25">
      <c r="A14" s="27" t="s">
        <v>51</v>
      </c>
      <c r="B14" s="31">
        <v>1806</v>
      </c>
      <c r="C14" s="29">
        <v>1665</v>
      </c>
      <c r="D14" s="84">
        <f t="shared" si="9"/>
        <v>-7.8073089700996676E-2</v>
      </c>
      <c r="E14" s="30" t="str">
        <f t="shared" si="0"/>
        <v>No Progress</v>
      </c>
      <c r="F14" s="29">
        <v>410</v>
      </c>
      <c r="G14" s="29">
        <v>440</v>
      </c>
      <c r="H14" s="84">
        <f t="shared" si="1"/>
        <v>7.3170731707317069E-2</v>
      </c>
      <c r="I14" s="30" t="str">
        <f t="shared" si="10"/>
        <v>No Progress</v>
      </c>
      <c r="J14" s="31">
        <v>678</v>
      </c>
      <c r="K14" s="34">
        <v>539</v>
      </c>
      <c r="L14" s="86">
        <f t="shared" si="2"/>
        <v>-0.20501474926253688</v>
      </c>
      <c r="M14" s="33" t="str">
        <f t="shared" si="3"/>
        <v>No Progress</v>
      </c>
      <c r="N14" s="31">
        <v>327</v>
      </c>
      <c r="O14" s="42">
        <v>199</v>
      </c>
      <c r="P14" s="84">
        <f t="shared" si="4"/>
        <v>-0.39143730886850153</v>
      </c>
      <c r="Q14" s="30" t="str">
        <f t="shared" si="11"/>
        <v>No Progress</v>
      </c>
      <c r="R14" s="13">
        <v>172</v>
      </c>
      <c r="S14" s="36">
        <v>164</v>
      </c>
      <c r="T14" s="84">
        <f t="shared" si="5"/>
        <v>-4.6511627906976744E-2</v>
      </c>
      <c r="U14" s="33" t="str">
        <f t="shared" si="6"/>
        <v>Progress</v>
      </c>
      <c r="V14" s="111">
        <v>4.3999999999999997E-2</v>
      </c>
      <c r="W14" s="99">
        <v>9.7000000000000003E-2</v>
      </c>
      <c r="X14" s="84">
        <f t="shared" si="7"/>
        <v>5.3000000000000005E-2</v>
      </c>
      <c r="Y14" s="100" t="str">
        <f t="shared" si="12"/>
        <v>No Progress</v>
      </c>
      <c r="Z14" s="71">
        <v>9</v>
      </c>
      <c r="AA14" s="71">
        <v>0</v>
      </c>
      <c r="AB14" s="84" t="str">
        <f t="shared" si="13"/>
        <v>No Progress</v>
      </c>
      <c r="AC14" s="30" t="str">
        <f t="shared" si="14"/>
        <v>No Progress</v>
      </c>
      <c r="AE14" s="40">
        <f t="shared" si="8"/>
        <v>1</v>
      </c>
      <c r="AF14" s="94" t="str">
        <f t="shared" si="15"/>
        <v>No</v>
      </c>
    </row>
    <row r="15" spans="1:32" ht="15.75" x14ac:dyDescent="0.25">
      <c r="A15" s="27" t="s">
        <v>52</v>
      </c>
      <c r="B15" s="31">
        <v>6660</v>
      </c>
      <c r="C15" s="29">
        <v>6541</v>
      </c>
      <c r="D15" s="84">
        <f t="shared" si="9"/>
        <v>-1.7867867867867867E-2</v>
      </c>
      <c r="E15" s="30" t="str">
        <f t="shared" si="0"/>
        <v>No Progress</v>
      </c>
      <c r="F15" s="29">
        <v>949</v>
      </c>
      <c r="G15" s="29">
        <v>950</v>
      </c>
      <c r="H15" s="84">
        <f t="shared" si="1"/>
        <v>1.053740779768177E-3</v>
      </c>
      <c r="I15" s="30" t="str">
        <f t="shared" si="10"/>
        <v>No Progress</v>
      </c>
      <c r="J15" s="31">
        <v>3047</v>
      </c>
      <c r="K15" s="34">
        <v>2986</v>
      </c>
      <c r="L15" s="86">
        <f t="shared" si="2"/>
        <v>-2.0019691499835904E-2</v>
      </c>
      <c r="M15" s="33" t="str">
        <f t="shared" si="3"/>
        <v>No Progress</v>
      </c>
      <c r="N15" s="31">
        <v>847</v>
      </c>
      <c r="O15" s="42">
        <v>1169</v>
      </c>
      <c r="P15" s="84">
        <f t="shared" si="4"/>
        <v>0.38016528925619836</v>
      </c>
      <c r="Q15" s="30" t="str">
        <f t="shared" si="11"/>
        <v>Progress</v>
      </c>
      <c r="R15" s="13">
        <v>100</v>
      </c>
      <c r="S15" s="36">
        <v>124</v>
      </c>
      <c r="T15" s="84">
        <f t="shared" si="5"/>
        <v>0.24</v>
      </c>
      <c r="U15" s="33" t="str">
        <f t="shared" si="6"/>
        <v>No Progress</v>
      </c>
      <c r="V15" s="111">
        <v>4.3999999999999997E-2</v>
      </c>
      <c r="W15" s="99">
        <v>5.8999999999999997E-2</v>
      </c>
      <c r="X15" s="84">
        <f t="shared" si="7"/>
        <v>1.4999999999999999E-2</v>
      </c>
      <c r="Y15" s="100" t="str">
        <f t="shared" si="12"/>
        <v>No Progress</v>
      </c>
      <c r="Z15" s="71">
        <v>29</v>
      </c>
      <c r="AA15" s="71">
        <v>210</v>
      </c>
      <c r="AB15" s="84">
        <f t="shared" si="13"/>
        <v>6.2413793103448274</v>
      </c>
      <c r="AC15" s="30" t="str">
        <f t="shared" si="14"/>
        <v>Progress</v>
      </c>
      <c r="AE15" s="40">
        <f t="shared" si="8"/>
        <v>2</v>
      </c>
      <c r="AF15" s="94" t="str">
        <f t="shared" si="15"/>
        <v>No</v>
      </c>
    </row>
    <row r="16" spans="1:32" ht="15.75" x14ac:dyDescent="0.25">
      <c r="A16" s="27" t="s">
        <v>53</v>
      </c>
      <c r="B16" s="31">
        <v>11596</v>
      </c>
      <c r="C16" s="29">
        <v>12687</v>
      </c>
      <c r="D16" s="84">
        <f t="shared" si="9"/>
        <v>9.4084166954122112E-2</v>
      </c>
      <c r="E16" s="30" t="str">
        <f t="shared" si="0"/>
        <v>No Progress</v>
      </c>
      <c r="F16" s="29">
        <v>1355</v>
      </c>
      <c r="G16" s="29">
        <v>3469</v>
      </c>
      <c r="H16" s="84">
        <f t="shared" si="1"/>
        <v>1.5601476014760147</v>
      </c>
      <c r="I16" s="30" t="str">
        <f t="shared" si="10"/>
        <v>No Progress</v>
      </c>
      <c r="J16" s="31">
        <v>6091</v>
      </c>
      <c r="K16" s="34">
        <v>5684</v>
      </c>
      <c r="L16" s="86">
        <f t="shared" si="2"/>
        <v>-6.6819898210474474E-2</v>
      </c>
      <c r="M16" s="33" t="str">
        <f t="shared" si="3"/>
        <v>No Progress</v>
      </c>
      <c r="N16" s="31">
        <v>1293</v>
      </c>
      <c r="O16" s="35">
        <v>1216</v>
      </c>
      <c r="P16" s="84">
        <f t="shared" si="4"/>
        <v>-5.9551430781129157E-2</v>
      </c>
      <c r="Q16" s="30" t="str">
        <f t="shared" si="11"/>
        <v>No Progress</v>
      </c>
      <c r="R16" s="13">
        <v>83</v>
      </c>
      <c r="S16" s="36">
        <v>117</v>
      </c>
      <c r="T16" s="84">
        <f t="shared" si="5"/>
        <v>0.40963855421686746</v>
      </c>
      <c r="U16" s="33" t="str">
        <f t="shared" si="6"/>
        <v>No Progress</v>
      </c>
      <c r="V16" s="111">
        <v>0.10199999999999999</v>
      </c>
      <c r="W16" s="99">
        <v>0.14499999999999999</v>
      </c>
      <c r="X16" s="84">
        <f t="shared" si="7"/>
        <v>4.2999999999999997E-2</v>
      </c>
      <c r="Y16" s="100" t="str">
        <f t="shared" si="12"/>
        <v>No Progress</v>
      </c>
      <c r="Z16" s="71">
        <v>7</v>
      </c>
      <c r="AA16" s="71">
        <v>101</v>
      </c>
      <c r="AB16" s="84">
        <f t="shared" si="13"/>
        <v>13.428571428571429</v>
      </c>
      <c r="AC16" s="30" t="str">
        <f t="shared" si="14"/>
        <v>Progress</v>
      </c>
      <c r="AE16" s="40">
        <f t="shared" si="8"/>
        <v>1</v>
      </c>
      <c r="AF16" s="94" t="str">
        <f t="shared" si="15"/>
        <v>No</v>
      </c>
    </row>
    <row r="17" spans="1:32" ht="15.75" x14ac:dyDescent="0.25">
      <c r="A17" s="27" t="s">
        <v>54</v>
      </c>
      <c r="B17" s="31">
        <v>4550</v>
      </c>
      <c r="C17" s="29">
        <v>5360</v>
      </c>
      <c r="D17" s="84">
        <f t="shared" si="9"/>
        <v>0.17802197802197803</v>
      </c>
      <c r="E17" s="30" t="str">
        <f t="shared" si="0"/>
        <v>Progress</v>
      </c>
      <c r="F17" s="29">
        <v>1092</v>
      </c>
      <c r="G17" s="29">
        <v>1145</v>
      </c>
      <c r="H17" s="84">
        <f t="shared" si="1"/>
        <v>4.8534798534798536E-2</v>
      </c>
      <c r="I17" s="30" t="str">
        <f t="shared" si="10"/>
        <v>No Progress</v>
      </c>
      <c r="J17" s="31">
        <v>2160</v>
      </c>
      <c r="K17" s="34">
        <v>2421</v>
      </c>
      <c r="L17" s="86">
        <f t="shared" si="2"/>
        <v>0.12083333333333333</v>
      </c>
      <c r="M17" s="33" t="str">
        <f t="shared" si="3"/>
        <v>Progress</v>
      </c>
      <c r="N17" s="31">
        <v>1029</v>
      </c>
      <c r="O17" s="35">
        <v>1264</v>
      </c>
      <c r="P17" s="84">
        <f t="shared" si="4"/>
        <v>0.22837706511175898</v>
      </c>
      <c r="Q17" s="30" t="str">
        <f t="shared" si="11"/>
        <v>Progress</v>
      </c>
      <c r="R17" s="13">
        <v>167</v>
      </c>
      <c r="S17" s="36">
        <v>176</v>
      </c>
      <c r="T17" s="84">
        <f t="shared" si="5"/>
        <v>5.3892215568862277E-2</v>
      </c>
      <c r="U17" s="33" t="str">
        <f t="shared" si="6"/>
        <v>No Progress</v>
      </c>
      <c r="V17" s="111">
        <v>0.121</v>
      </c>
      <c r="W17" s="99">
        <v>9.9000000000000005E-2</v>
      </c>
      <c r="X17" s="84">
        <f t="shared" si="7"/>
        <v>-2.1999999999999992E-2</v>
      </c>
      <c r="Y17" s="100" t="str">
        <f t="shared" si="12"/>
        <v>Progress</v>
      </c>
      <c r="Z17" s="71">
        <v>225</v>
      </c>
      <c r="AA17" s="71">
        <v>709</v>
      </c>
      <c r="AB17" s="84">
        <f t="shared" si="13"/>
        <v>2.1511111111111112</v>
      </c>
      <c r="AC17" s="30" t="str">
        <f t="shared" si="14"/>
        <v>Progress</v>
      </c>
      <c r="AE17" s="40">
        <f t="shared" si="8"/>
        <v>5</v>
      </c>
      <c r="AF17" s="94" t="str">
        <f t="shared" si="15"/>
        <v>Yes</v>
      </c>
    </row>
    <row r="18" spans="1:32" ht="15.75" x14ac:dyDescent="0.25">
      <c r="A18" s="27" t="s">
        <v>55</v>
      </c>
      <c r="B18" s="31">
        <v>5716</v>
      </c>
      <c r="C18" s="29">
        <v>7512</v>
      </c>
      <c r="D18" s="84">
        <f t="shared" si="9"/>
        <v>0.31420573827851644</v>
      </c>
      <c r="E18" s="30" t="str">
        <f t="shared" si="0"/>
        <v>Progress</v>
      </c>
      <c r="F18" s="29">
        <v>1089</v>
      </c>
      <c r="G18" s="29">
        <v>1135</v>
      </c>
      <c r="H18" s="84">
        <f t="shared" si="1"/>
        <v>4.2240587695133149E-2</v>
      </c>
      <c r="I18" s="30" t="str">
        <f t="shared" si="10"/>
        <v>No Progress</v>
      </c>
      <c r="J18" s="31">
        <v>2962</v>
      </c>
      <c r="K18" s="34">
        <v>3062</v>
      </c>
      <c r="L18" s="86">
        <f t="shared" si="2"/>
        <v>3.3760972316002703E-2</v>
      </c>
      <c r="M18" s="33" t="str">
        <f t="shared" si="3"/>
        <v>No Progress</v>
      </c>
      <c r="N18" s="31">
        <v>1613</v>
      </c>
      <c r="O18" s="35">
        <v>1989</v>
      </c>
      <c r="P18" s="84">
        <f t="shared" si="4"/>
        <v>0.23310601363918165</v>
      </c>
      <c r="Q18" s="30" t="str">
        <f t="shared" si="11"/>
        <v>Progress</v>
      </c>
      <c r="R18" s="13">
        <v>112</v>
      </c>
      <c r="S18" s="36">
        <v>99</v>
      </c>
      <c r="T18" s="84">
        <f t="shared" si="5"/>
        <v>-0.11607142857142858</v>
      </c>
      <c r="U18" s="33" t="str">
        <f t="shared" si="6"/>
        <v>Progress</v>
      </c>
      <c r="V18" s="111">
        <v>9.0999999999999998E-2</v>
      </c>
      <c r="W18" s="99">
        <v>9.4E-2</v>
      </c>
      <c r="X18" s="84">
        <f t="shared" si="7"/>
        <v>3.0000000000000027E-3</v>
      </c>
      <c r="Y18" s="100" t="str">
        <f t="shared" si="12"/>
        <v>No Progress</v>
      </c>
      <c r="Z18" s="71">
        <v>391</v>
      </c>
      <c r="AA18" s="71">
        <v>1290</v>
      </c>
      <c r="AB18" s="84">
        <f t="shared" si="13"/>
        <v>2.2992327365728902</v>
      </c>
      <c r="AC18" s="30" t="str">
        <f t="shared" si="14"/>
        <v>Progress</v>
      </c>
      <c r="AE18" s="40">
        <f t="shared" si="8"/>
        <v>4</v>
      </c>
      <c r="AF18" s="94" t="str">
        <f t="shared" si="15"/>
        <v>Yes</v>
      </c>
    </row>
    <row r="19" spans="1:32" ht="15.75" x14ac:dyDescent="0.25">
      <c r="A19" s="27" t="s">
        <v>56</v>
      </c>
      <c r="B19" s="31">
        <v>13080</v>
      </c>
      <c r="C19" s="29">
        <v>13637</v>
      </c>
      <c r="D19" s="84">
        <f t="shared" si="9"/>
        <v>4.2584097859327215E-2</v>
      </c>
      <c r="E19" s="30" t="str">
        <f t="shared" si="0"/>
        <v>No Progress</v>
      </c>
      <c r="F19" s="29">
        <v>2758</v>
      </c>
      <c r="G19" s="29">
        <v>3042</v>
      </c>
      <c r="H19" s="84">
        <f t="shared" si="1"/>
        <v>0.10297316896301668</v>
      </c>
      <c r="I19" s="30" t="str">
        <f t="shared" si="10"/>
        <v>No Progress</v>
      </c>
      <c r="J19" s="31">
        <v>6366</v>
      </c>
      <c r="K19" s="34">
        <v>5731</v>
      </c>
      <c r="L19" s="86">
        <f t="shared" si="2"/>
        <v>-9.9748664781652535E-2</v>
      </c>
      <c r="M19" s="33" t="str">
        <f t="shared" si="3"/>
        <v>No Progress</v>
      </c>
      <c r="N19" s="31">
        <v>2527</v>
      </c>
      <c r="O19" s="35">
        <v>3176</v>
      </c>
      <c r="P19" s="84">
        <f t="shared" si="4"/>
        <v>0.25682627621685794</v>
      </c>
      <c r="Q19" s="30" t="str">
        <f t="shared" si="11"/>
        <v>Progress</v>
      </c>
      <c r="R19" s="13">
        <v>122</v>
      </c>
      <c r="S19" s="36">
        <v>113</v>
      </c>
      <c r="T19" s="84">
        <f t="shared" si="5"/>
        <v>-7.3770491803278687E-2</v>
      </c>
      <c r="U19" s="33" t="str">
        <f t="shared" si="6"/>
        <v>Progress</v>
      </c>
      <c r="V19" s="111">
        <v>0.08</v>
      </c>
      <c r="W19" s="99">
        <v>0.121</v>
      </c>
      <c r="X19" s="84">
        <f t="shared" si="7"/>
        <v>4.0999999999999995E-2</v>
      </c>
      <c r="Y19" s="100" t="str">
        <f t="shared" si="12"/>
        <v>No Progress</v>
      </c>
      <c r="Z19" s="71">
        <v>984</v>
      </c>
      <c r="AA19" s="71">
        <v>991</v>
      </c>
      <c r="AB19" s="84">
        <f t="shared" si="13"/>
        <v>7.1138211382113818E-3</v>
      </c>
      <c r="AC19" s="30" t="str">
        <f t="shared" si="14"/>
        <v>Progress</v>
      </c>
      <c r="AE19" s="40">
        <f t="shared" si="8"/>
        <v>3</v>
      </c>
      <c r="AF19" s="94" t="str">
        <f t="shared" si="15"/>
        <v>Yes</v>
      </c>
    </row>
    <row r="20" spans="1:32" ht="15.75" x14ac:dyDescent="0.25">
      <c r="A20" s="27" t="s">
        <v>57</v>
      </c>
      <c r="B20" s="31">
        <v>3260</v>
      </c>
      <c r="C20" s="29">
        <v>3341</v>
      </c>
      <c r="D20" s="84">
        <f t="shared" si="9"/>
        <v>2.4846625766871164E-2</v>
      </c>
      <c r="E20" s="30" t="str">
        <f t="shared" si="0"/>
        <v>No Progress</v>
      </c>
      <c r="F20" s="29">
        <v>407</v>
      </c>
      <c r="G20" s="29">
        <v>418</v>
      </c>
      <c r="H20" s="84">
        <f t="shared" si="1"/>
        <v>2.7027027027027029E-2</v>
      </c>
      <c r="I20" s="30" t="str">
        <f t="shared" si="10"/>
        <v>No Progress</v>
      </c>
      <c r="J20" s="31">
        <v>1128</v>
      </c>
      <c r="K20" s="34">
        <v>804</v>
      </c>
      <c r="L20" s="86">
        <f t="shared" si="2"/>
        <v>-0.28723404255319152</v>
      </c>
      <c r="M20" s="33" t="str">
        <f t="shared" si="3"/>
        <v>No Progress</v>
      </c>
      <c r="N20" s="31">
        <v>542</v>
      </c>
      <c r="O20" s="42">
        <v>465</v>
      </c>
      <c r="P20" s="84">
        <f t="shared" si="4"/>
        <v>-0.14206642066420663</v>
      </c>
      <c r="Q20" s="30" t="str">
        <f t="shared" si="11"/>
        <v>No Progress</v>
      </c>
      <c r="R20" s="13">
        <v>155</v>
      </c>
      <c r="S20" s="36">
        <v>177</v>
      </c>
      <c r="T20" s="84">
        <f t="shared" si="5"/>
        <v>0.14193548387096774</v>
      </c>
      <c r="U20" s="33" t="str">
        <f t="shared" si="6"/>
        <v>No Progress</v>
      </c>
      <c r="V20" s="111">
        <v>4.5999999999999999E-2</v>
      </c>
      <c r="W20" s="99">
        <v>8.1000000000000003E-2</v>
      </c>
      <c r="X20" s="84">
        <f t="shared" si="7"/>
        <v>3.5000000000000003E-2</v>
      </c>
      <c r="Y20" s="100" t="str">
        <f t="shared" si="12"/>
        <v>No Progress</v>
      </c>
      <c r="Z20" s="71">
        <v>77</v>
      </c>
      <c r="AA20" s="71">
        <v>157</v>
      </c>
      <c r="AB20" s="84">
        <f t="shared" si="13"/>
        <v>1.0389610389610389</v>
      </c>
      <c r="AC20" s="30" t="str">
        <f t="shared" si="14"/>
        <v>Progress</v>
      </c>
      <c r="AE20" s="40">
        <f t="shared" si="8"/>
        <v>1</v>
      </c>
      <c r="AF20" s="94" t="str">
        <f t="shared" si="15"/>
        <v>No</v>
      </c>
    </row>
    <row r="21" spans="1:32" ht="15.75" x14ac:dyDescent="0.25">
      <c r="A21" s="27" t="s">
        <v>58</v>
      </c>
      <c r="B21" s="31">
        <v>3743</v>
      </c>
      <c r="C21" s="29">
        <v>4101</v>
      </c>
      <c r="D21" s="84">
        <f t="shared" si="9"/>
        <v>9.5645204381512153E-2</v>
      </c>
      <c r="E21" s="30" t="str">
        <f t="shared" si="0"/>
        <v>Progress</v>
      </c>
      <c r="F21" s="29">
        <v>1434</v>
      </c>
      <c r="G21" s="29">
        <v>1401</v>
      </c>
      <c r="H21" s="84">
        <f t="shared" si="1"/>
        <v>-2.3012552301255231E-2</v>
      </c>
      <c r="I21" s="30" t="str">
        <f t="shared" si="10"/>
        <v>Progress</v>
      </c>
      <c r="J21" s="31">
        <v>1552</v>
      </c>
      <c r="K21" s="34">
        <v>1462</v>
      </c>
      <c r="L21" s="86">
        <f t="shared" si="2"/>
        <v>-5.7989690721649487E-2</v>
      </c>
      <c r="M21" s="33" t="str">
        <f t="shared" si="3"/>
        <v>No Progress</v>
      </c>
      <c r="N21" s="31">
        <v>734</v>
      </c>
      <c r="O21" s="42">
        <v>741</v>
      </c>
      <c r="P21" s="84">
        <f t="shared" si="4"/>
        <v>9.5367847411444145E-3</v>
      </c>
      <c r="Q21" s="30" t="str">
        <f t="shared" si="11"/>
        <v>Progress</v>
      </c>
      <c r="R21" s="13">
        <v>149</v>
      </c>
      <c r="S21" s="36">
        <v>148</v>
      </c>
      <c r="T21" s="84">
        <f t="shared" si="5"/>
        <v>-6.7114093959731542E-3</v>
      </c>
      <c r="U21" s="33" t="str">
        <f t="shared" si="6"/>
        <v>Progress</v>
      </c>
      <c r="V21" s="111">
        <v>3.7999999999999999E-2</v>
      </c>
      <c r="W21" s="99">
        <v>3.5000000000000003E-2</v>
      </c>
      <c r="X21" s="84">
        <f t="shared" si="7"/>
        <v>-2.9999999999999957E-3</v>
      </c>
      <c r="Y21" s="100" t="str">
        <f t="shared" si="12"/>
        <v>Progress</v>
      </c>
      <c r="Z21" s="71">
        <v>88</v>
      </c>
      <c r="AA21" s="71">
        <v>99</v>
      </c>
      <c r="AB21" s="84">
        <f t="shared" si="13"/>
        <v>0.125</v>
      </c>
      <c r="AC21" s="30" t="str">
        <f t="shared" si="14"/>
        <v>Progress</v>
      </c>
      <c r="AE21" s="40">
        <f t="shared" si="8"/>
        <v>6</v>
      </c>
      <c r="AF21" s="94" t="str">
        <f t="shared" si="15"/>
        <v>Yes</v>
      </c>
    </row>
    <row r="22" spans="1:32" ht="15.75" x14ac:dyDescent="0.25">
      <c r="A22" s="27" t="s">
        <v>59</v>
      </c>
      <c r="B22" s="31">
        <v>1137</v>
      </c>
      <c r="C22" s="29">
        <v>1152</v>
      </c>
      <c r="D22" s="84">
        <f t="shared" si="9"/>
        <v>1.3192612137203167E-2</v>
      </c>
      <c r="E22" s="30" t="str">
        <f t="shared" si="0"/>
        <v>Progress</v>
      </c>
      <c r="F22" s="29">
        <v>349</v>
      </c>
      <c r="G22" s="29">
        <v>175</v>
      </c>
      <c r="H22" s="84">
        <f t="shared" si="1"/>
        <v>-0.49856733524355301</v>
      </c>
      <c r="I22" s="30" t="str">
        <f t="shared" si="10"/>
        <v>Progress</v>
      </c>
      <c r="J22" s="31">
        <v>497</v>
      </c>
      <c r="K22" s="34">
        <v>477</v>
      </c>
      <c r="L22" s="86">
        <f t="shared" si="2"/>
        <v>-4.0241448692152917E-2</v>
      </c>
      <c r="M22" s="33" t="str">
        <f t="shared" si="3"/>
        <v>Progress</v>
      </c>
      <c r="N22" s="31">
        <v>323</v>
      </c>
      <c r="O22" s="42">
        <v>324</v>
      </c>
      <c r="P22" s="84">
        <f t="shared" si="4"/>
        <v>3.0959752321981426E-3</v>
      </c>
      <c r="Q22" s="30" t="str">
        <f t="shared" si="11"/>
        <v>Progress</v>
      </c>
      <c r="R22" s="13">
        <v>170</v>
      </c>
      <c r="S22" s="36">
        <v>165</v>
      </c>
      <c r="T22" s="84">
        <f t="shared" si="5"/>
        <v>-2.9411764705882353E-2</v>
      </c>
      <c r="U22" s="33" t="str">
        <f t="shared" si="6"/>
        <v>Progress</v>
      </c>
      <c r="V22" s="111">
        <v>1.7999999999999999E-2</v>
      </c>
      <c r="W22" s="99">
        <v>7.8E-2</v>
      </c>
      <c r="X22" s="84">
        <f t="shared" si="7"/>
        <v>0.06</v>
      </c>
      <c r="Y22" s="100" t="str">
        <f t="shared" si="12"/>
        <v>No Progress</v>
      </c>
      <c r="Z22" s="71">
        <v>159</v>
      </c>
      <c r="AA22" s="71">
        <v>113</v>
      </c>
      <c r="AB22" s="84">
        <f t="shared" si="13"/>
        <v>-0.28930817610062892</v>
      </c>
      <c r="AC22" s="30" t="str">
        <f t="shared" si="14"/>
        <v>No Progress</v>
      </c>
      <c r="AE22" s="40">
        <f t="shared" si="8"/>
        <v>5</v>
      </c>
      <c r="AF22" s="94" t="str">
        <f t="shared" si="15"/>
        <v>Yes</v>
      </c>
    </row>
    <row r="23" spans="1:32" ht="15.75" x14ac:dyDescent="0.25">
      <c r="A23" s="27" t="s">
        <v>60</v>
      </c>
      <c r="B23" s="31">
        <v>3391</v>
      </c>
      <c r="C23" s="29">
        <v>4291</v>
      </c>
      <c r="D23" s="84">
        <f t="shared" si="9"/>
        <v>0.26540843409023884</v>
      </c>
      <c r="E23" s="30" t="str">
        <f t="shared" si="0"/>
        <v>No Progress</v>
      </c>
      <c r="F23" s="29">
        <v>920</v>
      </c>
      <c r="G23" s="29">
        <v>1436</v>
      </c>
      <c r="H23" s="84">
        <f t="shared" si="1"/>
        <v>0.56086956521739129</v>
      </c>
      <c r="I23" s="30" t="str">
        <f t="shared" si="10"/>
        <v>No Progress</v>
      </c>
      <c r="J23" s="31">
        <v>1157</v>
      </c>
      <c r="K23" s="34">
        <v>2306</v>
      </c>
      <c r="L23" s="86">
        <f t="shared" si="2"/>
        <v>0.99308556611927401</v>
      </c>
      <c r="M23" s="33" t="str">
        <f t="shared" si="3"/>
        <v>Progress</v>
      </c>
      <c r="N23" s="31">
        <v>602</v>
      </c>
      <c r="O23" s="42">
        <v>599</v>
      </c>
      <c r="P23" s="84">
        <f t="shared" si="4"/>
        <v>-4.9833887043189366E-3</v>
      </c>
      <c r="Q23" s="30" t="str">
        <f t="shared" si="11"/>
        <v>No Progress</v>
      </c>
      <c r="R23" s="13">
        <v>79</v>
      </c>
      <c r="S23" s="36">
        <v>83</v>
      </c>
      <c r="T23" s="84">
        <f t="shared" si="5"/>
        <v>5.0632911392405063E-2</v>
      </c>
      <c r="U23" s="33" t="str">
        <f t="shared" si="6"/>
        <v>No Progress</v>
      </c>
      <c r="V23" s="111">
        <v>0.09</v>
      </c>
      <c r="W23" s="99">
        <v>0.109</v>
      </c>
      <c r="X23" s="84">
        <f t="shared" si="7"/>
        <v>1.9000000000000003E-2</v>
      </c>
      <c r="Y23" s="100" t="str">
        <f t="shared" si="12"/>
        <v>No Progress</v>
      </c>
      <c r="Z23" s="71">
        <v>0</v>
      </c>
      <c r="AA23" s="71">
        <v>125</v>
      </c>
      <c r="AB23" s="84" t="str">
        <f t="shared" si="13"/>
        <v>Progress</v>
      </c>
      <c r="AC23" s="30" t="str">
        <f t="shared" si="14"/>
        <v>Progress</v>
      </c>
      <c r="AE23" s="40">
        <f t="shared" si="8"/>
        <v>2</v>
      </c>
      <c r="AF23" s="94" t="str">
        <f t="shared" si="15"/>
        <v>No</v>
      </c>
    </row>
    <row r="24" spans="1:32" ht="15.75" x14ac:dyDescent="0.25">
      <c r="A24" s="27" t="s">
        <v>61</v>
      </c>
      <c r="B24" s="31">
        <v>4805</v>
      </c>
      <c r="C24" s="29">
        <v>6176</v>
      </c>
      <c r="D24" s="84">
        <f t="shared" si="9"/>
        <v>0.2853277835587929</v>
      </c>
      <c r="E24" s="30" t="str">
        <f t="shared" si="0"/>
        <v>Progress</v>
      </c>
      <c r="F24" s="29">
        <v>580</v>
      </c>
      <c r="G24" s="29">
        <v>606</v>
      </c>
      <c r="H24" s="84">
        <f t="shared" si="1"/>
        <v>4.4827586206896551E-2</v>
      </c>
      <c r="I24" s="30" t="str">
        <f t="shared" si="10"/>
        <v>No Progress</v>
      </c>
      <c r="J24" s="31">
        <v>2901</v>
      </c>
      <c r="K24" s="34">
        <v>2208</v>
      </c>
      <c r="L24" s="86">
        <f t="shared" si="2"/>
        <v>-0.23888314374353672</v>
      </c>
      <c r="M24" s="33" t="str">
        <f t="shared" si="3"/>
        <v>No Progress</v>
      </c>
      <c r="N24" s="31">
        <v>1262</v>
      </c>
      <c r="O24" s="35">
        <v>981</v>
      </c>
      <c r="P24" s="84">
        <f t="shared" si="4"/>
        <v>-0.22266244057052298</v>
      </c>
      <c r="Q24" s="30" t="str">
        <f t="shared" si="11"/>
        <v>No Progress</v>
      </c>
      <c r="R24" s="13">
        <v>119</v>
      </c>
      <c r="S24" s="36">
        <v>150</v>
      </c>
      <c r="T24" s="84">
        <f t="shared" si="5"/>
        <v>0.26050420168067229</v>
      </c>
      <c r="U24" s="33" t="str">
        <f t="shared" si="6"/>
        <v>No Progress</v>
      </c>
      <c r="V24" s="111">
        <v>0.214</v>
      </c>
      <c r="W24" s="99">
        <v>6.6000000000000003E-2</v>
      </c>
      <c r="X24" s="84">
        <f t="shared" si="7"/>
        <v>-0.14799999999999999</v>
      </c>
      <c r="Y24" s="100" t="str">
        <f t="shared" si="12"/>
        <v>Progress</v>
      </c>
      <c r="Z24" s="71">
        <v>68</v>
      </c>
      <c r="AA24" s="71">
        <v>95</v>
      </c>
      <c r="AB24" s="84">
        <f t="shared" si="13"/>
        <v>0.39705882352941174</v>
      </c>
      <c r="AC24" s="30" t="str">
        <f t="shared" si="14"/>
        <v>Progress</v>
      </c>
      <c r="AE24" s="40">
        <f t="shared" si="8"/>
        <v>3</v>
      </c>
      <c r="AF24" s="94" t="str">
        <f t="shared" si="15"/>
        <v>Yes</v>
      </c>
    </row>
    <row r="25" spans="1:32" ht="15.75" x14ac:dyDescent="0.25">
      <c r="A25" s="27" t="s">
        <v>62</v>
      </c>
      <c r="B25" s="31">
        <v>3960</v>
      </c>
      <c r="C25" s="29">
        <v>3481</v>
      </c>
      <c r="D25" s="84">
        <f t="shared" si="9"/>
        <v>-0.12095959595959596</v>
      </c>
      <c r="E25" s="30" t="str">
        <f t="shared" si="0"/>
        <v>No Progress</v>
      </c>
      <c r="F25" s="29">
        <v>390</v>
      </c>
      <c r="G25" s="29">
        <v>346</v>
      </c>
      <c r="H25" s="84">
        <f t="shared" si="1"/>
        <v>-0.11282051282051282</v>
      </c>
      <c r="I25" s="30" t="str">
        <f t="shared" si="10"/>
        <v>Progress</v>
      </c>
      <c r="J25" s="31">
        <v>1793</v>
      </c>
      <c r="K25" s="34">
        <v>1467</v>
      </c>
      <c r="L25" s="86">
        <f t="shared" si="2"/>
        <v>-0.18181818181818182</v>
      </c>
      <c r="M25" s="33" t="str">
        <f t="shared" si="3"/>
        <v>No Progress</v>
      </c>
      <c r="N25" s="31">
        <v>923</v>
      </c>
      <c r="O25" s="42">
        <v>616</v>
      </c>
      <c r="P25" s="84">
        <f t="shared" si="4"/>
        <v>-0.33261105092091009</v>
      </c>
      <c r="Q25" s="30" t="str">
        <f t="shared" si="11"/>
        <v>No Progress</v>
      </c>
      <c r="R25" s="13">
        <v>189</v>
      </c>
      <c r="S25" s="36">
        <v>125</v>
      </c>
      <c r="T25" s="84">
        <f t="shared" si="5"/>
        <v>-0.33862433862433861</v>
      </c>
      <c r="U25" s="33" t="str">
        <f t="shared" si="6"/>
        <v>Progress</v>
      </c>
      <c r="V25" s="111">
        <v>3.7999999999999999E-2</v>
      </c>
      <c r="W25" s="99">
        <v>4.5999999999999999E-2</v>
      </c>
      <c r="X25" s="84">
        <f t="shared" si="7"/>
        <v>8.0000000000000002E-3</v>
      </c>
      <c r="Y25" s="100" t="str">
        <f t="shared" si="12"/>
        <v>No Progress</v>
      </c>
      <c r="Z25" s="71">
        <v>183</v>
      </c>
      <c r="AA25" s="71">
        <v>38</v>
      </c>
      <c r="AB25" s="84">
        <f t="shared" si="13"/>
        <v>-0.79234972677595628</v>
      </c>
      <c r="AC25" s="30" t="str">
        <f t="shared" si="14"/>
        <v>No Progress</v>
      </c>
      <c r="AE25" s="40">
        <f t="shared" si="8"/>
        <v>2</v>
      </c>
      <c r="AF25" s="94" t="str">
        <f t="shared" si="15"/>
        <v>No</v>
      </c>
    </row>
    <row r="26" spans="1:32" ht="15.75" x14ac:dyDescent="0.25">
      <c r="A26" s="27" t="s">
        <v>63</v>
      </c>
      <c r="B26" s="31">
        <v>1634</v>
      </c>
      <c r="C26" s="29">
        <v>1318</v>
      </c>
      <c r="D26" s="84">
        <f t="shared" si="9"/>
        <v>-0.19339045287637699</v>
      </c>
      <c r="E26" s="30" t="str">
        <f t="shared" si="0"/>
        <v>No Progress</v>
      </c>
      <c r="F26" s="29">
        <v>378</v>
      </c>
      <c r="G26" s="29">
        <v>633</v>
      </c>
      <c r="H26" s="84">
        <f t="shared" si="1"/>
        <v>0.67460317460317465</v>
      </c>
      <c r="I26" s="30" t="str">
        <f t="shared" si="10"/>
        <v>No Progress</v>
      </c>
      <c r="J26" s="31">
        <v>830</v>
      </c>
      <c r="K26" s="34">
        <v>640</v>
      </c>
      <c r="L26" s="86">
        <f t="shared" si="2"/>
        <v>-0.2289156626506024</v>
      </c>
      <c r="M26" s="33" t="str">
        <f t="shared" si="3"/>
        <v>No Progress</v>
      </c>
      <c r="N26" s="31">
        <v>581</v>
      </c>
      <c r="O26" s="42">
        <v>340</v>
      </c>
      <c r="P26" s="84">
        <f t="shared" si="4"/>
        <v>-0.41480206540447506</v>
      </c>
      <c r="Q26" s="30" t="str">
        <f t="shared" si="11"/>
        <v>No Progress</v>
      </c>
      <c r="R26" s="13">
        <v>132</v>
      </c>
      <c r="S26" s="36">
        <v>164</v>
      </c>
      <c r="T26" s="84">
        <f t="shared" si="5"/>
        <v>0.24242424242424243</v>
      </c>
      <c r="U26" s="33" t="str">
        <f t="shared" si="6"/>
        <v>No Progress</v>
      </c>
      <c r="V26" s="111">
        <v>0.06</v>
      </c>
      <c r="W26" s="99">
        <v>7.0000000000000007E-2</v>
      </c>
      <c r="X26" s="84">
        <f t="shared" si="7"/>
        <v>1.0000000000000009E-2</v>
      </c>
      <c r="Y26" s="100" t="str">
        <f t="shared" si="12"/>
        <v>No Progress</v>
      </c>
      <c r="Z26" s="71">
        <v>35</v>
      </c>
      <c r="AA26" s="71">
        <v>26</v>
      </c>
      <c r="AB26" s="84">
        <f t="shared" si="13"/>
        <v>-0.25714285714285712</v>
      </c>
      <c r="AC26" s="30" t="str">
        <f t="shared" si="14"/>
        <v>No Progress</v>
      </c>
      <c r="AE26" s="40">
        <f t="shared" si="8"/>
        <v>0</v>
      </c>
      <c r="AF26" s="94" t="str">
        <f t="shared" si="15"/>
        <v>No</v>
      </c>
    </row>
    <row r="27" spans="1:32" ht="15.75" x14ac:dyDescent="0.25">
      <c r="A27" s="27" t="s">
        <v>64</v>
      </c>
      <c r="B27" s="31">
        <v>2719</v>
      </c>
      <c r="C27" s="29">
        <v>1995</v>
      </c>
      <c r="D27" s="84">
        <f t="shared" si="9"/>
        <v>-0.26627436557557926</v>
      </c>
      <c r="E27" s="30" t="str">
        <f t="shared" si="0"/>
        <v>No Progress</v>
      </c>
      <c r="F27" s="29">
        <v>1309</v>
      </c>
      <c r="G27" s="29">
        <v>1194</v>
      </c>
      <c r="H27" s="84">
        <f t="shared" si="1"/>
        <v>-8.7853323147440793E-2</v>
      </c>
      <c r="I27" s="30" t="str">
        <f t="shared" si="10"/>
        <v>Progress</v>
      </c>
      <c r="J27" s="31">
        <v>1426</v>
      </c>
      <c r="K27" s="34">
        <v>876</v>
      </c>
      <c r="L27" s="86">
        <f t="shared" si="2"/>
        <v>-0.38569424964936888</v>
      </c>
      <c r="M27" s="33" t="str">
        <f t="shared" si="3"/>
        <v>No Progress</v>
      </c>
      <c r="N27" s="31">
        <v>527</v>
      </c>
      <c r="O27" s="42">
        <v>408</v>
      </c>
      <c r="P27" s="84">
        <f t="shared" si="4"/>
        <v>-0.22580645161290322</v>
      </c>
      <c r="Q27" s="30" t="str">
        <f t="shared" si="11"/>
        <v>No Progress</v>
      </c>
      <c r="R27" s="13">
        <v>125</v>
      </c>
      <c r="S27" s="36">
        <v>108</v>
      </c>
      <c r="T27" s="84">
        <f t="shared" si="5"/>
        <v>-0.13600000000000001</v>
      </c>
      <c r="U27" s="33" t="str">
        <f t="shared" si="6"/>
        <v>Progress</v>
      </c>
      <c r="V27" s="111">
        <v>0.122</v>
      </c>
      <c r="W27" s="99">
        <v>4.3999999999999997E-2</v>
      </c>
      <c r="X27" s="84">
        <f t="shared" si="7"/>
        <v>-7.8E-2</v>
      </c>
      <c r="Y27" s="100" t="str">
        <f t="shared" si="12"/>
        <v>Progress</v>
      </c>
      <c r="Z27" s="71">
        <v>188</v>
      </c>
      <c r="AA27" s="71">
        <v>85</v>
      </c>
      <c r="AB27" s="84">
        <f t="shared" si="13"/>
        <v>-0.5478723404255319</v>
      </c>
      <c r="AC27" s="30" t="str">
        <f t="shared" si="14"/>
        <v>No Progress</v>
      </c>
      <c r="AE27" s="40">
        <f t="shared" si="8"/>
        <v>3</v>
      </c>
      <c r="AF27" s="94" t="str">
        <f t="shared" si="15"/>
        <v>Yes</v>
      </c>
    </row>
    <row r="28" spans="1:32" ht="15.75" x14ac:dyDescent="0.25">
      <c r="A28" s="27" t="s">
        <v>65</v>
      </c>
      <c r="B28" s="31">
        <v>850</v>
      </c>
      <c r="C28" s="29">
        <v>792</v>
      </c>
      <c r="D28" s="84">
        <f t="shared" si="9"/>
        <v>-6.8235294117647061E-2</v>
      </c>
      <c r="E28" s="30" t="str">
        <f t="shared" si="0"/>
        <v>Progress</v>
      </c>
      <c r="F28" s="29">
        <v>180</v>
      </c>
      <c r="G28" s="29">
        <v>74</v>
      </c>
      <c r="H28" s="84">
        <f t="shared" si="1"/>
        <v>-0.58888888888888891</v>
      </c>
      <c r="I28" s="30" t="str">
        <f t="shared" si="10"/>
        <v>Progress</v>
      </c>
      <c r="J28" s="31">
        <v>446</v>
      </c>
      <c r="K28" s="34">
        <v>379</v>
      </c>
      <c r="L28" s="86">
        <f t="shared" si="2"/>
        <v>-0.15022421524663676</v>
      </c>
      <c r="M28" s="33" t="str">
        <f t="shared" si="3"/>
        <v>Progress</v>
      </c>
      <c r="N28" s="31">
        <v>327</v>
      </c>
      <c r="O28" s="42">
        <v>348</v>
      </c>
      <c r="P28" s="84">
        <f t="shared" si="4"/>
        <v>6.4220183486238536E-2</v>
      </c>
      <c r="Q28" s="30" t="str">
        <f t="shared" si="11"/>
        <v>Progress</v>
      </c>
      <c r="R28" s="13">
        <v>147</v>
      </c>
      <c r="S28" s="36">
        <v>162</v>
      </c>
      <c r="T28" s="84">
        <f t="shared" si="5"/>
        <v>0.10204081632653061</v>
      </c>
      <c r="U28" s="33" t="str">
        <f t="shared" si="6"/>
        <v>No Progress</v>
      </c>
      <c r="V28" s="111">
        <v>3.5999999999999997E-2</v>
      </c>
      <c r="W28" s="99">
        <v>1.7999999999999999E-2</v>
      </c>
      <c r="X28" s="84">
        <f t="shared" si="7"/>
        <v>-1.7999999999999999E-2</v>
      </c>
      <c r="Y28" s="100" t="str">
        <f t="shared" si="12"/>
        <v>Progress</v>
      </c>
      <c r="Z28" s="71">
        <v>12</v>
      </c>
      <c r="AA28" s="71">
        <v>7</v>
      </c>
      <c r="AB28" s="84">
        <f t="shared" si="13"/>
        <v>-0.41666666666666669</v>
      </c>
      <c r="AC28" s="30" t="str">
        <f t="shared" si="14"/>
        <v>No Progress</v>
      </c>
      <c r="AE28" s="40">
        <f t="shared" si="8"/>
        <v>5</v>
      </c>
      <c r="AF28" s="94" t="str">
        <f t="shared" si="15"/>
        <v>Yes</v>
      </c>
    </row>
    <row r="29" spans="1:32" ht="15.75" x14ac:dyDescent="0.25">
      <c r="A29" s="27" t="s">
        <v>66</v>
      </c>
      <c r="B29" s="31">
        <v>4342</v>
      </c>
      <c r="C29" s="29">
        <v>3797</v>
      </c>
      <c r="D29" s="84">
        <f t="shared" si="9"/>
        <v>-0.12551819438046982</v>
      </c>
      <c r="E29" s="30" t="str">
        <f t="shared" si="0"/>
        <v>Progress</v>
      </c>
      <c r="F29" s="29">
        <v>682</v>
      </c>
      <c r="G29" s="29">
        <v>528</v>
      </c>
      <c r="H29" s="84">
        <f t="shared" si="1"/>
        <v>-0.22580645161290322</v>
      </c>
      <c r="I29" s="30" t="str">
        <f t="shared" si="10"/>
        <v>Progress</v>
      </c>
      <c r="J29" s="31">
        <v>1958</v>
      </c>
      <c r="K29" s="34">
        <v>1299</v>
      </c>
      <c r="L29" s="86">
        <f t="shared" si="2"/>
        <v>-0.33656792645556688</v>
      </c>
      <c r="M29" s="33" t="str">
        <f t="shared" si="3"/>
        <v>No Progress</v>
      </c>
      <c r="N29" s="31">
        <v>948</v>
      </c>
      <c r="O29" s="42">
        <v>587</v>
      </c>
      <c r="P29" s="84">
        <f t="shared" si="4"/>
        <v>-0.38080168776371309</v>
      </c>
      <c r="Q29" s="30" t="str">
        <f t="shared" si="11"/>
        <v>No Progress</v>
      </c>
      <c r="R29" s="13">
        <v>108</v>
      </c>
      <c r="S29" s="36">
        <v>111</v>
      </c>
      <c r="T29" s="84">
        <f t="shared" si="5"/>
        <v>2.7777777777777776E-2</v>
      </c>
      <c r="U29" s="33" t="str">
        <f t="shared" si="6"/>
        <v>No Progress</v>
      </c>
      <c r="V29" s="111">
        <v>4.4999999999999998E-2</v>
      </c>
      <c r="W29" s="99">
        <v>8.2000000000000003E-2</v>
      </c>
      <c r="X29" s="84">
        <f t="shared" si="7"/>
        <v>3.7000000000000005E-2</v>
      </c>
      <c r="Y29" s="100" t="str">
        <f t="shared" si="12"/>
        <v>No Progress</v>
      </c>
      <c r="Z29" s="71">
        <v>291</v>
      </c>
      <c r="AA29" s="71">
        <v>198</v>
      </c>
      <c r="AB29" s="84">
        <f t="shared" si="13"/>
        <v>-0.31958762886597936</v>
      </c>
      <c r="AC29" s="30" t="str">
        <f t="shared" si="14"/>
        <v>No Progress</v>
      </c>
      <c r="AE29" s="40">
        <f t="shared" si="8"/>
        <v>2</v>
      </c>
      <c r="AF29" s="94" t="str">
        <f t="shared" si="15"/>
        <v>No</v>
      </c>
    </row>
    <row r="30" spans="1:32" ht="15.75" x14ac:dyDescent="0.25">
      <c r="A30" s="27" t="s">
        <v>67</v>
      </c>
      <c r="B30" s="31">
        <v>1170</v>
      </c>
      <c r="C30" s="29">
        <v>1247</v>
      </c>
      <c r="D30" s="84">
        <f t="shared" si="9"/>
        <v>6.5811965811965814E-2</v>
      </c>
      <c r="E30" s="30" t="str">
        <f t="shared" si="0"/>
        <v>Progress</v>
      </c>
      <c r="F30" s="29">
        <v>438</v>
      </c>
      <c r="G30" s="32">
        <v>135</v>
      </c>
      <c r="H30" s="84">
        <f t="shared" si="1"/>
        <v>-0.69178082191780821</v>
      </c>
      <c r="I30" s="30" t="str">
        <f t="shared" si="10"/>
        <v>Progress</v>
      </c>
      <c r="J30" s="31">
        <v>581</v>
      </c>
      <c r="K30" s="34">
        <v>533</v>
      </c>
      <c r="L30" s="86">
        <f t="shared" si="2"/>
        <v>-8.2616179001721177E-2</v>
      </c>
      <c r="M30" s="33" t="str">
        <f t="shared" si="3"/>
        <v>Progress</v>
      </c>
      <c r="N30" s="31">
        <v>256</v>
      </c>
      <c r="O30" s="42">
        <v>225</v>
      </c>
      <c r="P30" s="84">
        <f t="shared" si="4"/>
        <v>-0.12109375</v>
      </c>
      <c r="Q30" s="30" t="str">
        <f t="shared" si="11"/>
        <v>No Progress</v>
      </c>
      <c r="R30" s="13">
        <v>95</v>
      </c>
      <c r="S30" s="36">
        <v>109</v>
      </c>
      <c r="T30" s="84">
        <f t="shared" si="5"/>
        <v>0.14736842105263157</v>
      </c>
      <c r="U30" s="33" t="str">
        <f t="shared" si="6"/>
        <v>No Progress</v>
      </c>
      <c r="V30" s="111">
        <v>8.7999999999999995E-2</v>
      </c>
      <c r="W30" s="99">
        <v>8.3000000000000004E-2</v>
      </c>
      <c r="X30" s="84">
        <f t="shared" si="7"/>
        <v>-4.9999999999999906E-3</v>
      </c>
      <c r="Y30" s="100" t="str">
        <f t="shared" si="12"/>
        <v>Progress</v>
      </c>
      <c r="Z30" s="71">
        <v>82</v>
      </c>
      <c r="AA30" s="71">
        <v>187</v>
      </c>
      <c r="AB30" s="84">
        <f t="shared" si="13"/>
        <v>1.2804878048780488</v>
      </c>
      <c r="AC30" s="30" t="str">
        <f t="shared" si="14"/>
        <v>Progress</v>
      </c>
      <c r="AE30" s="40">
        <f t="shared" si="8"/>
        <v>5</v>
      </c>
      <c r="AF30" s="94" t="str">
        <f t="shared" si="15"/>
        <v>Yes</v>
      </c>
    </row>
    <row r="31" spans="1:32" ht="15.75" x14ac:dyDescent="0.25">
      <c r="A31" s="27" t="s">
        <v>68</v>
      </c>
      <c r="B31" s="31">
        <v>1035</v>
      </c>
      <c r="C31" s="29">
        <v>1463</v>
      </c>
      <c r="D31" s="84">
        <f t="shared" si="9"/>
        <v>0.41352657004830917</v>
      </c>
      <c r="E31" s="30" t="str">
        <f t="shared" si="0"/>
        <v>Progress</v>
      </c>
      <c r="F31" s="29">
        <v>494</v>
      </c>
      <c r="G31" s="29">
        <v>525</v>
      </c>
      <c r="H31" s="84">
        <f t="shared" si="1"/>
        <v>6.2753036437246959E-2</v>
      </c>
      <c r="I31" s="30" t="str">
        <f t="shared" si="10"/>
        <v>No Progress</v>
      </c>
      <c r="J31" s="31">
        <v>617</v>
      </c>
      <c r="K31" s="34">
        <v>689</v>
      </c>
      <c r="L31" s="86">
        <f t="shared" si="2"/>
        <v>0.1166936790923825</v>
      </c>
      <c r="M31" s="33" t="str">
        <f t="shared" si="3"/>
        <v>Progress</v>
      </c>
      <c r="N31" s="31">
        <v>466</v>
      </c>
      <c r="O31" s="42">
        <v>469</v>
      </c>
      <c r="P31" s="84">
        <f t="shared" si="4"/>
        <v>6.4377682403433476E-3</v>
      </c>
      <c r="Q31" s="30" t="str">
        <f t="shared" si="11"/>
        <v>Progress</v>
      </c>
      <c r="R31" s="13">
        <v>145</v>
      </c>
      <c r="S31" s="36">
        <v>185</v>
      </c>
      <c r="T31" s="84">
        <f t="shared" si="5"/>
        <v>0.27586206896551724</v>
      </c>
      <c r="U31" s="33" t="str">
        <f t="shared" si="6"/>
        <v>No Progress</v>
      </c>
      <c r="V31" s="111">
        <v>8.5999999999999993E-2</v>
      </c>
      <c r="W31" s="99">
        <v>0.14699999999999999</v>
      </c>
      <c r="X31" s="84">
        <f t="shared" si="7"/>
        <v>6.0999999999999999E-2</v>
      </c>
      <c r="Y31" s="100" t="str">
        <f t="shared" si="12"/>
        <v>No Progress</v>
      </c>
      <c r="Z31" s="71">
        <v>28</v>
      </c>
      <c r="AA31" s="71">
        <v>107</v>
      </c>
      <c r="AB31" s="84">
        <f t="shared" si="13"/>
        <v>2.8214285714285716</v>
      </c>
      <c r="AC31" s="30" t="str">
        <f t="shared" si="14"/>
        <v>Progress</v>
      </c>
      <c r="AE31" s="40">
        <f t="shared" si="8"/>
        <v>4</v>
      </c>
      <c r="AF31" s="94" t="str">
        <f t="shared" si="15"/>
        <v>Yes</v>
      </c>
    </row>
    <row r="32" spans="1:32" ht="15.75" x14ac:dyDescent="0.25">
      <c r="A32" s="27" t="s">
        <v>69</v>
      </c>
      <c r="B32" s="31">
        <v>1526</v>
      </c>
      <c r="C32" s="29">
        <v>1220</v>
      </c>
      <c r="D32" s="84">
        <f t="shared" si="9"/>
        <v>-0.20052424639580602</v>
      </c>
      <c r="E32" s="30" t="str">
        <f t="shared" si="0"/>
        <v>No Progress</v>
      </c>
      <c r="F32" s="29">
        <v>247</v>
      </c>
      <c r="G32" s="29">
        <v>226</v>
      </c>
      <c r="H32" s="84">
        <f t="shared" si="1"/>
        <v>-8.5020242914979755E-2</v>
      </c>
      <c r="I32" s="30" t="str">
        <f t="shared" si="10"/>
        <v>Progress</v>
      </c>
      <c r="J32" s="31">
        <v>703</v>
      </c>
      <c r="K32" s="34">
        <v>518</v>
      </c>
      <c r="L32" s="86">
        <f t="shared" si="2"/>
        <v>-0.26315789473684209</v>
      </c>
      <c r="M32" s="33" t="str">
        <f t="shared" si="3"/>
        <v>No Progress</v>
      </c>
      <c r="N32" s="31">
        <v>185</v>
      </c>
      <c r="O32" s="42">
        <v>110</v>
      </c>
      <c r="P32" s="84">
        <f t="shared" si="4"/>
        <v>-0.40540540540540543</v>
      </c>
      <c r="Q32" s="30" t="str">
        <f t="shared" si="11"/>
        <v>No Progress</v>
      </c>
      <c r="R32" s="13">
        <v>80</v>
      </c>
      <c r="S32" s="36">
        <v>117</v>
      </c>
      <c r="T32" s="84">
        <f t="shared" si="5"/>
        <v>0.46250000000000002</v>
      </c>
      <c r="U32" s="33" t="str">
        <f t="shared" si="6"/>
        <v>No Progress</v>
      </c>
      <c r="V32" s="111">
        <v>3.2000000000000001E-2</v>
      </c>
      <c r="W32" s="99">
        <v>5.1999999999999998E-2</v>
      </c>
      <c r="X32" s="84">
        <f t="shared" si="7"/>
        <v>1.9999999999999997E-2</v>
      </c>
      <c r="Y32" s="100" t="str">
        <f t="shared" si="12"/>
        <v>No Progress</v>
      </c>
      <c r="Z32" s="71">
        <v>6</v>
      </c>
      <c r="AA32" s="71">
        <v>7</v>
      </c>
      <c r="AB32" s="84">
        <f t="shared" si="13"/>
        <v>0.16666666666666666</v>
      </c>
      <c r="AC32" s="30" t="str">
        <f t="shared" si="14"/>
        <v>Progress</v>
      </c>
      <c r="AE32" s="40">
        <f t="shared" si="8"/>
        <v>2</v>
      </c>
      <c r="AF32" s="94" t="str">
        <f t="shared" si="15"/>
        <v>No</v>
      </c>
    </row>
    <row r="33" spans="1:32" ht="15.75" x14ac:dyDescent="0.25">
      <c r="A33" s="27" t="s">
        <v>70</v>
      </c>
      <c r="B33" s="31">
        <v>548</v>
      </c>
      <c r="C33" s="29">
        <v>591</v>
      </c>
      <c r="D33" s="84">
        <f t="shared" si="9"/>
        <v>7.8467153284671534E-2</v>
      </c>
      <c r="E33" s="30" t="str">
        <f t="shared" si="0"/>
        <v>Progress</v>
      </c>
      <c r="F33" s="29">
        <v>259</v>
      </c>
      <c r="G33" s="29">
        <v>272</v>
      </c>
      <c r="H33" s="84">
        <f t="shared" si="1"/>
        <v>5.019305019305019E-2</v>
      </c>
      <c r="I33" s="30" t="str">
        <f t="shared" si="10"/>
        <v>No Progress</v>
      </c>
      <c r="J33" s="31">
        <v>373</v>
      </c>
      <c r="K33" s="34">
        <v>261</v>
      </c>
      <c r="L33" s="86">
        <f t="shared" si="2"/>
        <v>-0.30026809651474529</v>
      </c>
      <c r="M33" s="33" t="str">
        <f t="shared" si="3"/>
        <v>No Progress</v>
      </c>
      <c r="N33" s="31">
        <v>119</v>
      </c>
      <c r="O33" s="42">
        <v>101</v>
      </c>
      <c r="P33" s="84">
        <f t="shared" si="4"/>
        <v>-0.15126050420168066</v>
      </c>
      <c r="Q33" s="30" t="str">
        <f t="shared" si="11"/>
        <v>No Progress</v>
      </c>
      <c r="R33" s="13">
        <v>87</v>
      </c>
      <c r="S33" s="36">
        <v>126</v>
      </c>
      <c r="T33" s="84">
        <f t="shared" si="5"/>
        <v>0.44827586206896552</v>
      </c>
      <c r="U33" s="33" t="str">
        <f t="shared" si="6"/>
        <v>No Progress</v>
      </c>
      <c r="V33" s="111">
        <v>0.122</v>
      </c>
      <c r="W33" s="99">
        <v>5.8000000000000003E-2</v>
      </c>
      <c r="X33" s="84">
        <f t="shared" si="7"/>
        <v>-6.4000000000000001E-2</v>
      </c>
      <c r="Y33" s="100" t="str">
        <f t="shared" si="12"/>
        <v>Progress</v>
      </c>
      <c r="Z33" s="71">
        <v>14</v>
      </c>
      <c r="AA33" s="71">
        <v>0</v>
      </c>
      <c r="AB33" s="84" t="str">
        <f t="shared" si="13"/>
        <v>No Progress</v>
      </c>
      <c r="AC33" s="30" t="str">
        <f t="shared" si="14"/>
        <v>No Progress</v>
      </c>
      <c r="AE33" s="40">
        <f t="shared" si="8"/>
        <v>2</v>
      </c>
      <c r="AF33" s="94" t="str">
        <f t="shared" si="15"/>
        <v>No</v>
      </c>
    </row>
    <row r="34" spans="1:32" ht="18.75" customHeight="1" x14ac:dyDescent="0.25">
      <c r="A34" s="27" t="s">
        <v>71</v>
      </c>
      <c r="B34" s="31">
        <v>269</v>
      </c>
      <c r="C34" s="29">
        <v>385</v>
      </c>
      <c r="D34" s="84">
        <f t="shared" si="9"/>
        <v>0.43122676579925651</v>
      </c>
      <c r="E34" s="30" t="str">
        <f t="shared" si="0"/>
        <v>Progress</v>
      </c>
      <c r="F34" s="29">
        <v>74</v>
      </c>
      <c r="G34" s="29">
        <v>98</v>
      </c>
      <c r="H34" s="84">
        <f t="shared" si="1"/>
        <v>0.32432432432432434</v>
      </c>
      <c r="I34" s="30" t="str">
        <f t="shared" si="10"/>
        <v>No Progress</v>
      </c>
      <c r="J34" s="31">
        <v>100</v>
      </c>
      <c r="K34" s="34">
        <v>139</v>
      </c>
      <c r="L34" s="86">
        <f t="shared" si="2"/>
        <v>0.39</v>
      </c>
      <c r="M34" s="33" t="str">
        <f t="shared" si="3"/>
        <v>Progress</v>
      </c>
      <c r="N34" s="31">
        <v>63</v>
      </c>
      <c r="O34" s="42">
        <v>53</v>
      </c>
      <c r="P34" s="84">
        <f t="shared" si="4"/>
        <v>-0.15873015873015872</v>
      </c>
      <c r="Q34" s="30" t="str">
        <f t="shared" si="11"/>
        <v>No Progress</v>
      </c>
      <c r="R34" s="13">
        <v>141</v>
      </c>
      <c r="S34" s="36">
        <v>133</v>
      </c>
      <c r="T34" s="84">
        <f t="shared" si="5"/>
        <v>-5.6737588652482268E-2</v>
      </c>
      <c r="U34" s="33" t="str">
        <f t="shared" si="6"/>
        <v>Progress</v>
      </c>
      <c r="V34" s="111">
        <v>9.4E-2</v>
      </c>
      <c r="W34" s="99">
        <v>0.128</v>
      </c>
      <c r="X34" s="84">
        <f t="shared" si="7"/>
        <v>3.4000000000000002E-2</v>
      </c>
      <c r="Y34" s="100" t="str">
        <f t="shared" si="12"/>
        <v>No Progress</v>
      </c>
      <c r="Z34" s="71">
        <v>0</v>
      </c>
      <c r="AA34" s="71">
        <v>0</v>
      </c>
      <c r="AB34" s="84" t="str">
        <f t="shared" si="13"/>
        <v>No Progress</v>
      </c>
      <c r="AC34" s="30" t="str">
        <f t="shared" si="14"/>
        <v>No Progress</v>
      </c>
      <c r="AE34" s="40">
        <f t="shared" si="8"/>
        <v>3</v>
      </c>
      <c r="AF34" s="94" t="str">
        <f t="shared" si="15"/>
        <v>Yes</v>
      </c>
    </row>
    <row r="35" spans="1:32" ht="15.75" x14ac:dyDescent="0.25">
      <c r="A35" s="27" t="s">
        <v>72</v>
      </c>
      <c r="B35" s="31">
        <v>1560</v>
      </c>
      <c r="C35" s="29">
        <v>1605</v>
      </c>
      <c r="D35" s="84">
        <f t="shared" si="9"/>
        <v>2.8846153846153848E-2</v>
      </c>
      <c r="E35" s="30" t="str">
        <f t="shared" si="0"/>
        <v>No Progress</v>
      </c>
      <c r="F35" s="29">
        <v>227</v>
      </c>
      <c r="G35" s="29">
        <v>264</v>
      </c>
      <c r="H35" s="84">
        <f t="shared" si="1"/>
        <v>0.16299559471365638</v>
      </c>
      <c r="I35" s="30" t="str">
        <f t="shared" si="10"/>
        <v>No Progress</v>
      </c>
      <c r="J35" s="31">
        <v>622</v>
      </c>
      <c r="K35" s="34">
        <v>526</v>
      </c>
      <c r="L35" s="86">
        <f t="shared" si="2"/>
        <v>-0.15434083601286175</v>
      </c>
      <c r="M35" s="33" t="str">
        <f t="shared" si="3"/>
        <v>No Progress</v>
      </c>
      <c r="N35" s="31">
        <v>310</v>
      </c>
      <c r="O35" s="42">
        <v>273</v>
      </c>
      <c r="P35" s="84">
        <f t="shared" si="4"/>
        <v>-0.11935483870967742</v>
      </c>
      <c r="Q35" s="30" t="str">
        <f t="shared" si="11"/>
        <v>No Progress</v>
      </c>
      <c r="R35" s="13">
        <v>170</v>
      </c>
      <c r="S35" s="36">
        <v>159</v>
      </c>
      <c r="T35" s="84">
        <f t="shared" si="5"/>
        <v>-6.4705882352941183E-2</v>
      </c>
      <c r="U35" s="33" t="str">
        <f t="shared" si="6"/>
        <v>Progress</v>
      </c>
      <c r="V35" s="111">
        <v>0.107</v>
      </c>
      <c r="W35" s="99">
        <v>4.4999999999999998E-2</v>
      </c>
      <c r="X35" s="84">
        <f t="shared" si="7"/>
        <v>-6.2E-2</v>
      </c>
      <c r="Y35" s="100" t="str">
        <f t="shared" si="12"/>
        <v>Progress</v>
      </c>
      <c r="Z35" s="71">
        <v>98</v>
      </c>
      <c r="AA35" s="71">
        <v>83</v>
      </c>
      <c r="AB35" s="84">
        <f t="shared" si="13"/>
        <v>-0.15306122448979592</v>
      </c>
      <c r="AC35" s="30" t="str">
        <f t="shared" si="14"/>
        <v>No Progress</v>
      </c>
      <c r="AE35" s="40">
        <f t="shared" si="8"/>
        <v>2</v>
      </c>
      <c r="AF35" s="94" t="str">
        <f t="shared" si="15"/>
        <v>No</v>
      </c>
    </row>
    <row r="36" spans="1:32" ht="15.75" x14ac:dyDescent="0.25">
      <c r="A36" s="27" t="s">
        <v>73</v>
      </c>
      <c r="B36" s="31">
        <v>111996</v>
      </c>
      <c r="C36" s="29">
        <v>122417</v>
      </c>
      <c r="D36" s="84">
        <f t="shared" si="9"/>
        <v>9.3047965998785676E-2</v>
      </c>
      <c r="E36" s="30" t="str">
        <f t="shared" si="0"/>
        <v>Progress</v>
      </c>
      <c r="F36" s="29">
        <v>52307</v>
      </c>
      <c r="G36" s="29">
        <v>44415</v>
      </c>
      <c r="H36" s="84">
        <f t="shared" si="1"/>
        <v>-0.15087846750912881</v>
      </c>
      <c r="I36" s="30" t="str">
        <f t="shared" si="10"/>
        <v>Progress</v>
      </c>
      <c r="J36" s="31">
        <v>50754</v>
      </c>
      <c r="K36" s="34">
        <v>48345</v>
      </c>
      <c r="L36" s="86">
        <f t="shared" si="2"/>
        <v>-4.7464239271781533E-2</v>
      </c>
      <c r="M36" s="33" t="str">
        <f t="shared" si="3"/>
        <v>Progress</v>
      </c>
      <c r="N36" s="31">
        <v>15021</v>
      </c>
      <c r="O36" s="35">
        <v>13139</v>
      </c>
      <c r="P36" s="84">
        <f t="shared" si="4"/>
        <v>-0.12529125890420079</v>
      </c>
      <c r="Q36" s="30" t="str">
        <f t="shared" si="11"/>
        <v>No Progress</v>
      </c>
      <c r="R36" s="13">
        <v>159</v>
      </c>
      <c r="S36" s="36">
        <v>176</v>
      </c>
      <c r="T36" s="84">
        <f t="shared" si="5"/>
        <v>0.1069182389937107</v>
      </c>
      <c r="U36" s="33" t="str">
        <f t="shared" si="6"/>
        <v>No Progress</v>
      </c>
      <c r="V36" s="111">
        <v>8.4000000000000005E-2</v>
      </c>
      <c r="W36" s="99">
        <v>7.4999999999999997E-2</v>
      </c>
      <c r="X36" s="84">
        <f t="shared" si="7"/>
        <v>-9.000000000000008E-3</v>
      </c>
      <c r="Y36" s="100" t="str">
        <f t="shared" si="12"/>
        <v>Progress</v>
      </c>
      <c r="Z36" s="71">
        <v>9984</v>
      </c>
      <c r="AA36" s="71">
        <v>11416</v>
      </c>
      <c r="AB36" s="84">
        <f t="shared" si="13"/>
        <v>0.14342948717948717</v>
      </c>
      <c r="AC36" s="30" t="str">
        <f t="shared" si="14"/>
        <v>Progress</v>
      </c>
      <c r="AE36" s="40">
        <f t="shared" si="8"/>
        <v>5</v>
      </c>
      <c r="AF36" s="94" t="str">
        <f t="shared" si="15"/>
        <v>Yes</v>
      </c>
    </row>
    <row r="37" spans="1:32" ht="15.75" x14ac:dyDescent="0.25">
      <c r="A37" s="27" t="s">
        <v>74</v>
      </c>
      <c r="B37" s="31">
        <v>33803</v>
      </c>
      <c r="C37" s="29">
        <v>33037</v>
      </c>
      <c r="D37" s="84">
        <f t="shared" si="9"/>
        <v>-2.2660710587817649E-2</v>
      </c>
      <c r="E37" s="30" t="str">
        <f t="shared" si="0"/>
        <v>No Progress</v>
      </c>
      <c r="F37" s="29">
        <v>5171</v>
      </c>
      <c r="G37" s="29">
        <v>5714</v>
      </c>
      <c r="H37" s="84">
        <f t="shared" si="1"/>
        <v>0.10500870237865016</v>
      </c>
      <c r="I37" s="30" t="str">
        <f t="shared" si="10"/>
        <v>No Progress</v>
      </c>
      <c r="J37" s="31">
        <v>17204</v>
      </c>
      <c r="K37" s="34">
        <v>13833</v>
      </c>
      <c r="L37" s="86">
        <f t="shared" si="2"/>
        <v>-0.19594280399906999</v>
      </c>
      <c r="M37" s="33" t="str">
        <f t="shared" si="3"/>
        <v>No Progress</v>
      </c>
      <c r="N37" s="31">
        <v>6008</v>
      </c>
      <c r="O37" s="35">
        <v>6027</v>
      </c>
      <c r="P37" s="84">
        <f t="shared" si="4"/>
        <v>3.1624500665778962E-3</v>
      </c>
      <c r="Q37" s="30" t="str">
        <f t="shared" si="11"/>
        <v>Progress</v>
      </c>
      <c r="R37" s="13">
        <v>129</v>
      </c>
      <c r="S37" s="36">
        <v>144</v>
      </c>
      <c r="T37" s="84">
        <f t="shared" si="5"/>
        <v>0.11627906976744186</v>
      </c>
      <c r="U37" s="33" t="str">
        <f t="shared" si="6"/>
        <v>No Progress</v>
      </c>
      <c r="V37" s="111">
        <v>9.5000000000000001E-2</v>
      </c>
      <c r="W37" s="99">
        <v>8.1000000000000003E-2</v>
      </c>
      <c r="X37" s="84">
        <f t="shared" si="7"/>
        <v>-1.3999999999999999E-2</v>
      </c>
      <c r="Y37" s="100" t="str">
        <f t="shared" si="12"/>
        <v>Progress</v>
      </c>
      <c r="Z37" s="71">
        <v>3181</v>
      </c>
      <c r="AA37" s="71">
        <v>6014</v>
      </c>
      <c r="AB37" s="84">
        <f t="shared" si="13"/>
        <v>0.89060044011317196</v>
      </c>
      <c r="AC37" s="30" t="str">
        <f t="shared" si="14"/>
        <v>Progress</v>
      </c>
      <c r="AE37" s="40">
        <f t="shared" si="8"/>
        <v>3</v>
      </c>
      <c r="AF37" s="94" t="str">
        <f t="shared" si="15"/>
        <v>Yes</v>
      </c>
    </row>
    <row r="38" spans="1:32" ht="15.75" x14ac:dyDescent="0.25">
      <c r="A38" s="27" t="s">
        <v>75</v>
      </c>
      <c r="B38" s="31">
        <v>30500</v>
      </c>
      <c r="C38" s="29">
        <v>23218</v>
      </c>
      <c r="D38" s="84">
        <f t="shared" si="9"/>
        <v>-0.23875409836065573</v>
      </c>
      <c r="E38" s="30" t="str">
        <f t="shared" si="0"/>
        <v>No Progress</v>
      </c>
      <c r="F38" s="29">
        <v>3057</v>
      </c>
      <c r="G38" s="29">
        <v>4173</v>
      </c>
      <c r="H38" s="84">
        <f t="shared" si="1"/>
        <v>0.36506378802747791</v>
      </c>
      <c r="I38" s="30" t="str">
        <f t="shared" si="10"/>
        <v>No Progress</v>
      </c>
      <c r="J38" s="31">
        <v>18932</v>
      </c>
      <c r="K38" s="34">
        <v>10756</v>
      </c>
      <c r="L38" s="86">
        <f t="shared" si="2"/>
        <v>-0.43186139869004858</v>
      </c>
      <c r="M38" s="33" t="str">
        <f t="shared" si="3"/>
        <v>No Progress</v>
      </c>
      <c r="N38" s="31">
        <v>3407</v>
      </c>
      <c r="O38" s="35">
        <v>2625</v>
      </c>
      <c r="P38" s="84">
        <f t="shared" si="4"/>
        <v>-0.22952744349867918</v>
      </c>
      <c r="Q38" s="30" t="str">
        <f t="shared" si="11"/>
        <v>No Progress</v>
      </c>
      <c r="R38" s="13">
        <v>88</v>
      </c>
      <c r="S38" s="36">
        <v>127</v>
      </c>
      <c r="T38" s="84">
        <f t="shared" si="5"/>
        <v>0.44318181818181818</v>
      </c>
      <c r="U38" s="33" t="str">
        <f t="shared" si="6"/>
        <v>No Progress</v>
      </c>
      <c r="V38" s="111">
        <v>8.2000000000000003E-2</v>
      </c>
      <c r="W38" s="99">
        <v>0.06</v>
      </c>
      <c r="X38" s="84">
        <f t="shared" si="7"/>
        <v>-2.2000000000000006E-2</v>
      </c>
      <c r="Y38" s="100" t="str">
        <f t="shared" si="12"/>
        <v>Progress</v>
      </c>
      <c r="Z38" s="71">
        <v>3371</v>
      </c>
      <c r="AA38" s="71">
        <v>3114</v>
      </c>
      <c r="AB38" s="84">
        <f t="shared" si="13"/>
        <v>-7.6238504894690001E-2</v>
      </c>
      <c r="AC38" s="30" t="str">
        <f t="shared" si="14"/>
        <v>No Progress</v>
      </c>
      <c r="AE38" s="40">
        <f t="shared" si="8"/>
        <v>1</v>
      </c>
      <c r="AF38" s="94" t="str">
        <f t="shared" si="15"/>
        <v>No</v>
      </c>
    </row>
    <row r="39" spans="1:32" ht="15.75" x14ac:dyDescent="0.25">
      <c r="A39" s="27" t="s">
        <v>76</v>
      </c>
      <c r="B39" s="31">
        <v>4967</v>
      </c>
      <c r="C39" s="29">
        <v>4581</v>
      </c>
      <c r="D39" s="84">
        <f t="shared" si="9"/>
        <v>-7.7712905174149388E-2</v>
      </c>
      <c r="E39" s="30" t="str">
        <f t="shared" si="0"/>
        <v>No Progress</v>
      </c>
      <c r="F39" s="29">
        <v>1202</v>
      </c>
      <c r="G39" s="29">
        <v>1479</v>
      </c>
      <c r="H39" s="84">
        <f t="shared" si="1"/>
        <v>0.23044925124792012</v>
      </c>
      <c r="I39" s="30" t="str">
        <f t="shared" si="10"/>
        <v>No Progress</v>
      </c>
      <c r="J39" s="31">
        <v>2472</v>
      </c>
      <c r="K39" s="34">
        <v>1744</v>
      </c>
      <c r="L39" s="86">
        <f t="shared" si="2"/>
        <v>-0.29449838187702265</v>
      </c>
      <c r="M39" s="33" t="str">
        <f t="shared" si="3"/>
        <v>No Progress</v>
      </c>
      <c r="N39" s="31">
        <v>1413</v>
      </c>
      <c r="O39" s="42">
        <v>1220</v>
      </c>
      <c r="P39" s="84">
        <f t="shared" si="4"/>
        <v>-0.13658881811748053</v>
      </c>
      <c r="Q39" s="30" t="str">
        <f t="shared" si="11"/>
        <v>No Progress</v>
      </c>
      <c r="R39" s="13">
        <v>137</v>
      </c>
      <c r="S39" s="36">
        <v>171</v>
      </c>
      <c r="T39" s="84">
        <f t="shared" si="5"/>
        <v>0.24817518248175183</v>
      </c>
      <c r="U39" s="33" t="str">
        <f t="shared" si="6"/>
        <v>No Progress</v>
      </c>
      <c r="V39" s="111">
        <v>7.1999999999999995E-2</v>
      </c>
      <c r="W39" s="99">
        <v>7.2999999999999995E-2</v>
      </c>
      <c r="X39" s="84">
        <f t="shared" si="7"/>
        <v>1.0000000000000009E-3</v>
      </c>
      <c r="Y39" s="100" t="str">
        <f t="shared" si="12"/>
        <v>No Progress</v>
      </c>
      <c r="Z39" s="71">
        <v>585</v>
      </c>
      <c r="AA39" s="71">
        <v>521</v>
      </c>
      <c r="AB39" s="84">
        <f t="shared" si="13"/>
        <v>-0.1094017094017094</v>
      </c>
      <c r="AC39" s="30" t="str">
        <f t="shared" si="14"/>
        <v>No Progress</v>
      </c>
      <c r="AE39" s="40">
        <f t="shared" si="8"/>
        <v>0</v>
      </c>
      <c r="AF39" s="94" t="str">
        <f t="shared" si="15"/>
        <v>No</v>
      </c>
    </row>
    <row r="40" spans="1:32" ht="15.75" x14ac:dyDescent="0.25">
      <c r="A40" s="27" t="s">
        <v>77</v>
      </c>
      <c r="B40" s="31">
        <v>9487</v>
      </c>
      <c r="C40" s="29">
        <v>7924</v>
      </c>
      <c r="D40" s="84">
        <f t="shared" si="9"/>
        <v>-0.1647517655739433</v>
      </c>
      <c r="E40" s="30" t="str">
        <f t="shared" si="0"/>
        <v>No Progress</v>
      </c>
      <c r="F40" s="29">
        <v>1017</v>
      </c>
      <c r="G40" s="29">
        <v>1398</v>
      </c>
      <c r="H40" s="84">
        <f t="shared" si="1"/>
        <v>0.37463126843657818</v>
      </c>
      <c r="I40" s="30" t="str">
        <f t="shared" si="10"/>
        <v>No Progress</v>
      </c>
      <c r="J40" s="31">
        <v>5277</v>
      </c>
      <c r="K40" s="34">
        <v>3834</v>
      </c>
      <c r="L40" s="86">
        <f t="shared" si="2"/>
        <v>-0.27345082433200685</v>
      </c>
      <c r="M40" s="33" t="str">
        <f t="shared" si="3"/>
        <v>No Progress</v>
      </c>
      <c r="N40" s="31">
        <v>1854</v>
      </c>
      <c r="O40" s="35">
        <v>1412</v>
      </c>
      <c r="P40" s="84">
        <f t="shared" si="4"/>
        <v>-0.238403451995685</v>
      </c>
      <c r="Q40" s="30" t="str">
        <f t="shared" si="11"/>
        <v>No Progress</v>
      </c>
      <c r="R40" s="13">
        <v>115</v>
      </c>
      <c r="S40" s="36">
        <v>148</v>
      </c>
      <c r="T40" s="84">
        <f t="shared" si="5"/>
        <v>0.28695652173913044</v>
      </c>
      <c r="U40" s="33" t="str">
        <f t="shared" si="6"/>
        <v>No Progress</v>
      </c>
      <c r="V40" s="111">
        <v>0.13400000000000001</v>
      </c>
      <c r="W40" s="99">
        <v>0.13400000000000001</v>
      </c>
      <c r="X40" s="84">
        <f t="shared" si="7"/>
        <v>0</v>
      </c>
      <c r="Y40" s="100" t="str">
        <f t="shared" si="12"/>
        <v>No Progress</v>
      </c>
      <c r="Z40" s="71">
        <v>287</v>
      </c>
      <c r="AA40" s="71">
        <v>1148</v>
      </c>
      <c r="AB40" s="84">
        <f t="shared" si="13"/>
        <v>3</v>
      </c>
      <c r="AC40" s="30" t="str">
        <f t="shared" si="14"/>
        <v>Progress</v>
      </c>
      <c r="AE40" s="40">
        <f t="shared" si="8"/>
        <v>1</v>
      </c>
      <c r="AF40" s="94" t="str">
        <f t="shared" si="15"/>
        <v>No</v>
      </c>
    </row>
    <row r="41" spans="1:32" ht="15.75" x14ac:dyDescent="0.25">
      <c r="A41" s="27" t="s">
        <v>78</v>
      </c>
      <c r="B41" s="31">
        <v>9046</v>
      </c>
      <c r="C41" s="29">
        <v>10845</v>
      </c>
      <c r="D41" s="84">
        <f t="shared" si="9"/>
        <v>0.19887242980322795</v>
      </c>
      <c r="E41" s="30" t="str">
        <f t="shared" si="0"/>
        <v>Progress</v>
      </c>
      <c r="F41" s="29">
        <v>2482</v>
      </c>
      <c r="G41" s="29">
        <v>2606</v>
      </c>
      <c r="H41" s="84">
        <f t="shared" si="1"/>
        <v>4.9959709911361803E-2</v>
      </c>
      <c r="I41" s="30" t="str">
        <f t="shared" si="10"/>
        <v>No Progress</v>
      </c>
      <c r="J41" s="31">
        <v>5019</v>
      </c>
      <c r="K41" s="34">
        <v>4369</v>
      </c>
      <c r="L41" s="86">
        <f t="shared" si="2"/>
        <v>-0.12950787009364415</v>
      </c>
      <c r="M41" s="33" t="str">
        <f t="shared" si="3"/>
        <v>No Progress</v>
      </c>
      <c r="N41" s="31">
        <v>1126</v>
      </c>
      <c r="O41" s="36">
        <v>734</v>
      </c>
      <c r="P41" s="84">
        <f t="shared" si="4"/>
        <v>-0.34813499111900531</v>
      </c>
      <c r="Q41" s="30" t="str">
        <f t="shared" si="11"/>
        <v>No Progress</v>
      </c>
      <c r="R41" s="13">
        <v>84</v>
      </c>
      <c r="S41" s="36">
        <v>97</v>
      </c>
      <c r="T41" s="84">
        <f t="shared" si="5"/>
        <v>0.15476190476190477</v>
      </c>
      <c r="U41" s="33" t="str">
        <f t="shared" si="6"/>
        <v>No Progress</v>
      </c>
      <c r="V41" s="111">
        <v>6.8000000000000005E-2</v>
      </c>
      <c r="W41" s="99">
        <v>0.105</v>
      </c>
      <c r="X41" s="84">
        <f t="shared" si="7"/>
        <v>3.6999999999999991E-2</v>
      </c>
      <c r="Y41" s="100" t="str">
        <f t="shared" si="12"/>
        <v>No Progress</v>
      </c>
      <c r="Z41" s="71">
        <v>340</v>
      </c>
      <c r="AA41" s="71">
        <v>330</v>
      </c>
      <c r="AB41" s="84">
        <f t="shared" si="13"/>
        <v>-2.9411764705882353E-2</v>
      </c>
      <c r="AC41" s="30" t="str">
        <f t="shared" si="14"/>
        <v>No Progress</v>
      </c>
      <c r="AE41" s="40">
        <f t="shared" si="8"/>
        <v>1</v>
      </c>
      <c r="AF41" s="94" t="str">
        <f t="shared" si="15"/>
        <v>No</v>
      </c>
    </row>
    <row r="42" spans="1:32" ht="15.75" x14ac:dyDescent="0.25">
      <c r="A42" s="27" t="s">
        <v>79</v>
      </c>
      <c r="B42" s="31">
        <v>1586</v>
      </c>
      <c r="C42" s="29">
        <v>1577</v>
      </c>
      <c r="D42" s="84">
        <f t="shared" si="9"/>
        <v>-5.6746532156368226E-3</v>
      </c>
      <c r="E42" s="30" t="str">
        <f t="shared" si="0"/>
        <v>No Progress</v>
      </c>
      <c r="F42" s="29">
        <v>303</v>
      </c>
      <c r="G42" s="29">
        <v>342</v>
      </c>
      <c r="H42" s="84">
        <f t="shared" si="1"/>
        <v>0.12871287128712872</v>
      </c>
      <c r="I42" s="30" t="str">
        <f t="shared" si="10"/>
        <v>No Progress</v>
      </c>
      <c r="J42" s="31">
        <v>698</v>
      </c>
      <c r="K42" s="34">
        <v>653</v>
      </c>
      <c r="L42" s="86">
        <f t="shared" si="2"/>
        <v>-6.4469914040114609E-2</v>
      </c>
      <c r="M42" s="33" t="str">
        <f t="shared" si="3"/>
        <v>No Progress</v>
      </c>
      <c r="N42" s="31">
        <v>275</v>
      </c>
      <c r="O42" s="42">
        <v>198</v>
      </c>
      <c r="P42" s="84">
        <f t="shared" si="4"/>
        <v>-0.28000000000000003</v>
      </c>
      <c r="Q42" s="30" t="str">
        <f t="shared" si="11"/>
        <v>No Progress</v>
      </c>
      <c r="R42" s="13">
        <v>197</v>
      </c>
      <c r="S42" s="36">
        <v>146</v>
      </c>
      <c r="T42" s="84">
        <f t="shared" si="5"/>
        <v>-0.25888324873096447</v>
      </c>
      <c r="U42" s="33" t="str">
        <f t="shared" si="6"/>
        <v>Progress</v>
      </c>
      <c r="V42" s="111">
        <v>3.7999999999999999E-2</v>
      </c>
      <c r="W42" s="99">
        <v>1.2999999999999999E-2</v>
      </c>
      <c r="X42" s="84">
        <f t="shared" si="7"/>
        <v>-2.5000000000000001E-2</v>
      </c>
      <c r="Y42" s="100" t="str">
        <f t="shared" si="12"/>
        <v>Progress</v>
      </c>
      <c r="Z42" s="71">
        <v>219</v>
      </c>
      <c r="AA42" s="71">
        <v>232</v>
      </c>
      <c r="AB42" s="84">
        <f t="shared" si="13"/>
        <v>5.9360730593607303E-2</v>
      </c>
      <c r="AC42" s="30" t="str">
        <f t="shared" si="14"/>
        <v>Progress</v>
      </c>
      <c r="AE42" s="40">
        <f t="shared" si="8"/>
        <v>3</v>
      </c>
      <c r="AF42" s="94" t="str">
        <f t="shared" si="15"/>
        <v>Yes</v>
      </c>
    </row>
    <row r="43" spans="1:32" ht="15.75" x14ac:dyDescent="0.25">
      <c r="A43" s="27" t="s">
        <v>80</v>
      </c>
      <c r="B43" s="31">
        <v>14847</v>
      </c>
      <c r="C43" s="29">
        <v>16268</v>
      </c>
      <c r="D43" s="84">
        <f t="shared" si="9"/>
        <v>9.5709570957095716E-2</v>
      </c>
      <c r="E43" s="30" t="str">
        <f t="shared" si="0"/>
        <v>Progress</v>
      </c>
      <c r="F43" s="29">
        <v>2441</v>
      </c>
      <c r="G43" s="29">
        <v>1978</v>
      </c>
      <c r="H43" s="84">
        <f t="shared" si="1"/>
        <v>-0.1896763621466612</v>
      </c>
      <c r="I43" s="30" t="str">
        <f t="shared" si="10"/>
        <v>Progress</v>
      </c>
      <c r="J43" s="31">
        <v>8183</v>
      </c>
      <c r="K43" s="34">
        <v>8037</v>
      </c>
      <c r="L43" s="86">
        <f t="shared" si="2"/>
        <v>-1.7841867285836491E-2</v>
      </c>
      <c r="M43" s="33" t="str">
        <f t="shared" si="3"/>
        <v>Progress</v>
      </c>
      <c r="N43" s="31">
        <v>4093</v>
      </c>
      <c r="O43" s="35">
        <v>3972</v>
      </c>
      <c r="P43" s="84">
        <f t="shared" si="4"/>
        <v>-2.9562667969704373E-2</v>
      </c>
      <c r="Q43" s="30" t="str">
        <f t="shared" si="11"/>
        <v>No Progress</v>
      </c>
      <c r="R43" s="13">
        <v>89</v>
      </c>
      <c r="S43" s="36">
        <v>110</v>
      </c>
      <c r="T43" s="84">
        <f t="shared" si="5"/>
        <v>0.23595505617977527</v>
      </c>
      <c r="U43" s="33" t="str">
        <f t="shared" si="6"/>
        <v>No Progress</v>
      </c>
      <c r="V43" s="111">
        <v>9.2999999999999999E-2</v>
      </c>
      <c r="W43" s="99">
        <v>7.8E-2</v>
      </c>
      <c r="X43" s="84">
        <f t="shared" si="7"/>
        <v>-1.4999999999999999E-2</v>
      </c>
      <c r="Y43" s="100" t="str">
        <f t="shared" si="12"/>
        <v>Progress</v>
      </c>
      <c r="Z43" s="71">
        <v>1921</v>
      </c>
      <c r="AA43" s="71">
        <v>1459</v>
      </c>
      <c r="AB43" s="84">
        <f t="shared" si="13"/>
        <v>-0.2404997397188964</v>
      </c>
      <c r="AC43" s="30" t="str">
        <f t="shared" si="14"/>
        <v>No Progress</v>
      </c>
      <c r="AE43" s="40">
        <f t="shared" si="8"/>
        <v>4</v>
      </c>
      <c r="AF43" s="94" t="str">
        <f t="shared" si="15"/>
        <v>Yes</v>
      </c>
    </row>
    <row r="44" spans="1:32" ht="15.75" x14ac:dyDescent="0.25">
      <c r="A44" s="27" t="s">
        <v>81</v>
      </c>
      <c r="B44" s="31">
        <v>12202</v>
      </c>
      <c r="C44" s="29">
        <v>13405</v>
      </c>
      <c r="D44" s="84">
        <f t="shared" si="9"/>
        <v>9.85903950172103E-2</v>
      </c>
      <c r="E44" s="30" t="str">
        <f t="shared" si="0"/>
        <v>Progress</v>
      </c>
      <c r="F44" s="29">
        <v>2976</v>
      </c>
      <c r="G44" s="29">
        <v>2636</v>
      </c>
      <c r="H44" s="84">
        <f t="shared" si="1"/>
        <v>-0.11424731182795698</v>
      </c>
      <c r="I44" s="30" t="str">
        <f t="shared" si="10"/>
        <v>Progress</v>
      </c>
      <c r="J44" s="31">
        <v>6266</v>
      </c>
      <c r="K44" s="34">
        <v>7303</v>
      </c>
      <c r="L44" s="86">
        <f t="shared" si="2"/>
        <v>0.16549632939674433</v>
      </c>
      <c r="M44" s="33" t="str">
        <f t="shared" si="3"/>
        <v>Progress</v>
      </c>
      <c r="N44" s="31">
        <v>3239</v>
      </c>
      <c r="O44" s="35">
        <v>3168</v>
      </c>
      <c r="P44" s="84">
        <f t="shared" si="4"/>
        <v>-2.1920345785736338E-2</v>
      </c>
      <c r="Q44" s="30" t="str">
        <f t="shared" si="11"/>
        <v>No Progress</v>
      </c>
      <c r="R44" s="13">
        <v>101</v>
      </c>
      <c r="S44" s="36">
        <v>98</v>
      </c>
      <c r="T44" s="84">
        <f t="shared" si="5"/>
        <v>-2.9702970297029702E-2</v>
      </c>
      <c r="U44" s="33" t="str">
        <f t="shared" si="6"/>
        <v>Progress</v>
      </c>
      <c r="V44" s="111">
        <v>6.0999999999999999E-2</v>
      </c>
      <c r="W44" s="99">
        <v>8.3000000000000004E-2</v>
      </c>
      <c r="X44" s="84">
        <f t="shared" si="7"/>
        <v>2.2000000000000006E-2</v>
      </c>
      <c r="Y44" s="100" t="str">
        <f t="shared" si="12"/>
        <v>No Progress</v>
      </c>
      <c r="Z44" s="71">
        <v>805</v>
      </c>
      <c r="AA44" s="71">
        <v>1151</v>
      </c>
      <c r="AB44" s="84">
        <f t="shared" si="13"/>
        <v>0.42981366459627329</v>
      </c>
      <c r="AC44" s="30" t="str">
        <f t="shared" si="14"/>
        <v>Progress</v>
      </c>
      <c r="AE44" s="40">
        <f t="shared" si="8"/>
        <v>5</v>
      </c>
      <c r="AF44" s="94" t="str">
        <f t="shared" si="15"/>
        <v>Yes</v>
      </c>
    </row>
    <row r="45" spans="1:32" ht="15.75" x14ac:dyDescent="0.25">
      <c r="A45" s="27" t="s">
        <v>82</v>
      </c>
      <c r="B45" s="31">
        <v>3892</v>
      </c>
      <c r="C45" s="29">
        <v>3804</v>
      </c>
      <c r="D45" s="84">
        <f t="shared" si="9"/>
        <v>-2.2610483042137718E-2</v>
      </c>
      <c r="E45" s="30" t="str">
        <f t="shared" si="0"/>
        <v>Progress</v>
      </c>
      <c r="F45" s="29">
        <v>1633</v>
      </c>
      <c r="G45" s="29">
        <v>1274</v>
      </c>
      <c r="H45" s="84">
        <f t="shared" si="1"/>
        <v>-0.21984078383343539</v>
      </c>
      <c r="I45" s="30" t="str">
        <f t="shared" si="10"/>
        <v>Progress</v>
      </c>
      <c r="J45" s="31">
        <v>1507</v>
      </c>
      <c r="K45" s="34">
        <v>1695</v>
      </c>
      <c r="L45" s="86">
        <f t="shared" si="2"/>
        <v>0.12475116124751161</v>
      </c>
      <c r="M45" s="33" t="str">
        <f t="shared" si="3"/>
        <v>Progress</v>
      </c>
      <c r="N45" s="31">
        <v>814</v>
      </c>
      <c r="O45" s="42">
        <v>968</v>
      </c>
      <c r="P45" s="84">
        <f t="shared" si="4"/>
        <v>0.1891891891891892</v>
      </c>
      <c r="Q45" s="30" t="str">
        <f t="shared" si="11"/>
        <v>Progress</v>
      </c>
      <c r="R45" s="13">
        <v>186</v>
      </c>
      <c r="S45" s="36">
        <v>161</v>
      </c>
      <c r="T45" s="84">
        <f t="shared" si="5"/>
        <v>-0.13440860215053763</v>
      </c>
      <c r="U45" s="33" t="str">
        <f t="shared" si="6"/>
        <v>Progress</v>
      </c>
      <c r="V45" s="111">
        <v>7.5999999999999998E-2</v>
      </c>
      <c r="W45" s="99">
        <v>3.5999999999999997E-2</v>
      </c>
      <c r="X45" s="84">
        <f t="shared" si="7"/>
        <v>-0.04</v>
      </c>
      <c r="Y45" s="100" t="str">
        <f t="shared" si="12"/>
        <v>Progress</v>
      </c>
      <c r="Z45" s="71">
        <v>289</v>
      </c>
      <c r="AA45" s="71">
        <v>273</v>
      </c>
      <c r="AB45" s="84">
        <f t="shared" si="13"/>
        <v>-5.536332179930796E-2</v>
      </c>
      <c r="AC45" s="30" t="str">
        <f t="shared" si="14"/>
        <v>No Progress</v>
      </c>
      <c r="AE45" s="40">
        <f t="shared" si="8"/>
        <v>6</v>
      </c>
      <c r="AF45" s="94" t="str">
        <f t="shared" si="15"/>
        <v>Yes</v>
      </c>
    </row>
    <row r="46" spans="1:32" ht="15.75" x14ac:dyDescent="0.25">
      <c r="A46" s="27" t="s">
        <v>83</v>
      </c>
      <c r="B46" s="31">
        <v>1368</v>
      </c>
      <c r="C46" s="29">
        <v>934</v>
      </c>
      <c r="D46" s="84">
        <f t="shared" si="9"/>
        <v>-0.31725146198830412</v>
      </c>
      <c r="E46" s="30" t="str">
        <f t="shared" si="0"/>
        <v>No Progress</v>
      </c>
      <c r="F46" s="29">
        <v>89</v>
      </c>
      <c r="G46" s="29">
        <v>87</v>
      </c>
      <c r="H46" s="84">
        <f t="shared" si="1"/>
        <v>-2.247191011235955E-2</v>
      </c>
      <c r="I46" s="30" t="str">
        <f t="shared" si="10"/>
        <v>Progress</v>
      </c>
      <c r="J46" s="31">
        <v>562</v>
      </c>
      <c r="K46" s="34">
        <v>426</v>
      </c>
      <c r="L46" s="86">
        <f t="shared" si="2"/>
        <v>-0.24199288256227758</v>
      </c>
      <c r="M46" s="33" t="str">
        <f t="shared" si="3"/>
        <v>No Progress</v>
      </c>
      <c r="N46" s="31">
        <v>298</v>
      </c>
      <c r="O46" s="42">
        <v>194</v>
      </c>
      <c r="P46" s="84">
        <f t="shared" si="4"/>
        <v>-0.34899328859060402</v>
      </c>
      <c r="Q46" s="30" t="str">
        <f t="shared" si="11"/>
        <v>No Progress</v>
      </c>
      <c r="R46" s="13">
        <v>64</v>
      </c>
      <c r="S46" s="36">
        <v>72</v>
      </c>
      <c r="T46" s="84">
        <f t="shared" si="5"/>
        <v>0.125</v>
      </c>
      <c r="U46" s="33" t="str">
        <f t="shared" si="6"/>
        <v>No Progress</v>
      </c>
      <c r="V46" s="111">
        <v>7.3999999999999996E-2</v>
      </c>
      <c r="W46" s="99">
        <v>0.04</v>
      </c>
      <c r="X46" s="84">
        <f t="shared" si="7"/>
        <v>-3.3999999999999996E-2</v>
      </c>
      <c r="Y46" s="100" t="str">
        <f t="shared" si="12"/>
        <v>Progress</v>
      </c>
      <c r="Z46" s="71">
        <v>72</v>
      </c>
      <c r="AA46" s="71">
        <v>42</v>
      </c>
      <c r="AB46" s="84">
        <f t="shared" si="13"/>
        <v>-0.41666666666666669</v>
      </c>
      <c r="AC46" s="30" t="str">
        <f t="shared" si="14"/>
        <v>No Progress</v>
      </c>
      <c r="AE46" s="40">
        <f t="shared" si="8"/>
        <v>2</v>
      </c>
      <c r="AF46" s="94" t="str">
        <f t="shared" si="15"/>
        <v>No</v>
      </c>
    </row>
    <row r="47" spans="1:32" ht="15.75" x14ac:dyDescent="0.25">
      <c r="A47" s="27" t="s">
        <v>84</v>
      </c>
      <c r="B47" s="31">
        <v>2336</v>
      </c>
      <c r="C47" s="29">
        <v>3150</v>
      </c>
      <c r="D47" s="84">
        <f t="shared" si="9"/>
        <v>0.34845890410958902</v>
      </c>
      <c r="E47" s="30" t="str">
        <f t="shared" si="0"/>
        <v>Progress</v>
      </c>
      <c r="F47" s="29">
        <v>1146</v>
      </c>
      <c r="G47" s="29">
        <v>1366</v>
      </c>
      <c r="H47" s="84">
        <f t="shared" si="1"/>
        <v>0.19197207678883071</v>
      </c>
      <c r="I47" s="30" t="str">
        <f t="shared" si="10"/>
        <v>No Progress</v>
      </c>
      <c r="J47" s="31">
        <v>1520</v>
      </c>
      <c r="K47" s="34">
        <v>1268</v>
      </c>
      <c r="L47" s="86">
        <f t="shared" si="2"/>
        <v>-0.16578947368421051</v>
      </c>
      <c r="M47" s="33" t="str">
        <f t="shared" si="3"/>
        <v>No Progress</v>
      </c>
      <c r="N47" s="31">
        <v>842</v>
      </c>
      <c r="O47" s="42">
        <v>732</v>
      </c>
      <c r="P47" s="84">
        <f t="shared" si="4"/>
        <v>-0.13064133016627077</v>
      </c>
      <c r="Q47" s="30" t="str">
        <f t="shared" si="11"/>
        <v>No Progress</v>
      </c>
      <c r="R47" s="13">
        <v>149</v>
      </c>
      <c r="S47" s="36">
        <v>143</v>
      </c>
      <c r="T47" s="84">
        <f t="shared" si="5"/>
        <v>-4.0268456375838924E-2</v>
      </c>
      <c r="U47" s="33" t="str">
        <f t="shared" si="6"/>
        <v>Progress</v>
      </c>
      <c r="V47" s="111">
        <v>7.4999999999999997E-2</v>
      </c>
      <c r="W47" s="99">
        <v>9.1999999999999998E-2</v>
      </c>
      <c r="X47" s="84">
        <f t="shared" si="7"/>
        <v>1.7000000000000001E-2</v>
      </c>
      <c r="Y47" s="100" t="str">
        <f t="shared" si="12"/>
        <v>No Progress</v>
      </c>
      <c r="Z47" s="71">
        <v>28</v>
      </c>
      <c r="AA47" s="71">
        <v>46</v>
      </c>
      <c r="AB47" s="84">
        <f t="shared" si="13"/>
        <v>0.6428571428571429</v>
      </c>
      <c r="AC47" s="30" t="str">
        <f t="shared" si="14"/>
        <v>Progress</v>
      </c>
      <c r="AE47" s="40">
        <f t="shared" si="8"/>
        <v>3</v>
      </c>
      <c r="AF47" s="94" t="str">
        <f t="shared" si="15"/>
        <v>Yes</v>
      </c>
    </row>
    <row r="48" spans="1:32" ht="15.75" x14ac:dyDescent="0.25">
      <c r="A48" s="27" t="s">
        <v>85</v>
      </c>
      <c r="B48" s="31">
        <v>3543</v>
      </c>
      <c r="C48" s="29">
        <v>3825</v>
      </c>
      <c r="D48" s="84">
        <f t="shared" si="9"/>
        <v>7.9593564775613884E-2</v>
      </c>
      <c r="E48" s="30" t="str">
        <f t="shared" si="0"/>
        <v>Progress</v>
      </c>
      <c r="F48" s="29">
        <v>1156</v>
      </c>
      <c r="G48" s="29">
        <v>800</v>
      </c>
      <c r="H48" s="84">
        <f t="shared" si="1"/>
        <v>-0.30795847750865052</v>
      </c>
      <c r="I48" s="30" t="str">
        <f t="shared" si="10"/>
        <v>Progress</v>
      </c>
      <c r="J48" s="31">
        <v>1752</v>
      </c>
      <c r="K48" s="34">
        <v>1791</v>
      </c>
      <c r="L48" s="86">
        <f t="shared" si="2"/>
        <v>2.2260273972602738E-2</v>
      </c>
      <c r="M48" s="33" t="str">
        <f t="shared" si="3"/>
        <v>Progress</v>
      </c>
      <c r="N48" s="31">
        <v>925</v>
      </c>
      <c r="O48" s="42">
        <v>984</v>
      </c>
      <c r="P48" s="84">
        <f t="shared" si="4"/>
        <v>6.3783783783783785E-2</v>
      </c>
      <c r="Q48" s="30" t="str">
        <f t="shared" si="11"/>
        <v>Progress</v>
      </c>
      <c r="R48" s="13">
        <v>144</v>
      </c>
      <c r="S48" s="36">
        <v>140</v>
      </c>
      <c r="T48" s="84">
        <f t="shared" si="5"/>
        <v>-2.7777777777777776E-2</v>
      </c>
      <c r="U48" s="33" t="str">
        <f t="shared" si="6"/>
        <v>Progress</v>
      </c>
      <c r="V48" s="111">
        <v>0.06</v>
      </c>
      <c r="W48" s="99">
        <v>7.1999999999999995E-2</v>
      </c>
      <c r="X48" s="84">
        <f t="shared" si="7"/>
        <v>1.1999999999999997E-2</v>
      </c>
      <c r="Y48" s="100" t="str">
        <f t="shared" si="12"/>
        <v>No Progress</v>
      </c>
      <c r="Z48" s="71">
        <v>177</v>
      </c>
      <c r="AA48" s="71">
        <v>243</v>
      </c>
      <c r="AB48" s="84">
        <f t="shared" si="13"/>
        <v>0.3728813559322034</v>
      </c>
      <c r="AC48" s="30" t="str">
        <f t="shared" si="14"/>
        <v>Progress</v>
      </c>
      <c r="AE48" s="40">
        <f t="shared" si="8"/>
        <v>6</v>
      </c>
      <c r="AF48" s="94" t="str">
        <f t="shared" si="15"/>
        <v>Yes</v>
      </c>
    </row>
    <row r="49" spans="1:33" ht="16.5" thickBot="1" x14ac:dyDescent="0.3">
      <c r="A49" s="27" t="s">
        <v>86</v>
      </c>
      <c r="B49" s="31">
        <v>119983</v>
      </c>
      <c r="C49" s="29">
        <v>130731</v>
      </c>
      <c r="D49" s="84">
        <f t="shared" si="9"/>
        <v>8.9579357075585703E-2</v>
      </c>
      <c r="E49" s="30" t="str">
        <f t="shared" si="0"/>
        <v>Progress</v>
      </c>
      <c r="F49" s="29">
        <v>55181</v>
      </c>
      <c r="G49" s="29">
        <v>47450</v>
      </c>
      <c r="H49" s="84">
        <f t="shared" si="1"/>
        <v>-0.14010257153730452</v>
      </c>
      <c r="I49" s="30" t="str">
        <f t="shared" si="10"/>
        <v>Progress</v>
      </c>
      <c r="J49" s="28">
        <v>55467</v>
      </c>
      <c r="K49" s="44">
        <v>52090</v>
      </c>
      <c r="L49" s="86">
        <f t="shared" si="2"/>
        <v>-6.0883047577839078E-2</v>
      </c>
      <c r="M49" s="33" t="str">
        <f t="shared" si="3"/>
        <v>Progress</v>
      </c>
      <c r="N49" s="28">
        <v>16320</v>
      </c>
      <c r="O49" s="35">
        <v>14029</v>
      </c>
      <c r="P49" s="84">
        <f t="shared" si="4"/>
        <v>-0.14037990196078431</v>
      </c>
      <c r="Q49" s="30" t="str">
        <f t="shared" si="11"/>
        <v>No Progress</v>
      </c>
      <c r="R49" s="13">
        <v>157</v>
      </c>
      <c r="S49" s="36">
        <v>174</v>
      </c>
      <c r="T49" s="84">
        <f t="shared" si="5"/>
        <v>0.10828025477707007</v>
      </c>
      <c r="U49" s="33" t="str">
        <f t="shared" si="6"/>
        <v>No Progress</v>
      </c>
      <c r="V49" s="111">
        <v>8.2000000000000003E-2</v>
      </c>
      <c r="W49" s="99">
        <v>7.5999999999999998E-2</v>
      </c>
      <c r="X49" s="84">
        <f t="shared" si="7"/>
        <v>-6.0000000000000053E-3</v>
      </c>
      <c r="Y49" s="100" t="str">
        <f t="shared" si="12"/>
        <v>Progress</v>
      </c>
      <c r="Z49" s="72">
        <v>10587</v>
      </c>
      <c r="AA49" s="72">
        <v>11971</v>
      </c>
      <c r="AB49" s="84">
        <f t="shared" si="13"/>
        <v>0.13072636252007178</v>
      </c>
      <c r="AC49" s="30" t="str">
        <f t="shared" si="14"/>
        <v>Progress</v>
      </c>
      <c r="AE49" s="40">
        <f t="shared" si="8"/>
        <v>5</v>
      </c>
      <c r="AF49" s="94" t="str">
        <f t="shared" si="15"/>
        <v>Yes</v>
      </c>
    </row>
    <row r="50" spans="1:33" s="26" customFormat="1" ht="21" customHeight="1" thickBot="1" x14ac:dyDescent="0.3">
      <c r="A50" s="48" t="s">
        <v>87</v>
      </c>
      <c r="B50" s="49">
        <v>401607</v>
      </c>
      <c r="C50" s="50">
        <v>420127</v>
      </c>
      <c r="D50" s="89">
        <f t="shared" si="9"/>
        <v>4.61147340559303E-2</v>
      </c>
      <c r="E50" s="51" t="str">
        <f t="shared" si="0"/>
        <v>Progress</v>
      </c>
      <c r="F50" s="52">
        <v>123423</v>
      </c>
      <c r="G50" s="53">
        <v>115583</v>
      </c>
      <c r="H50" s="85">
        <f t="shared" si="1"/>
        <v>-6.3521385803294361E-2</v>
      </c>
      <c r="I50" s="54" t="str">
        <f>IF(H50&lt;0, "Progress", "No Progress")</f>
        <v>Progress</v>
      </c>
      <c r="J50" s="49">
        <v>198836</v>
      </c>
      <c r="K50" s="55">
        <v>178767</v>
      </c>
      <c r="L50" s="87">
        <f t="shared" si="2"/>
        <v>-0.10093242672353095</v>
      </c>
      <c r="M50" s="54" t="str">
        <f t="shared" si="3"/>
        <v>No Progress</v>
      </c>
      <c r="N50" s="49">
        <v>74826</v>
      </c>
      <c r="O50" s="56">
        <v>68758</v>
      </c>
      <c r="P50" s="85">
        <f t="shared" si="4"/>
        <v>-8.1094806618020474E-2</v>
      </c>
      <c r="Q50" s="54" t="str">
        <f>IF(P50&gt;0, "Progress", "No Progress")</f>
        <v>No Progress</v>
      </c>
      <c r="R50" s="57">
        <v>137</v>
      </c>
      <c r="S50" s="58">
        <v>153</v>
      </c>
      <c r="T50" s="85">
        <f t="shared" si="5"/>
        <v>0.11678832116788321</v>
      </c>
      <c r="U50" s="51" t="str">
        <f>IF(T50&lt;0, "Progress", "No Progress")</f>
        <v>No Progress</v>
      </c>
      <c r="V50" s="107">
        <v>0.09</v>
      </c>
      <c r="W50" s="104">
        <v>0.09</v>
      </c>
      <c r="X50" s="105">
        <f t="shared" si="7"/>
        <v>0</v>
      </c>
      <c r="Y50" s="106" t="str">
        <f>IF(X50&lt;0, "Progress", "No Progress")</f>
        <v>No Progress</v>
      </c>
      <c r="Z50" s="73">
        <v>29770</v>
      </c>
      <c r="AA50" s="73">
        <v>40121</v>
      </c>
      <c r="AB50" s="89">
        <f t="shared" si="13"/>
        <v>0.34769902586496471</v>
      </c>
      <c r="AC50" s="54" t="str">
        <f>IF(AB50="Progress","Progress",IF(AB50="No Progress","No Progress",IF(AB50&gt;0, "Progress", "No Progress")))</f>
        <v>Progress</v>
      </c>
      <c r="AD50" s="78"/>
      <c r="AE50" s="62">
        <f t="shared" si="8"/>
        <v>3</v>
      </c>
      <c r="AF50" s="92" t="str">
        <f t="shared" si="15"/>
        <v>Yes</v>
      </c>
      <c r="AG50" s="95"/>
    </row>
    <row r="55" spans="1:33" x14ac:dyDescent="0.2">
      <c r="C55" s="13" t="s">
        <v>88</v>
      </c>
    </row>
    <row r="56" spans="1:33" x14ac:dyDescent="0.2">
      <c r="AA56" s="13" t="s">
        <v>88</v>
      </c>
    </row>
    <row r="57" spans="1:33" x14ac:dyDescent="0.2">
      <c r="D57" s="83" t="s">
        <v>88</v>
      </c>
    </row>
  </sheetData>
  <autoFilter ref="A4:AG51" xr:uid="{A0BDBEB2-4B69-4237-BC18-F580A703C593}"/>
  <mergeCells count="23">
    <mergeCell ref="Z3:AB3"/>
    <mergeCell ref="AE2:AE4"/>
    <mergeCell ref="AF2:AF4"/>
    <mergeCell ref="Z1:AC1"/>
    <mergeCell ref="B2:E2"/>
    <mergeCell ref="F2:I2"/>
    <mergeCell ref="J2:M2"/>
    <mergeCell ref="N2:Q2"/>
    <mergeCell ref="R2:U2"/>
    <mergeCell ref="V2:Y2"/>
    <mergeCell ref="Z2:AC2"/>
    <mergeCell ref="B1:E1"/>
    <mergeCell ref="F1:I1"/>
    <mergeCell ref="J1:M1"/>
    <mergeCell ref="N1:Q1"/>
    <mergeCell ref="R1:U1"/>
    <mergeCell ref="B3:D3"/>
    <mergeCell ref="F3:H3"/>
    <mergeCell ref="V1:Y1"/>
    <mergeCell ref="R3:T3"/>
    <mergeCell ref="V3:X3"/>
    <mergeCell ref="J3:L3"/>
    <mergeCell ref="N3:P3"/>
  </mergeCells>
  <conditionalFormatting sqref="E5:E50 I5:I50 M5:M50 Q5:Q50 U5:U50 Y5:Y50 AC5:AC50">
    <cfRule type="notContainsText" dxfId="11" priority="23" operator="notContains" text="No">
      <formula>ISERROR(SEARCH("No",E5))</formula>
    </cfRule>
    <cfRule type="containsText" dxfId="10" priority="24" operator="containsText" text="No">
      <formula>NOT(ISERROR(SEARCH("No",E5)))</formula>
    </cfRule>
  </conditionalFormatting>
  <conditionalFormatting sqref="L51:M1048576 N52:Q1048576">
    <cfRule type="cellIs" dxfId="9" priority="25" operator="greaterThan">
      <formula>0</formula>
    </cfRule>
    <cfRule type="cellIs" dxfId="8" priority="26" operator="lessThan">
      <formula>0</formula>
    </cfRule>
  </conditionalFormatting>
  <conditionalFormatting sqref="AE5:AE50">
    <cfRule type="colorScale" priority="1">
      <colorScale>
        <cfvo type="min"/>
        <cfvo type="percentile" val="3"/>
        <cfvo type="max"/>
        <color rgb="FFF8696B"/>
        <color rgb="FFFFEB84"/>
        <color rgb="FF63BE7B"/>
      </colorScale>
    </cfRule>
  </conditionalFormatting>
  <conditionalFormatting sqref="AF5:AF50">
    <cfRule type="containsText" dxfId="7" priority="21" operator="containsText" text="No">
      <formula>NOT(ISERROR(SEARCH("No",AF5)))</formula>
    </cfRule>
    <cfRule type="containsText" dxfId="6" priority="22" operator="containsText" text="Yes">
      <formula>NOT(ISERROR(SEARCH("Yes",AF5)))</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7E0E-AF06-4941-9184-3FD1FC1D7F16}">
  <sheetPr>
    <tabColor rgb="FF92D050"/>
  </sheetPr>
  <dimension ref="A1:AG58"/>
  <sheetViews>
    <sheetView zoomScale="80" zoomScaleNormal="80" workbookViewId="0">
      <pane xSplit="1" ySplit="5" topLeftCell="B6" activePane="bottomRight" state="frozen"/>
      <selection pane="topRight" activeCell="AE58" sqref="AE58"/>
      <selection pane="bottomLeft" activeCell="AE58" sqref="AE58"/>
      <selection pane="bottomRight"/>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3" width="17" style="13" customWidth="1"/>
    <col min="14" max="15" width="14.42578125" style="13" customWidth="1"/>
    <col min="16" max="16" width="14.42578125" style="83" customWidth="1"/>
    <col min="17" max="19" width="14.42578125" style="13" customWidth="1"/>
    <col min="20" max="20" width="14.42578125" style="83" customWidth="1"/>
    <col min="21" max="22" width="14.42578125" style="13" customWidth="1"/>
    <col min="23"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16384" width="9.28515625" style="13"/>
  </cols>
  <sheetData>
    <row r="1" spans="1:33" ht="59.25" customHeight="1" x14ac:dyDescent="0.2">
      <c r="A1" s="12" t="s">
        <v>0</v>
      </c>
      <c r="B1" s="127" t="s">
        <v>1</v>
      </c>
      <c r="C1" s="128"/>
      <c r="D1" s="128"/>
      <c r="E1" s="128"/>
      <c r="F1" s="129" t="s">
        <v>2</v>
      </c>
      <c r="G1" s="130"/>
      <c r="H1" s="130"/>
      <c r="I1" s="130"/>
      <c r="J1" s="131" t="s">
        <v>3</v>
      </c>
      <c r="K1" s="132"/>
      <c r="L1" s="132"/>
      <c r="M1" s="132"/>
      <c r="N1" s="133" t="s">
        <v>4</v>
      </c>
      <c r="O1" s="134"/>
      <c r="P1" s="134"/>
      <c r="Q1" s="134"/>
      <c r="R1" s="135" t="s">
        <v>5</v>
      </c>
      <c r="S1" s="136"/>
      <c r="T1" s="136"/>
      <c r="U1" s="136"/>
      <c r="V1" s="114" t="s">
        <v>6</v>
      </c>
      <c r="W1" s="115"/>
      <c r="X1" s="115"/>
      <c r="Y1" s="115"/>
      <c r="Z1" s="139" t="s">
        <v>7</v>
      </c>
      <c r="AA1" s="140"/>
      <c r="AB1" s="140"/>
      <c r="AC1" s="141"/>
      <c r="AE1" s="14" t="s">
        <v>105</v>
      </c>
      <c r="AF1" s="67" t="s">
        <v>106</v>
      </c>
    </row>
    <row r="2" spans="1:33" s="17" customFormat="1" ht="134.44999999999999" customHeight="1" thickBot="1" x14ac:dyDescent="0.25">
      <c r="A2" s="146" t="s">
        <v>10</v>
      </c>
      <c r="B2" s="124" t="s">
        <v>11</v>
      </c>
      <c r="C2" s="125"/>
      <c r="D2" s="125"/>
      <c r="E2" s="125"/>
      <c r="F2" s="124" t="s">
        <v>12</v>
      </c>
      <c r="G2" s="125"/>
      <c r="H2" s="125"/>
      <c r="I2" s="125"/>
      <c r="J2" s="116" t="s">
        <v>13</v>
      </c>
      <c r="K2" s="117"/>
      <c r="L2" s="117"/>
      <c r="M2" s="147"/>
      <c r="N2" s="116" t="s">
        <v>14</v>
      </c>
      <c r="O2" s="117"/>
      <c r="P2" s="117"/>
      <c r="Q2" s="147"/>
      <c r="R2" s="116" t="s">
        <v>15</v>
      </c>
      <c r="S2" s="117"/>
      <c r="T2" s="117"/>
      <c r="U2" s="147"/>
      <c r="V2" s="116" t="s">
        <v>16</v>
      </c>
      <c r="W2" s="117"/>
      <c r="X2" s="117"/>
      <c r="Y2" s="117"/>
      <c r="Z2" s="116" t="s">
        <v>17</v>
      </c>
      <c r="AA2" s="117"/>
      <c r="AB2" s="117"/>
      <c r="AC2" s="117"/>
      <c r="AD2" s="109"/>
      <c r="AE2" s="116" t="s">
        <v>18</v>
      </c>
      <c r="AF2" s="120" t="s">
        <v>157</v>
      </c>
    </row>
    <row r="3" spans="1:33" s="17" customFormat="1" ht="31.5" customHeight="1" thickBot="1" x14ac:dyDescent="0.25">
      <c r="A3" s="146"/>
      <c r="B3" s="148" t="s">
        <v>158</v>
      </c>
      <c r="C3" s="149"/>
      <c r="D3" s="149"/>
      <c r="E3" s="149"/>
      <c r="F3" s="149"/>
      <c r="G3" s="149"/>
      <c r="H3" s="149"/>
      <c r="I3" s="150"/>
      <c r="J3" s="124"/>
      <c r="K3" s="125"/>
      <c r="L3" s="125"/>
      <c r="M3" s="126"/>
      <c r="N3" s="124"/>
      <c r="O3" s="125"/>
      <c r="P3" s="125"/>
      <c r="Q3" s="126"/>
      <c r="R3" s="124"/>
      <c r="S3" s="125"/>
      <c r="T3" s="125"/>
      <c r="U3" s="126"/>
      <c r="V3" s="124"/>
      <c r="W3" s="125"/>
      <c r="X3" s="125"/>
      <c r="Y3" s="125"/>
      <c r="Z3" s="116"/>
      <c r="AA3" s="117"/>
      <c r="AB3" s="117"/>
      <c r="AC3" s="117"/>
      <c r="AD3" s="109"/>
      <c r="AE3" s="116"/>
      <c r="AF3" s="120"/>
    </row>
    <row r="4" spans="1:33" s="17" customFormat="1" ht="51" customHeight="1" thickBot="1" x14ac:dyDescent="0.25">
      <c r="A4" s="146"/>
      <c r="B4" s="112" t="s">
        <v>107</v>
      </c>
      <c r="C4" s="113"/>
      <c r="D4" s="113"/>
      <c r="E4" s="18" t="s">
        <v>21</v>
      </c>
      <c r="F4" s="113" t="s">
        <v>108</v>
      </c>
      <c r="G4" s="113"/>
      <c r="H4" s="113"/>
      <c r="I4" s="18" t="s">
        <v>23</v>
      </c>
      <c r="J4" s="112" t="s">
        <v>109</v>
      </c>
      <c r="K4" s="113"/>
      <c r="L4" s="113"/>
      <c r="M4" s="18" t="s">
        <v>25</v>
      </c>
      <c r="N4" s="112" t="s">
        <v>110</v>
      </c>
      <c r="O4" s="113"/>
      <c r="P4" s="113"/>
      <c r="Q4" s="19" t="s">
        <v>27</v>
      </c>
      <c r="R4" s="112" t="s">
        <v>111</v>
      </c>
      <c r="S4" s="113"/>
      <c r="T4" s="113"/>
      <c r="U4" s="20" t="s">
        <v>29</v>
      </c>
      <c r="V4" s="112" t="s">
        <v>112</v>
      </c>
      <c r="W4" s="113"/>
      <c r="X4" s="113"/>
      <c r="Y4" s="20" t="s">
        <v>31</v>
      </c>
      <c r="Z4" s="112" t="s">
        <v>113</v>
      </c>
      <c r="AA4" s="113"/>
      <c r="AB4" s="113"/>
      <c r="AC4" s="19" t="s">
        <v>33</v>
      </c>
      <c r="AE4" s="116"/>
      <c r="AF4" s="120"/>
      <c r="AG4" s="110"/>
    </row>
    <row r="5" spans="1:33" s="26" customFormat="1" ht="60.75" customHeight="1" thickBot="1" x14ac:dyDescent="0.3">
      <c r="A5" s="21" t="s">
        <v>34</v>
      </c>
      <c r="B5" s="24" t="s">
        <v>114</v>
      </c>
      <c r="C5" s="11" t="s">
        <v>36</v>
      </c>
      <c r="D5" s="80" t="s">
        <v>115</v>
      </c>
      <c r="E5" s="23" t="s">
        <v>116</v>
      </c>
      <c r="F5" s="11" t="s">
        <v>117</v>
      </c>
      <c r="G5" s="11" t="s">
        <v>40</v>
      </c>
      <c r="H5" s="80" t="s">
        <v>118</v>
      </c>
      <c r="I5" s="23" t="s">
        <v>116</v>
      </c>
      <c r="J5" s="22" t="s">
        <v>114</v>
      </c>
      <c r="K5" s="11" t="s">
        <v>36</v>
      </c>
      <c r="L5" s="80" t="s">
        <v>115</v>
      </c>
      <c r="M5" s="23" t="s">
        <v>116</v>
      </c>
      <c r="N5" s="22" t="s">
        <v>114</v>
      </c>
      <c r="O5" s="11" t="s">
        <v>36</v>
      </c>
      <c r="P5" s="80" t="s">
        <v>115</v>
      </c>
      <c r="Q5" s="23" t="s">
        <v>116</v>
      </c>
      <c r="R5" s="22" t="s">
        <v>114</v>
      </c>
      <c r="S5" s="11" t="s">
        <v>36</v>
      </c>
      <c r="T5" s="80" t="s">
        <v>115</v>
      </c>
      <c r="U5" s="23" t="s">
        <v>116</v>
      </c>
      <c r="V5" s="22" t="s">
        <v>114</v>
      </c>
      <c r="W5" s="80" t="s">
        <v>36</v>
      </c>
      <c r="X5" s="80" t="s">
        <v>115</v>
      </c>
      <c r="Y5" s="25" t="s">
        <v>116</v>
      </c>
      <c r="Z5" s="22" t="s">
        <v>114</v>
      </c>
      <c r="AA5" s="11" t="s">
        <v>36</v>
      </c>
      <c r="AB5" s="80" t="s">
        <v>37</v>
      </c>
      <c r="AC5" s="23" t="s">
        <v>116</v>
      </c>
      <c r="AE5" s="124"/>
      <c r="AF5" s="145"/>
    </row>
    <row r="6" spans="1:33" ht="15" x14ac:dyDescent="0.2">
      <c r="A6" s="27" t="s">
        <v>42</v>
      </c>
      <c r="B6" s="31">
        <v>20392</v>
      </c>
      <c r="C6" s="29">
        <v>19266</v>
      </c>
      <c r="D6" s="84">
        <f t="shared" ref="D6:D51" si="0">(C6-B6)/B6</f>
        <v>-5.5217732444095724E-2</v>
      </c>
      <c r="E6" s="30" t="str">
        <f t="shared" ref="E6:E51" si="1">IF(D6&gt;H6, "Progress", "No Progress")</f>
        <v>No Progress</v>
      </c>
      <c r="F6" s="29">
        <v>7401</v>
      </c>
      <c r="G6" s="29">
        <v>7472</v>
      </c>
      <c r="H6" s="84">
        <f t="shared" ref="H6:H51" si="2">(G6-F6)/F6</f>
        <v>9.5932982029455476E-3</v>
      </c>
      <c r="I6" s="30" t="str">
        <f>IF(H6&lt;0, "Progress", "No Progress")</f>
        <v>No Progress</v>
      </c>
      <c r="J6" s="31">
        <v>8154</v>
      </c>
      <c r="K6" s="34">
        <v>7203</v>
      </c>
      <c r="L6" s="86">
        <f t="shared" ref="L6:L51" si="3">(K6-J6)/J6</f>
        <v>-0.1166298749080206</v>
      </c>
      <c r="M6" s="33" t="str">
        <f t="shared" ref="M6:M51" si="4">IF(L6&gt;H6, "Progress", "No Progress")</f>
        <v>No Progress</v>
      </c>
      <c r="N6" s="31">
        <v>3937</v>
      </c>
      <c r="O6" s="35">
        <v>3566</v>
      </c>
      <c r="P6" s="84">
        <f t="shared" ref="P6:P51" si="5">(O6-N6)/N6</f>
        <v>-9.4234188468376931E-2</v>
      </c>
      <c r="Q6" s="30" t="str">
        <f>IF(P6&gt;0, "Progress", "No Progress")</f>
        <v>No Progress</v>
      </c>
      <c r="R6" s="13">
        <v>155</v>
      </c>
      <c r="S6" s="36">
        <v>176</v>
      </c>
      <c r="T6" s="84">
        <f t="shared" ref="T6:T51" si="6">(S6-R6)/R6</f>
        <v>0.13548387096774195</v>
      </c>
      <c r="U6" s="33" t="str">
        <f t="shared" ref="U6:U50" si="7">IF(T6&lt;0, "Progress", "No Progress")</f>
        <v>No Progress</v>
      </c>
      <c r="V6" s="37">
        <v>0.11</v>
      </c>
      <c r="W6" s="81">
        <v>9.9000000000000005E-2</v>
      </c>
      <c r="X6" s="84">
        <f t="shared" ref="X6:X51" si="8">(W6-V6)</f>
        <v>-1.0999999999999996E-2</v>
      </c>
      <c r="Y6" s="30" t="str">
        <f>IF(X6&lt;0, "Progress", "No Progress")</f>
        <v>Progress</v>
      </c>
      <c r="Z6" s="68">
        <v>1734</v>
      </c>
      <c r="AA6" s="69">
        <v>2753</v>
      </c>
      <c r="AB6" s="84">
        <f>IF(AND(Z6=0,AA6&gt;0),"Progress",IF(AND(Z6&gt;0,AA6&gt;0),((AA6-Z6)/Z6),IF(AND(Z6=0,Z6=0),"No Progress","No Progress")))</f>
        <v>0.58765859284890432</v>
      </c>
      <c r="AC6" s="30" t="str">
        <f>IF(AB6="Progress","Progress",IF(AB6="No Progress","No Progress",IF(AB6&gt;0, "Progress", "No Progress")))</f>
        <v>Progress</v>
      </c>
      <c r="AE6" s="40">
        <f>IF(COUNTIF(E6:I6,"Progress")&gt;0,1,0)+COUNTIF(M6:AC6,"Progress")</f>
        <v>2</v>
      </c>
      <c r="AF6" s="41" t="str">
        <f>IF(AE6&gt;=3,"Yes","No")</f>
        <v>No</v>
      </c>
    </row>
    <row r="7" spans="1:33" ht="15" x14ac:dyDescent="0.2">
      <c r="A7" s="27" t="s">
        <v>43</v>
      </c>
      <c r="B7" s="31">
        <v>21308</v>
      </c>
      <c r="C7" s="29">
        <v>21202</v>
      </c>
      <c r="D7" s="84">
        <f t="shared" si="0"/>
        <v>-4.9746574056692321E-3</v>
      </c>
      <c r="E7" s="30" t="str">
        <f t="shared" si="1"/>
        <v>No Progress</v>
      </c>
      <c r="F7" s="29">
        <v>4354</v>
      </c>
      <c r="G7" s="29">
        <v>4354</v>
      </c>
      <c r="H7" s="84">
        <f t="shared" si="2"/>
        <v>0</v>
      </c>
      <c r="I7" s="30" t="str">
        <f t="shared" ref="I7:I50" si="9">IF(H7&lt;0, "Progress", "No Progress")</f>
        <v>No Progress</v>
      </c>
      <c r="J7" s="31">
        <v>10416</v>
      </c>
      <c r="K7" s="34">
        <v>9398</v>
      </c>
      <c r="L7" s="86">
        <f t="shared" si="3"/>
        <v>-9.7734254992319511E-2</v>
      </c>
      <c r="M7" s="33" t="str">
        <f t="shared" si="4"/>
        <v>No Progress</v>
      </c>
      <c r="N7" s="31">
        <v>4453</v>
      </c>
      <c r="O7" s="35">
        <v>3818</v>
      </c>
      <c r="P7" s="84">
        <f t="shared" si="5"/>
        <v>-0.14260049404895575</v>
      </c>
      <c r="Q7" s="30" t="str">
        <f t="shared" ref="Q7:Q50" si="10">IF(P7&gt;0, "Progress", "No Progress")</f>
        <v>No Progress</v>
      </c>
      <c r="R7" s="13">
        <v>150</v>
      </c>
      <c r="S7" s="36">
        <v>169</v>
      </c>
      <c r="T7" s="84">
        <f t="shared" si="6"/>
        <v>0.12666666666666668</v>
      </c>
      <c r="U7" s="33" t="str">
        <f>IF(T7&lt;0, "Progress", "No Progress")</f>
        <v>No Progress</v>
      </c>
      <c r="V7" s="37">
        <v>0.09</v>
      </c>
      <c r="W7" s="81">
        <v>9.8000000000000004E-2</v>
      </c>
      <c r="X7" s="84">
        <f t="shared" si="8"/>
        <v>8.0000000000000071E-3</v>
      </c>
      <c r="Y7" s="30" t="str">
        <f t="shared" ref="Y7:Y50" si="11">IF(X7&lt;0, "Progress", "No Progress")</f>
        <v>No Progress</v>
      </c>
      <c r="Z7" s="68">
        <v>1160</v>
      </c>
      <c r="AA7" s="69">
        <v>1908</v>
      </c>
      <c r="AB7" s="84">
        <f t="shared" ref="AB7:AB50" si="12">IF(AND(Z7=0,AA7&gt;0),"Progress",IF(AND(Z7&gt;0,AA7&gt;0),((AA7-Z7)/Z7),IF(AND(Z7=0,Z7=0),"No Progress","No Progress")))</f>
        <v>0.64482758620689651</v>
      </c>
      <c r="AC7" s="30" t="str">
        <f t="shared" ref="AC7:AC50" si="13">IF(AB7="Progress","Progress",IF(AB7="No Progress","No Progress",IF(AB7&gt;0, "Progress", "No Progress")))</f>
        <v>Progress</v>
      </c>
      <c r="AE7" s="40">
        <f t="shared" ref="AE7:AE8" si="14">IF(COUNTIF(E7:I7,"Progress")&gt;0,1,0)+COUNTIF(M7:AC7,"Progress")</f>
        <v>1</v>
      </c>
      <c r="AF7" s="41" t="str">
        <f t="shared" ref="AF7:AF51" si="15">IF(AE7&gt;=3,"Yes","No")</f>
        <v>No</v>
      </c>
    </row>
    <row r="8" spans="1:33" ht="15" x14ac:dyDescent="0.2">
      <c r="A8" s="27" t="s">
        <v>44</v>
      </c>
      <c r="B8" s="31">
        <v>17604</v>
      </c>
      <c r="C8" s="29">
        <v>17512</v>
      </c>
      <c r="D8" s="84">
        <f t="shared" si="0"/>
        <v>-5.2260849806862074E-3</v>
      </c>
      <c r="E8" s="30" t="str">
        <f t="shared" si="1"/>
        <v>No Progress</v>
      </c>
      <c r="F8" s="29">
        <v>6343</v>
      </c>
      <c r="G8" s="29">
        <v>6343</v>
      </c>
      <c r="H8" s="84">
        <f t="shared" si="2"/>
        <v>0</v>
      </c>
      <c r="I8" s="30" t="str">
        <f t="shared" si="9"/>
        <v>No Progress</v>
      </c>
      <c r="J8" s="31">
        <v>7404</v>
      </c>
      <c r="K8" s="34">
        <v>6826</v>
      </c>
      <c r="L8" s="86">
        <f t="shared" si="3"/>
        <v>-7.8065910318746629E-2</v>
      </c>
      <c r="M8" s="33" t="str">
        <f t="shared" si="4"/>
        <v>No Progress</v>
      </c>
      <c r="N8" s="31">
        <v>2940</v>
      </c>
      <c r="O8" s="35">
        <v>3052</v>
      </c>
      <c r="P8" s="84">
        <f t="shared" si="5"/>
        <v>3.8095238095238099E-2</v>
      </c>
      <c r="Q8" s="30" t="str">
        <f t="shared" si="10"/>
        <v>Progress</v>
      </c>
      <c r="R8" s="13">
        <v>147</v>
      </c>
      <c r="S8" s="36">
        <v>162</v>
      </c>
      <c r="T8" s="84">
        <f t="shared" si="6"/>
        <v>0.10204081632653061</v>
      </c>
      <c r="U8" s="33" t="str">
        <f t="shared" si="7"/>
        <v>No Progress</v>
      </c>
      <c r="V8" s="37">
        <v>0.15</v>
      </c>
      <c r="W8" s="81">
        <v>0.114</v>
      </c>
      <c r="X8" s="84">
        <f t="shared" si="8"/>
        <v>-3.599999999999999E-2</v>
      </c>
      <c r="Y8" s="30" t="str">
        <f t="shared" si="11"/>
        <v>Progress</v>
      </c>
      <c r="Z8" s="68">
        <v>394</v>
      </c>
      <c r="AA8" s="69">
        <v>283</v>
      </c>
      <c r="AB8" s="84">
        <f t="shared" si="12"/>
        <v>-0.28172588832487311</v>
      </c>
      <c r="AC8" s="30" t="str">
        <f t="shared" si="13"/>
        <v>No Progress</v>
      </c>
      <c r="AE8" s="40">
        <f t="shared" si="14"/>
        <v>2</v>
      </c>
      <c r="AF8" s="41" t="str">
        <f t="shared" si="15"/>
        <v>No</v>
      </c>
    </row>
    <row r="9" spans="1:33" ht="15" x14ac:dyDescent="0.2">
      <c r="A9" s="27" t="s">
        <v>45</v>
      </c>
      <c r="B9" s="31">
        <v>22574</v>
      </c>
      <c r="C9" s="29">
        <v>25516</v>
      </c>
      <c r="D9" s="84">
        <f t="shared" si="0"/>
        <v>0.13032692478072119</v>
      </c>
      <c r="E9" s="30" t="str">
        <f t="shared" si="1"/>
        <v>Progress</v>
      </c>
      <c r="F9" s="29">
        <v>3944</v>
      </c>
      <c r="G9" s="29">
        <v>3944</v>
      </c>
      <c r="H9" s="84">
        <f t="shared" si="2"/>
        <v>0</v>
      </c>
      <c r="I9" s="30" t="str">
        <f t="shared" si="9"/>
        <v>No Progress</v>
      </c>
      <c r="J9" s="31">
        <v>11722</v>
      </c>
      <c r="K9" s="34">
        <v>13084</v>
      </c>
      <c r="L9" s="86">
        <f t="shared" si="3"/>
        <v>0.11619177614741512</v>
      </c>
      <c r="M9" s="33" t="str">
        <f t="shared" si="4"/>
        <v>Progress</v>
      </c>
      <c r="N9" s="31">
        <v>3703</v>
      </c>
      <c r="O9" s="35">
        <v>3329</v>
      </c>
      <c r="P9" s="84">
        <f t="shared" si="5"/>
        <v>-0.10099918984607076</v>
      </c>
      <c r="Q9" s="30" t="str">
        <f t="shared" si="10"/>
        <v>No Progress</v>
      </c>
      <c r="R9" s="13">
        <v>115</v>
      </c>
      <c r="S9" s="36">
        <v>109</v>
      </c>
      <c r="T9" s="84">
        <f t="shared" si="6"/>
        <v>-5.2173913043478258E-2</v>
      </c>
      <c r="U9" s="33" t="str">
        <f t="shared" si="7"/>
        <v>Progress</v>
      </c>
      <c r="V9" s="37">
        <v>7.0000000000000007E-2</v>
      </c>
      <c r="W9" s="81">
        <v>8.3000000000000004E-2</v>
      </c>
      <c r="X9" s="84">
        <f t="shared" si="8"/>
        <v>1.2999999999999998E-2</v>
      </c>
      <c r="Y9" s="30" t="str">
        <f t="shared" si="11"/>
        <v>No Progress</v>
      </c>
      <c r="Z9" s="68">
        <v>1144</v>
      </c>
      <c r="AA9" s="69">
        <v>2333</v>
      </c>
      <c r="AB9" s="84">
        <f t="shared" si="12"/>
        <v>1.0393356643356644</v>
      </c>
      <c r="AC9" s="30" t="str">
        <f t="shared" si="13"/>
        <v>Progress</v>
      </c>
      <c r="AE9" s="40">
        <f>IF(COUNTIF(E9:I9,"Progress")&gt;0,1,0)+COUNTIF(M9:AC9,"Progress")</f>
        <v>4</v>
      </c>
      <c r="AF9" s="41" t="str">
        <f t="shared" si="15"/>
        <v>Yes</v>
      </c>
    </row>
    <row r="10" spans="1:33" ht="15" x14ac:dyDescent="0.2">
      <c r="A10" s="27" t="s">
        <v>46</v>
      </c>
      <c r="B10" s="31">
        <v>6044</v>
      </c>
      <c r="C10" s="29">
        <v>6006</v>
      </c>
      <c r="D10" s="84">
        <f t="shared" si="0"/>
        <v>-6.2872270019854399E-3</v>
      </c>
      <c r="E10" s="30" t="str">
        <f t="shared" si="1"/>
        <v>Progress</v>
      </c>
      <c r="F10" s="29">
        <v>1577</v>
      </c>
      <c r="G10" s="29">
        <v>1123</v>
      </c>
      <c r="H10" s="84">
        <f t="shared" si="2"/>
        <v>-0.28788839568801522</v>
      </c>
      <c r="I10" s="30" t="str">
        <f t="shared" si="9"/>
        <v>Progress</v>
      </c>
      <c r="J10" s="31">
        <v>2112</v>
      </c>
      <c r="K10" s="34">
        <v>2000</v>
      </c>
      <c r="L10" s="86">
        <f t="shared" si="3"/>
        <v>-5.3030303030303032E-2</v>
      </c>
      <c r="M10" s="33" t="str">
        <f t="shared" si="4"/>
        <v>Progress</v>
      </c>
      <c r="N10" s="31">
        <v>1235</v>
      </c>
      <c r="O10" s="35">
        <v>1007</v>
      </c>
      <c r="P10" s="84">
        <f t="shared" si="5"/>
        <v>-0.18461538461538463</v>
      </c>
      <c r="Q10" s="30" t="str">
        <f t="shared" si="10"/>
        <v>No Progress</v>
      </c>
      <c r="R10" s="13">
        <v>184</v>
      </c>
      <c r="S10" s="36">
        <v>199</v>
      </c>
      <c r="T10" s="84">
        <f t="shared" si="6"/>
        <v>8.1521739130434784E-2</v>
      </c>
      <c r="U10" s="33" t="str">
        <f t="shared" si="7"/>
        <v>No Progress</v>
      </c>
      <c r="V10" s="37">
        <v>0.05</v>
      </c>
      <c r="W10" s="81">
        <v>6.6000000000000003E-2</v>
      </c>
      <c r="X10" s="84">
        <f t="shared" si="8"/>
        <v>1.6E-2</v>
      </c>
      <c r="Y10" s="30" t="str">
        <f t="shared" si="11"/>
        <v>No Progress</v>
      </c>
      <c r="Z10" s="68">
        <v>563</v>
      </c>
      <c r="AA10" s="69">
        <v>692</v>
      </c>
      <c r="AB10" s="84">
        <f t="shared" si="12"/>
        <v>0.22912966252220249</v>
      </c>
      <c r="AC10" s="30" t="str">
        <f t="shared" si="13"/>
        <v>Progress</v>
      </c>
      <c r="AE10" s="40">
        <f t="shared" ref="AE10:AE51" si="16">IF(COUNTIF(E10:I10,"Progress")&gt;0,1,0)+COUNTIF(M10:AC10,"Progress")</f>
        <v>3</v>
      </c>
      <c r="AF10" s="41" t="str">
        <f t="shared" si="15"/>
        <v>Yes</v>
      </c>
    </row>
    <row r="11" spans="1:33" ht="15" x14ac:dyDescent="0.2">
      <c r="A11" s="27" t="s">
        <v>47</v>
      </c>
      <c r="B11" s="31">
        <v>8358</v>
      </c>
      <c r="C11" s="29">
        <v>7871</v>
      </c>
      <c r="D11" s="84">
        <f t="shared" si="0"/>
        <v>-5.8267528116774346E-2</v>
      </c>
      <c r="E11" s="30" t="str">
        <f t="shared" si="1"/>
        <v>Progress</v>
      </c>
      <c r="F11" s="29">
        <v>1959</v>
      </c>
      <c r="G11" s="29">
        <v>1278</v>
      </c>
      <c r="H11" s="84">
        <f t="shared" si="2"/>
        <v>-0.34762633996937214</v>
      </c>
      <c r="I11" s="30" t="str">
        <f t="shared" si="9"/>
        <v>Progress</v>
      </c>
      <c r="J11" s="31">
        <v>4190</v>
      </c>
      <c r="K11" s="34">
        <v>3495</v>
      </c>
      <c r="L11" s="86">
        <f t="shared" si="3"/>
        <v>-0.16587112171837709</v>
      </c>
      <c r="M11" s="33" t="str">
        <f t="shared" si="4"/>
        <v>Progress</v>
      </c>
      <c r="N11" s="31">
        <v>1697</v>
      </c>
      <c r="O11" s="35">
        <v>1448</v>
      </c>
      <c r="P11" s="84">
        <f t="shared" si="5"/>
        <v>-0.14672952268709488</v>
      </c>
      <c r="Q11" s="30" t="str">
        <f t="shared" si="10"/>
        <v>No Progress</v>
      </c>
      <c r="R11" s="13">
        <v>116</v>
      </c>
      <c r="S11" s="36">
        <v>129</v>
      </c>
      <c r="T11" s="84">
        <f t="shared" si="6"/>
        <v>0.11206896551724138</v>
      </c>
      <c r="U11" s="33" t="str">
        <f t="shared" si="7"/>
        <v>No Progress</v>
      </c>
      <c r="V11" s="37">
        <v>0.14000000000000001</v>
      </c>
      <c r="W11" s="81">
        <v>0.14599999999999999</v>
      </c>
      <c r="X11" s="84">
        <f t="shared" si="8"/>
        <v>5.9999999999999776E-3</v>
      </c>
      <c r="Y11" s="30" t="str">
        <f t="shared" si="11"/>
        <v>No Progress</v>
      </c>
      <c r="Z11" s="68">
        <v>1542</v>
      </c>
      <c r="AA11" s="69">
        <v>1426</v>
      </c>
      <c r="AB11" s="84">
        <f t="shared" si="12"/>
        <v>-7.5226977950713356E-2</v>
      </c>
      <c r="AC11" s="30" t="str">
        <f t="shared" si="13"/>
        <v>No Progress</v>
      </c>
      <c r="AE11" s="40">
        <f t="shared" si="16"/>
        <v>2</v>
      </c>
      <c r="AF11" s="41" t="str">
        <f t="shared" si="15"/>
        <v>No</v>
      </c>
    </row>
    <row r="12" spans="1:33" ht="15" x14ac:dyDescent="0.2">
      <c r="A12" s="27" t="s">
        <v>48</v>
      </c>
      <c r="B12" s="31">
        <v>6129</v>
      </c>
      <c r="C12" s="29">
        <v>6320</v>
      </c>
      <c r="D12" s="84">
        <f t="shared" si="0"/>
        <v>3.1163321912220592E-2</v>
      </c>
      <c r="E12" s="30" t="str">
        <f t="shared" si="1"/>
        <v>Progress</v>
      </c>
      <c r="F12" s="29">
        <v>2379</v>
      </c>
      <c r="G12" s="29">
        <v>2379</v>
      </c>
      <c r="H12" s="84">
        <f t="shared" si="2"/>
        <v>0</v>
      </c>
      <c r="I12" s="30" t="str">
        <f t="shared" si="9"/>
        <v>No Progress</v>
      </c>
      <c r="J12" s="31">
        <v>1814</v>
      </c>
      <c r="K12" s="34">
        <v>1686</v>
      </c>
      <c r="L12" s="86">
        <f t="shared" si="3"/>
        <v>-7.0562293274531424E-2</v>
      </c>
      <c r="M12" s="33" t="str">
        <f t="shared" si="4"/>
        <v>No Progress</v>
      </c>
      <c r="N12" s="31">
        <v>1055</v>
      </c>
      <c r="O12" s="42">
        <v>1064</v>
      </c>
      <c r="P12" s="84">
        <f t="shared" si="5"/>
        <v>8.5308056872037911E-3</v>
      </c>
      <c r="Q12" s="30" t="str">
        <f t="shared" si="10"/>
        <v>Progress</v>
      </c>
      <c r="R12" s="13">
        <v>152</v>
      </c>
      <c r="S12" s="36">
        <v>167</v>
      </c>
      <c r="T12" s="84">
        <f t="shared" si="6"/>
        <v>9.8684210526315791E-2</v>
      </c>
      <c r="U12" s="33" t="str">
        <f t="shared" si="7"/>
        <v>No Progress</v>
      </c>
      <c r="V12" s="37">
        <v>0.06</v>
      </c>
      <c r="W12" s="81">
        <v>7.3999999999999996E-2</v>
      </c>
      <c r="X12" s="84">
        <f t="shared" si="8"/>
        <v>1.3999999999999999E-2</v>
      </c>
      <c r="Y12" s="30" t="str">
        <f t="shared" si="11"/>
        <v>No Progress</v>
      </c>
      <c r="Z12" s="68">
        <v>219</v>
      </c>
      <c r="AA12" s="69">
        <v>199</v>
      </c>
      <c r="AB12" s="84">
        <f t="shared" si="12"/>
        <v>-9.1324200913242004E-2</v>
      </c>
      <c r="AC12" s="30" t="str">
        <f t="shared" si="13"/>
        <v>No Progress</v>
      </c>
      <c r="AE12" s="40">
        <f t="shared" si="16"/>
        <v>2</v>
      </c>
      <c r="AF12" s="41" t="str">
        <f t="shared" si="15"/>
        <v>No</v>
      </c>
    </row>
    <row r="13" spans="1:33" ht="15" x14ac:dyDescent="0.2">
      <c r="A13" s="27" t="s">
        <v>49</v>
      </c>
      <c r="B13" s="31">
        <v>2716</v>
      </c>
      <c r="C13" s="29">
        <v>2865</v>
      </c>
      <c r="D13" s="84">
        <f t="shared" si="0"/>
        <v>5.4860088365243004E-2</v>
      </c>
      <c r="E13" s="30" t="str">
        <f t="shared" si="1"/>
        <v>Progress</v>
      </c>
      <c r="F13" s="29">
        <v>788</v>
      </c>
      <c r="G13" s="29">
        <v>788</v>
      </c>
      <c r="H13" s="84">
        <f t="shared" si="2"/>
        <v>0</v>
      </c>
      <c r="I13" s="30" t="str">
        <f t="shared" si="9"/>
        <v>No Progress</v>
      </c>
      <c r="J13" s="31">
        <v>966</v>
      </c>
      <c r="K13" s="34">
        <v>1012</v>
      </c>
      <c r="L13" s="86">
        <f t="shared" si="3"/>
        <v>4.7619047619047616E-2</v>
      </c>
      <c r="M13" s="33" t="str">
        <f t="shared" si="4"/>
        <v>Progress</v>
      </c>
      <c r="N13" s="31">
        <v>647</v>
      </c>
      <c r="O13" s="42">
        <v>653</v>
      </c>
      <c r="P13" s="84">
        <f t="shared" si="5"/>
        <v>9.2735703245749607E-3</v>
      </c>
      <c r="Q13" s="30" t="str">
        <f t="shared" si="10"/>
        <v>Progress</v>
      </c>
      <c r="R13" s="13">
        <v>137</v>
      </c>
      <c r="S13" s="36">
        <v>171</v>
      </c>
      <c r="T13" s="84">
        <f t="shared" si="6"/>
        <v>0.24817518248175183</v>
      </c>
      <c r="U13" s="33" t="str">
        <f t="shared" si="7"/>
        <v>No Progress</v>
      </c>
      <c r="V13" s="37">
        <v>7.0000000000000007E-2</v>
      </c>
      <c r="W13" s="81">
        <v>0.06</v>
      </c>
      <c r="X13" s="84">
        <f t="shared" si="8"/>
        <v>-1.0000000000000009E-2</v>
      </c>
      <c r="Y13" s="30" t="str">
        <f t="shared" si="11"/>
        <v>Progress</v>
      </c>
      <c r="Z13" s="70">
        <v>31</v>
      </c>
      <c r="AA13" s="69">
        <v>19</v>
      </c>
      <c r="AB13" s="84">
        <f t="shared" si="12"/>
        <v>-0.38709677419354838</v>
      </c>
      <c r="AC13" s="30" t="str">
        <f t="shared" si="13"/>
        <v>No Progress</v>
      </c>
      <c r="AE13" s="40">
        <f t="shared" si="16"/>
        <v>4</v>
      </c>
      <c r="AF13" s="41" t="str">
        <f t="shared" si="15"/>
        <v>Yes</v>
      </c>
    </row>
    <row r="14" spans="1:33" ht="15" x14ac:dyDescent="0.2">
      <c r="A14" s="27" t="s">
        <v>50</v>
      </c>
      <c r="B14" s="31">
        <v>2445</v>
      </c>
      <c r="C14" s="29">
        <v>2389</v>
      </c>
      <c r="D14" s="84">
        <f t="shared" si="0"/>
        <v>-2.2903885480572598E-2</v>
      </c>
      <c r="E14" s="30" t="str">
        <f t="shared" si="1"/>
        <v>Progress</v>
      </c>
      <c r="F14" s="29">
        <v>1485</v>
      </c>
      <c r="G14" s="29">
        <v>1122</v>
      </c>
      <c r="H14" s="84">
        <f t="shared" si="2"/>
        <v>-0.24444444444444444</v>
      </c>
      <c r="I14" s="30" t="str">
        <f t="shared" si="9"/>
        <v>Progress</v>
      </c>
      <c r="J14" s="31">
        <v>1057</v>
      </c>
      <c r="K14" s="34">
        <v>1018</v>
      </c>
      <c r="L14" s="86">
        <f t="shared" si="3"/>
        <v>-3.6896877956480605E-2</v>
      </c>
      <c r="M14" s="33" t="str">
        <f t="shared" si="4"/>
        <v>Progress</v>
      </c>
      <c r="N14" s="31">
        <v>748</v>
      </c>
      <c r="O14" s="42">
        <v>623</v>
      </c>
      <c r="P14" s="84">
        <f t="shared" si="5"/>
        <v>-0.16711229946524064</v>
      </c>
      <c r="Q14" s="30" t="str">
        <f t="shared" si="10"/>
        <v>No Progress</v>
      </c>
      <c r="R14" s="13">
        <v>147</v>
      </c>
      <c r="S14" s="36">
        <v>157</v>
      </c>
      <c r="T14" s="84">
        <f t="shared" si="6"/>
        <v>6.8027210884353748E-2</v>
      </c>
      <c r="U14" s="33" t="str">
        <f t="shared" si="7"/>
        <v>No Progress</v>
      </c>
      <c r="V14" s="37">
        <v>0.12</v>
      </c>
      <c r="W14" s="81">
        <v>6.2E-2</v>
      </c>
      <c r="X14" s="84">
        <f t="shared" si="8"/>
        <v>-5.7999999999999996E-2</v>
      </c>
      <c r="Y14" s="30" t="str">
        <f t="shared" si="11"/>
        <v>Progress</v>
      </c>
      <c r="Z14" s="68">
        <v>44</v>
      </c>
      <c r="AA14" s="69">
        <v>86</v>
      </c>
      <c r="AB14" s="84">
        <f t="shared" si="12"/>
        <v>0.95454545454545459</v>
      </c>
      <c r="AC14" s="30" t="str">
        <f t="shared" si="13"/>
        <v>Progress</v>
      </c>
      <c r="AE14" s="40">
        <f t="shared" si="16"/>
        <v>4</v>
      </c>
      <c r="AF14" s="41" t="str">
        <f t="shared" si="15"/>
        <v>Yes</v>
      </c>
    </row>
    <row r="15" spans="1:33" ht="15" x14ac:dyDescent="0.2">
      <c r="A15" s="27" t="s">
        <v>51</v>
      </c>
      <c r="B15" s="31">
        <v>1738</v>
      </c>
      <c r="C15" s="29">
        <v>1665</v>
      </c>
      <c r="D15" s="84">
        <f t="shared" si="0"/>
        <v>-4.200230149597238E-2</v>
      </c>
      <c r="E15" s="30" t="str">
        <f t="shared" si="1"/>
        <v>Progress</v>
      </c>
      <c r="F15" s="29">
        <v>552</v>
      </c>
      <c r="G15" s="29">
        <v>440</v>
      </c>
      <c r="H15" s="84">
        <f t="shared" si="2"/>
        <v>-0.20289855072463769</v>
      </c>
      <c r="I15" s="30" t="str">
        <f t="shared" si="9"/>
        <v>Progress</v>
      </c>
      <c r="J15" s="31">
        <v>620</v>
      </c>
      <c r="K15" s="34">
        <v>539</v>
      </c>
      <c r="L15" s="86">
        <f t="shared" si="3"/>
        <v>-0.13064516129032258</v>
      </c>
      <c r="M15" s="33" t="str">
        <f t="shared" si="4"/>
        <v>Progress</v>
      </c>
      <c r="N15" s="31">
        <v>314</v>
      </c>
      <c r="O15" s="42">
        <v>199</v>
      </c>
      <c r="P15" s="84">
        <f t="shared" si="5"/>
        <v>-0.36624203821656048</v>
      </c>
      <c r="Q15" s="30" t="str">
        <f t="shared" si="10"/>
        <v>No Progress</v>
      </c>
      <c r="R15" s="13">
        <v>161</v>
      </c>
      <c r="S15" s="36">
        <v>164</v>
      </c>
      <c r="T15" s="84">
        <f t="shared" si="6"/>
        <v>1.8633540372670808E-2</v>
      </c>
      <c r="U15" s="33" t="str">
        <f t="shared" si="7"/>
        <v>No Progress</v>
      </c>
      <c r="V15" s="37">
        <v>0.06</v>
      </c>
      <c r="W15" s="81">
        <v>9.7000000000000003E-2</v>
      </c>
      <c r="X15" s="84">
        <f t="shared" si="8"/>
        <v>3.7000000000000005E-2</v>
      </c>
      <c r="Y15" s="30" t="str">
        <f t="shared" si="11"/>
        <v>No Progress</v>
      </c>
      <c r="Z15" s="68">
        <v>10</v>
      </c>
      <c r="AA15" s="69">
        <v>0</v>
      </c>
      <c r="AB15" s="84" t="str">
        <f t="shared" si="12"/>
        <v>No Progress</v>
      </c>
      <c r="AC15" s="30" t="str">
        <f t="shared" si="13"/>
        <v>No Progress</v>
      </c>
      <c r="AE15" s="40">
        <f t="shared" si="16"/>
        <v>2</v>
      </c>
      <c r="AF15" s="41" t="str">
        <f t="shared" si="15"/>
        <v>No</v>
      </c>
    </row>
    <row r="16" spans="1:33" ht="15" x14ac:dyDescent="0.2">
      <c r="A16" s="27" t="s">
        <v>52</v>
      </c>
      <c r="B16" s="31">
        <v>6748</v>
      </c>
      <c r="C16" s="29">
        <v>6541</v>
      </c>
      <c r="D16" s="84">
        <f t="shared" si="0"/>
        <v>-3.0675755779490218E-2</v>
      </c>
      <c r="E16" s="30" t="str">
        <f t="shared" si="1"/>
        <v>No Progress</v>
      </c>
      <c r="F16" s="29">
        <v>980</v>
      </c>
      <c r="G16" s="29">
        <v>950</v>
      </c>
      <c r="H16" s="84">
        <f t="shared" si="2"/>
        <v>-3.0612244897959183E-2</v>
      </c>
      <c r="I16" s="30" t="str">
        <f t="shared" si="9"/>
        <v>Progress</v>
      </c>
      <c r="J16" s="31">
        <v>3278</v>
      </c>
      <c r="K16" s="34">
        <v>2986</v>
      </c>
      <c r="L16" s="86">
        <f t="shared" si="3"/>
        <v>-8.9078706528370952E-2</v>
      </c>
      <c r="M16" s="33" t="str">
        <f t="shared" si="4"/>
        <v>No Progress</v>
      </c>
      <c r="N16" s="31">
        <v>871</v>
      </c>
      <c r="O16" s="42">
        <v>1169</v>
      </c>
      <c r="P16" s="84">
        <f t="shared" si="5"/>
        <v>0.34213547646383469</v>
      </c>
      <c r="Q16" s="30" t="str">
        <f t="shared" si="10"/>
        <v>Progress</v>
      </c>
      <c r="R16" s="13">
        <v>116</v>
      </c>
      <c r="S16" s="36">
        <v>124</v>
      </c>
      <c r="T16" s="84">
        <f t="shared" si="6"/>
        <v>6.8965517241379309E-2</v>
      </c>
      <c r="U16" s="33" t="str">
        <f t="shared" si="7"/>
        <v>No Progress</v>
      </c>
      <c r="V16" s="37">
        <v>7.0000000000000007E-2</v>
      </c>
      <c r="W16" s="81">
        <v>5.8999999999999997E-2</v>
      </c>
      <c r="X16" s="84">
        <f t="shared" si="8"/>
        <v>-1.100000000000001E-2</v>
      </c>
      <c r="Y16" s="30" t="str">
        <f t="shared" si="11"/>
        <v>Progress</v>
      </c>
      <c r="Z16" s="68">
        <v>39</v>
      </c>
      <c r="AA16" s="69">
        <v>210</v>
      </c>
      <c r="AB16" s="84">
        <f t="shared" si="12"/>
        <v>4.384615384615385</v>
      </c>
      <c r="AC16" s="30" t="str">
        <f t="shared" si="13"/>
        <v>Progress</v>
      </c>
      <c r="AE16" s="40">
        <f t="shared" si="16"/>
        <v>4</v>
      </c>
      <c r="AF16" s="41" t="str">
        <f t="shared" si="15"/>
        <v>Yes</v>
      </c>
    </row>
    <row r="17" spans="1:32" ht="15" x14ac:dyDescent="0.2">
      <c r="A17" s="27" t="s">
        <v>53</v>
      </c>
      <c r="B17" s="31">
        <v>12291</v>
      </c>
      <c r="C17" s="29">
        <v>12687</v>
      </c>
      <c r="D17" s="84">
        <f t="shared" si="0"/>
        <v>3.2218696607273611E-2</v>
      </c>
      <c r="E17" s="30" t="str">
        <f t="shared" si="1"/>
        <v>Progress</v>
      </c>
      <c r="F17" s="29">
        <v>3469</v>
      </c>
      <c r="G17" s="29">
        <v>3469</v>
      </c>
      <c r="H17" s="84">
        <f t="shared" si="2"/>
        <v>0</v>
      </c>
      <c r="I17" s="30" t="str">
        <f t="shared" si="9"/>
        <v>No Progress</v>
      </c>
      <c r="J17" s="31">
        <v>6254</v>
      </c>
      <c r="K17" s="34">
        <v>5684</v>
      </c>
      <c r="L17" s="86">
        <f t="shared" si="3"/>
        <v>-9.1141669331627762E-2</v>
      </c>
      <c r="M17" s="33" t="str">
        <f t="shared" si="4"/>
        <v>No Progress</v>
      </c>
      <c r="N17" s="31">
        <v>1281</v>
      </c>
      <c r="O17" s="35">
        <v>1216</v>
      </c>
      <c r="P17" s="84">
        <f t="shared" si="5"/>
        <v>-5.07416081186573E-2</v>
      </c>
      <c r="Q17" s="30" t="str">
        <f t="shared" si="10"/>
        <v>No Progress</v>
      </c>
      <c r="R17" s="13">
        <v>98</v>
      </c>
      <c r="S17" s="36">
        <v>117</v>
      </c>
      <c r="T17" s="84">
        <f t="shared" si="6"/>
        <v>0.19387755102040816</v>
      </c>
      <c r="U17" s="33" t="str">
        <f t="shared" si="7"/>
        <v>No Progress</v>
      </c>
      <c r="V17" s="37">
        <v>0.11</v>
      </c>
      <c r="W17" s="81">
        <v>0.14499999999999999</v>
      </c>
      <c r="X17" s="84">
        <f t="shared" si="8"/>
        <v>3.4999999999999989E-2</v>
      </c>
      <c r="Y17" s="30" t="str">
        <f t="shared" si="11"/>
        <v>No Progress</v>
      </c>
      <c r="Z17" s="68">
        <v>99</v>
      </c>
      <c r="AA17" s="69">
        <v>101</v>
      </c>
      <c r="AB17" s="84">
        <f t="shared" si="12"/>
        <v>2.0202020202020204E-2</v>
      </c>
      <c r="AC17" s="30" t="str">
        <f t="shared" si="13"/>
        <v>Progress</v>
      </c>
      <c r="AE17" s="40">
        <f t="shared" si="16"/>
        <v>2</v>
      </c>
      <c r="AF17" s="41" t="str">
        <f t="shared" si="15"/>
        <v>No</v>
      </c>
    </row>
    <row r="18" spans="1:32" ht="15" x14ac:dyDescent="0.2">
      <c r="A18" s="27" t="s">
        <v>54</v>
      </c>
      <c r="B18" s="31">
        <v>5172</v>
      </c>
      <c r="C18" s="29">
        <v>5360</v>
      </c>
      <c r="D18" s="84">
        <f t="shared" si="0"/>
        <v>3.6349574632637278E-2</v>
      </c>
      <c r="E18" s="30" t="str">
        <f t="shared" si="1"/>
        <v>Progress</v>
      </c>
      <c r="F18" s="29">
        <v>1145</v>
      </c>
      <c r="G18" s="29">
        <v>1145</v>
      </c>
      <c r="H18" s="84">
        <f t="shared" si="2"/>
        <v>0</v>
      </c>
      <c r="I18" s="30" t="str">
        <f t="shared" si="9"/>
        <v>No Progress</v>
      </c>
      <c r="J18" s="31">
        <v>2476</v>
      </c>
      <c r="K18" s="34">
        <v>2421</v>
      </c>
      <c r="L18" s="86">
        <f t="shared" si="3"/>
        <v>-2.2213247172859451E-2</v>
      </c>
      <c r="M18" s="33" t="str">
        <f t="shared" si="4"/>
        <v>No Progress</v>
      </c>
      <c r="N18" s="31">
        <v>1187</v>
      </c>
      <c r="O18" s="35">
        <v>1264</v>
      </c>
      <c r="P18" s="84">
        <f t="shared" si="5"/>
        <v>6.486941870261162E-2</v>
      </c>
      <c r="Q18" s="30" t="str">
        <f t="shared" si="10"/>
        <v>Progress</v>
      </c>
      <c r="R18" s="13">
        <v>175</v>
      </c>
      <c r="S18" s="36">
        <v>176</v>
      </c>
      <c r="T18" s="84">
        <f t="shared" si="6"/>
        <v>5.7142857142857143E-3</v>
      </c>
      <c r="U18" s="33" t="str">
        <f t="shared" si="7"/>
        <v>No Progress</v>
      </c>
      <c r="V18" s="37">
        <v>0.12</v>
      </c>
      <c r="W18" s="81">
        <v>9.9000000000000005E-2</v>
      </c>
      <c r="X18" s="84">
        <f t="shared" si="8"/>
        <v>-2.0999999999999991E-2</v>
      </c>
      <c r="Y18" s="30" t="str">
        <f t="shared" si="11"/>
        <v>Progress</v>
      </c>
      <c r="Z18" s="68">
        <v>530</v>
      </c>
      <c r="AA18" s="69">
        <v>709</v>
      </c>
      <c r="AB18" s="84">
        <f t="shared" si="12"/>
        <v>0.33773584905660375</v>
      </c>
      <c r="AC18" s="30" t="str">
        <f t="shared" si="13"/>
        <v>Progress</v>
      </c>
      <c r="AE18" s="40">
        <f t="shared" si="16"/>
        <v>4</v>
      </c>
      <c r="AF18" s="41" t="str">
        <f t="shared" si="15"/>
        <v>Yes</v>
      </c>
    </row>
    <row r="19" spans="1:32" ht="15" x14ac:dyDescent="0.2">
      <c r="A19" s="27" t="s">
        <v>55</v>
      </c>
      <c r="B19" s="31">
        <v>7095</v>
      </c>
      <c r="C19" s="29">
        <v>7512</v>
      </c>
      <c r="D19" s="84">
        <f t="shared" si="0"/>
        <v>5.8773784355179701E-2</v>
      </c>
      <c r="E19" s="30" t="str">
        <f t="shared" si="1"/>
        <v>Progress</v>
      </c>
      <c r="F19" s="29">
        <v>1341</v>
      </c>
      <c r="G19" s="29">
        <v>1135</v>
      </c>
      <c r="H19" s="84">
        <f t="shared" si="2"/>
        <v>-0.15361670395227442</v>
      </c>
      <c r="I19" s="30" t="str">
        <f t="shared" si="9"/>
        <v>Progress</v>
      </c>
      <c r="J19" s="31">
        <v>3447</v>
      </c>
      <c r="K19" s="34">
        <v>3062</v>
      </c>
      <c r="L19" s="86">
        <f t="shared" si="3"/>
        <v>-0.1116913257905425</v>
      </c>
      <c r="M19" s="33" t="str">
        <f t="shared" si="4"/>
        <v>Progress</v>
      </c>
      <c r="N19" s="31">
        <v>1696</v>
      </c>
      <c r="O19" s="35">
        <v>1989</v>
      </c>
      <c r="P19" s="84">
        <f t="shared" si="5"/>
        <v>0.17275943396226415</v>
      </c>
      <c r="Q19" s="30" t="str">
        <f t="shared" si="10"/>
        <v>Progress</v>
      </c>
      <c r="R19" s="13">
        <v>90</v>
      </c>
      <c r="S19" s="36">
        <v>99</v>
      </c>
      <c r="T19" s="84">
        <f t="shared" si="6"/>
        <v>0.1</v>
      </c>
      <c r="U19" s="33" t="str">
        <f t="shared" si="7"/>
        <v>No Progress</v>
      </c>
      <c r="V19" s="37">
        <v>0.09</v>
      </c>
      <c r="W19" s="81">
        <v>9.4E-2</v>
      </c>
      <c r="X19" s="84">
        <f t="shared" si="8"/>
        <v>4.0000000000000036E-3</v>
      </c>
      <c r="Y19" s="30" t="str">
        <f t="shared" si="11"/>
        <v>No Progress</v>
      </c>
      <c r="Z19" s="68">
        <v>548</v>
      </c>
      <c r="AA19" s="69">
        <v>1290</v>
      </c>
      <c r="AB19" s="84">
        <f t="shared" si="12"/>
        <v>1.3540145985401459</v>
      </c>
      <c r="AC19" s="30" t="str">
        <f t="shared" si="13"/>
        <v>Progress</v>
      </c>
      <c r="AE19" s="40">
        <f t="shared" si="16"/>
        <v>4</v>
      </c>
      <c r="AF19" s="41" t="str">
        <f t="shared" si="15"/>
        <v>Yes</v>
      </c>
    </row>
    <row r="20" spans="1:32" ht="15" x14ac:dyDescent="0.2">
      <c r="A20" s="27" t="s">
        <v>56</v>
      </c>
      <c r="B20" s="31">
        <v>13976</v>
      </c>
      <c r="C20" s="29">
        <v>13637</v>
      </c>
      <c r="D20" s="84">
        <f t="shared" si="0"/>
        <v>-2.4255867200915857E-2</v>
      </c>
      <c r="E20" s="30" t="str">
        <f t="shared" si="1"/>
        <v>No Progress</v>
      </c>
      <c r="F20" s="29">
        <v>2758</v>
      </c>
      <c r="G20" s="29">
        <v>3042</v>
      </c>
      <c r="H20" s="84">
        <f t="shared" si="2"/>
        <v>0.10297316896301668</v>
      </c>
      <c r="I20" s="30" t="str">
        <f t="shared" si="9"/>
        <v>No Progress</v>
      </c>
      <c r="J20" s="31">
        <v>6806</v>
      </c>
      <c r="K20" s="34">
        <v>5731</v>
      </c>
      <c r="L20" s="86">
        <f t="shared" si="3"/>
        <v>-0.15794886864531296</v>
      </c>
      <c r="M20" s="33" t="str">
        <f t="shared" si="4"/>
        <v>No Progress</v>
      </c>
      <c r="N20" s="31">
        <v>2873</v>
      </c>
      <c r="O20" s="35">
        <v>3176</v>
      </c>
      <c r="P20" s="84">
        <f t="shared" si="5"/>
        <v>0.1054646710755308</v>
      </c>
      <c r="Q20" s="30" t="str">
        <f t="shared" si="10"/>
        <v>Progress</v>
      </c>
      <c r="R20" s="13">
        <v>125</v>
      </c>
      <c r="S20" s="36">
        <v>113</v>
      </c>
      <c r="T20" s="84">
        <f t="shared" si="6"/>
        <v>-9.6000000000000002E-2</v>
      </c>
      <c r="U20" s="33" t="str">
        <f t="shared" si="7"/>
        <v>Progress</v>
      </c>
      <c r="V20" s="37">
        <v>0.12</v>
      </c>
      <c r="W20" s="81">
        <v>0.121</v>
      </c>
      <c r="X20" s="84">
        <f t="shared" si="8"/>
        <v>1.0000000000000009E-3</v>
      </c>
      <c r="Y20" s="30" t="str">
        <f t="shared" si="11"/>
        <v>No Progress</v>
      </c>
      <c r="Z20" s="68">
        <v>1201</v>
      </c>
      <c r="AA20" s="69">
        <v>991</v>
      </c>
      <c r="AB20" s="84">
        <f t="shared" si="12"/>
        <v>-0.17485428809325562</v>
      </c>
      <c r="AC20" s="30" t="str">
        <f t="shared" si="13"/>
        <v>No Progress</v>
      </c>
      <c r="AE20" s="40">
        <f t="shared" si="16"/>
        <v>2</v>
      </c>
      <c r="AF20" s="41" t="str">
        <f t="shared" si="15"/>
        <v>No</v>
      </c>
    </row>
    <row r="21" spans="1:32" ht="15" x14ac:dyDescent="0.2">
      <c r="A21" s="27" t="s">
        <v>57</v>
      </c>
      <c r="B21" s="31">
        <v>3054</v>
      </c>
      <c r="C21" s="29">
        <v>3341</v>
      </c>
      <c r="D21" s="84">
        <f t="shared" si="0"/>
        <v>9.3975114603798302E-2</v>
      </c>
      <c r="E21" s="30" t="str">
        <f t="shared" si="1"/>
        <v>No Progress</v>
      </c>
      <c r="F21" s="29">
        <v>366</v>
      </c>
      <c r="G21" s="29">
        <v>418</v>
      </c>
      <c r="H21" s="84">
        <f t="shared" si="2"/>
        <v>0.14207650273224043</v>
      </c>
      <c r="I21" s="30" t="str">
        <f t="shared" si="9"/>
        <v>No Progress</v>
      </c>
      <c r="J21" s="31">
        <v>946</v>
      </c>
      <c r="K21" s="34">
        <v>804</v>
      </c>
      <c r="L21" s="86">
        <f t="shared" si="3"/>
        <v>-0.15010570824524314</v>
      </c>
      <c r="M21" s="33" t="str">
        <f t="shared" si="4"/>
        <v>No Progress</v>
      </c>
      <c r="N21" s="31">
        <v>445</v>
      </c>
      <c r="O21" s="42">
        <v>465</v>
      </c>
      <c r="P21" s="84">
        <f t="shared" si="5"/>
        <v>4.49438202247191E-2</v>
      </c>
      <c r="Q21" s="30" t="str">
        <f t="shared" si="10"/>
        <v>Progress</v>
      </c>
      <c r="R21" s="13">
        <v>189</v>
      </c>
      <c r="S21" s="36">
        <v>177</v>
      </c>
      <c r="T21" s="84">
        <f t="shared" si="6"/>
        <v>-6.3492063492063489E-2</v>
      </c>
      <c r="U21" s="33" t="str">
        <f t="shared" si="7"/>
        <v>Progress</v>
      </c>
      <c r="V21" s="37">
        <v>0.05</v>
      </c>
      <c r="W21" s="81">
        <v>8.1000000000000003E-2</v>
      </c>
      <c r="X21" s="84">
        <f t="shared" si="8"/>
        <v>3.1E-2</v>
      </c>
      <c r="Y21" s="30" t="str">
        <f t="shared" si="11"/>
        <v>No Progress</v>
      </c>
      <c r="Z21" s="68">
        <v>102</v>
      </c>
      <c r="AA21" s="69">
        <v>157</v>
      </c>
      <c r="AB21" s="84">
        <f t="shared" si="12"/>
        <v>0.53921568627450978</v>
      </c>
      <c r="AC21" s="30" t="str">
        <f t="shared" si="13"/>
        <v>Progress</v>
      </c>
      <c r="AE21" s="40">
        <f t="shared" si="16"/>
        <v>3</v>
      </c>
      <c r="AF21" s="41" t="str">
        <f t="shared" si="15"/>
        <v>Yes</v>
      </c>
    </row>
    <row r="22" spans="1:32" ht="15" x14ac:dyDescent="0.2">
      <c r="A22" s="27" t="s">
        <v>58</v>
      </c>
      <c r="B22" s="31">
        <v>4222</v>
      </c>
      <c r="C22" s="29">
        <v>4101</v>
      </c>
      <c r="D22" s="84">
        <f t="shared" si="0"/>
        <v>-2.865940312648034E-2</v>
      </c>
      <c r="E22" s="30" t="str">
        <f t="shared" si="1"/>
        <v>No Progress</v>
      </c>
      <c r="F22" s="29">
        <v>1434</v>
      </c>
      <c r="G22" s="29">
        <v>1401</v>
      </c>
      <c r="H22" s="84">
        <f t="shared" si="2"/>
        <v>-2.3012552301255231E-2</v>
      </c>
      <c r="I22" s="30" t="str">
        <f t="shared" si="9"/>
        <v>Progress</v>
      </c>
      <c r="J22" s="31">
        <v>1743</v>
      </c>
      <c r="K22" s="34">
        <v>1462</v>
      </c>
      <c r="L22" s="86">
        <f t="shared" si="3"/>
        <v>-0.16121629374641422</v>
      </c>
      <c r="M22" s="33" t="str">
        <f t="shared" si="4"/>
        <v>No Progress</v>
      </c>
      <c r="N22" s="31">
        <v>946</v>
      </c>
      <c r="O22" s="42">
        <v>741</v>
      </c>
      <c r="P22" s="84">
        <f t="shared" si="5"/>
        <v>-0.21670190274841439</v>
      </c>
      <c r="Q22" s="30" t="str">
        <f t="shared" si="10"/>
        <v>No Progress</v>
      </c>
      <c r="R22" s="13">
        <v>141</v>
      </c>
      <c r="S22" s="36">
        <v>148</v>
      </c>
      <c r="T22" s="84">
        <f t="shared" si="6"/>
        <v>4.9645390070921988E-2</v>
      </c>
      <c r="U22" s="33" t="str">
        <f t="shared" si="7"/>
        <v>No Progress</v>
      </c>
      <c r="V22" s="37">
        <v>0.05</v>
      </c>
      <c r="W22" s="81">
        <v>3.5000000000000003E-2</v>
      </c>
      <c r="X22" s="84">
        <f t="shared" si="8"/>
        <v>-1.4999999999999999E-2</v>
      </c>
      <c r="Y22" s="30" t="str">
        <f t="shared" si="11"/>
        <v>Progress</v>
      </c>
      <c r="Z22" s="68">
        <v>121</v>
      </c>
      <c r="AA22" s="69">
        <v>99</v>
      </c>
      <c r="AB22" s="84">
        <f t="shared" si="12"/>
        <v>-0.18181818181818182</v>
      </c>
      <c r="AC22" s="30" t="str">
        <f t="shared" si="13"/>
        <v>No Progress</v>
      </c>
      <c r="AE22" s="40">
        <f t="shared" si="16"/>
        <v>2</v>
      </c>
      <c r="AF22" s="41" t="str">
        <f t="shared" si="15"/>
        <v>No</v>
      </c>
    </row>
    <row r="23" spans="1:32" ht="15" x14ac:dyDescent="0.2">
      <c r="A23" s="27" t="s">
        <v>59</v>
      </c>
      <c r="B23" s="31">
        <v>1311</v>
      </c>
      <c r="C23" s="29">
        <v>1152</v>
      </c>
      <c r="D23" s="84">
        <f t="shared" si="0"/>
        <v>-0.12128146453089245</v>
      </c>
      <c r="E23" s="30" t="str">
        <f t="shared" si="1"/>
        <v>Progress</v>
      </c>
      <c r="F23" s="29">
        <v>203</v>
      </c>
      <c r="G23" s="29">
        <v>175</v>
      </c>
      <c r="H23" s="84">
        <f t="shared" si="2"/>
        <v>-0.13793103448275862</v>
      </c>
      <c r="I23" s="30" t="str">
        <f t="shared" si="9"/>
        <v>Progress</v>
      </c>
      <c r="J23" s="31">
        <v>607</v>
      </c>
      <c r="K23" s="34">
        <v>477</v>
      </c>
      <c r="L23" s="86">
        <f t="shared" si="3"/>
        <v>-0.21416803953871499</v>
      </c>
      <c r="M23" s="33" t="str">
        <f t="shared" si="4"/>
        <v>No Progress</v>
      </c>
      <c r="N23" s="31">
        <v>381</v>
      </c>
      <c r="O23" s="42">
        <v>324</v>
      </c>
      <c r="P23" s="84">
        <f t="shared" si="5"/>
        <v>-0.14960629921259844</v>
      </c>
      <c r="Q23" s="30" t="str">
        <f t="shared" si="10"/>
        <v>No Progress</v>
      </c>
      <c r="R23" s="13">
        <v>160</v>
      </c>
      <c r="S23" s="36">
        <v>165</v>
      </c>
      <c r="T23" s="84">
        <f t="shared" si="6"/>
        <v>3.125E-2</v>
      </c>
      <c r="U23" s="33" t="str">
        <f t="shared" si="7"/>
        <v>No Progress</v>
      </c>
      <c r="V23" s="37">
        <v>0.1</v>
      </c>
      <c r="W23" s="81">
        <v>7.8E-2</v>
      </c>
      <c r="X23" s="84">
        <f t="shared" si="8"/>
        <v>-2.2000000000000006E-2</v>
      </c>
      <c r="Y23" s="30" t="str">
        <f t="shared" si="11"/>
        <v>Progress</v>
      </c>
      <c r="Z23" s="68">
        <v>110</v>
      </c>
      <c r="AA23" s="69">
        <v>113</v>
      </c>
      <c r="AB23" s="84">
        <f t="shared" si="12"/>
        <v>2.7272727272727271E-2</v>
      </c>
      <c r="AC23" s="30" t="str">
        <f t="shared" si="13"/>
        <v>Progress</v>
      </c>
      <c r="AE23" s="40">
        <f t="shared" si="16"/>
        <v>3</v>
      </c>
      <c r="AF23" s="41" t="str">
        <f t="shared" si="15"/>
        <v>Yes</v>
      </c>
    </row>
    <row r="24" spans="1:32" ht="15" x14ac:dyDescent="0.2">
      <c r="A24" s="27" t="s">
        <v>60</v>
      </c>
      <c r="B24" s="31">
        <v>3140</v>
      </c>
      <c r="C24" s="29">
        <v>4291</v>
      </c>
      <c r="D24" s="84">
        <f t="shared" si="0"/>
        <v>0.3665605095541401</v>
      </c>
      <c r="E24" s="30" t="str">
        <f t="shared" si="1"/>
        <v>Progress</v>
      </c>
      <c r="F24" s="29">
        <v>1436</v>
      </c>
      <c r="G24" s="29">
        <v>1436</v>
      </c>
      <c r="H24" s="84">
        <f t="shared" si="2"/>
        <v>0</v>
      </c>
      <c r="I24" s="30" t="str">
        <f t="shared" si="9"/>
        <v>No Progress</v>
      </c>
      <c r="J24" s="31">
        <v>1464</v>
      </c>
      <c r="K24" s="34">
        <v>2306</v>
      </c>
      <c r="L24" s="86">
        <f t="shared" si="3"/>
        <v>0.57513661202185795</v>
      </c>
      <c r="M24" s="33" t="str">
        <f t="shared" si="4"/>
        <v>Progress</v>
      </c>
      <c r="N24" s="31">
        <v>617</v>
      </c>
      <c r="O24" s="42">
        <v>599</v>
      </c>
      <c r="P24" s="84">
        <f t="shared" si="5"/>
        <v>-2.9173419773095625E-2</v>
      </c>
      <c r="Q24" s="30" t="str">
        <f t="shared" si="10"/>
        <v>No Progress</v>
      </c>
      <c r="R24" s="13">
        <v>86</v>
      </c>
      <c r="S24" s="36">
        <v>83</v>
      </c>
      <c r="T24" s="84">
        <f t="shared" si="6"/>
        <v>-3.4883720930232558E-2</v>
      </c>
      <c r="U24" s="33" t="str">
        <f t="shared" si="7"/>
        <v>Progress</v>
      </c>
      <c r="V24" s="37">
        <v>0.11</v>
      </c>
      <c r="W24" s="81">
        <v>0.109</v>
      </c>
      <c r="X24" s="84">
        <f t="shared" si="8"/>
        <v>-1.0000000000000009E-3</v>
      </c>
      <c r="Y24" s="30" t="str">
        <f t="shared" si="11"/>
        <v>Progress</v>
      </c>
      <c r="Z24" s="68">
        <v>10</v>
      </c>
      <c r="AA24" s="69">
        <v>125</v>
      </c>
      <c r="AB24" s="84">
        <f t="shared" si="12"/>
        <v>11.5</v>
      </c>
      <c r="AC24" s="30" t="str">
        <f t="shared" si="13"/>
        <v>Progress</v>
      </c>
      <c r="AE24" s="40">
        <f t="shared" si="16"/>
        <v>5</v>
      </c>
      <c r="AF24" s="41" t="str">
        <f t="shared" si="15"/>
        <v>Yes</v>
      </c>
    </row>
    <row r="25" spans="1:32" ht="15" x14ac:dyDescent="0.2">
      <c r="A25" s="27" t="s">
        <v>61</v>
      </c>
      <c r="B25" s="31">
        <v>6016</v>
      </c>
      <c r="C25" s="29">
        <v>6176</v>
      </c>
      <c r="D25" s="84">
        <f t="shared" si="0"/>
        <v>2.6595744680851064E-2</v>
      </c>
      <c r="E25" s="30" t="str">
        <f t="shared" si="1"/>
        <v>No Progress</v>
      </c>
      <c r="F25" s="29">
        <v>580</v>
      </c>
      <c r="G25" s="29">
        <v>606</v>
      </c>
      <c r="H25" s="84">
        <f t="shared" si="2"/>
        <v>4.4827586206896551E-2</v>
      </c>
      <c r="I25" s="30" t="str">
        <f t="shared" si="9"/>
        <v>No Progress</v>
      </c>
      <c r="J25" s="31">
        <v>2949</v>
      </c>
      <c r="K25" s="34">
        <v>2208</v>
      </c>
      <c r="L25" s="86">
        <f t="shared" si="3"/>
        <v>-0.25127161749745675</v>
      </c>
      <c r="M25" s="33" t="str">
        <f t="shared" si="4"/>
        <v>No Progress</v>
      </c>
      <c r="N25" s="31">
        <v>1426</v>
      </c>
      <c r="O25" s="35">
        <v>981</v>
      </c>
      <c r="P25" s="84">
        <f t="shared" si="5"/>
        <v>-0.3120617110799439</v>
      </c>
      <c r="Q25" s="30" t="str">
        <f t="shared" si="10"/>
        <v>No Progress</v>
      </c>
      <c r="R25" s="13">
        <v>136</v>
      </c>
      <c r="S25" s="36">
        <v>150</v>
      </c>
      <c r="T25" s="84">
        <f t="shared" si="6"/>
        <v>0.10294117647058823</v>
      </c>
      <c r="U25" s="33" t="str">
        <f t="shared" si="7"/>
        <v>No Progress</v>
      </c>
      <c r="V25" s="37">
        <v>0.1</v>
      </c>
      <c r="W25" s="81">
        <v>6.6000000000000003E-2</v>
      </c>
      <c r="X25" s="84">
        <f t="shared" si="8"/>
        <v>-3.4000000000000002E-2</v>
      </c>
      <c r="Y25" s="30" t="str">
        <f t="shared" si="11"/>
        <v>Progress</v>
      </c>
      <c r="Z25" s="68">
        <v>101</v>
      </c>
      <c r="AA25" s="69">
        <v>95</v>
      </c>
      <c r="AB25" s="84">
        <f t="shared" si="12"/>
        <v>-5.9405940594059403E-2</v>
      </c>
      <c r="AC25" s="30" t="str">
        <f t="shared" si="13"/>
        <v>No Progress</v>
      </c>
      <c r="AE25" s="40">
        <f t="shared" si="16"/>
        <v>1</v>
      </c>
      <c r="AF25" s="41" t="str">
        <f t="shared" si="15"/>
        <v>No</v>
      </c>
    </row>
    <row r="26" spans="1:32" ht="15" x14ac:dyDescent="0.2">
      <c r="A26" s="27" t="s">
        <v>62</v>
      </c>
      <c r="B26" s="31">
        <v>3390</v>
      </c>
      <c r="C26" s="29">
        <v>3481</v>
      </c>
      <c r="D26" s="84">
        <f t="shared" si="0"/>
        <v>2.6843657817109144E-2</v>
      </c>
      <c r="E26" s="30" t="str">
        <f t="shared" si="1"/>
        <v>Progress</v>
      </c>
      <c r="F26" s="29">
        <v>428</v>
      </c>
      <c r="G26" s="29">
        <v>346</v>
      </c>
      <c r="H26" s="84">
        <f t="shared" si="2"/>
        <v>-0.19158878504672897</v>
      </c>
      <c r="I26" s="30" t="str">
        <f t="shared" si="9"/>
        <v>Progress</v>
      </c>
      <c r="J26" s="31">
        <v>1616</v>
      </c>
      <c r="K26" s="34">
        <v>1467</v>
      </c>
      <c r="L26" s="86">
        <f t="shared" si="3"/>
        <v>-9.2202970297029702E-2</v>
      </c>
      <c r="M26" s="33" t="str">
        <f t="shared" si="4"/>
        <v>Progress</v>
      </c>
      <c r="N26" s="31">
        <v>646</v>
      </c>
      <c r="O26" s="42">
        <v>616</v>
      </c>
      <c r="P26" s="84">
        <f t="shared" si="5"/>
        <v>-4.6439628482972138E-2</v>
      </c>
      <c r="Q26" s="30" t="str">
        <f t="shared" si="10"/>
        <v>No Progress</v>
      </c>
      <c r="R26" s="13">
        <v>112</v>
      </c>
      <c r="S26" s="36">
        <v>125</v>
      </c>
      <c r="T26" s="84">
        <f t="shared" si="6"/>
        <v>0.11607142857142858</v>
      </c>
      <c r="U26" s="33" t="str">
        <f t="shared" si="7"/>
        <v>No Progress</v>
      </c>
      <c r="V26" s="37">
        <v>0.06</v>
      </c>
      <c r="W26" s="81">
        <v>4.5999999999999999E-2</v>
      </c>
      <c r="X26" s="84">
        <f t="shared" si="8"/>
        <v>-1.3999999999999999E-2</v>
      </c>
      <c r="Y26" s="30" t="str">
        <f t="shared" si="11"/>
        <v>Progress</v>
      </c>
      <c r="Z26" s="68">
        <v>138</v>
      </c>
      <c r="AA26" s="69">
        <v>38</v>
      </c>
      <c r="AB26" s="84">
        <f t="shared" si="12"/>
        <v>-0.72463768115942029</v>
      </c>
      <c r="AC26" s="30" t="str">
        <f t="shared" si="13"/>
        <v>No Progress</v>
      </c>
      <c r="AE26" s="40">
        <f t="shared" si="16"/>
        <v>3</v>
      </c>
      <c r="AF26" s="41" t="str">
        <f t="shared" si="15"/>
        <v>Yes</v>
      </c>
    </row>
    <row r="27" spans="1:32" ht="15" x14ac:dyDescent="0.2">
      <c r="A27" s="27" t="s">
        <v>63</v>
      </c>
      <c r="B27" s="31">
        <v>1245</v>
      </c>
      <c r="C27" s="29">
        <v>1318</v>
      </c>
      <c r="D27" s="84">
        <f t="shared" si="0"/>
        <v>5.8634538152610445E-2</v>
      </c>
      <c r="E27" s="30" t="str">
        <f t="shared" si="1"/>
        <v>Progress</v>
      </c>
      <c r="F27" s="29">
        <v>633</v>
      </c>
      <c r="G27" s="29">
        <v>633</v>
      </c>
      <c r="H27" s="84">
        <f t="shared" si="2"/>
        <v>0</v>
      </c>
      <c r="I27" s="30" t="str">
        <f t="shared" si="9"/>
        <v>No Progress</v>
      </c>
      <c r="J27" s="31">
        <v>580</v>
      </c>
      <c r="K27" s="34">
        <v>640</v>
      </c>
      <c r="L27" s="86">
        <f t="shared" si="3"/>
        <v>0.10344827586206896</v>
      </c>
      <c r="M27" s="33" t="str">
        <f t="shared" si="4"/>
        <v>Progress</v>
      </c>
      <c r="N27" s="31">
        <v>244</v>
      </c>
      <c r="O27" s="42">
        <v>340</v>
      </c>
      <c r="P27" s="84">
        <f t="shared" si="5"/>
        <v>0.39344262295081966</v>
      </c>
      <c r="Q27" s="30" t="str">
        <f t="shared" si="10"/>
        <v>Progress</v>
      </c>
      <c r="R27" s="13">
        <v>150</v>
      </c>
      <c r="S27" s="36">
        <v>164</v>
      </c>
      <c r="T27" s="84">
        <f t="shared" si="6"/>
        <v>9.3333333333333338E-2</v>
      </c>
      <c r="U27" s="33" t="str">
        <f t="shared" si="7"/>
        <v>No Progress</v>
      </c>
      <c r="V27" s="37">
        <v>0.03</v>
      </c>
      <c r="W27" s="81">
        <v>7.0000000000000007E-2</v>
      </c>
      <c r="X27" s="84">
        <f t="shared" si="8"/>
        <v>4.0000000000000008E-2</v>
      </c>
      <c r="Y27" s="30" t="str">
        <f t="shared" si="11"/>
        <v>No Progress</v>
      </c>
      <c r="Z27" s="68">
        <v>51</v>
      </c>
      <c r="AA27" s="69">
        <v>26</v>
      </c>
      <c r="AB27" s="84">
        <f t="shared" si="12"/>
        <v>-0.49019607843137253</v>
      </c>
      <c r="AC27" s="30" t="str">
        <f t="shared" si="13"/>
        <v>No Progress</v>
      </c>
      <c r="AE27" s="40">
        <f t="shared" si="16"/>
        <v>3</v>
      </c>
      <c r="AF27" s="41" t="str">
        <f t="shared" si="15"/>
        <v>Yes</v>
      </c>
    </row>
    <row r="28" spans="1:32" ht="15" x14ac:dyDescent="0.2">
      <c r="A28" s="27" t="s">
        <v>64</v>
      </c>
      <c r="B28" s="31">
        <v>2324</v>
      </c>
      <c r="C28" s="29">
        <v>1995</v>
      </c>
      <c r="D28" s="84">
        <f t="shared" si="0"/>
        <v>-0.14156626506024098</v>
      </c>
      <c r="E28" s="30" t="str">
        <f t="shared" si="1"/>
        <v>No Progress</v>
      </c>
      <c r="F28" s="29">
        <v>1194</v>
      </c>
      <c r="G28" s="29">
        <v>1194</v>
      </c>
      <c r="H28" s="84">
        <f t="shared" si="2"/>
        <v>0</v>
      </c>
      <c r="I28" s="30" t="str">
        <f t="shared" si="9"/>
        <v>No Progress</v>
      </c>
      <c r="J28" s="31">
        <v>947</v>
      </c>
      <c r="K28" s="34">
        <v>876</v>
      </c>
      <c r="L28" s="86">
        <f t="shared" si="3"/>
        <v>-7.4973600844772961E-2</v>
      </c>
      <c r="M28" s="33" t="str">
        <f t="shared" si="4"/>
        <v>No Progress</v>
      </c>
      <c r="N28" s="31">
        <v>487</v>
      </c>
      <c r="O28" s="42">
        <v>408</v>
      </c>
      <c r="P28" s="84">
        <f t="shared" si="5"/>
        <v>-0.16221765913757699</v>
      </c>
      <c r="Q28" s="30" t="str">
        <f t="shared" si="10"/>
        <v>No Progress</v>
      </c>
      <c r="R28" s="13">
        <v>126</v>
      </c>
      <c r="S28" s="36">
        <v>108</v>
      </c>
      <c r="T28" s="84">
        <f t="shared" si="6"/>
        <v>-0.14285714285714285</v>
      </c>
      <c r="U28" s="33" t="str">
        <f t="shared" si="7"/>
        <v>Progress</v>
      </c>
      <c r="V28" s="37">
        <v>7.0000000000000007E-2</v>
      </c>
      <c r="W28" s="81">
        <v>4.3999999999999997E-2</v>
      </c>
      <c r="X28" s="84">
        <f t="shared" si="8"/>
        <v>-2.6000000000000009E-2</v>
      </c>
      <c r="Y28" s="30" t="str">
        <f t="shared" si="11"/>
        <v>Progress</v>
      </c>
      <c r="Z28" s="68">
        <v>87</v>
      </c>
      <c r="AA28" s="69">
        <v>85</v>
      </c>
      <c r="AB28" s="84">
        <f t="shared" si="12"/>
        <v>-2.2988505747126436E-2</v>
      </c>
      <c r="AC28" s="30" t="str">
        <f t="shared" si="13"/>
        <v>No Progress</v>
      </c>
      <c r="AE28" s="40">
        <f t="shared" si="16"/>
        <v>2</v>
      </c>
      <c r="AF28" s="41" t="str">
        <f t="shared" si="15"/>
        <v>No</v>
      </c>
    </row>
    <row r="29" spans="1:32" ht="15" x14ac:dyDescent="0.2">
      <c r="A29" s="27" t="s">
        <v>65</v>
      </c>
      <c r="B29" s="31">
        <v>818</v>
      </c>
      <c r="C29" s="29">
        <v>792</v>
      </c>
      <c r="D29" s="84">
        <f t="shared" si="0"/>
        <v>-3.1784841075794622E-2</v>
      </c>
      <c r="E29" s="30" t="str">
        <f t="shared" si="1"/>
        <v>Progress</v>
      </c>
      <c r="F29" s="29">
        <v>129</v>
      </c>
      <c r="G29" s="29">
        <v>74</v>
      </c>
      <c r="H29" s="84">
        <f t="shared" si="2"/>
        <v>-0.4263565891472868</v>
      </c>
      <c r="I29" s="30" t="str">
        <f t="shared" si="9"/>
        <v>Progress</v>
      </c>
      <c r="J29" s="31">
        <v>400</v>
      </c>
      <c r="K29" s="34">
        <v>379</v>
      </c>
      <c r="L29" s="86">
        <f t="shared" si="3"/>
        <v>-5.2499999999999998E-2</v>
      </c>
      <c r="M29" s="33" t="str">
        <f t="shared" si="4"/>
        <v>Progress</v>
      </c>
      <c r="N29" s="31">
        <v>307</v>
      </c>
      <c r="O29" s="42">
        <v>348</v>
      </c>
      <c r="P29" s="84">
        <f t="shared" si="5"/>
        <v>0.13355048859934854</v>
      </c>
      <c r="Q29" s="30" t="str">
        <f t="shared" si="10"/>
        <v>Progress</v>
      </c>
      <c r="R29" s="13">
        <v>131</v>
      </c>
      <c r="S29" s="36">
        <v>162</v>
      </c>
      <c r="T29" s="84">
        <f t="shared" si="6"/>
        <v>0.23664122137404581</v>
      </c>
      <c r="U29" s="33" t="str">
        <f t="shared" si="7"/>
        <v>No Progress</v>
      </c>
      <c r="V29" s="37">
        <v>0.05</v>
      </c>
      <c r="W29" s="81">
        <v>1.7999999999999999E-2</v>
      </c>
      <c r="X29" s="84">
        <f t="shared" si="8"/>
        <v>-3.2000000000000001E-2</v>
      </c>
      <c r="Y29" s="30" t="str">
        <f t="shared" si="11"/>
        <v>Progress</v>
      </c>
      <c r="Z29" s="68">
        <v>8</v>
      </c>
      <c r="AA29" s="69">
        <v>7</v>
      </c>
      <c r="AB29" s="84">
        <f t="shared" si="12"/>
        <v>-0.125</v>
      </c>
      <c r="AC29" s="30" t="str">
        <f t="shared" si="13"/>
        <v>No Progress</v>
      </c>
      <c r="AE29" s="40">
        <f t="shared" si="16"/>
        <v>4</v>
      </c>
      <c r="AF29" s="41" t="str">
        <f t="shared" si="15"/>
        <v>Yes</v>
      </c>
    </row>
    <row r="30" spans="1:32" ht="15" x14ac:dyDescent="0.2">
      <c r="A30" s="27" t="s">
        <v>66</v>
      </c>
      <c r="B30" s="31">
        <v>4174</v>
      </c>
      <c r="C30" s="29">
        <v>3797</v>
      </c>
      <c r="D30" s="84">
        <f t="shared" si="0"/>
        <v>-9.032103497843795E-2</v>
      </c>
      <c r="E30" s="30" t="str">
        <f t="shared" si="1"/>
        <v>Progress</v>
      </c>
      <c r="F30" s="29">
        <v>682</v>
      </c>
      <c r="G30" s="29">
        <v>528</v>
      </c>
      <c r="H30" s="84">
        <f t="shared" si="2"/>
        <v>-0.22580645161290322</v>
      </c>
      <c r="I30" s="30" t="str">
        <f t="shared" si="9"/>
        <v>Progress</v>
      </c>
      <c r="J30" s="31">
        <v>1687</v>
      </c>
      <c r="K30" s="34">
        <v>1299</v>
      </c>
      <c r="L30" s="86">
        <f t="shared" si="3"/>
        <v>-0.22999407231772376</v>
      </c>
      <c r="M30" s="33" t="str">
        <f t="shared" si="4"/>
        <v>No Progress</v>
      </c>
      <c r="N30" s="31">
        <v>740</v>
      </c>
      <c r="O30" s="42">
        <v>587</v>
      </c>
      <c r="P30" s="84">
        <f t="shared" si="5"/>
        <v>-0.20675675675675675</v>
      </c>
      <c r="Q30" s="30" t="str">
        <f t="shared" si="10"/>
        <v>No Progress</v>
      </c>
      <c r="R30" s="13">
        <v>99</v>
      </c>
      <c r="S30" s="36">
        <v>111</v>
      </c>
      <c r="T30" s="84">
        <f t="shared" si="6"/>
        <v>0.12121212121212122</v>
      </c>
      <c r="U30" s="33" t="str">
        <f t="shared" si="7"/>
        <v>No Progress</v>
      </c>
      <c r="V30" s="37">
        <v>0.14000000000000001</v>
      </c>
      <c r="W30" s="81">
        <v>8.2000000000000003E-2</v>
      </c>
      <c r="X30" s="84">
        <f t="shared" si="8"/>
        <v>-5.800000000000001E-2</v>
      </c>
      <c r="Y30" s="30" t="str">
        <f t="shared" si="11"/>
        <v>Progress</v>
      </c>
      <c r="Z30" s="68">
        <v>257</v>
      </c>
      <c r="AA30" s="69">
        <v>198</v>
      </c>
      <c r="AB30" s="84">
        <f t="shared" si="12"/>
        <v>-0.22957198443579765</v>
      </c>
      <c r="AC30" s="30" t="str">
        <f t="shared" si="13"/>
        <v>No Progress</v>
      </c>
      <c r="AE30" s="40">
        <f t="shared" si="16"/>
        <v>2</v>
      </c>
      <c r="AF30" s="41" t="str">
        <f t="shared" si="15"/>
        <v>No</v>
      </c>
    </row>
    <row r="31" spans="1:32" ht="15" x14ac:dyDescent="0.2">
      <c r="A31" s="27" t="s">
        <v>67</v>
      </c>
      <c r="B31" s="31">
        <v>1103</v>
      </c>
      <c r="C31" s="29">
        <v>1247</v>
      </c>
      <c r="D31" s="84">
        <f t="shared" si="0"/>
        <v>0.13055303717135086</v>
      </c>
      <c r="E31" s="30" t="str">
        <f t="shared" si="1"/>
        <v>Progress</v>
      </c>
      <c r="F31" s="29">
        <v>135</v>
      </c>
      <c r="G31" s="32">
        <v>135</v>
      </c>
      <c r="H31" s="84">
        <f t="shared" si="2"/>
        <v>0</v>
      </c>
      <c r="I31" s="30" t="str">
        <f t="shared" si="9"/>
        <v>No Progress</v>
      </c>
      <c r="J31" s="31">
        <v>551</v>
      </c>
      <c r="K31" s="34">
        <v>533</v>
      </c>
      <c r="L31" s="86">
        <f t="shared" si="3"/>
        <v>-3.2667876588021776E-2</v>
      </c>
      <c r="M31" s="33" t="str">
        <f t="shared" si="4"/>
        <v>No Progress</v>
      </c>
      <c r="N31" s="31">
        <v>290</v>
      </c>
      <c r="O31" s="42">
        <v>225</v>
      </c>
      <c r="P31" s="84">
        <f t="shared" si="5"/>
        <v>-0.22413793103448276</v>
      </c>
      <c r="Q31" s="30" t="str">
        <f t="shared" si="10"/>
        <v>No Progress</v>
      </c>
      <c r="R31" s="13">
        <v>111</v>
      </c>
      <c r="S31" s="36">
        <v>109</v>
      </c>
      <c r="T31" s="84">
        <f t="shared" si="6"/>
        <v>-1.8018018018018018E-2</v>
      </c>
      <c r="U31" s="33" t="str">
        <f t="shared" si="7"/>
        <v>Progress</v>
      </c>
      <c r="V31" s="37">
        <v>0.1</v>
      </c>
      <c r="W31" s="81">
        <v>8.3000000000000004E-2</v>
      </c>
      <c r="X31" s="84">
        <f t="shared" si="8"/>
        <v>-1.7000000000000001E-2</v>
      </c>
      <c r="Y31" s="30" t="str">
        <f t="shared" si="11"/>
        <v>Progress</v>
      </c>
      <c r="Z31" s="68">
        <v>113</v>
      </c>
      <c r="AA31" s="69">
        <v>187</v>
      </c>
      <c r="AB31" s="84">
        <f t="shared" si="12"/>
        <v>0.65486725663716816</v>
      </c>
      <c r="AC31" s="30" t="str">
        <f t="shared" si="13"/>
        <v>Progress</v>
      </c>
      <c r="AE31" s="40">
        <f t="shared" si="16"/>
        <v>4</v>
      </c>
      <c r="AF31" s="41" t="str">
        <f t="shared" si="15"/>
        <v>Yes</v>
      </c>
    </row>
    <row r="32" spans="1:32" ht="15" x14ac:dyDescent="0.2">
      <c r="A32" s="27" t="s">
        <v>68</v>
      </c>
      <c r="B32" s="31">
        <v>1267</v>
      </c>
      <c r="C32" s="29">
        <v>1463</v>
      </c>
      <c r="D32" s="84">
        <f t="shared" si="0"/>
        <v>0.15469613259668508</v>
      </c>
      <c r="E32" s="30" t="str">
        <f t="shared" si="1"/>
        <v>Progress</v>
      </c>
      <c r="F32" s="29">
        <v>525</v>
      </c>
      <c r="G32" s="29">
        <v>525</v>
      </c>
      <c r="H32" s="84">
        <f t="shared" si="2"/>
        <v>0</v>
      </c>
      <c r="I32" s="30" t="str">
        <f t="shared" si="9"/>
        <v>No Progress</v>
      </c>
      <c r="J32" s="31">
        <v>743</v>
      </c>
      <c r="K32" s="34">
        <v>689</v>
      </c>
      <c r="L32" s="86">
        <f t="shared" si="3"/>
        <v>-7.2678331090174964E-2</v>
      </c>
      <c r="M32" s="33" t="str">
        <f t="shared" si="4"/>
        <v>No Progress</v>
      </c>
      <c r="N32" s="31">
        <v>434</v>
      </c>
      <c r="O32" s="42">
        <v>469</v>
      </c>
      <c r="P32" s="84">
        <f t="shared" si="5"/>
        <v>8.0645161290322578E-2</v>
      </c>
      <c r="Q32" s="30" t="str">
        <f t="shared" si="10"/>
        <v>Progress</v>
      </c>
      <c r="R32" s="13">
        <v>148</v>
      </c>
      <c r="S32" s="36">
        <v>185</v>
      </c>
      <c r="T32" s="84">
        <f t="shared" si="6"/>
        <v>0.25</v>
      </c>
      <c r="U32" s="33" t="str">
        <f t="shared" si="7"/>
        <v>No Progress</v>
      </c>
      <c r="V32" s="37">
        <v>0.05</v>
      </c>
      <c r="W32" s="81">
        <v>0.14699999999999999</v>
      </c>
      <c r="X32" s="84">
        <f t="shared" si="8"/>
        <v>9.6999999999999989E-2</v>
      </c>
      <c r="Y32" s="30" t="str">
        <f t="shared" si="11"/>
        <v>No Progress</v>
      </c>
      <c r="Z32" s="68">
        <v>75</v>
      </c>
      <c r="AA32" s="69">
        <v>107</v>
      </c>
      <c r="AB32" s="84">
        <f t="shared" si="12"/>
        <v>0.42666666666666669</v>
      </c>
      <c r="AC32" s="30" t="str">
        <f t="shared" si="13"/>
        <v>Progress</v>
      </c>
      <c r="AE32" s="40">
        <f t="shared" si="16"/>
        <v>3</v>
      </c>
      <c r="AF32" s="41" t="str">
        <f t="shared" si="15"/>
        <v>Yes</v>
      </c>
    </row>
    <row r="33" spans="1:32" ht="15" x14ac:dyDescent="0.2">
      <c r="A33" s="27" t="s">
        <v>69</v>
      </c>
      <c r="B33" s="31">
        <v>1518</v>
      </c>
      <c r="C33" s="29">
        <v>1220</v>
      </c>
      <c r="D33" s="84">
        <f t="shared" si="0"/>
        <v>-0.19631093544137021</v>
      </c>
      <c r="E33" s="30" t="str">
        <f t="shared" si="1"/>
        <v>No Progress</v>
      </c>
      <c r="F33" s="29">
        <v>247</v>
      </c>
      <c r="G33" s="29">
        <v>226</v>
      </c>
      <c r="H33" s="84">
        <f t="shared" si="2"/>
        <v>-8.5020242914979755E-2</v>
      </c>
      <c r="I33" s="30" t="str">
        <f t="shared" si="9"/>
        <v>Progress</v>
      </c>
      <c r="J33" s="31">
        <v>724</v>
      </c>
      <c r="K33" s="34">
        <v>518</v>
      </c>
      <c r="L33" s="86">
        <f t="shared" si="3"/>
        <v>-0.28453038674033149</v>
      </c>
      <c r="M33" s="33" t="str">
        <f t="shared" si="4"/>
        <v>No Progress</v>
      </c>
      <c r="N33" s="31">
        <v>179</v>
      </c>
      <c r="O33" s="42">
        <v>110</v>
      </c>
      <c r="P33" s="84">
        <f t="shared" si="5"/>
        <v>-0.38547486033519551</v>
      </c>
      <c r="Q33" s="30" t="str">
        <f t="shared" si="10"/>
        <v>No Progress</v>
      </c>
      <c r="R33" s="13">
        <v>90</v>
      </c>
      <c r="S33" s="36">
        <v>117</v>
      </c>
      <c r="T33" s="84">
        <f t="shared" si="6"/>
        <v>0.3</v>
      </c>
      <c r="U33" s="33" t="str">
        <f t="shared" si="7"/>
        <v>No Progress</v>
      </c>
      <c r="V33" s="37">
        <v>0.03</v>
      </c>
      <c r="W33" s="81">
        <v>5.1999999999999998E-2</v>
      </c>
      <c r="X33" s="84">
        <f t="shared" si="8"/>
        <v>2.1999999999999999E-2</v>
      </c>
      <c r="Y33" s="30" t="str">
        <f t="shared" si="11"/>
        <v>No Progress</v>
      </c>
      <c r="Z33" s="68">
        <v>9</v>
      </c>
      <c r="AA33" s="69">
        <v>7</v>
      </c>
      <c r="AB33" s="84">
        <f t="shared" si="12"/>
        <v>-0.22222222222222221</v>
      </c>
      <c r="AC33" s="30" t="str">
        <f t="shared" si="13"/>
        <v>No Progress</v>
      </c>
      <c r="AE33" s="40">
        <f t="shared" si="16"/>
        <v>1</v>
      </c>
      <c r="AF33" s="41" t="str">
        <f t="shared" si="15"/>
        <v>No</v>
      </c>
    </row>
    <row r="34" spans="1:32" ht="15" x14ac:dyDescent="0.2">
      <c r="A34" s="27" t="s">
        <v>70</v>
      </c>
      <c r="B34" s="31">
        <v>507</v>
      </c>
      <c r="C34" s="29">
        <v>591</v>
      </c>
      <c r="D34" s="84">
        <f t="shared" si="0"/>
        <v>0.16568047337278108</v>
      </c>
      <c r="E34" s="30" t="str">
        <f t="shared" si="1"/>
        <v>Progress</v>
      </c>
      <c r="F34" s="29">
        <v>435</v>
      </c>
      <c r="G34" s="29">
        <v>272</v>
      </c>
      <c r="H34" s="84">
        <f t="shared" si="2"/>
        <v>-0.37471264367816093</v>
      </c>
      <c r="I34" s="30" t="str">
        <f t="shared" si="9"/>
        <v>Progress</v>
      </c>
      <c r="J34" s="31">
        <v>243</v>
      </c>
      <c r="K34" s="34">
        <v>261</v>
      </c>
      <c r="L34" s="86">
        <f t="shared" si="3"/>
        <v>7.407407407407407E-2</v>
      </c>
      <c r="M34" s="33" t="str">
        <f t="shared" si="4"/>
        <v>Progress</v>
      </c>
      <c r="N34" s="31">
        <v>86</v>
      </c>
      <c r="O34" s="42">
        <v>101</v>
      </c>
      <c r="P34" s="84">
        <f t="shared" si="5"/>
        <v>0.1744186046511628</v>
      </c>
      <c r="Q34" s="30" t="str">
        <f t="shared" si="10"/>
        <v>Progress</v>
      </c>
      <c r="R34" s="13">
        <v>111</v>
      </c>
      <c r="S34" s="36">
        <v>126</v>
      </c>
      <c r="T34" s="84">
        <f t="shared" si="6"/>
        <v>0.13513513513513514</v>
      </c>
      <c r="U34" s="33" t="str">
        <f t="shared" si="7"/>
        <v>No Progress</v>
      </c>
      <c r="V34" s="37">
        <v>0.12</v>
      </c>
      <c r="W34" s="81">
        <v>5.8000000000000003E-2</v>
      </c>
      <c r="X34" s="84">
        <f t="shared" si="8"/>
        <v>-6.1999999999999993E-2</v>
      </c>
      <c r="Y34" s="30" t="str">
        <f t="shared" si="11"/>
        <v>Progress</v>
      </c>
      <c r="Z34" s="70">
        <v>0</v>
      </c>
      <c r="AA34" s="69">
        <v>0</v>
      </c>
      <c r="AB34" s="84" t="str">
        <f t="shared" si="12"/>
        <v>No Progress</v>
      </c>
      <c r="AC34" s="30" t="str">
        <f>IF(AB34="Progress","Progress",IF(AB34="No Progress","No Progress",IF(AB34&gt;0, "Progress", "No Progress")))</f>
        <v>No Progress</v>
      </c>
      <c r="AE34" s="40">
        <f t="shared" si="16"/>
        <v>4</v>
      </c>
      <c r="AF34" s="41" t="str">
        <f t="shared" si="15"/>
        <v>Yes</v>
      </c>
    </row>
    <row r="35" spans="1:32" ht="18.75" customHeight="1" x14ac:dyDescent="0.2">
      <c r="A35" s="27" t="s">
        <v>71</v>
      </c>
      <c r="B35" s="31">
        <v>295</v>
      </c>
      <c r="C35" s="29">
        <v>385</v>
      </c>
      <c r="D35" s="84">
        <f t="shared" si="0"/>
        <v>0.30508474576271188</v>
      </c>
      <c r="E35" s="30" t="str">
        <f t="shared" si="1"/>
        <v>No Progress</v>
      </c>
      <c r="F35" s="29">
        <v>69</v>
      </c>
      <c r="G35" s="29">
        <v>98</v>
      </c>
      <c r="H35" s="84">
        <f t="shared" si="2"/>
        <v>0.42028985507246375</v>
      </c>
      <c r="I35" s="30" t="str">
        <f t="shared" si="9"/>
        <v>No Progress</v>
      </c>
      <c r="J35" s="31">
        <v>113</v>
      </c>
      <c r="K35" s="34">
        <v>139</v>
      </c>
      <c r="L35" s="86">
        <f t="shared" si="3"/>
        <v>0.23008849557522124</v>
      </c>
      <c r="M35" s="33" t="str">
        <f t="shared" si="4"/>
        <v>No Progress</v>
      </c>
      <c r="N35" s="31">
        <v>53</v>
      </c>
      <c r="O35" s="42">
        <v>53</v>
      </c>
      <c r="P35" s="84">
        <f t="shared" si="5"/>
        <v>0</v>
      </c>
      <c r="Q35" s="30" t="str">
        <f t="shared" si="10"/>
        <v>No Progress</v>
      </c>
      <c r="R35" s="13">
        <v>136</v>
      </c>
      <c r="S35" s="36">
        <v>133</v>
      </c>
      <c r="T35" s="84">
        <f t="shared" si="6"/>
        <v>-2.2058823529411766E-2</v>
      </c>
      <c r="U35" s="33" t="str">
        <f t="shared" si="7"/>
        <v>Progress</v>
      </c>
      <c r="V35" s="37">
        <v>0.09</v>
      </c>
      <c r="W35" s="81">
        <v>0.128</v>
      </c>
      <c r="X35" s="84">
        <f t="shared" si="8"/>
        <v>3.8000000000000006E-2</v>
      </c>
      <c r="Y35" s="30" t="str">
        <f t="shared" si="11"/>
        <v>No Progress</v>
      </c>
      <c r="Z35" s="70">
        <v>0</v>
      </c>
      <c r="AA35" s="69">
        <v>0</v>
      </c>
      <c r="AB35" s="84" t="str">
        <f t="shared" si="12"/>
        <v>No Progress</v>
      </c>
      <c r="AC35" s="30" t="str">
        <f t="shared" si="13"/>
        <v>No Progress</v>
      </c>
      <c r="AE35" s="40">
        <f t="shared" si="16"/>
        <v>1</v>
      </c>
      <c r="AF35" s="41" t="str">
        <f t="shared" si="15"/>
        <v>No</v>
      </c>
    </row>
    <row r="36" spans="1:32" ht="15" x14ac:dyDescent="0.2">
      <c r="A36" s="27" t="s">
        <v>72</v>
      </c>
      <c r="B36" s="31">
        <v>1574</v>
      </c>
      <c r="C36" s="29">
        <v>1605</v>
      </c>
      <c r="D36" s="84">
        <f t="shared" si="0"/>
        <v>1.9695044472681066E-2</v>
      </c>
      <c r="E36" s="30" t="str">
        <f t="shared" si="1"/>
        <v>No Progress</v>
      </c>
      <c r="F36" s="29">
        <v>258</v>
      </c>
      <c r="G36" s="29">
        <v>264</v>
      </c>
      <c r="H36" s="84">
        <f t="shared" si="2"/>
        <v>2.3255813953488372E-2</v>
      </c>
      <c r="I36" s="30" t="str">
        <f t="shared" si="9"/>
        <v>No Progress</v>
      </c>
      <c r="J36" s="31">
        <v>591</v>
      </c>
      <c r="K36" s="34">
        <v>526</v>
      </c>
      <c r="L36" s="86">
        <f t="shared" si="3"/>
        <v>-0.10998307952622674</v>
      </c>
      <c r="M36" s="33" t="str">
        <f t="shared" si="4"/>
        <v>No Progress</v>
      </c>
      <c r="N36" s="31">
        <v>271</v>
      </c>
      <c r="O36" s="42">
        <v>273</v>
      </c>
      <c r="P36" s="84">
        <f t="shared" si="5"/>
        <v>7.3800738007380072E-3</v>
      </c>
      <c r="Q36" s="30" t="str">
        <f t="shared" si="10"/>
        <v>Progress</v>
      </c>
      <c r="R36" s="13">
        <v>144</v>
      </c>
      <c r="S36" s="36">
        <v>159</v>
      </c>
      <c r="T36" s="84">
        <f t="shared" si="6"/>
        <v>0.10416666666666667</v>
      </c>
      <c r="U36" s="33" t="str">
        <f t="shared" si="7"/>
        <v>No Progress</v>
      </c>
      <c r="V36" s="37">
        <v>0.09</v>
      </c>
      <c r="W36" s="81">
        <v>4.4999999999999998E-2</v>
      </c>
      <c r="X36" s="84">
        <f t="shared" si="8"/>
        <v>-4.4999999999999998E-2</v>
      </c>
      <c r="Y36" s="30" t="str">
        <f t="shared" si="11"/>
        <v>Progress</v>
      </c>
      <c r="Z36" s="68">
        <v>56</v>
      </c>
      <c r="AA36" s="69">
        <v>83</v>
      </c>
      <c r="AB36" s="84">
        <f t="shared" si="12"/>
        <v>0.48214285714285715</v>
      </c>
      <c r="AC36" s="30" t="str">
        <f t="shared" si="13"/>
        <v>Progress</v>
      </c>
      <c r="AE36" s="40">
        <f t="shared" si="16"/>
        <v>3</v>
      </c>
      <c r="AF36" s="41" t="str">
        <f t="shared" si="15"/>
        <v>Yes</v>
      </c>
    </row>
    <row r="37" spans="1:32" ht="15" x14ac:dyDescent="0.2">
      <c r="A37" s="27" t="s">
        <v>73</v>
      </c>
      <c r="B37" s="31">
        <v>119397</v>
      </c>
      <c r="C37" s="29">
        <v>122417</v>
      </c>
      <c r="D37" s="84">
        <f t="shared" si="0"/>
        <v>2.5293767850113488E-2</v>
      </c>
      <c r="E37" s="30" t="str">
        <f t="shared" si="1"/>
        <v>Progress</v>
      </c>
      <c r="F37" s="29">
        <v>49509</v>
      </c>
      <c r="G37" s="29">
        <v>44415</v>
      </c>
      <c r="H37" s="84">
        <f t="shared" si="2"/>
        <v>-0.10289038356662425</v>
      </c>
      <c r="I37" s="30" t="str">
        <f t="shared" si="9"/>
        <v>Progress</v>
      </c>
      <c r="J37" s="31">
        <v>51719</v>
      </c>
      <c r="K37" s="34">
        <v>48345</v>
      </c>
      <c r="L37" s="86">
        <f t="shared" si="3"/>
        <v>-6.5237146889924394E-2</v>
      </c>
      <c r="M37" s="33" t="str">
        <f t="shared" si="4"/>
        <v>Progress</v>
      </c>
      <c r="N37" s="31">
        <v>17489</v>
      </c>
      <c r="O37" s="35">
        <v>13139</v>
      </c>
      <c r="P37" s="84">
        <f t="shared" si="5"/>
        <v>-0.24872777174223798</v>
      </c>
      <c r="Q37" s="30" t="str">
        <f t="shared" si="10"/>
        <v>No Progress</v>
      </c>
      <c r="R37" s="13">
        <v>168</v>
      </c>
      <c r="S37" s="36">
        <v>176</v>
      </c>
      <c r="T37" s="84">
        <f t="shared" si="6"/>
        <v>4.7619047619047616E-2</v>
      </c>
      <c r="U37" s="33" t="str">
        <f t="shared" si="7"/>
        <v>No Progress</v>
      </c>
      <c r="V37" s="37">
        <v>7.0000000000000007E-2</v>
      </c>
      <c r="W37" s="81">
        <v>7.4999999999999997E-2</v>
      </c>
      <c r="X37" s="84">
        <f t="shared" si="8"/>
        <v>4.9999999999999906E-3</v>
      </c>
      <c r="Y37" s="30" t="str">
        <f t="shared" si="11"/>
        <v>No Progress</v>
      </c>
      <c r="Z37" s="68">
        <v>11574</v>
      </c>
      <c r="AA37" s="69">
        <v>11416</v>
      </c>
      <c r="AB37" s="84">
        <f t="shared" si="12"/>
        <v>-1.3651287368239156E-2</v>
      </c>
      <c r="AC37" s="30" t="str">
        <f t="shared" si="13"/>
        <v>No Progress</v>
      </c>
      <c r="AE37" s="40">
        <f t="shared" si="16"/>
        <v>2</v>
      </c>
      <c r="AF37" s="41" t="str">
        <f t="shared" si="15"/>
        <v>No</v>
      </c>
    </row>
    <row r="38" spans="1:32" ht="15" x14ac:dyDescent="0.2">
      <c r="A38" s="27" t="s">
        <v>74</v>
      </c>
      <c r="B38" s="31">
        <v>34876</v>
      </c>
      <c r="C38" s="29">
        <v>33037</v>
      </c>
      <c r="D38" s="84">
        <f t="shared" si="0"/>
        <v>-5.2729670833811214E-2</v>
      </c>
      <c r="E38" s="30" t="str">
        <f t="shared" si="1"/>
        <v>Progress</v>
      </c>
      <c r="F38" s="29">
        <v>6110</v>
      </c>
      <c r="G38" s="29">
        <v>5714</v>
      </c>
      <c r="H38" s="84">
        <f t="shared" si="2"/>
        <v>-6.4811783960720126E-2</v>
      </c>
      <c r="I38" s="30" t="str">
        <f t="shared" si="9"/>
        <v>Progress</v>
      </c>
      <c r="J38" s="31">
        <v>16761</v>
      </c>
      <c r="K38" s="34">
        <v>13833</v>
      </c>
      <c r="L38" s="86">
        <f t="shared" si="3"/>
        <v>-0.17469124753892964</v>
      </c>
      <c r="M38" s="33" t="str">
        <f t="shared" si="4"/>
        <v>No Progress</v>
      </c>
      <c r="N38" s="31">
        <v>6711</v>
      </c>
      <c r="O38" s="35">
        <v>6027</v>
      </c>
      <c r="P38" s="84">
        <f t="shared" si="5"/>
        <v>-0.10192221725525256</v>
      </c>
      <c r="Q38" s="30" t="str">
        <f t="shared" si="10"/>
        <v>No Progress</v>
      </c>
      <c r="R38" s="13">
        <v>138</v>
      </c>
      <c r="S38" s="36">
        <v>144</v>
      </c>
      <c r="T38" s="84">
        <f t="shared" si="6"/>
        <v>4.3478260869565216E-2</v>
      </c>
      <c r="U38" s="33" t="str">
        <f t="shared" si="7"/>
        <v>No Progress</v>
      </c>
      <c r="V38" s="37">
        <v>0.09</v>
      </c>
      <c r="W38" s="81">
        <v>8.1000000000000003E-2</v>
      </c>
      <c r="X38" s="84">
        <f t="shared" si="8"/>
        <v>-8.9999999999999941E-3</v>
      </c>
      <c r="Y38" s="30" t="str">
        <f t="shared" si="11"/>
        <v>Progress</v>
      </c>
      <c r="Z38" s="68">
        <v>5324</v>
      </c>
      <c r="AA38" s="69">
        <v>6014</v>
      </c>
      <c r="AB38" s="84">
        <f t="shared" si="12"/>
        <v>0.12960180315552217</v>
      </c>
      <c r="AC38" s="30" t="str">
        <f t="shared" si="13"/>
        <v>Progress</v>
      </c>
      <c r="AE38" s="40">
        <f t="shared" si="16"/>
        <v>3</v>
      </c>
      <c r="AF38" s="41" t="str">
        <f t="shared" si="15"/>
        <v>Yes</v>
      </c>
    </row>
    <row r="39" spans="1:32" ht="15" x14ac:dyDescent="0.2">
      <c r="A39" s="27" t="s">
        <v>75</v>
      </c>
      <c r="B39" s="31">
        <v>27980</v>
      </c>
      <c r="C39" s="29">
        <v>23218</v>
      </c>
      <c r="D39" s="84">
        <f t="shared" si="0"/>
        <v>-0.17019299499642601</v>
      </c>
      <c r="E39" s="30" t="str">
        <f t="shared" si="1"/>
        <v>No Progress</v>
      </c>
      <c r="F39" s="29">
        <v>4173</v>
      </c>
      <c r="G39" s="29">
        <v>4173</v>
      </c>
      <c r="H39" s="84">
        <f t="shared" si="2"/>
        <v>0</v>
      </c>
      <c r="I39" s="30" t="str">
        <f t="shared" si="9"/>
        <v>No Progress</v>
      </c>
      <c r="J39" s="31">
        <v>15799</v>
      </c>
      <c r="K39" s="34">
        <v>10756</v>
      </c>
      <c r="L39" s="86">
        <f t="shared" si="3"/>
        <v>-0.31919741755807329</v>
      </c>
      <c r="M39" s="33" t="str">
        <f t="shared" si="4"/>
        <v>No Progress</v>
      </c>
      <c r="N39" s="31">
        <v>3193</v>
      </c>
      <c r="O39" s="35">
        <v>2625</v>
      </c>
      <c r="P39" s="84">
        <f t="shared" si="5"/>
        <v>-0.17788913247729407</v>
      </c>
      <c r="Q39" s="30" t="str">
        <f t="shared" si="10"/>
        <v>No Progress</v>
      </c>
      <c r="R39" s="13">
        <v>103</v>
      </c>
      <c r="S39" s="36">
        <v>127</v>
      </c>
      <c r="T39" s="84">
        <f t="shared" si="6"/>
        <v>0.23300970873786409</v>
      </c>
      <c r="U39" s="33" t="str">
        <f t="shared" si="7"/>
        <v>No Progress</v>
      </c>
      <c r="V39" s="37">
        <v>0.1</v>
      </c>
      <c r="W39" s="81">
        <v>0.06</v>
      </c>
      <c r="X39" s="84">
        <f t="shared" si="8"/>
        <v>-4.0000000000000008E-2</v>
      </c>
      <c r="Y39" s="30" t="str">
        <f t="shared" si="11"/>
        <v>Progress</v>
      </c>
      <c r="Z39" s="68">
        <v>3570</v>
      </c>
      <c r="AA39" s="69">
        <v>3114</v>
      </c>
      <c r="AB39" s="84">
        <f t="shared" si="12"/>
        <v>-0.12773109243697478</v>
      </c>
      <c r="AC39" s="30" t="str">
        <f t="shared" si="13"/>
        <v>No Progress</v>
      </c>
      <c r="AE39" s="40">
        <f t="shared" si="16"/>
        <v>1</v>
      </c>
      <c r="AF39" s="41" t="str">
        <f t="shared" si="15"/>
        <v>No</v>
      </c>
    </row>
    <row r="40" spans="1:32" ht="15" x14ac:dyDescent="0.2">
      <c r="A40" s="27" t="s">
        <v>76</v>
      </c>
      <c r="B40" s="31">
        <v>4793</v>
      </c>
      <c r="C40" s="29">
        <v>4581</v>
      </c>
      <c r="D40" s="84">
        <f t="shared" si="0"/>
        <v>-4.4231170456916338E-2</v>
      </c>
      <c r="E40" s="30" t="str">
        <f t="shared" si="1"/>
        <v>No Progress</v>
      </c>
      <c r="F40" s="29">
        <v>1332</v>
      </c>
      <c r="G40" s="29">
        <v>1479</v>
      </c>
      <c r="H40" s="84">
        <f t="shared" si="2"/>
        <v>0.11036036036036036</v>
      </c>
      <c r="I40" s="30" t="str">
        <f t="shared" si="9"/>
        <v>No Progress</v>
      </c>
      <c r="J40" s="31">
        <v>2136</v>
      </c>
      <c r="K40" s="34">
        <v>1744</v>
      </c>
      <c r="L40" s="86">
        <f t="shared" si="3"/>
        <v>-0.18352059925093633</v>
      </c>
      <c r="M40" s="33" t="str">
        <f t="shared" si="4"/>
        <v>No Progress</v>
      </c>
      <c r="N40" s="31">
        <v>1208</v>
      </c>
      <c r="O40" s="42">
        <v>1220</v>
      </c>
      <c r="P40" s="84">
        <f t="shared" si="5"/>
        <v>9.9337748344370865E-3</v>
      </c>
      <c r="Q40" s="30" t="str">
        <f t="shared" si="10"/>
        <v>Progress</v>
      </c>
      <c r="R40" s="13">
        <v>156</v>
      </c>
      <c r="S40" s="36">
        <v>171</v>
      </c>
      <c r="T40" s="84">
        <f t="shared" si="6"/>
        <v>9.6153846153846159E-2</v>
      </c>
      <c r="U40" s="33" t="str">
        <f t="shared" si="7"/>
        <v>No Progress</v>
      </c>
      <c r="V40" s="37">
        <v>0.08</v>
      </c>
      <c r="W40" s="81">
        <v>7.2999999999999995E-2</v>
      </c>
      <c r="X40" s="84">
        <f t="shared" si="8"/>
        <v>-7.0000000000000062E-3</v>
      </c>
      <c r="Y40" s="30" t="str">
        <f t="shared" si="11"/>
        <v>Progress</v>
      </c>
      <c r="Z40" s="68">
        <v>640</v>
      </c>
      <c r="AA40" s="69">
        <v>521</v>
      </c>
      <c r="AB40" s="84">
        <f t="shared" si="12"/>
        <v>-0.18593750000000001</v>
      </c>
      <c r="AC40" s="30" t="str">
        <f t="shared" si="13"/>
        <v>No Progress</v>
      </c>
      <c r="AE40" s="40">
        <f t="shared" si="16"/>
        <v>2</v>
      </c>
      <c r="AF40" s="41" t="str">
        <f t="shared" si="15"/>
        <v>No</v>
      </c>
    </row>
    <row r="41" spans="1:32" ht="15" x14ac:dyDescent="0.2">
      <c r="A41" s="27" t="s">
        <v>77</v>
      </c>
      <c r="B41" s="31">
        <v>8526</v>
      </c>
      <c r="C41" s="29">
        <v>7924</v>
      </c>
      <c r="D41" s="84">
        <f t="shared" si="0"/>
        <v>-7.0607553366174053E-2</v>
      </c>
      <c r="E41" s="30" t="str">
        <f t="shared" si="1"/>
        <v>Progress</v>
      </c>
      <c r="F41" s="29">
        <v>1663</v>
      </c>
      <c r="G41" s="29">
        <v>1398</v>
      </c>
      <c r="H41" s="84">
        <f t="shared" si="2"/>
        <v>-0.15935057125676488</v>
      </c>
      <c r="I41" s="30" t="str">
        <f t="shared" si="9"/>
        <v>Progress</v>
      </c>
      <c r="J41" s="31">
        <v>4214</v>
      </c>
      <c r="K41" s="34">
        <v>3834</v>
      </c>
      <c r="L41" s="86">
        <f t="shared" si="3"/>
        <v>-9.0175605125771233E-2</v>
      </c>
      <c r="M41" s="33" t="str">
        <f t="shared" si="4"/>
        <v>Progress</v>
      </c>
      <c r="N41" s="31">
        <v>1680</v>
      </c>
      <c r="O41" s="35">
        <v>1412</v>
      </c>
      <c r="P41" s="84">
        <f t="shared" si="5"/>
        <v>-0.15952380952380951</v>
      </c>
      <c r="Q41" s="30" t="str">
        <f t="shared" si="10"/>
        <v>No Progress</v>
      </c>
      <c r="R41" s="13">
        <v>135</v>
      </c>
      <c r="S41" s="36">
        <v>148</v>
      </c>
      <c r="T41" s="84">
        <f t="shared" si="6"/>
        <v>9.6296296296296297E-2</v>
      </c>
      <c r="U41" s="33" t="str">
        <f t="shared" si="7"/>
        <v>No Progress</v>
      </c>
      <c r="V41" s="37">
        <v>0.14000000000000001</v>
      </c>
      <c r="W41" s="81">
        <v>0.13400000000000001</v>
      </c>
      <c r="X41" s="84">
        <f t="shared" si="8"/>
        <v>-6.0000000000000053E-3</v>
      </c>
      <c r="Y41" s="30" t="str">
        <f t="shared" si="11"/>
        <v>Progress</v>
      </c>
      <c r="Z41" s="68">
        <v>1003</v>
      </c>
      <c r="AA41" s="69">
        <v>1148</v>
      </c>
      <c r="AB41" s="84">
        <f t="shared" si="12"/>
        <v>0.14456630109670987</v>
      </c>
      <c r="AC41" s="30" t="str">
        <f t="shared" si="13"/>
        <v>Progress</v>
      </c>
      <c r="AE41" s="40">
        <f t="shared" si="16"/>
        <v>4</v>
      </c>
      <c r="AF41" s="41" t="str">
        <f t="shared" si="15"/>
        <v>Yes</v>
      </c>
    </row>
    <row r="42" spans="1:32" ht="15" x14ac:dyDescent="0.2">
      <c r="A42" s="27" t="s">
        <v>78</v>
      </c>
      <c r="B42" s="31">
        <v>10062</v>
      </c>
      <c r="C42" s="29">
        <v>10845</v>
      </c>
      <c r="D42" s="84">
        <f t="shared" si="0"/>
        <v>7.7817531305903395E-2</v>
      </c>
      <c r="E42" s="30" t="str">
        <f t="shared" si="1"/>
        <v>Progress</v>
      </c>
      <c r="F42" s="29">
        <v>2455</v>
      </c>
      <c r="G42" s="29">
        <v>2606</v>
      </c>
      <c r="H42" s="84">
        <f t="shared" si="2"/>
        <v>6.15071283095723E-2</v>
      </c>
      <c r="I42" s="30" t="str">
        <f t="shared" si="9"/>
        <v>No Progress</v>
      </c>
      <c r="J42" s="31">
        <v>5159</v>
      </c>
      <c r="K42" s="34">
        <v>4369</v>
      </c>
      <c r="L42" s="86">
        <f t="shared" si="3"/>
        <v>-0.15313045163791433</v>
      </c>
      <c r="M42" s="33" t="str">
        <f t="shared" si="4"/>
        <v>No Progress</v>
      </c>
      <c r="N42" s="31">
        <v>905</v>
      </c>
      <c r="O42" s="36">
        <v>734</v>
      </c>
      <c r="P42" s="84">
        <f t="shared" si="5"/>
        <v>-0.18895027624309393</v>
      </c>
      <c r="Q42" s="30" t="str">
        <f t="shared" si="10"/>
        <v>No Progress</v>
      </c>
      <c r="R42" s="13">
        <v>85</v>
      </c>
      <c r="S42" s="36">
        <v>97</v>
      </c>
      <c r="T42" s="84">
        <f t="shared" si="6"/>
        <v>0.14117647058823529</v>
      </c>
      <c r="U42" s="33" t="str">
        <f t="shared" si="7"/>
        <v>No Progress</v>
      </c>
      <c r="V42" s="37">
        <v>0.13</v>
      </c>
      <c r="W42" s="81">
        <v>0.105</v>
      </c>
      <c r="X42" s="84">
        <f t="shared" si="8"/>
        <v>-2.5000000000000008E-2</v>
      </c>
      <c r="Y42" s="30" t="str">
        <f t="shared" si="11"/>
        <v>Progress</v>
      </c>
      <c r="Z42" s="68">
        <v>289</v>
      </c>
      <c r="AA42" s="69">
        <v>330</v>
      </c>
      <c r="AB42" s="84">
        <f t="shared" si="12"/>
        <v>0.14186851211072665</v>
      </c>
      <c r="AC42" s="30" t="str">
        <f t="shared" si="13"/>
        <v>Progress</v>
      </c>
      <c r="AE42" s="40">
        <f t="shared" si="16"/>
        <v>3</v>
      </c>
      <c r="AF42" s="41" t="str">
        <f t="shared" si="15"/>
        <v>Yes</v>
      </c>
    </row>
    <row r="43" spans="1:32" ht="15" x14ac:dyDescent="0.2">
      <c r="A43" s="27" t="s">
        <v>79</v>
      </c>
      <c r="B43" s="31">
        <v>1538</v>
      </c>
      <c r="C43" s="29">
        <v>1577</v>
      </c>
      <c r="D43" s="84">
        <f t="shared" si="0"/>
        <v>2.5357607282184655E-2</v>
      </c>
      <c r="E43" s="30" t="str">
        <f t="shared" si="1"/>
        <v>No Progress</v>
      </c>
      <c r="F43" s="29">
        <v>321</v>
      </c>
      <c r="G43" s="29">
        <v>342</v>
      </c>
      <c r="H43" s="84">
        <f t="shared" si="2"/>
        <v>6.5420560747663545E-2</v>
      </c>
      <c r="I43" s="30" t="str">
        <f t="shared" si="9"/>
        <v>No Progress</v>
      </c>
      <c r="J43" s="31">
        <v>657</v>
      </c>
      <c r="K43" s="34">
        <v>653</v>
      </c>
      <c r="L43" s="86">
        <f t="shared" si="3"/>
        <v>-6.0882800608828003E-3</v>
      </c>
      <c r="M43" s="33" t="str">
        <f t="shared" si="4"/>
        <v>No Progress</v>
      </c>
      <c r="N43" s="31">
        <v>269</v>
      </c>
      <c r="O43" s="42">
        <v>198</v>
      </c>
      <c r="P43" s="84">
        <f t="shared" si="5"/>
        <v>-0.26394052044609667</v>
      </c>
      <c r="Q43" s="30" t="str">
        <f t="shared" si="10"/>
        <v>No Progress</v>
      </c>
      <c r="R43" s="13">
        <v>145</v>
      </c>
      <c r="S43" s="36">
        <v>146</v>
      </c>
      <c r="T43" s="84">
        <f t="shared" si="6"/>
        <v>6.8965517241379309E-3</v>
      </c>
      <c r="U43" s="33" t="str">
        <f t="shared" si="7"/>
        <v>No Progress</v>
      </c>
      <c r="V43" s="37">
        <v>0.03</v>
      </c>
      <c r="W43" s="81">
        <v>1.2999999999999999E-2</v>
      </c>
      <c r="X43" s="84">
        <f t="shared" si="8"/>
        <v>-1.7000000000000001E-2</v>
      </c>
      <c r="Y43" s="30" t="str">
        <f t="shared" si="11"/>
        <v>Progress</v>
      </c>
      <c r="Z43" s="68">
        <v>229</v>
      </c>
      <c r="AA43" s="69">
        <v>232</v>
      </c>
      <c r="AB43" s="84">
        <f t="shared" si="12"/>
        <v>1.3100436681222707E-2</v>
      </c>
      <c r="AC43" s="30" t="str">
        <f t="shared" si="13"/>
        <v>Progress</v>
      </c>
      <c r="AE43" s="40">
        <f t="shared" si="16"/>
        <v>2</v>
      </c>
      <c r="AF43" s="41" t="str">
        <f t="shared" si="15"/>
        <v>No</v>
      </c>
    </row>
    <row r="44" spans="1:32" ht="15" x14ac:dyDescent="0.2">
      <c r="A44" s="27" t="s">
        <v>80</v>
      </c>
      <c r="B44" s="31">
        <v>16174</v>
      </c>
      <c r="C44" s="29">
        <v>16268</v>
      </c>
      <c r="D44" s="84">
        <f t="shared" si="0"/>
        <v>5.8117967107703724E-3</v>
      </c>
      <c r="E44" s="30" t="str">
        <f t="shared" si="1"/>
        <v>Progress</v>
      </c>
      <c r="F44" s="29">
        <v>2441</v>
      </c>
      <c r="G44" s="29">
        <v>1978</v>
      </c>
      <c r="H44" s="84">
        <f t="shared" si="2"/>
        <v>-0.1896763621466612</v>
      </c>
      <c r="I44" s="30" t="str">
        <f t="shared" si="9"/>
        <v>Progress</v>
      </c>
      <c r="J44" s="31">
        <v>9425</v>
      </c>
      <c r="K44" s="34">
        <v>8037</v>
      </c>
      <c r="L44" s="86">
        <f t="shared" si="3"/>
        <v>-0.14726790450928381</v>
      </c>
      <c r="M44" s="33" t="str">
        <f t="shared" si="4"/>
        <v>Progress</v>
      </c>
      <c r="N44" s="31">
        <v>4601</v>
      </c>
      <c r="O44" s="35">
        <v>3972</v>
      </c>
      <c r="P44" s="84">
        <f t="shared" si="5"/>
        <v>-0.13670941099760922</v>
      </c>
      <c r="Q44" s="30" t="str">
        <f t="shared" si="10"/>
        <v>No Progress</v>
      </c>
      <c r="R44" s="13">
        <v>94</v>
      </c>
      <c r="S44" s="36">
        <v>110</v>
      </c>
      <c r="T44" s="84">
        <f t="shared" si="6"/>
        <v>0.1702127659574468</v>
      </c>
      <c r="U44" s="33" t="str">
        <f t="shared" si="7"/>
        <v>No Progress</v>
      </c>
      <c r="V44" s="37">
        <v>0.1</v>
      </c>
      <c r="W44" s="81">
        <v>7.8E-2</v>
      </c>
      <c r="X44" s="84">
        <f t="shared" si="8"/>
        <v>-2.2000000000000006E-2</v>
      </c>
      <c r="Y44" s="30" t="str">
        <f t="shared" si="11"/>
        <v>Progress</v>
      </c>
      <c r="Z44" s="68">
        <v>1865</v>
      </c>
      <c r="AA44" s="69">
        <v>1459</v>
      </c>
      <c r="AB44" s="84">
        <f t="shared" si="12"/>
        <v>-0.21769436997319036</v>
      </c>
      <c r="AC44" s="30" t="str">
        <f t="shared" si="13"/>
        <v>No Progress</v>
      </c>
      <c r="AE44" s="40">
        <f t="shared" si="16"/>
        <v>3</v>
      </c>
      <c r="AF44" s="41" t="str">
        <f t="shared" si="15"/>
        <v>Yes</v>
      </c>
    </row>
    <row r="45" spans="1:32" ht="15" x14ac:dyDescent="0.2">
      <c r="A45" s="27" t="s">
        <v>81</v>
      </c>
      <c r="B45" s="31">
        <v>11040</v>
      </c>
      <c r="C45" s="29">
        <v>13405</v>
      </c>
      <c r="D45" s="84">
        <f t="shared" si="0"/>
        <v>0.21422101449275363</v>
      </c>
      <c r="E45" s="30" t="str">
        <f t="shared" si="1"/>
        <v>Progress</v>
      </c>
      <c r="F45" s="29">
        <v>3055</v>
      </c>
      <c r="G45" s="29">
        <v>2636</v>
      </c>
      <c r="H45" s="84">
        <f t="shared" si="2"/>
        <v>-0.13715220949263501</v>
      </c>
      <c r="I45" s="30" t="str">
        <f t="shared" si="9"/>
        <v>Progress</v>
      </c>
      <c r="J45" s="31">
        <v>5845</v>
      </c>
      <c r="K45" s="34">
        <v>7303</v>
      </c>
      <c r="L45" s="86">
        <f t="shared" si="3"/>
        <v>0.24944396920444825</v>
      </c>
      <c r="M45" s="33" t="str">
        <f t="shared" si="4"/>
        <v>Progress</v>
      </c>
      <c r="N45" s="31">
        <v>2841</v>
      </c>
      <c r="O45" s="35">
        <v>3168</v>
      </c>
      <c r="P45" s="84">
        <f t="shared" si="5"/>
        <v>0.11510031678986272</v>
      </c>
      <c r="Q45" s="30" t="str">
        <f t="shared" si="10"/>
        <v>Progress</v>
      </c>
      <c r="R45" s="13">
        <v>100</v>
      </c>
      <c r="S45" s="36">
        <v>98</v>
      </c>
      <c r="T45" s="84">
        <f t="shared" si="6"/>
        <v>-0.02</v>
      </c>
      <c r="U45" s="33" t="str">
        <f t="shared" si="7"/>
        <v>Progress</v>
      </c>
      <c r="V45" s="37">
        <v>0.08</v>
      </c>
      <c r="W45" s="81">
        <v>8.3000000000000004E-2</v>
      </c>
      <c r="X45" s="84">
        <f t="shared" si="8"/>
        <v>3.0000000000000027E-3</v>
      </c>
      <c r="Y45" s="30" t="str">
        <f t="shared" si="11"/>
        <v>No Progress</v>
      </c>
      <c r="Z45" s="68">
        <v>933</v>
      </c>
      <c r="AA45" s="69">
        <v>1151</v>
      </c>
      <c r="AB45" s="84">
        <f t="shared" si="12"/>
        <v>0.23365487674169347</v>
      </c>
      <c r="AC45" s="30" t="str">
        <f t="shared" si="13"/>
        <v>Progress</v>
      </c>
      <c r="AE45" s="40">
        <f t="shared" si="16"/>
        <v>5</v>
      </c>
      <c r="AF45" s="41" t="str">
        <f t="shared" si="15"/>
        <v>Yes</v>
      </c>
    </row>
    <row r="46" spans="1:32" ht="15" x14ac:dyDescent="0.2">
      <c r="A46" s="27" t="s">
        <v>82</v>
      </c>
      <c r="B46" s="31">
        <v>3853</v>
      </c>
      <c r="C46" s="29">
        <v>3804</v>
      </c>
      <c r="D46" s="84">
        <f t="shared" si="0"/>
        <v>-1.2717363093693226E-2</v>
      </c>
      <c r="E46" s="30" t="str">
        <f t="shared" si="1"/>
        <v>Progress</v>
      </c>
      <c r="F46" s="29">
        <v>1431</v>
      </c>
      <c r="G46" s="29">
        <v>1274</v>
      </c>
      <c r="H46" s="84">
        <f t="shared" si="2"/>
        <v>-0.10971348707197764</v>
      </c>
      <c r="I46" s="30" t="str">
        <f t="shared" si="9"/>
        <v>Progress</v>
      </c>
      <c r="J46" s="31">
        <v>1616</v>
      </c>
      <c r="K46" s="34">
        <v>1695</v>
      </c>
      <c r="L46" s="86">
        <f t="shared" si="3"/>
        <v>4.8886138613861388E-2</v>
      </c>
      <c r="M46" s="33" t="str">
        <f t="shared" si="4"/>
        <v>Progress</v>
      </c>
      <c r="N46" s="31">
        <v>945</v>
      </c>
      <c r="O46" s="42">
        <v>968</v>
      </c>
      <c r="P46" s="84">
        <f t="shared" si="5"/>
        <v>2.433862433862434E-2</v>
      </c>
      <c r="Q46" s="30" t="str">
        <f t="shared" si="10"/>
        <v>Progress</v>
      </c>
      <c r="R46" s="13">
        <v>180</v>
      </c>
      <c r="S46" s="36">
        <v>161</v>
      </c>
      <c r="T46" s="84">
        <f t="shared" si="6"/>
        <v>-0.10555555555555556</v>
      </c>
      <c r="U46" s="33" t="str">
        <f t="shared" si="7"/>
        <v>Progress</v>
      </c>
      <c r="V46" s="37">
        <v>7.0000000000000007E-2</v>
      </c>
      <c r="W46" s="81">
        <v>3.5999999999999997E-2</v>
      </c>
      <c r="X46" s="84">
        <f t="shared" si="8"/>
        <v>-3.4000000000000009E-2</v>
      </c>
      <c r="Y46" s="30" t="str">
        <f t="shared" si="11"/>
        <v>Progress</v>
      </c>
      <c r="Z46" s="68">
        <v>258</v>
      </c>
      <c r="AA46" s="69">
        <v>273</v>
      </c>
      <c r="AB46" s="84">
        <f t="shared" si="12"/>
        <v>5.8139534883720929E-2</v>
      </c>
      <c r="AC46" s="30" t="str">
        <f t="shared" si="13"/>
        <v>Progress</v>
      </c>
      <c r="AE46" s="40">
        <f t="shared" si="16"/>
        <v>6</v>
      </c>
      <c r="AF46" s="41" t="str">
        <f t="shared" si="15"/>
        <v>Yes</v>
      </c>
    </row>
    <row r="47" spans="1:32" ht="15" x14ac:dyDescent="0.2">
      <c r="A47" s="27" t="s">
        <v>83</v>
      </c>
      <c r="B47" s="31">
        <v>1106</v>
      </c>
      <c r="C47" s="29">
        <v>934</v>
      </c>
      <c r="D47" s="84">
        <f t="shared" si="0"/>
        <v>-0.15551537070524413</v>
      </c>
      <c r="E47" s="30" t="str">
        <f t="shared" si="1"/>
        <v>No Progress</v>
      </c>
      <c r="F47" s="29">
        <v>80</v>
      </c>
      <c r="G47" s="29">
        <v>87</v>
      </c>
      <c r="H47" s="84">
        <f t="shared" si="2"/>
        <v>8.7499999999999994E-2</v>
      </c>
      <c r="I47" s="30" t="str">
        <f t="shared" si="9"/>
        <v>No Progress</v>
      </c>
      <c r="J47" s="31">
        <v>493</v>
      </c>
      <c r="K47" s="34">
        <v>426</v>
      </c>
      <c r="L47" s="86">
        <f t="shared" si="3"/>
        <v>-0.13590263691683571</v>
      </c>
      <c r="M47" s="33" t="str">
        <f t="shared" si="4"/>
        <v>No Progress</v>
      </c>
      <c r="N47" s="31">
        <v>305</v>
      </c>
      <c r="O47" s="42">
        <v>194</v>
      </c>
      <c r="P47" s="84">
        <f t="shared" si="5"/>
        <v>-0.36393442622950822</v>
      </c>
      <c r="Q47" s="30" t="str">
        <f t="shared" si="10"/>
        <v>No Progress</v>
      </c>
      <c r="R47" s="13">
        <v>66</v>
      </c>
      <c r="S47" s="36">
        <v>72</v>
      </c>
      <c r="T47" s="84">
        <f t="shared" si="6"/>
        <v>9.0909090909090912E-2</v>
      </c>
      <c r="U47" s="33" t="str">
        <f t="shared" si="7"/>
        <v>No Progress</v>
      </c>
      <c r="V47" s="37">
        <v>0.09</v>
      </c>
      <c r="W47" s="81">
        <v>0.04</v>
      </c>
      <c r="X47" s="84">
        <f t="shared" si="8"/>
        <v>-4.9999999999999996E-2</v>
      </c>
      <c r="Y47" s="30" t="str">
        <f t="shared" si="11"/>
        <v>Progress</v>
      </c>
      <c r="Z47" s="68">
        <v>65</v>
      </c>
      <c r="AA47" s="69">
        <v>42</v>
      </c>
      <c r="AB47" s="84">
        <f t="shared" si="12"/>
        <v>-0.35384615384615387</v>
      </c>
      <c r="AC47" s="30" t="str">
        <f t="shared" si="13"/>
        <v>No Progress</v>
      </c>
      <c r="AE47" s="40">
        <f t="shared" si="16"/>
        <v>1</v>
      </c>
      <c r="AF47" s="41" t="str">
        <f t="shared" si="15"/>
        <v>No</v>
      </c>
    </row>
    <row r="48" spans="1:32" ht="15" x14ac:dyDescent="0.2">
      <c r="A48" s="27" t="s">
        <v>84</v>
      </c>
      <c r="B48" s="31">
        <v>2627</v>
      </c>
      <c r="C48" s="29">
        <v>3150</v>
      </c>
      <c r="D48" s="84">
        <f t="shared" si="0"/>
        <v>0.19908641035401597</v>
      </c>
      <c r="E48" s="30" t="str">
        <f t="shared" si="1"/>
        <v>Progress</v>
      </c>
      <c r="F48" s="29">
        <v>1375</v>
      </c>
      <c r="G48" s="29">
        <v>1366</v>
      </c>
      <c r="H48" s="84">
        <f t="shared" si="2"/>
        <v>-6.5454545454545453E-3</v>
      </c>
      <c r="I48" s="30" t="str">
        <f t="shared" si="9"/>
        <v>Progress</v>
      </c>
      <c r="J48" s="31">
        <v>1324</v>
      </c>
      <c r="K48" s="34">
        <v>1268</v>
      </c>
      <c r="L48" s="86">
        <f t="shared" si="3"/>
        <v>-4.2296072507552872E-2</v>
      </c>
      <c r="M48" s="33" t="str">
        <f t="shared" si="4"/>
        <v>No Progress</v>
      </c>
      <c r="N48" s="31">
        <v>740</v>
      </c>
      <c r="O48" s="42">
        <v>732</v>
      </c>
      <c r="P48" s="84">
        <f t="shared" si="5"/>
        <v>-1.0810810810810811E-2</v>
      </c>
      <c r="Q48" s="30" t="str">
        <f t="shared" si="10"/>
        <v>No Progress</v>
      </c>
      <c r="R48" s="13">
        <v>106</v>
      </c>
      <c r="S48" s="36">
        <v>143</v>
      </c>
      <c r="T48" s="84">
        <f t="shared" si="6"/>
        <v>0.34905660377358488</v>
      </c>
      <c r="U48" s="33" t="str">
        <f t="shared" si="7"/>
        <v>No Progress</v>
      </c>
      <c r="V48" s="37">
        <v>0.06</v>
      </c>
      <c r="W48" s="81">
        <v>9.1999999999999998E-2</v>
      </c>
      <c r="X48" s="84">
        <f t="shared" si="8"/>
        <v>3.2000000000000001E-2</v>
      </c>
      <c r="Y48" s="30" t="str">
        <f t="shared" si="11"/>
        <v>No Progress</v>
      </c>
      <c r="Z48" s="68">
        <v>63</v>
      </c>
      <c r="AA48" s="69">
        <v>46</v>
      </c>
      <c r="AB48" s="84">
        <f t="shared" si="12"/>
        <v>-0.26984126984126983</v>
      </c>
      <c r="AC48" s="30" t="str">
        <f t="shared" si="13"/>
        <v>No Progress</v>
      </c>
      <c r="AE48" s="40">
        <f t="shared" si="16"/>
        <v>1</v>
      </c>
      <c r="AF48" s="41" t="str">
        <f t="shared" si="15"/>
        <v>No</v>
      </c>
    </row>
    <row r="49" spans="1:32" ht="15" x14ac:dyDescent="0.2">
      <c r="A49" s="27" t="s">
        <v>85</v>
      </c>
      <c r="B49" s="31">
        <v>3799</v>
      </c>
      <c r="C49" s="29">
        <v>3825</v>
      </c>
      <c r="D49" s="84">
        <f t="shared" si="0"/>
        <v>6.8439062911292443E-3</v>
      </c>
      <c r="E49" s="30" t="str">
        <f t="shared" si="1"/>
        <v>Progress</v>
      </c>
      <c r="F49" s="29">
        <v>800</v>
      </c>
      <c r="G49" s="29">
        <v>800</v>
      </c>
      <c r="H49" s="84">
        <f t="shared" si="2"/>
        <v>0</v>
      </c>
      <c r="I49" s="30" t="str">
        <f t="shared" si="9"/>
        <v>No Progress</v>
      </c>
      <c r="J49" s="31">
        <v>1912</v>
      </c>
      <c r="K49" s="34">
        <v>1791</v>
      </c>
      <c r="L49" s="86">
        <f t="shared" si="3"/>
        <v>-6.3284518828451888E-2</v>
      </c>
      <c r="M49" s="33" t="str">
        <f t="shared" si="4"/>
        <v>No Progress</v>
      </c>
      <c r="N49" s="31">
        <v>989</v>
      </c>
      <c r="O49" s="42">
        <v>984</v>
      </c>
      <c r="P49" s="84">
        <f t="shared" si="5"/>
        <v>-5.0556117290192111E-3</v>
      </c>
      <c r="Q49" s="30" t="str">
        <f t="shared" si="10"/>
        <v>No Progress</v>
      </c>
      <c r="R49" s="13">
        <v>133</v>
      </c>
      <c r="S49" s="36">
        <v>140</v>
      </c>
      <c r="T49" s="84">
        <f t="shared" si="6"/>
        <v>5.2631578947368418E-2</v>
      </c>
      <c r="U49" s="33" t="str">
        <f t="shared" si="7"/>
        <v>No Progress</v>
      </c>
      <c r="V49" s="37">
        <v>0.09</v>
      </c>
      <c r="W49" s="81">
        <v>7.1999999999999995E-2</v>
      </c>
      <c r="X49" s="84">
        <f t="shared" si="8"/>
        <v>-1.8000000000000002E-2</v>
      </c>
      <c r="Y49" s="30" t="str">
        <f t="shared" si="11"/>
        <v>Progress</v>
      </c>
      <c r="Z49" s="68">
        <v>280</v>
      </c>
      <c r="AA49" s="69">
        <v>243</v>
      </c>
      <c r="AB49" s="84">
        <f t="shared" si="12"/>
        <v>-0.13214285714285715</v>
      </c>
      <c r="AC49" s="30" t="str">
        <f t="shared" si="13"/>
        <v>No Progress</v>
      </c>
      <c r="AE49" s="40">
        <f t="shared" si="16"/>
        <v>2</v>
      </c>
      <c r="AF49" s="41" t="str">
        <f t="shared" si="15"/>
        <v>No</v>
      </c>
    </row>
    <row r="50" spans="1:32" ht="15" x14ac:dyDescent="0.2">
      <c r="A50" s="27" t="s">
        <v>86</v>
      </c>
      <c r="B50" s="31">
        <v>127626</v>
      </c>
      <c r="C50" s="29">
        <v>130731</v>
      </c>
      <c r="D50" s="84">
        <f t="shared" si="0"/>
        <v>2.432889850030558E-2</v>
      </c>
      <c r="E50" s="30" t="str">
        <f t="shared" si="1"/>
        <v>Progress</v>
      </c>
      <c r="F50" s="29">
        <v>52365</v>
      </c>
      <c r="G50" s="29">
        <v>47450</v>
      </c>
      <c r="H50" s="84">
        <f t="shared" si="2"/>
        <v>-9.3860402940895635E-2</v>
      </c>
      <c r="I50" s="30" t="str">
        <f t="shared" si="9"/>
        <v>Progress</v>
      </c>
      <c r="J50" s="28">
        <v>56356</v>
      </c>
      <c r="K50" s="44">
        <v>52090</v>
      </c>
      <c r="L50" s="86">
        <f t="shared" si="3"/>
        <v>-7.5697352544538299E-2</v>
      </c>
      <c r="M50" s="33" t="str">
        <f t="shared" si="4"/>
        <v>Progress</v>
      </c>
      <c r="N50" s="28">
        <v>18640</v>
      </c>
      <c r="O50" s="35">
        <v>14029</v>
      </c>
      <c r="P50" s="84">
        <f t="shared" si="5"/>
        <v>-0.24737124463519314</v>
      </c>
      <c r="Q50" s="30" t="str">
        <f t="shared" si="10"/>
        <v>No Progress</v>
      </c>
      <c r="R50" s="13">
        <v>165</v>
      </c>
      <c r="S50" s="36">
        <v>174</v>
      </c>
      <c r="T50" s="84">
        <f t="shared" si="6"/>
        <v>5.4545454545454543E-2</v>
      </c>
      <c r="U50" s="33" t="str">
        <f t="shared" si="7"/>
        <v>No Progress</v>
      </c>
      <c r="V50" s="37">
        <v>0.08</v>
      </c>
      <c r="W50" s="81">
        <v>7.5999999999999998E-2</v>
      </c>
      <c r="X50" s="84">
        <f t="shared" si="8"/>
        <v>-4.0000000000000036E-3</v>
      </c>
      <c r="Y50" s="30" t="str">
        <f t="shared" si="11"/>
        <v>Progress</v>
      </c>
      <c r="Z50" s="68">
        <v>12107</v>
      </c>
      <c r="AA50" s="69">
        <v>11971</v>
      </c>
      <c r="AB50" s="84">
        <f t="shared" si="12"/>
        <v>-1.1233170892871892E-2</v>
      </c>
      <c r="AC50" s="30" t="str">
        <f t="shared" si="13"/>
        <v>No Progress</v>
      </c>
      <c r="AE50" s="40">
        <f t="shared" si="16"/>
        <v>3</v>
      </c>
      <c r="AF50" s="41" t="str">
        <f t="shared" si="15"/>
        <v>Yes</v>
      </c>
    </row>
    <row r="51" spans="1:32" s="26" customFormat="1" ht="21" customHeight="1" x14ac:dyDescent="0.25">
      <c r="A51" s="48" t="s">
        <v>87</v>
      </c>
      <c r="B51" s="49">
        <v>419372</v>
      </c>
      <c r="C51" s="50">
        <v>420127</v>
      </c>
      <c r="D51" s="85">
        <f t="shared" si="0"/>
        <v>1.8003109411214864E-3</v>
      </c>
      <c r="E51" s="51" t="str">
        <f t="shared" si="1"/>
        <v>Progress</v>
      </c>
      <c r="F51" s="52">
        <v>123974</v>
      </c>
      <c r="G51" s="53">
        <v>115583</v>
      </c>
      <c r="H51" s="85">
        <f t="shared" si="2"/>
        <v>-6.7683546550083087E-2</v>
      </c>
      <c r="I51" s="54" t="str">
        <f>IF(H51&lt;0, "Progress", "No Progress")</f>
        <v>Progress</v>
      </c>
      <c r="J51" s="49">
        <v>197793</v>
      </c>
      <c r="K51" s="55">
        <v>178767</v>
      </c>
      <c r="L51" s="87">
        <f t="shared" si="3"/>
        <v>-9.6191472903490019E-2</v>
      </c>
      <c r="M51" s="54" t="str">
        <f t="shared" si="4"/>
        <v>No Progress</v>
      </c>
      <c r="N51" s="49">
        <v>77031</v>
      </c>
      <c r="O51" s="56">
        <v>68758</v>
      </c>
      <c r="P51" s="85">
        <f t="shared" si="5"/>
        <v>-0.10739832015681998</v>
      </c>
      <c r="Q51" s="54" t="str">
        <f>IF(P51&gt;0, "Progress", "No Progress")</f>
        <v>No Progress</v>
      </c>
      <c r="R51" s="57">
        <v>143</v>
      </c>
      <c r="S51" s="58">
        <v>153</v>
      </c>
      <c r="T51" s="85">
        <f t="shared" si="6"/>
        <v>6.9930069930069935E-2</v>
      </c>
      <c r="U51" s="51" t="str">
        <f>IF(T51&lt;0, "Progress", "No Progress")</f>
        <v>No Progress</v>
      </c>
      <c r="V51" s="59">
        <v>0.09</v>
      </c>
      <c r="W51" s="82">
        <v>0.09</v>
      </c>
      <c r="X51" s="85">
        <f t="shared" si="8"/>
        <v>0</v>
      </c>
      <c r="Y51" s="54" t="str">
        <f>IF(X51&lt;0, "Progress", "No Progress")</f>
        <v>No Progress</v>
      </c>
      <c r="Z51" s="49">
        <v>36465</v>
      </c>
      <c r="AA51" s="66">
        <v>40121</v>
      </c>
      <c r="AB51" s="85">
        <f>IFERROR((AA51-Z51)/Z51, 0)</f>
        <v>0.10026052378993555</v>
      </c>
      <c r="AC51" s="54" t="str">
        <f>IF(AB51="Progress","Progress",IF(AB51="No Progress","No Progress",IF(AB51&gt;0, "Progress", "No Progress")))</f>
        <v>Progress</v>
      </c>
      <c r="AD51" s="78"/>
      <c r="AE51" s="62">
        <f t="shared" si="16"/>
        <v>2</v>
      </c>
      <c r="AF51" s="92" t="str">
        <f t="shared" si="15"/>
        <v>No</v>
      </c>
    </row>
    <row r="56" spans="1:32" x14ac:dyDescent="0.2">
      <c r="C56" s="13" t="s">
        <v>88</v>
      </c>
    </row>
    <row r="57" spans="1:32" x14ac:dyDescent="0.2">
      <c r="AA57" s="13" t="s">
        <v>88</v>
      </c>
    </row>
    <row r="58" spans="1:32" x14ac:dyDescent="0.2">
      <c r="D58" s="83" t="s">
        <v>88</v>
      </c>
    </row>
  </sheetData>
  <autoFilter ref="A5:AF52" xr:uid="{A0BDBEB2-4B69-4237-BC18-F580A703C593}"/>
  <mergeCells count="25">
    <mergeCell ref="Z2:AC3"/>
    <mergeCell ref="A2:A4"/>
    <mergeCell ref="J2:M3"/>
    <mergeCell ref="N2:Q3"/>
    <mergeCell ref="R2:U3"/>
    <mergeCell ref="Z4:AB4"/>
    <mergeCell ref="N4:P4"/>
    <mergeCell ref="B3:I3"/>
    <mergeCell ref="V2:Y3"/>
    <mergeCell ref="AE2:AE5"/>
    <mergeCell ref="AF2:AF5"/>
    <mergeCell ref="Z1:AC1"/>
    <mergeCell ref="B2:E2"/>
    <mergeCell ref="F2:I2"/>
    <mergeCell ref="B1:E1"/>
    <mergeCell ref="F1:I1"/>
    <mergeCell ref="J1:M1"/>
    <mergeCell ref="N1:Q1"/>
    <mergeCell ref="R1:U1"/>
    <mergeCell ref="B4:D4"/>
    <mergeCell ref="F4:H4"/>
    <mergeCell ref="V1:Y1"/>
    <mergeCell ref="R4:T4"/>
    <mergeCell ref="V4:X4"/>
    <mergeCell ref="J4:L4"/>
  </mergeCells>
  <conditionalFormatting sqref="E6:E51 I6:I51 M6:M51 Q6:Q51 U6:U51 Y6:Y51 AC6:AC51">
    <cfRule type="notContainsText" dxfId="5" priority="23" operator="notContains" text="No">
      <formula>ISERROR(SEARCH("No",E6))</formula>
    </cfRule>
    <cfRule type="containsText" dxfId="4" priority="24" operator="containsText" text="No">
      <formula>NOT(ISERROR(SEARCH("No",E6)))</formula>
    </cfRule>
  </conditionalFormatting>
  <conditionalFormatting sqref="L52:M1048576 N53:Q1048576">
    <cfRule type="cellIs" dxfId="3" priority="25" operator="greaterThan">
      <formula>0</formula>
    </cfRule>
    <cfRule type="cellIs" dxfId="2" priority="26" operator="lessThan">
      <formula>0</formula>
    </cfRule>
  </conditionalFormatting>
  <conditionalFormatting sqref="AE6:AE51">
    <cfRule type="colorScale" priority="1">
      <colorScale>
        <cfvo type="min"/>
        <cfvo type="percentile" val="3"/>
        <cfvo type="max"/>
        <color rgb="FFF8696B"/>
        <color rgb="FFFFEB84"/>
        <color rgb="FF63BE7B"/>
      </colorScale>
    </cfRule>
  </conditionalFormatting>
  <conditionalFormatting sqref="AF6:AF51">
    <cfRule type="containsText" dxfId="1" priority="21" operator="containsText" text="No">
      <formula>NOT(ISERROR(SEARCH("No",AF6)))</formula>
    </cfRule>
    <cfRule type="containsText" dxfId="0" priority="22" operator="containsText" text="Yes">
      <formula>NOT(ISERROR(SEARCH("Yes",AF6)))</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A8FD-1633-4158-858D-C8869BD1773C}">
  <dimension ref="A1:I20"/>
  <sheetViews>
    <sheetView workbookViewId="0"/>
  </sheetViews>
  <sheetFormatPr defaultRowHeight="15" x14ac:dyDescent="0.25"/>
  <cols>
    <col min="1" max="1" width="19.42578125" customWidth="1"/>
    <col min="2" max="2" width="36.7109375" customWidth="1"/>
    <col min="3" max="3" width="34.7109375" customWidth="1"/>
  </cols>
  <sheetData>
    <row r="1" spans="1:9" ht="30" customHeight="1" x14ac:dyDescent="0.25">
      <c r="A1" s="2" t="s">
        <v>119</v>
      </c>
      <c r="B1" s="2" t="s">
        <v>120</v>
      </c>
      <c r="C1" s="3" t="s">
        <v>121</v>
      </c>
    </row>
    <row r="2" spans="1:9" x14ac:dyDescent="0.25">
      <c r="A2" s="1" t="s">
        <v>122</v>
      </c>
      <c r="B2" s="1" t="s">
        <v>123</v>
      </c>
      <c r="C2" s="1" t="s">
        <v>124</v>
      </c>
      <c r="E2" s="151"/>
      <c r="F2" s="151"/>
      <c r="G2" s="151"/>
      <c r="H2" s="151"/>
    </row>
    <row r="3" spans="1:9" x14ac:dyDescent="0.25">
      <c r="A3" s="75" t="s">
        <v>122</v>
      </c>
      <c r="B3" s="75" t="s">
        <v>125</v>
      </c>
      <c r="C3" s="75" t="s">
        <v>126</v>
      </c>
      <c r="E3" s="74"/>
      <c r="F3" s="74"/>
      <c r="G3" s="74"/>
      <c r="H3" s="74"/>
    </row>
    <row r="4" spans="1:9" x14ac:dyDescent="0.25">
      <c r="A4" s="75" t="s">
        <v>122</v>
      </c>
      <c r="B4" s="76" t="s">
        <v>127</v>
      </c>
      <c r="C4" s="76" t="s">
        <v>128</v>
      </c>
      <c r="E4" s="74"/>
      <c r="F4" s="74"/>
      <c r="G4" s="74"/>
      <c r="H4" s="74"/>
    </row>
    <row r="5" spans="1:9" x14ac:dyDescent="0.25">
      <c r="A5" s="75" t="s">
        <v>122</v>
      </c>
      <c r="B5" s="76" t="s">
        <v>129</v>
      </c>
      <c r="C5" s="76" t="s">
        <v>130</v>
      </c>
    </row>
    <row r="6" spans="1:9" x14ac:dyDescent="0.25">
      <c r="A6" s="76" t="s">
        <v>122</v>
      </c>
      <c r="B6" s="77" t="s">
        <v>131</v>
      </c>
      <c r="C6" s="76" t="s">
        <v>132</v>
      </c>
    </row>
    <row r="7" spans="1:9" ht="9" customHeight="1" x14ac:dyDescent="0.25"/>
    <row r="8" spans="1:9" ht="30" customHeight="1" x14ac:dyDescent="0.25">
      <c r="A8" s="2" t="s">
        <v>133</v>
      </c>
      <c r="B8" s="2" t="s">
        <v>120</v>
      </c>
      <c r="C8" s="3" t="s">
        <v>121</v>
      </c>
    </row>
    <row r="9" spans="1:9" x14ac:dyDescent="0.25">
      <c r="A9" s="1" t="s">
        <v>134</v>
      </c>
      <c r="B9" s="1" t="s">
        <v>123</v>
      </c>
      <c r="C9" s="1" t="s">
        <v>124</v>
      </c>
      <c r="E9" s="151"/>
      <c r="F9" s="151"/>
      <c r="G9" s="151"/>
      <c r="H9" s="151"/>
    </row>
    <row r="10" spans="1:9" x14ac:dyDescent="0.25">
      <c r="A10" s="75" t="s">
        <v>134</v>
      </c>
      <c r="B10" s="75" t="s">
        <v>125</v>
      </c>
      <c r="C10" s="75" t="s">
        <v>126</v>
      </c>
    </row>
    <row r="11" spans="1:9" x14ac:dyDescent="0.25">
      <c r="A11" s="75" t="s">
        <v>134</v>
      </c>
      <c r="B11" s="76" t="s">
        <v>127</v>
      </c>
      <c r="C11" s="76" t="s">
        <v>128</v>
      </c>
    </row>
    <row r="12" spans="1:9" x14ac:dyDescent="0.25">
      <c r="A12" s="75" t="s">
        <v>134</v>
      </c>
      <c r="B12" s="76" t="s">
        <v>129</v>
      </c>
      <c r="C12" s="76" t="s">
        <v>130</v>
      </c>
    </row>
    <row r="13" spans="1:9" x14ac:dyDescent="0.25">
      <c r="A13" s="76" t="s">
        <v>134</v>
      </c>
      <c r="B13" s="77" t="s">
        <v>131</v>
      </c>
      <c r="C13" s="76" t="s">
        <v>132</v>
      </c>
    </row>
    <row r="14" spans="1:9" ht="9" customHeight="1" x14ac:dyDescent="0.25"/>
    <row r="15" spans="1:9" ht="30" customHeight="1" x14ac:dyDescent="0.25">
      <c r="A15" s="2" t="s">
        <v>135</v>
      </c>
      <c r="B15" s="2" t="s">
        <v>120</v>
      </c>
      <c r="C15" s="3" t="s">
        <v>121</v>
      </c>
    </row>
    <row r="16" spans="1:9" x14ac:dyDescent="0.25">
      <c r="A16" s="1" t="s">
        <v>136</v>
      </c>
      <c r="B16" s="1" t="s">
        <v>123</v>
      </c>
      <c r="C16" s="1" t="s">
        <v>124</v>
      </c>
      <c r="I16" t="s">
        <v>88</v>
      </c>
    </row>
    <row r="17" spans="1:3" x14ac:dyDescent="0.25">
      <c r="A17" s="75" t="s">
        <v>136</v>
      </c>
      <c r="B17" s="75" t="s">
        <v>125</v>
      </c>
      <c r="C17" s="75" t="s">
        <v>126</v>
      </c>
    </row>
    <row r="18" spans="1:3" x14ac:dyDescent="0.25">
      <c r="A18" s="75" t="s">
        <v>136</v>
      </c>
      <c r="B18" s="76" t="s">
        <v>127</v>
      </c>
      <c r="C18" s="76" t="s">
        <v>128</v>
      </c>
    </row>
    <row r="19" spans="1:3" x14ac:dyDescent="0.25">
      <c r="A19" s="75" t="s">
        <v>136</v>
      </c>
      <c r="B19" s="76" t="s">
        <v>129</v>
      </c>
      <c r="C19" s="76" t="s">
        <v>130</v>
      </c>
    </row>
    <row r="20" spans="1:3" x14ac:dyDescent="0.25">
      <c r="A20" s="76" t="s">
        <v>136</v>
      </c>
      <c r="B20" s="77" t="s">
        <v>131</v>
      </c>
      <c r="C20" s="76" t="s">
        <v>132</v>
      </c>
    </row>
  </sheetData>
  <mergeCells count="2">
    <mergeCell ref="E9:H9"/>
    <mergeCell ref="E2:H2"/>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233B-B09A-4D9F-A9F3-2E80B99D7663}">
  <dimension ref="A1:AJ9"/>
  <sheetViews>
    <sheetView workbookViewId="0">
      <selection sqref="A1:L1"/>
    </sheetView>
  </sheetViews>
  <sheetFormatPr defaultRowHeight="15" x14ac:dyDescent="0.25"/>
  <sheetData>
    <row r="1" spans="1:36" ht="15.75" thickBot="1" x14ac:dyDescent="0.3">
      <c r="A1" s="152">
        <v>2025</v>
      </c>
      <c r="B1" s="152"/>
      <c r="C1" s="152"/>
      <c r="D1" s="152"/>
      <c r="E1" s="152"/>
      <c r="F1" s="152"/>
      <c r="G1" s="152"/>
      <c r="H1" s="152"/>
      <c r="I1" s="152"/>
      <c r="J1" s="152"/>
      <c r="K1" s="152"/>
      <c r="L1" s="153"/>
      <c r="M1" s="152">
        <v>2026</v>
      </c>
      <c r="N1" s="152"/>
      <c r="O1" s="152"/>
      <c r="P1" s="152"/>
      <c r="Q1" s="152"/>
      <c r="R1" s="152"/>
      <c r="S1" s="152"/>
      <c r="T1" s="152"/>
      <c r="U1" s="152"/>
      <c r="V1" s="152"/>
      <c r="W1" s="152"/>
      <c r="X1" s="153"/>
      <c r="Y1" s="152">
        <v>2027</v>
      </c>
      <c r="Z1" s="152"/>
      <c r="AA1" s="152"/>
      <c r="AB1" s="152"/>
      <c r="AC1" s="152"/>
      <c r="AD1" s="152"/>
      <c r="AE1" s="152"/>
      <c r="AF1" s="152"/>
      <c r="AG1" s="152"/>
      <c r="AH1" s="152"/>
      <c r="AI1" s="152"/>
      <c r="AJ1" s="153"/>
    </row>
    <row r="2" spans="1:36" x14ac:dyDescent="0.25">
      <c r="A2" t="s">
        <v>137</v>
      </c>
      <c r="B2" t="s">
        <v>138</v>
      </c>
      <c r="C2" t="s">
        <v>139</v>
      </c>
      <c r="D2" t="s">
        <v>140</v>
      </c>
      <c r="E2" t="s">
        <v>141</v>
      </c>
      <c r="F2" t="s">
        <v>142</v>
      </c>
      <c r="G2" t="s">
        <v>143</v>
      </c>
      <c r="H2" t="s">
        <v>144</v>
      </c>
      <c r="I2" t="s">
        <v>145</v>
      </c>
      <c r="J2" t="s">
        <v>146</v>
      </c>
      <c r="K2" t="s">
        <v>147</v>
      </c>
      <c r="L2" t="s">
        <v>148</v>
      </c>
      <c r="M2" t="s">
        <v>137</v>
      </c>
      <c r="N2" t="s">
        <v>138</v>
      </c>
      <c r="O2" t="s">
        <v>139</v>
      </c>
      <c r="P2" t="s">
        <v>140</v>
      </c>
      <c r="Q2" t="s">
        <v>141</v>
      </c>
      <c r="R2" t="s">
        <v>142</v>
      </c>
      <c r="S2" t="s">
        <v>143</v>
      </c>
      <c r="T2" t="s">
        <v>144</v>
      </c>
      <c r="U2" t="s">
        <v>145</v>
      </c>
      <c r="V2" t="s">
        <v>146</v>
      </c>
      <c r="W2" t="s">
        <v>147</v>
      </c>
      <c r="X2" t="s">
        <v>148</v>
      </c>
      <c r="Y2" t="s">
        <v>137</v>
      </c>
      <c r="Z2" t="s">
        <v>138</v>
      </c>
      <c r="AA2" t="s">
        <v>139</v>
      </c>
      <c r="AB2" t="s">
        <v>140</v>
      </c>
      <c r="AC2" t="s">
        <v>141</v>
      </c>
      <c r="AD2" t="s">
        <v>142</v>
      </c>
      <c r="AE2" t="s">
        <v>143</v>
      </c>
      <c r="AF2" t="s">
        <v>144</v>
      </c>
      <c r="AG2" t="s">
        <v>145</v>
      </c>
      <c r="AH2" t="s">
        <v>146</v>
      </c>
      <c r="AI2" t="s">
        <v>147</v>
      </c>
      <c r="AJ2" t="s">
        <v>148</v>
      </c>
    </row>
    <row r="3" spans="1:36" x14ac:dyDescent="0.25">
      <c r="A3" s="156" t="s">
        <v>150</v>
      </c>
      <c r="B3" s="156"/>
      <c r="C3" s="156"/>
      <c r="D3" s="156"/>
      <c r="E3" s="156"/>
      <c r="F3" s="156"/>
      <c r="G3" s="156"/>
      <c r="H3" s="156"/>
      <c r="I3" s="156"/>
      <c r="J3" s="156"/>
      <c r="K3" s="156"/>
      <c r="L3" s="156"/>
      <c r="T3" s="4" t="s">
        <v>156</v>
      </c>
    </row>
    <row r="4" spans="1:36" x14ac:dyDescent="0.25">
      <c r="D4" s="157" t="s">
        <v>151</v>
      </c>
      <c r="E4" s="157"/>
      <c r="F4" s="157"/>
      <c r="G4" s="157"/>
      <c r="H4" s="157"/>
      <c r="I4" s="157"/>
      <c r="J4" s="157"/>
      <c r="K4" s="157"/>
      <c r="L4" s="157"/>
      <c r="M4" s="157"/>
      <c r="N4" s="157"/>
      <c r="O4" s="157"/>
      <c r="V4" s="5" t="s">
        <v>149</v>
      </c>
    </row>
    <row r="5" spans="1:36" x14ac:dyDescent="0.25">
      <c r="G5" s="158" t="s">
        <v>152</v>
      </c>
      <c r="H5" s="158"/>
      <c r="I5" s="158"/>
      <c r="J5" s="158"/>
      <c r="K5" s="158"/>
      <c r="L5" s="158"/>
      <c r="M5" s="158"/>
      <c r="N5" s="158"/>
      <c r="O5" s="158"/>
      <c r="P5" s="158"/>
      <c r="Q5" s="158"/>
      <c r="R5" s="158"/>
      <c r="Y5" s="7" t="s">
        <v>149</v>
      </c>
    </row>
    <row r="6" spans="1:36" x14ac:dyDescent="0.25">
      <c r="J6" s="159" t="s">
        <v>153</v>
      </c>
      <c r="K6" s="159"/>
      <c r="L6" s="159"/>
      <c r="M6" s="159"/>
      <c r="N6" s="159"/>
      <c r="O6" s="159"/>
      <c r="P6" s="159"/>
      <c r="Q6" s="159"/>
      <c r="R6" s="159"/>
      <c r="S6" s="159"/>
      <c r="T6" s="159"/>
      <c r="U6" s="159"/>
      <c r="AB6" s="8" t="s">
        <v>149</v>
      </c>
    </row>
    <row r="7" spans="1:36" x14ac:dyDescent="0.25">
      <c r="M7" s="154" t="s">
        <v>154</v>
      </c>
      <c r="N7" s="154"/>
      <c r="O7" s="154"/>
      <c r="P7" s="154"/>
      <c r="Q7" s="154"/>
      <c r="R7" s="154"/>
      <c r="S7" s="154"/>
      <c r="T7" s="154"/>
      <c r="U7" s="154"/>
      <c r="V7" s="154"/>
      <c r="W7" s="154"/>
      <c r="X7" s="154"/>
      <c r="AE7" s="9" t="s">
        <v>149</v>
      </c>
    </row>
    <row r="8" spans="1:36" x14ac:dyDescent="0.25">
      <c r="P8" s="155" t="s">
        <v>155</v>
      </c>
      <c r="Q8" s="155"/>
      <c r="R8" s="155"/>
      <c r="S8" s="155"/>
      <c r="T8" s="155"/>
      <c r="U8" s="155"/>
      <c r="V8" s="155"/>
      <c r="W8" s="155"/>
      <c r="X8" s="155"/>
      <c r="Y8" s="155"/>
      <c r="Z8" s="155"/>
      <c r="AA8" s="155"/>
      <c r="AH8" s="6" t="s">
        <v>149</v>
      </c>
    </row>
    <row r="9" spans="1:36" x14ac:dyDescent="0.25">
      <c r="S9" s="10"/>
      <c r="T9" s="10"/>
      <c r="U9" s="10"/>
      <c r="V9" s="10"/>
      <c r="W9" s="10"/>
      <c r="X9" s="10"/>
      <c r="Y9" s="10"/>
      <c r="Z9" s="10"/>
      <c r="AA9" s="10"/>
      <c r="AB9" s="10"/>
      <c r="AC9" s="10"/>
      <c r="AD9" s="10"/>
    </row>
  </sheetData>
  <mergeCells count="9">
    <mergeCell ref="A1:L1"/>
    <mergeCell ref="M1:X1"/>
    <mergeCell ref="Y1:AJ1"/>
    <mergeCell ref="M7:X7"/>
    <mergeCell ref="P8:AA8"/>
    <mergeCell ref="A3:L3"/>
    <mergeCell ref="D4:O4"/>
    <mergeCell ref="G5:R5"/>
    <mergeCell ref="J6:U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3D5FB29CAC924099D53FBF346890BA" ma:contentTypeVersion="14" ma:contentTypeDescription="Create a new document." ma:contentTypeScope="" ma:versionID="5a0dd9b1baff0c985d8c08b700587df2">
  <xsd:schema xmlns:xsd="http://www.w3.org/2001/XMLSchema" xmlns:xs="http://www.w3.org/2001/XMLSchema" xmlns:p="http://schemas.microsoft.com/office/2006/metadata/properties" xmlns:ns2="b81d817a-1478-46c7-a8b0-e0874bfd524c" xmlns:ns3="13d100e1-537d-40ea-aa89-9894e316499d" targetNamespace="http://schemas.microsoft.com/office/2006/metadata/properties" ma:root="true" ma:fieldsID="e87ac45b41137b31d59de1f9c47a8673" ns2:_="" ns3:_="">
    <xsd:import namespace="b81d817a-1478-46c7-a8b0-e0874bfd524c"/>
    <xsd:import namespace="13d100e1-537d-40ea-aa89-9894e316499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d817a-1478-46c7-a8b0-e0874bfd524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c0d52b1-c356-43f9-b908-5152d89e42c9}" ma:internalName="TaxCatchAll" ma:showField="CatchAllData" ma:web="b81d817a-1478-46c7-a8b0-e0874bfd52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100e1-537d-40ea-aa89-9894e31649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f3bbd73-d9da-4b59-89ef-5a1da660cdf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d100e1-537d-40ea-aa89-9894e316499d">
      <Terms xmlns="http://schemas.microsoft.com/office/infopath/2007/PartnerControls"/>
    </lcf76f155ced4ddcb4097134ff3c332f>
    <TaxCatchAll xmlns="b81d817a-1478-46c7-a8b0-e0874bfd524c" xsi:nil="true"/>
  </documentManagement>
</p:properties>
</file>

<file path=customXml/itemProps1.xml><?xml version="1.0" encoding="utf-8"?>
<ds:datastoreItem xmlns:ds="http://schemas.openxmlformats.org/officeDocument/2006/customXml" ds:itemID="{FC857147-DCF0-408D-8A08-FCC60A9AD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d817a-1478-46c7-a8b0-e0874bfd524c"/>
    <ds:schemaRef ds:uri="13d100e1-537d-40ea-aa89-9894e3164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9146F4-0E31-47A5-85F8-9AF472AF27EA}">
  <ds:schemaRefs>
    <ds:schemaRef ds:uri="http://schemas.microsoft.com/sharepoint/v3/contenttype/forms"/>
  </ds:schemaRefs>
</ds:datastoreItem>
</file>

<file path=customXml/itemProps3.xml><?xml version="1.0" encoding="utf-8"?>
<ds:datastoreItem xmlns:ds="http://schemas.openxmlformats.org/officeDocument/2006/customXml" ds:itemID="{8D740159-9E2A-4F16-8789-BC3533D4ECE9}">
  <ds:schemaRefs>
    <ds:schemaRef ds:uri="http://purl.org/dc/term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13d100e1-537d-40ea-aa89-9894e316499d"/>
    <ds:schemaRef ds:uri="b81d817a-1478-46c7-a8b0-e0874bfd524c"/>
  </ds:schemaRefs>
</ds:datastoreItem>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HHAP 4</vt:lpstr>
      <vt:lpstr>HHAP 5</vt:lpstr>
      <vt:lpstr>HHAP 6</vt:lpstr>
      <vt:lpstr>SPM Update Schedule</vt:lpstr>
      <vt:lpstr>Update Schedule Visualization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Livingstone, Michelle@HCD</dc:creator>
  <cp:keywords/>
  <dc:description/>
  <cp:lastModifiedBy>Poss, Sarah@HCD</cp:lastModifiedBy>
  <cp:revision/>
  <dcterms:created xsi:type="dcterms:W3CDTF">2024-09-09T19:02:48Z</dcterms:created>
  <dcterms:modified xsi:type="dcterms:W3CDTF">2026-08-13T20:31:05Z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0x010100C43D5FB29CAC924099D53FBF346890BA</vt:lpwstr>
  </property>
  <property fmtid="{D5CDD505-2E9C-101B-9397-08002B2CF9AE}" pid="3" name="MediaServiceImageTags">
    <vt:lpwstr/>
  </property>
</Properties>
</file>