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Poss\Downloads\"/>
    </mc:Choice>
  </mc:AlternateContent>
  <xr:revisionPtr revIDLastSave="0" documentId="8_{B770562D-B52E-42AB-BF53-42135D6CF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HAP 4 and 5 Progress Apr 2025" sheetId="3" r:id="rId1"/>
    <sheet name="SPM Update Schedule" sheetId="2" r:id="rId2"/>
  </sheets>
  <definedNames>
    <definedName name="_xlnm._FilterDatabase" localSheetId="0" hidden="1">'HHAP 4 and 5 Progress Apr 2025'!$A$4:$BK$50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5" i="3" l="1"/>
  <c r="BG5" i="3"/>
  <c r="BE50" i="3"/>
  <c r="BD50" i="3"/>
  <c r="BD49" i="3"/>
  <c r="BE49" i="3" s="1"/>
  <c r="BD48" i="3"/>
  <c r="BE48" i="3" s="1"/>
  <c r="BD47" i="3"/>
  <c r="BE47" i="3" s="1"/>
  <c r="BD46" i="3"/>
  <c r="BE46" i="3" s="1"/>
  <c r="BD45" i="3"/>
  <c r="BE45" i="3" s="1"/>
  <c r="BE44" i="3"/>
  <c r="BD44" i="3"/>
  <c r="BD43" i="3"/>
  <c r="BE43" i="3" s="1"/>
  <c r="BD42" i="3"/>
  <c r="BE42" i="3" s="1"/>
  <c r="BD41" i="3"/>
  <c r="BE41" i="3" s="1"/>
  <c r="BE40" i="3"/>
  <c r="BD40" i="3"/>
  <c r="BD39" i="3"/>
  <c r="BE39" i="3" s="1"/>
  <c r="BD38" i="3"/>
  <c r="BE38" i="3" s="1"/>
  <c r="BD37" i="3"/>
  <c r="BE37" i="3" s="1"/>
  <c r="BD36" i="3"/>
  <c r="BE36" i="3" s="1"/>
  <c r="BD35" i="3"/>
  <c r="BE35" i="3" s="1"/>
  <c r="BE34" i="3"/>
  <c r="BD34" i="3"/>
  <c r="BD33" i="3"/>
  <c r="BE33" i="3" s="1"/>
  <c r="BD32" i="3"/>
  <c r="BE32" i="3" s="1"/>
  <c r="BD31" i="3"/>
  <c r="BE31" i="3" s="1"/>
  <c r="BE30" i="3"/>
  <c r="BD30" i="3"/>
  <c r="BD29" i="3"/>
  <c r="BE29" i="3" s="1"/>
  <c r="BD28" i="3"/>
  <c r="BE28" i="3" s="1"/>
  <c r="BD27" i="3"/>
  <c r="BE27" i="3" s="1"/>
  <c r="BD26" i="3"/>
  <c r="BE26" i="3" s="1"/>
  <c r="BD25" i="3"/>
  <c r="BE25" i="3" s="1"/>
  <c r="BE24" i="3"/>
  <c r="BD24" i="3"/>
  <c r="BD23" i="3"/>
  <c r="BE23" i="3" s="1"/>
  <c r="BD22" i="3"/>
  <c r="BE22" i="3" s="1"/>
  <c r="BD21" i="3"/>
  <c r="BE21" i="3" s="1"/>
  <c r="BE20" i="3"/>
  <c r="BD20" i="3"/>
  <c r="BD19" i="3"/>
  <c r="BE19" i="3" s="1"/>
  <c r="BD18" i="3"/>
  <c r="BE18" i="3" s="1"/>
  <c r="BD17" i="3"/>
  <c r="BE17" i="3" s="1"/>
  <c r="BD16" i="3"/>
  <c r="BE16" i="3" s="1"/>
  <c r="BD15" i="3"/>
  <c r="BE15" i="3" s="1"/>
  <c r="BE14" i="3"/>
  <c r="BD14" i="3"/>
  <c r="BD13" i="3"/>
  <c r="BE13" i="3" s="1"/>
  <c r="BD12" i="3"/>
  <c r="BE12" i="3" s="1"/>
  <c r="BD11" i="3"/>
  <c r="BE11" i="3" s="1"/>
  <c r="BE10" i="3"/>
  <c r="BD10" i="3"/>
  <c r="BD9" i="3"/>
  <c r="BE9" i="3" s="1"/>
  <c r="BD8" i="3"/>
  <c r="BE8" i="3" s="1"/>
  <c r="BD7" i="3"/>
  <c r="BE7" i="3" s="1"/>
  <c r="BD6" i="3"/>
  <c r="BE6" i="3" s="1"/>
  <c r="BD5" i="3"/>
  <c r="BE5" i="3" s="1"/>
  <c r="AZ6" i="3"/>
  <c r="BA6" i="3" s="1"/>
  <c r="AZ7" i="3"/>
  <c r="BA7" i="3"/>
  <c r="AZ8" i="3"/>
  <c r="BA8" i="3"/>
  <c r="AZ9" i="3"/>
  <c r="BA9" i="3"/>
  <c r="AZ10" i="3"/>
  <c r="BA10" i="3" s="1"/>
  <c r="AZ11" i="3"/>
  <c r="BA11" i="3" s="1"/>
  <c r="AZ12" i="3"/>
  <c r="BA12" i="3"/>
  <c r="AZ13" i="3"/>
  <c r="BA13" i="3"/>
  <c r="AZ14" i="3"/>
  <c r="BA14" i="3" s="1"/>
  <c r="AZ15" i="3"/>
  <c r="BA15" i="3"/>
  <c r="AZ16" i="3"/>
  <c r="BA16" i="3" s="1"/>
  <c r="AZ17" i="3"/>
  <c r="BA17" i="3"/>
  <c r="AZ18" i="3"/>
  <c r="BA18" i="3"/>
  <c r="AZ19" i="3"/>
  <c r="BA19" i="3"/>
  <c r="AZ20" i="3"/>
  <c r="BA20" i="3" s="1"/>
  <c r="AZ21" i="3"/>
  <c r="BA21" i="3" s="1"/>
  <c r="AZ22" i="3"/>
  <c r="BA22" i="3"/>
  <c r="AZ23" i="3"/>
  <c r="BA23" i="3"/>
  <c r="AZ24" i="3"/>
  <c r="BA24" i="3" s="1"/>
  <c r="AZ25" i="3"/>
  <c r="BA25" i="3"/>
  <c r="AZ26" i="3"/>
  <c r="BA26" i="3" s="1"/>
  <c r="AZ27" i="3"/>
  <c r="BA27" i="3"/>
  <c r="AZ28" i="3"/>
  <c r="BA28" i="3"/>
  <c r="AZ29" i="3"/>
  <c r="BA29" i="3"/>
  <c r="AZ30" i="3"/>
  <c r="BA30" i="3" s="1"/>
  <c r="AZ31" i="3"/>
  <c r="BA31" i="3" s="1"/>
  <c r="AZ32" i="3"/>
  <c r="BA32" i="3"/>
  <c r="AZ33" i="3"/>
  <c r="BA33" i="3"/>
  <c r="AZ34" i="3"/>
  <c r="BA34" i="3" s="1"/>
  <c r="AZ35" i="3"/>
  <c r="BA35" i="3"/>
  <c r="AZ36" i="3"/>
  <c r="BA36" i="3" s="1"/>
  <c r="AZ37" i="3"/>
  <c r="BA37" i="3"/>
  <c r="AZ38" i="3"/>
  <c r="BA38" i="3"/>
  <c r="AZ39" i="3"/>
  <c r="BA39" i="3"/>
  <c r="AZ40" i="3"/>
  <c r="BA40" i="3" s="1"/>
  <c r="AZ41" i="3"/>
  <c r="BA41" i="3" s="1"/>
  <c r="AZ42" i="3"/>
  <c r="BA42" i="3"/>
  <c r="AZ43" i="3"/>
  <c r="BA43" i="3"/>
  <c r="AZ44" i="3"/>
  <c r="BA44" i="3" s="1"/>
  <c r="AZ45" i="3"/>
  <c r="BA45" i="3"/>
  <c r="AZ46" i="3"/>
  <c r="BA46" i="3" s="1"/>
  <c r="AZ47" i="3"/>
  <c r="BA47" i="3"/>
  <c r="AZ48" i="3"/>
  <c r="BA48" i="3"/>
  <c r="AZ49" i="3"/>
  <c r="BA49" i="3"/>
  <c r="AZ50" i="3"/>
  <c r="BA50" i="3" s="1"/>
  <c r="BA5" i="3"/>
  <c r="AZ5" i="3"/>
  <c r="M5" i="3"/>
  <c r="I5" i="3"/>
  <c r="E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" i="3"/>
  <c r="AJ6" i="3"/>
  <c r="AK6" i="3" s="1"/>
  <c r="AJ7" i="3"/>
  <c r="AJ8" i="3"/>
  <c r="AJ9" i="3"/>
  <c r="AJ10" i="3"/>
  <c r="AJ11" i="3"/>
  <c r="AJ12" i="3"/>
  <c r="AJ13" i="3"/>
  <c r="AK13" i="3" s="1"/>
  <c r="AJ14" i="3"/>
  <c r="AJ15" i="3"/>
  <c r="AJ16" i="3"/>
  <c r="AJ17" i="3"/>
  <c r="AJ18" i="3"/>
  <c r="AJ19" i="3"/>
  <c r="AK19" i="3" s="1"/>
  <c r="AJ20" i="3"/>
  <c r="AK20" i="3" s="1"/>
  <c r="AJ21" i="3"/>
  <c r="AK21" i="3" s="1"/>
  <c r="AJ22" i="3"/>
  <c r="AK22" i="3" s="1"/>
  <c r="AJ23" i="3"/>
  <c r="AK23" i="3" s="1"/>
  <c r="AJ24" i="3"/>
  <c r="AJ25" i="3"/>
  <c r="AJ26" i="3"/>
  <c r="AK26" i="3" s="1"/>
  <c r="AJ27" i="3"/>
  <c r="AK27" i="3" s="1"/>
  <c r="AJ28" i="3"/>
  <c r="AJ29" i="3"/>
  <c r="AK29" i="3" s="1"/>
  <c r="AJ30" i="3"/>
  <c r="AJ31" i="3"/>
  <c r="AJ32" i="3"/>
  <c r="AK32" i="3" s="1"/>
  <c r="AJ33" i="3"/>
  <c r="AK33" i="3" s="1"/>
  <c r="AJ34" i="3"/>
  <c r="AJ35" i="3"/>
  <c r="AJ36" i="3"/>
  <c r="AJ37" i="3"/>
  <c r="AJ38" i="3"/>
  <c r="AJ39" i="3"/>
  <c r="AK39" i="3" s="1"/>
  <c r="AJ40" i="3"/>
  <c r="AK40" i="3" s="1"/>
  <c r="AJ41" i="3"/>
  <c r="AK41" i="3" s="1"/>
  <c r="AJ42" i="3"/>
  <c r="AK42" i="3" s="1"/>
  <c r="AJ43" i="3"/>
  <c r="AK43" i="3" s="1"/>
  <c r="AJ44" i="3"/>
  <c r="AJ45" i="3"/>
  <c r="AJ46" i="3"/>
  <c r="AK46" i="3" s="1"/>
  <c r="AJ47" i="3"/>
  <c r="AK47" i="3" s="1"/>
  <c r="AJ48" i="3"/>
  <c r="AJ49" i="3"/>
  <c r="AK49" i="3" s="1"/>
  <c r="AJ50" i="3"/>
  <c r="AJ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" i="3"/>
  <c r="AB6" i="3"/>
  <c r="AB7" i="3"/>
  <c r="AB8" i="3"/>
  <c r="AB9" i="3"/>
  <c r="AB10" i="3"/>
  <c r="AB11" i="3"/>
  <c r="AB12" i="3"/>
  <c r="AC12" i="3" s="1"/>
  <c r="AB13" i="3"/>
  <c r="AC13" i="3" s="1"/>
  <c r="AB14" i="3"/>
  <c r="AC14" i="3" s="1"/>
  <c r="AB15" i="3"/>
  <c r="AC15" i="3" s="1"/>
  <c r="AB16" i="3"/>
  <c r="AC16" i="3" s="1"/>
  <c r="AB17" i="3"/>
  <c r="AC17" i="3" s="1"/>
  <c r="AB18" i="3"/>
  <c r="AB19" i="3"/>
  <c r="AB20" i="3"/>
  <c r="AB21" i="3"/>
  <c r="AB22" i="3"/>
  <c r="AB23" i="3"/>
  <c r="AC23" i="3" s="1"/>
  <c r="AB24" i="3"/>
  <c r="AC24" i="3" s="1"/>
  <c r="AB25" i="3"/>
  <c r="AC25" i="3" s="1"/>
  <c r="AB26" i="3"/>
  <c r="AC26" i="3" s="1"/>
  <c r="AB27" i="3"/>
  <c r="AC27" i="3" s="1"/>
  <c r="AB28" i="3"/>
  <c r="AB29" i="3"/>
  <c r="AB30" i="3"/>
  <c r="AC30" i="3" s="1"/>
  <c r="AB31" i="3"/>
  <c r="AC31" i="3" s="1"/>
  <c r="AB32" i="3"/>
  <c r="AC32" i="3" s="1"/>
  <c r="AB33" i="3"/>
  <c r="AC33" i="3" s="1"/>
  <c r="AB34" i="3"/>
  <c r="AC34" i="3" s="1"/>
  <c r="AB35" i="3"/>
  <c r="AB36" i="3"/>
  <c r="AB37" i="3"/>
  <c r="AC37" i="3" s="1"/>
  <c r="AB38" i="3"/>
  <c r="AB39" i="3"/>
  <c r="AB40" i="3"/>
  <c r="AB41" i="3"/>
  <c r="AB42" i="3"/>
  <c r="AB43" i="3"/>
  <c r="AB44" i="3"/>
  <c r="AC44" i="3" s="1"/>
  <c r="AB45" i="3"/>
  <c r="AC45" i="3" s="1"/>
  <c r="AB46" i="3"/>
  <c r="AC46" i="3" s="1"/>
  <c r="AB47" i="3"/>
  <c r="AC47" i="3" s="1"/>
  <c r="AB48" i="3"/>
  <c r="AB49" i="3"/>
  <c r="AB50" i="3"/>
  <c r="AB5" i="3"/>
  <c r="AC6" i="3"/>
  <c r="AC7" i="3"/>
  <c r="AC10" i="3"/>
  <c r="AC18" i="3"/>
  <c r="AC21" i="3"/>
  <c r="AC22" i="3"/>
  <c r="AC38" i="3"/>
  <c r="AC41" i="3"/>
  <c r="AC42" i="3"/>
  <c r="AC43" i="3"/>
  <c r="AC50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" i="3"/>
  <c r="H50" i="3"/>
  <c r="D50" i="3"/>
  <c r="P6" i="3"/>
  <c r="P7" i="3"/>
  <c r="P8" i="3"/>
  <c r="P9" i="3"/>
  <c r="P10" i="3"/>
  <c r="Q10" i="3" s="1"/>
  <c r="P11" i="3"/>
  <c r="Q11" i="3" s="1"/>
  <c r="P12" i="3"/>
  <c r="P13" i="3"/>
  <c r="Q13" i="3" s="1"/>
  <c r="P14" i="3"/>
  <c r="Q14" i="3" s="1"/>
  <c r="P15" i="3"/>
  <c r="Q15" i="3" s="1"/>
  <c r="P16" i="3"/>
  <c r="Q16" i="3" s="1"/>
  <c r="P17" i="3"/>
  <c r="Q17" i="3" s="1"/>
  <c r="P18" i="3"/>
  <c r="P19" i="3"/>
  <c r="P20" i="3"/>
  <c r="P21" i="3"/>
  <c r="Q21" i="3" s="1"/>
  <c r="P22" i="3"/>
  <c r="Q22" i="3" s="1"/>
  <c r="P23" i="3"/>
  <c r="I23" i="3" s="1"/>
  <c r="P24" i="3"/>
  <c r="P25" i="3"/>
  <c r="P26" i="3"/>
  <c r="P27" i="3"/>
  <c r="P28" i="3"/>
  <c r="P29" i="3"/>
  <c r="P30" i="3"/>
  <c r="P31" i="3"/>
  <c r="I31" i="3" s="1"/>
  <c r="P32" i="3"/>
  <c r="Q32" i="3" s="1"/>
  <c r="P33" i="3"/>
  <c r="Q33" i="3" s="1"/>
  <c r="P34" i="3"/>
  <c r="Q34" i="3" s="1"/>
  <c r="P35" i="3"/>
  <c r="Q35" i="3" s="1"/>
  <c r="P36" i="3"/>
  <c r="P37" i="3"/>
  <c r="Q37" i="3" s="1"/>
  <c r="P38" i="3"/>
  <c r="I38" i="3" s="1"/>
  <c r="P39" i="3"/>
  <c r="Q39" i="3" s="1"/>
  <c r="P40" i="3"/>
  <c r="Q40" i="3" s="1"/>
  <c r="P41" i="3"/>
  <c r="I41" i="3" s="1"/>
  <c r="P42" i="3"/>
  <c r="Q42" i="3" s="1"/>
  <c r="P43" i="3"/>
  <c r="P44" i="3"/>
  <c r="P45" i="3"/>
  <c r="P46" i="3"/>
  <c r="P47" i="3"/>
  <c r="P48" i="3"/>
  <c r="P49" i="3"/>
  <c r="P50" i="3"/>
  <c r="P5" i="3"/>
  <c r="L6" i="3"/>
  <c r="L5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I30" i="3" s="1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" i="3"/>
  <c r="D49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5" i="3"/>
  <c r="AV34" i="3"/>
  <c r="AK12" i="3"/>
  <c r="AO12" i="3"/>
  <c r="AR49" i="3"/>
  <c r="AS49" i="3" s="1"/>
  <c r="AR48" i="3"/>
  <c r="AS48" i="3" s="1"/>
  <c r="AR47" i="3"/>
  <c r="AS47" i="3" s="1"/>
  <c r="AR46" i="3"/>
  <c r="AS46" i="3" s="1"/>
  <c r="AR45" i="3"/>
  <c r="AS45" i="3" s="1"/>
  <c r="AR44" i="3"/>
  <c r="AS44" i="3" s="1"/>
  <c r="AR43" i="3"/>
  <c r="AS43" i="3" s="1"/>
  <c r="AR42" i="3"/>
  <c r="AS42" i="3" s="1"/>
  <c r="AR41" i="3"/>
  <c r="AS41" i="3" s="1"/>
  <c r="AR40" i="3"/>
  <c r="AS40" i="3" s="1"/>
  <c r="AR39" i="3"/>
  <c r="AS39" i="3" s="1"/>
  <c r="AR38" i="3"/>
  <c r="AS38" i="3" s="1"/>
  <c r="AR37" i="3"/>
  <c r="AS37" i="3" s="1"/>
  <c r="AR36" i="3"/>
  <c r="AS36" i="3" s="1"/>
  <c r="AR35" i="3"/>
  <c r="AS35" i="3" s="1"/>
  <c r="AR33" i="3"/>
  <c r="AS33" i="3" s="1"/>
  <c r="AR32" i="3"/>
  <c r="AS32" i="3" s="1"/>
  <c r="AR31" i="3"/>
  <c r="AS31" i="3" s="1"/>
  <c r="AR30" i="3"/>
  <c r="AS30" i="3" s="1"/>
  <c r="AR29" i="3"/>
  <c r="AS29" i="3" s="1"/>
  <c r="AR28" i="3"/>
  <c r="AS28" i="3" s="1"/>
  <c r="AR27" i="3"/>
  <c r="AS27" i="3" s="1"/>
  <c r="AR26" i="3"/>
  <c r="AS26" i="3" s="1"/>
  <c r="AR25" i="3"/>
  <c r="AS25" i="3" s="1"/>
  <c r="AR24" i="3"/>
  <c r="AS24" i="3" s="1"/>
  <c r="AR23" i="3"/>
  <c r="AS23" i="3" s="1"/>
  <c r="AR22" i="3"/>
  <c r="AS22" i="3" s="1"/>
  <c r="AR21" i="3"/>
  <c r="AS21" i="3" s="1"/>
  <c r="AR20" i="3"/>
  <c r="AS20" i="3" s="1"/>
  <c r="AR19" i="3"/>
  <c r="AS19" i="3" s="1"/>
  <c r="AR18" i="3"/>
  <c r="AS18" i="3" s="1"/>
  <c r="AR17" i="3"/>
  <c r="AS17" i="3" s="1"/>
  <c r="AR16" i="3"/>
  <c r="AS16" i="3" s="1"/>
  <c r="AR15" i="3"/>
  <c r="AS15" i="3" s="1"/>
  <c r="AR14" i="3"/>
  <c r="AS14" i="3" s="1"/>
  <c r="AR13" i="3"/>
  <c r="AS13" i="3" s="1"/>
  <c r="AR12" i="3"/>
  <c r="AS12" i="3" s="1"/>
  <c r="AR11" i="3"/>
  <c r="AS11" i="3" s="1"/>
  <c r="AR10" i="3"/>
  <c r="AS10" i="3" s="1"/>
  <c r="AR9" i="3"/>
  <c r="AS9" i="3" s="1"/>
  <c r="AR8" i="3"/>
  <c r="AS8" i="3" s="1"/>
  <c r="AR7" i="3"/>
  <c r="AS7" i="3" s="1"/>
  <c r="AR6" i="3"/>
  <c r="AS6" i="3" s="1"/>
  <c r="AR5" i="3"/>
  <c r="AS5" i="3" s="1"/>
  <c r="AR50" i="3"/>
  <c r="AS50" i="3" s="1"/>
  <c r="AK48" i="3"/>
  <c r="AK45" i="3"/>
  <c r="AK44" i="3"/>
  <c r="AK38" i="3"/>
  <c r="AK37" i="3"/>
  <c r="AK36" i="3"/>
  <c r="AK35" i="3"/>
  <c r="AK34" i="3"/>
  <c r="AK31" i="3"/>
  <c r="AK30" i="3"/>
  <c r="AK28" i="3"/>
  <c r="AK25" i="3"/>
  <c r="AK24" i="3"/>
  <c r="AK18" i="3"/>
  <c r="AK17" i="3"/>
  <c r="AK16" i="3"/>
  <c r="AK15" i="3"/>
  <c r="AK14" i="3"/>
  <c r="AK11" i="3"/>
  <c r="AK10" i="3"/>
  <c r="AK9" i="3"/>
  <c r="AK8" i="3"/>
  <c r="AK7" i="3"/>
  <c r="AK5" i="3"/>
  <c r="AK50" i="3"/>
  <c r="AC49" i="3"/>
  <c r="AC48" i="3"/>
  <c r="AC40" i="3"/>
  <c r="AC39" i="3"/>
  <c r="AC36" i="3"/>
  <c r="AC35" i="3"/>
  <c r="AC29" i="3"/>
  <c r="AC28" i="3"/>
  <c r="AC20" i="3"/>
  <c r="AC19" i="3"/>
  <c r="AC11" i="3"/>
  <c r="AC9" i="3"/>
  <c r="AC8" i="3"/>
  <c r="AC5" i="3"/>
  <c r="AV33" i="3"/>
  <c r="AW33" i="3" s="1"/>
  <c r="AG50" i="3"/>
  <c r="Q49" i="3"/>
  <c r="Q48" i="3"/>
  <c r="Q47" i="3"/>
  <c r="Q46" i="3"/>
  <c r="Q45" i="3"/>
  <c r="Q43" i="3"/>
  <c r="Q31" i="3"/>
  <c r="Q30" i="3"/>
  <c r="Q29" i="3"/>
  <c r="Q27" i="3"/>
  <c r="Q26" i="3"/>
  <c r="Q25" i="3"/>
  <c r="Q24" i="3"/>
  <c r="Q23" i="3"/>
  <c r="Q19" i="3"/>
  <c r="Q18" i="3"/>
  <c r="Q9" i="3"/>
  <c r="Q8" i="3"/>
  <c r="Q7" i="3"/>
  <c r="Q6" i="3"/>
  <c r="Q50" i="3"/>
  <c r="Q5" i="3"/>
  <c r="L50" i="3"/>
  <c r="M50" i="3" s="1"/>
  <c r="I49" i="3"/>
  <c r="I48" i="3"/>
  <c r="I47" i="3"/>
  <c r="I46" i="3"/>
  <c r="I43" i="3"/>
  <c r="I27" i="3"/>
  <c r="I25" i="3"/>
  <c r="I24" i="3"/>
  <c r="I9" i="3"/>
  <c r="I8" i="3"/>
  <c r="I7" i="3"/>
  <c r="I6" i="3"/>
  <c r="AV49" i="3"/>
  <c r="AW49" i="3" s="1"/>
  <c r="AO49" i="3"/>
  <c r="AG49" i="3"/>
  <c r="M49" i="3"/>
  <c r="AV21" i="3"/>
  <c r="AV30" i="3"/>
  <c r="AV32" i="3"/>
  <c r="AV28" i="3"/>
  <c r="AV47" i="3"/>
  <c r="AV31" i="3"/>
  <c r="AV11" i="3"/>
  <c r="AV20" i="3"/>
  <c r="AV13" i="3"/>
  <c r="AV16" i="3"/>
  <c r="AV24" i="3"/>
  <c r="AV39" i="3"/>
  <c r="AV15" i="3"/>
  <c r="AV14" i="3"/>
  <c r="AV45" i="3"/>
  <c r="AV25" i="3"/>
  <c r="AV12" i="3"/>
  <c r="AV44" i="3"/>
  <c r="AV9" i="3"/>
  <c r="AV36" i="3"/>
  <c r="AV35" i="3"/>
  <c r="AV22" i="3"/>
  <c r="AV46" i="3"/>
  <c r="AV6" i="3"/>
  <c r="AV19" i="3"/>
  <c r="AV50" i="3"/>
  <c r="AV8" i="3"/>
  <c r="AV23" i="3"/>
  <c r="AV17" i="3"/>
  <c r="AV18" i="3"/>
  <c r="AV38" i="3"/>
  <c r="AV43" i="3"/>
  <c r="AV37" i="3"/>
  <c r="AV42" i="3"/>
  <c r="AV29" i="3"/>
  <c r="AV5" i="3"/>
  <c r="AV40" i="3"/>
  <c r="AV48" i="3"/>
  <c r="AV10" i="3"/>
  <c r="AV41" i="3"/>
  <c r="AV7" i="3"/>
  <c r="AV27" i="3"/>
  <c r="AV26" i="3"/>
  <c r="I15" i="3" l="1"/>
  <c r="Q38" i="3"/>
  <c r="I14" i="3"/>
  <c r="I33" i="3"/>
  <c r="I22" i="3"/>
  <c r="I40" i="3"/>
  <c r="I32" i="3"/>
  <c r="Q41" i="3"/>
  <c r="I39" i="3"/>
  <c r="I17" i="3"/>
  <c r="I16" i="3"/>
  <c r="I11" i="3"/>
  <c r="Y50" i="3"/>
  <c r="Y35" i="3"/>
  <c r="Y12" i="3"/>
  <c r="Y5" i="3"/>
  <c r="Y13" i="3"/>
  <c r="Y29" i="3"/>
  <c r="I35" i="3"/>
  <c r="Y20" i="3"/>
  <c r="Y36" i="3"/>
  <c r="Y44" i="3"/>
  <c r="Y6" i="3"/>
  <c r="Y14" i="3"/>
  <c r="Y22" i="3"/>
  <c r="Y30" i="3"/>
  <c r="Y38" i="3"/>
  <c r="Y46" i="3"/>
  <c r="Y19" i="3"/>
  <c r="I28" i="3"/>
  <c r="I44" i="3"/>
  <c r="U49" i="3"/>
  <c r="Y7" i="3"/>
  <c r="Y15" i="3"/>
  <c r="Y23" i="3"/>
  <c r="Y31" i="3"/>
  <c r="Y39" i="3"/>
  <c r="Y47" i="3"/>
  <c r="Y8" i="3"/>
  <c r="Y16" i="3"/>
  <c r="Y24" i="3"/>
  <c r="Y32" i="3"/>
  <c r="Y40" i="3"/>
  <c r="Y48" i="3"/>
  <c r="Y11" i="3"/>
  <c r="Y43" i="3"/>
  <c r="I20" i="3"/>
  <c r="Y37" i="3"/>
  <c r="Y28" i="3"/>
  <c r="Y9" i="3"/>
  <c r="Y17" i="3"/>
  <c r="Y25" i="3"/>
  <c r="Y33" i="3"/>
  <c r="Y41" i="3"/>
  <c r="Y49" i="3"/>
  <c r="BJ49" i="3" s="1"/>
  <c r="BK49" i="3" s="1"/>
  <c r="U50" i="3"/>
  <c r="Y27" i="3"/>
  <c r="I12" i="3"/>
  <c r="I36" i="3"/>
  <c r="Y21" i="3"/>
  <c r="Y45" i="3"/>
  <c r="Y10" i="3"/>
  <c r="Y18" i="3"/>
  <c r="Y26" i="3"/>
  <c r="Y34" i="3"/>
  <c r="Y42" i="3"/>
  <c r="I50" i="3"/>
  <c r="I13" i="3"/>
  <c r="I21" i="3"/>
  <c r="I29" i="3"/>
  <c r="I37" i="3"/>
  <c r="I45" i="3"/>
  <c r="I19" i="3"/>
  <c r="I10" i="3"/>
  <c r="I18" i="3"/>
  <c r="I26" i="3"/>
  <c r="I34" i="3"/>
  <c r="I42" i="3"/>
  <c r="Q12" i="3"/>
  <c r="Q20" i="3"/>
  <c r="Q28" i="3"/>
  <c r="Q36" i="3"/>
  <c r="Q44" i="3"/>
  <c r="E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W50" i="3"/>
  <c r="AO50" i="3"/>
  <c r="AW48" i="3"/>
  <c r="AO48" i="3"/>
  <c r="AG48" i="3"/>
  <c r="AW47" i="3"/>
  <c r="AO47" i="3"/>
  <c r="AG47" i="3"/>
  <c r="AW46" i="3"/>
  <c r="AO46" i="3"/>
  <c r="AG46" i="3"/>
  <c r="AW45" i="3"/>
  <c r="AO45" i="3"/>
  <c r="AG45" i="3"/>
  <c r="AW44" i="3"/>
  <c r="AO44" i="3"/>
  <c r="AG44" i="3"/>
  <c r="AW43" i="3"/>
  <c r="AO43" i="3"/>
  <c r="AG43" i="3"/>
  <c r="AW42" i="3"/>
  <c r="AO42" i="3"/>
  <c r="AG42" i="3"/>
  <c r="AW41" i="3"/>
  <c r="AO41" i="3"/>
  <c r="AG41" i="3"/>
  <c r="AW40" i="3"/>
  <c r="AO40" i="3"/>
  <c r="AG40" i="3"/>
  <c r="AW39" i="3"/>
  <c r="AO39" i="3"/>
  <c r="AG39" i="3"/>
  <c r="AW38" i="3"/>
  <c r="AO38" i="3"/>
  <c r="AG38" i="3"/>
  <c r="AW37" i="3"/>
  <c r="AO37" i="3"/>
  <c r="AG37" i="3"/>
  <c r="AW36" i="3"/>
  <c r="AO36" i="3"/>
  <c r="AG36" i="3"/>
  <c r="AW35" i="3"/>
  <c r="AO35" i="3"/>
  <c r="AG35" i="3"/>
  <c r="AO34" i="3"/>
  <c r="AG34" i="3"/>
  <c r="AO33" i="3"/>
  <c r="AG33" i="3"/>
  <c r="AW32" i="3"/>
  <c r="AO32" i="3"/>
  <c r="AG32" i="3"/>
  <c r="AW31" i="3"/>
  <c r="AO31" i="3"/>
  <c r="AG31" i="3"/>
  <c r="AW30" i="3"/>
  <c r="AO30" i="3"/>
  <c r="AG30" i="3"/>
  <c r="AW29" i="3"/>
  <c r="AO29" i="3"/>
  <c r="AG29" i="3"/>
  <c r="AW28" i="3"/>
  <c r="AO28" i="3"/>
  <c r="AG28" i="3"/>
  <c r="AW27" i="3"/>
  <c r="AO27" i="3"/>
  <c r="AG27" i="3"/>
  <c r="AW26" i="3"/>
  <c r="AO26" i="3"/>
  <c r="AG26" i="3"/>
  <c r="AW25" i="3"/>
  <c r="AO25" i="3"/>
  <c r="AG25" i="3"/>
  <c r="AW24" i="3"/>
  <c r="AO24" i="3"/>
  <c r="AG24" i="3"/>
  <c r="AW23" i="3"/>
  <c r="AO23" i="3"/>
  <c r="AG23" i="3"/>
  <c r="AW22" i="3"/>
  <c r="AO22" i="3"/>
  <c r="AG22" i="3"/>
  <c r="AW21" i="3"/>
  <c r="AO21" i="3"/>
  <c r="AG21" i="3"/>
  <c r="AW20" i="3"/>
  <c r="AO20" i="3"/>
  <c r="AG20" i="3"/>
  <c r="AW19" i="3"/>
  <c r="AO19" i="3"/>
  <c r="AG19" i="3"/>
  <c r="AW18" i="3"/>
  <c r="AO18" i="3"/>
  <c r="AG18" i="3"/>
  <c r="AW17" i="3"/>
  <c r="AO17" i="3"/>
  <c r="AG17" i="3"/>
  <c r="AW16" i="3"/>
  <c r="AO16" i="3"/>
  <c r="AG16" i="3"/>
  <c r="AW15" i="3"/>
  <c r="AO15" i="3"/>
  <c r="AG15" i="3"/>
  <c r="AW14" i="3"/>
  <c r="AO14" i="3"/>
  <c r="AG14" i="3"/>
  <c r="AW13" i="3"/>
  <c r="AO13" i="3"/>
  <c r="AG13" i="3"/>
  <c r="AW12" i="3"/>
  <c r="AG12" i="3"/>
  <c r="AW11" i="3"/>
  <c r="AO11" i="3"/>
  <c r="AG11" i="3"/>
  <c r="AW10" i="3"/>
  <c r="AO10" i="3"/>
  <c r="AG10" i="3"/>
  <c r="AW9" i="3"/>
  <c r="AO9" i="3"/>
  <c r="AG9" i="3"/>
  <c r="AW8" i="3"/>
  <c r="AO8" i="3"/>
  <c r="AG8" i="3"/>
  <c r="AW7" i="3"/>
  <c r="AO7" i="3"/>
  <c r="AG7" i="3"/>
  <c r="AW6" i="3"/>
  <c r="AO6" i="3"/>
  <c r="AG6" i="3"/>
  <c r="AW5" i="3"/>
  <c r="AO5" i="3"/>
  <c r="AG5" i="3"/>
  <c r="U5" i="3" l="1"/>
  <c r="BJ6" i="3"/>
  <c r="BK6" i="3" s="1"/>
  <c r="BG49" i="3"/>
  <c r="BH49" i="3" s="1"/>
  <c r="BK5" i="3"/>
  <c r="BJ30" i="3"/>
  <c r="BK30" i="3" s="1"/>
  <c r="BJ38" i="3"/>
  <c r="BK38" i="3" s="1"/>
  <c r="BJ46" i="3"/>
  <c r="BK46" i="3" s="1"/>
  <c r="BJ9" i="3"/>
  <c r="BK9" i="3" s="1"/>
  <c r="BJ11" i="3"/>
  <c r="BK11" i="3" s="1"/>
  <c r="BJ7" i="3"/>
  <c r="BK7" i="3" s="1"/>
  <c r="BJ47" i="3"/>
  <c r="BK47" i="3" s="1"/>
  <c r="BJ17" i="3"/>
  <c r="BK17" i="3" s="1"/>
  <c r="BJ23" i="3"/>
  <c r="BK23" i="3" s="1"/>
  <c r="BJ27" i="3"/>
  <c r="BK27" i="3" s="1"/>
  <c r="BJ14" i="3"/>
  <c r="BK14" i="3" s="1"/>
  <c r="BJ25" i="3"/>
  <c r="BK25" i="3" s="1"/>
  <c r="BJ15" i="3"/>
  <c r="BK15" i="3" s="1"/>
  <c r="BJ41" i="3"/>
  <c r="BK41" i="3" s="1"/>
  <c r="BJ43" i="3"/>
  <c r="BK43" i="3" s="1"/>
  <c r="BJ31" i="3"/>
  <c r="BK31" i="3" s="1"/>
  <c r="BJ22" i="3"/>
  <c r="BK22" i="3" s="1"/>
  <c r="BJ26" i="3"/>
  <c r="BK26" i="3" s="1"/>
  <c r="BJ13" i="3"/>
  <c r="BK13" i="3" s="1"/>
  <c r="BJ33" i="3"/>
  <c r="BK33" i="3" s="1"/>
  <c r="BJ39" i="3"/>
  <c r="BK39" i="3" s="1"/>
  <c r="BJ18" i="3"/>
  <c r="BK18" i="3" s="1"/>
  <c r="BJ50" i="3"/>
  <c r="BK50" i="3" s="1"/>
  <c r="BJ48" i="3"/>
  <c r="BK48" i="3" s="1"/>
  <c r="BJ10" i="3"/>
  <c r="BK10" i="3" s="1"/>
  <c r="BJ36" i="3"/>
  <c r="BK36" i="3" s="1"/>
  <c r="BJ19" i="3"/>
  <c r="BK19" i="3" s="1"/>
  <c r="BJ12" i="3"/>
  <c r="BK12" i="3" s="1"/>
  <c r="BJ32" i="3"/>
  <c r="BK32" i="3" s="1"/>
  <c r="BJ45" i="3"/>
  <c r="BK45" i="3" s="1"/>
  <c r="BJ24" i="3"/>
  <c r="BK24" i="3" s="1"/>
  <c r="BJ40" i="3"/>
  <c r="BK40" i="3" s="1"/>
  <c r="BJ37" i="3"/>
  <c r="BK37" i="3" s="1"/>
  <c r="BJ16" i="3"/>
  <c r="BK16" i="3" s="1"/>
  <c r="BJ42" i="3"/>
  <c r="BK42" i="3" s="1"/>
  <c r="BJ29" i="3"/>
  <c r="BK29" i="3" s="1"/>
  <c r="BJ20" i="3"/>
  <c r="BK20" i="3" s="1"/>
  <c r="BJ8" i="3"/>
  <c r="BK8" i="3" s="1"/>
  <c r="BJ44" i="3"/>
  <c r="BK44" i="3" s="1"/>
  <c r="BJ35" i="3"/>
  <c r="BK35" i="3" s="1"/>
  <c r="BJ34" i="3"/>
  <c r="BK34" i="3" s="1"/>
  <c r="BJ21" i="3"/>
  <c r="BK21" i="3" s="1"/>
  <c r="BJ28" i="3"/>
  <c r="BK28" i="3" s="1"/>
  <c r="U48" i="3"/>
  <c r="E48" i="3"/>
  <c r="U47" i="3"/>
  <c r="E47" i="3"/>
  <c r="U46" i="3"/>
  <c r="E46" i="3"/>
  <c r="U45" i="3"/>
  <c r="E45" i="3"/>
  <c r="U44" i="3"/>
  <c r="E44" i="3"/>
  <c r="U43" i="3"/>
  <c r="E43" i="3"/>
  <c r="U42" i="3"/>
  <c r="E42" i="3"/>
  <c r="U41" i="3"/>
  <c r="E41" i="3"/>
  <c r="U40" i="3"/>
  <c r="E40" i="3"/>
  <c r="U39" i="3"/>
  <c r="E39" i="3"/>
  <c r="U38" i="3"/>
  <c r="E38" i="3"/>
  <c r="U37" i="3"/>
  <c r="E37" i="3"/>
  <c r="U36" i="3"/>
  <c r="E36" i="3"/>
  <c r="U35" i="3"/>
  <c r="E35" i="3"/>
  <c r="U34" i="3"/>
  <c r="E34" i="3"/>
  <c r="U33" i="3"/>
  <c r="E33" i="3"/>
  <c r="U32" i="3"/>
  <c r="E32" i="3"/>
  <c r="U31" i="3"/>
  <c r="E31" i="3"/>
  <c r="U30" i="3"/>
  <c r="E30" i="3"/>
  <c r="U29" i="3"/>
  <c r="E29" i="3"/>
  <c r="U28" i="3"/>
  <c r="E28" i="3"/>
  <c r="U27" i="3"/>
  <c r="E27" i="3"/>
  <c r="BG27" i="3" s="1"/>
  <c r="U26" i="3"/>
  <c r="E26" i="3"/>
  <c r="U25" i="3"/>
  <c r="E25" i="3"/>
  <c r="U24" i="3"/>
  <c r="E24" i="3"/>
  <c r="U23" i="3"/>
  <c r="E23" i="3"/>
  <c r="BG23" i="3" s="1"/>
  <c r="U22" i="3"/>
  <c r="E22" i="3"/>
  <c r="U21" i="3"/>
  <c r="E21" i="3"/>
  <c r="U20" i="3"/>
  <c r="E20" i="3"/>
  <c r="U19" i="3"/>
  <c r="E19" i="3"/>
  <c r="U18" i="3"/>
  <c r="E18" i="3"/>
  <c r="U17" i="3"/>
  <c r="E17" i="3"/>
  <c r="U16" i="3"/>
  <c r="E16" i="3"/>
  <c r="U15" i="3"/>
  <c r="E15" i="3"/>
  <c r="BG15" i="3" s="1"/>
  <c r="U14" i="3"/>
  <c r="E14" i="3"/>
  <c r="U13" i="3"/>
  <c r="E13" i="3"/>
  <c r="U12" i="3"/>
  <c r="E12" i="3"/>
  <c r="BG12" i="3" s="1"/>
  <c r="U11" i="3"/>
  <c r="E11" i="3"/>
  <c r="U10" i="3"/>
  <c r="E10" i="3"/>
  <c r="U9" i="3"/>
  <c r="E9" i="3"/>
  <c r="U8" i="3"/>
  <c r="E8" i="3"/>
  <c r="BG8" i="3" s="1"/>
  <c r="U7" i="3"/>
  <c r="E7" i="3"/>
  <c r="BG7" i="3" s="1"/>
  <c r="U6" i="3"/>
  <c r="E6" i="3"/>
  <c r="BG11" i="3" l="1"/>
  <c r="BH11" i="3" s="1"/>
  <c r="BG6" i="3"/>
  <c r="BH6" i="3" s="1"/>
  <c r="BG16" i="3"/>
  <c r="BH16" i="3" s="1"/>
  <c r="BG19" i="3"/>
  <c r="BH19" i="3" s="1"/>
  <c r="BG10" i="3"/>
  <c r="BH10" i="3" s="1"/>
  <c r="BG14" i="3"/>
  <c r="BH14" i="3" s="1"/>
  <c r="BG18" i="3"/>
  <c r="BH18" i="3" s="1"/>
  <c r="BG22" i="3"/>
  <c r="BH22" i="3" s="1"/>
  <c r="BG26" i="3"/>
  <c r="BH26" i="3" s="1"/>
  <c r="BG30" i="3"/>
  <c r="BH30" i="3" s="1"/>
  <c r="BG34" i="3"/>
  <c r="BH34" i="3" s="1"/>
  <c r="BG38" i="3"/>
  <c r="BH38" i="3" s="1"/>
  <c r="BG20" i="3"/>
  <c r="BH20" i="3" s="1"/>
  <c r="BG24" i="3"/>
  <c r="BH24" i="3" s="1"/>
  <c r="BG28" i="3"/>
  <c r="BH28" i="3" s="1"/>
  <c r="BG32" i="3"/>
  <c r="BH32" i="3" s="1"/>
  <c r="BG36" i="3"/>
  <c r="BH36" i="3" s="1"/>
  <c r="BG31" i="3"/>
  <c r="BH31" i="3" s="1"/>
  <c r="BG35" i="3"/>
  <c r="BH35" i="3" s="1"/>
  <c r="BG39" i="3"/>
  <c r="BH39" i="3" s="1"/>
  <c r="BG43" i="3"/>
  <c r="BH43" i="3" s="1"/>
  <c r="BG47" i="3"/>
  <c r="BH47" i="3" s="1"/>
  <c r="BG40" i="3"/>
  <c r="BH40" i="3" s="1"/>
  <c r="BG44" i="3"/>
  <c r="BH44" i="3" s="1"/>
  <c r="BG48" i="3"/>
  <c r="BH48" i="3" s="1"/>
  <c r="BG42" i="3"/>
  <c r="BH42" i="3" s="1"/>
  <c r="BG46" i="3"/>
  <c r="BH46" i="3" s="1"/>
  <c r="BH5" i="3"/>
  <c r="BG9" i="3"/>
  <c r="BH9" i="3" s="1"/>
  <c r="BG13" i="3"/>
  <c r="BH13" i="3" s="1"/>
  <c r="BG17" i="3"/>
  <c r="BH17" i="3" s="1"/>
  <c r="BG21" i="3"/>
  <c r="BH21" i="3" s="1"/>
  <c r="BG25" i="3"/>
  <c r="BH25" i="3" s="1"/>
  <c r="BG29" i="3"/>
  <c r="BH29" i="3" s="1"/>
  <c r="BG33" i="3"/>
  <c r="BH33" i="3" s="1"/>
  <c r="BG37" i="3"/>
  <c r="BH37" i="3" s="1"/>
  <c r="BG41" i="3"/>
  <c r="BH41" i="3" s="1"/>
  <c r="BG45" i="3"/>
  <c r="BH45" i="3" s="1"/>
  <c r="BH8" i="3"/>
  <c r="BH12" i="3"/>
  <c r="BH7" i="3"/>
  <c r="BH15" i="3"/>
  <c r="BH27" i="3"/>
  <c r="BH23" i="3"/>
  <c r="E50" i="3"/>
  <c r="BG50" i="3" l="1"/>
  <c r="BH50" i="3" s="1"/>
</calcChain>
</file>

<file path=xl/sharedStrings.xml><?xml version="1.0" encoding="utf-8"?>
<sst xmlns="http://schemas.openxmlformats.org/spreadsheetml/2006/main" count="224" uniqueCount="135">
  <si>
    <t>M1a - # of people experiencing homelessness who are accessing services</t>
  </si>
  <si>
    <t>M1b - # of people experiencing unsheltered homelessness according to the unsheltered PIT count</t>
  </si>
  <si>
    <t>M3 - # of people exiting homelessness into permanent housing</t>
  </si>
  <si>
    <t>M4 - average length of time (days) that people experienced homelessness while accessing services</t>
  </si>
  <si>
    <t>M5 - % of people who return to homelessness within 6 months of exiting homelessness response system to permanent housing​</t>
  </si>
  <si>
    <t>At least 2 SPMs have been met</t>
  </si>
  <si>
    <t>What does it mean to demonstrate progress on each CA SPM?</t>
  </si>
  <si>
    <t>This measure should be evaluated in the context of changes in unsheltered homelessness. If the number of people served (M1a) declines by a lower rate than the number of people experiencing unsheltered homelessness in the CoC (M1b), or if the number of people served (M1a) increases by a greater rate than the number of people experiencing unsheltered homelessness in the CoC (M1b), it indicates that a higher percentage of people experiencing homelessness are being reached and supported.
For example, if unsheltered homelessness (M1b) decreases by 10% (from 500 to 450 individuals), it would still indicate progress if the number of people served (M1a) remains stable or declines by less than 10% (e.g., from 400 to 375 individuals served).</t>
  </si>
  <si>
    <r>
      <t xml:space="preserve">A </t>
    </r>
    <r>
      <rPr>
        <b/>
        <sz val="8"/>
        <rFont val="Arial"/>
        <family val="2"/>
      </rPr>
      <t>decrease</t>
    </r>
    <r>
      <rPr>
        <sz val="8"/>
        <rFont val="Arial"/>
        <family val="2"/>
      </rPr>
      <t xml:space="preserve"> in this measure indicates that fewer people in the region people are experiencing unsheltered homelessness (based on the unsheltered Point-in-Time count).</t>
    </r>
  </si>
  <si>
    <t>This measure should be evaluated in the context of changes in unsheltered homelessness. If the number of people served for the first time (M2) declines by a lower rate than the number of people experiencing unsheltered homelessness in the CoC (M1b), or if the number of people served for the first time (M2) increases by a greater rate than the number of people experiencing unsheltered homelessness in the CoC (M1b), it indicates that a higher percentage of people experiencing homelessness are connecting with services for the first time.
For example, if unsheltered homelessness (M1b) increases by 5% (from 100 to 105 individuals), it would still indicate progress if the number of people accessing services for the first time (M2) increases by more than 5% (e.g., from 110 to 150 individuals connecting with services for the first time).</t>
  </si>
  <si>
    <r>
      <t xml:space="preserve">An </t>
    </r>
    <r>
      <rPr>
        <b/>
        <sz val="8"/>
        <rFont val="Arial"/>
        <family val="2"/>
      </rPr>
      <t xml:space="preserve">increase in this measure </t>
    </r>
    <r>
      <rPr>
        <sz val="8"/>
        <rFont val="Arial"/>
        <family val="2"/>
      </rPr>
      <t>shows an increase in permanent housing outcomes (both inside and outside the homelessness response system) for people experiencing homelessness.</t>
    </r>
  </si>
  <si>
    <r>
      <t xml:space="preserve">A </t>
    </r>
    <r>
      <rPr>
        <b/>
        <sz val="8"/>
        <rFont val="Arial"/>
        <family val="2"/>
      </rPr>
      <t xml:space="preserve">decrease in this measure </t>
    </r>
    <r>
      <rPr>
        <sz val="8"/>
        <rFont val="Arial"/>
        <family val="2"/>
      </rPr>
      <t xml:space="preserve">indicates a decrease in the length of time of people experience homelessness while accessing services. </t>
    </r>
  </si>
  <si>
    <r>
      <t xml:space="preserve">A </t>
    </r>
    <r>
      <rPr>
        <b/>
        <sz val="8"/>
        <rFont val="Arial"/>
        <family val="2"/>
      </rPr>
      <t xml:space="preserve">decrease in this measure </t>
    </r>
    <r>
      <rPr>
        <sz val="8"/>
        <rFont val="Arial"/>
        <family val="2"/>
      </rPr>
      <t>indicates that people experiencing homelessness are being provided adequate services to maintain their permanent housing. </t>
    </r>
  </si>
  <si>
    <r>
      <t xml:space="preserve">An </t>
    </r>
    <r>
      <rPr>
        <b/>
        <sz val="8"/>
        <rFont val="Arial"/>
        <family val="2"/>
      </rPr>
      <t xml:space="preserve">increase in this measure </t>
    </r>
    <r>
      <rPr>
        <sz val="8"/>
        <rFont val="Arial"/>
        <family val="2"/>
      </rPr>
      <t>indicates the success of street outreach in connecting people to shelter, interim, or permanent housing solutions.  </t>
    </r>
  </si>
  <si>
    <t>If column AB is postive; that indicates progress.</t>
  </si>
  <si>
    <t>If progress is demonstrated in at least 2 SPMs and grantees have met the HHAP 4 remainder disbursement fiscal requirements, grantees are eligible for their remainder disbursement.</t>
  </si>
  <si>
    <t>M1a progress since HHAP 4 Baseline</t>
  </si>
  <si>
    <t>M1a progress since HHAP 5 Baseline</t>
  </si>
  <si>
    <t>M1b progress since HHAP 4 baseline</t>
  </si>
  <si>
    <t>M1b progress since HHAP 5 baseline</t>
  </si>
  <si>
    <t>CoC</t>
  </si>
  <si>
    <t>HHAP 4 Baseline
CY 22</t>
  </si>
  <si>
    <t>Oct 23 - Sept 24</t>
  </si>
  <si>
    <t xml:space="preserve">% Change CY22 to Oct 23 - Sept 24 </t>
  </si>
  <si>
    <t>Progress from HHAP 4 Baseline</t>
  </si>
  <si>
    <t>HHAP 5 Baseline
CY 23</t>
  </si>
  <si>
    <t xml:space="preserve">% Change CY23 to Oct 23 - Sept 24 </t>
  </si>
  <si>
    <t>Progress from HHAP 5 Baseline</t>
  </si>
  <si>
    <t>2022 Unsheltered PIT Count</t>
  </si>
  <si>
    <t>% Change 2022 to Unsheltered 2024 PIT</t>
  </si>
  <si>
    <t>2023 Unsheltered PIT Count</t>
  </si>
  <si>
    <t>% Change 2023 to Unsheltered 2024 PIT</t>
  </si>
  <si>
    <t>CY 22</t>
  </si>
  <si>
    <t>CA-500 San Jose/Santa Clara City &amp; County CoC</t>
  </si>
  <si>
    <t>CA-501 San Francisco CoC</t>
  </si>
  <si>
    <t>CA-502 Oakland, Berkeley/Alameda County CoC</t>
  </si>
  <si>
    <t>CA-503 Sacramento City &amp; County CoC</t>
  </si>
  <si>
    <t>CA-504 Santa Rosa, Petaluma/Sonoma County CoC</t>
  </si>
  <si>
    <t>CA-505 Richmond/Contra Costa County CoC</t>
  </si>
  <si>
    <t>CA-506 Salinas/Monterey, San Benito Counties CoC</t>
  </si>
  <si>
    <t>CA-507 Marin County CoC</t>
  </si>
  <si>
    <t>CA-508 Watsonville/Santa Cruz City &amp; County CoC</t>
  </si>
  <si>
    <t>CA-509 Mendocino County CoC</t>
  </si>
  <si>
    <t>CA-510 Turlock, Modesto/Stanislaus County CoC</t>
  </si>
  <si>
    <t>CA-511 Stockton/San Joaquin County CoC</t>
  </si>
  <si>
    <t>CA-512 Daly City/San Mateo County CoC</t>
  </si>
  <si>
    <t>CA-513 Visalia/Kings, Tulare Counties CoC</t>
  </si>
  <si>
    <t>CA-514 Fresno City &amp; County/Madera County CoC</t>
  </si>
  <si>
    <t>CA-515 Roseville, Rocklin/Placer County CoC</t>
  </si>
  <si>
    <t>CA-516 Redding/Shasta, Siskiyou, Lassen, Plumas, Del Norte, Modoc, Sierra Counties CoC</t>
  </si>
  <si>
    <t>CA-517 Napa City &amp; County CoC</t>
  </si>
  <si>
    <t>CA-518 Vallejo/Solano County CoC</t>
  </si>
  <si>
    <t>CA-519 Chico, Paradise/Butte County CoC</t>
  </si>
  <si>
    <t>CA-520 Merced City &amp; County CoC</t>
  </si>
  <si>
    <t>CA-521 Davis, Woodland/Yolo County CoC</t>
  </si>
  <si>
    <t>CA-522 Humboldt County CoC</t>
  </si>
  <si>
    <t>CA-523 Colusa, Glenn, Trinity Counties CoC</t>
  </si>
  <si>
    <t>CA-524 Yuba City &amp; County/Sutter County CoC</t>
  </si>
  <si>
    <t>CA-525 El Dorado County CoC</t>
  </si>
  <si>
    <t>CA-526 Amador, Calaveras, Mariposa, Tuolumne Counties CoC</t>
  </si>
  <si>
    <t>CA-527 Tehama County CoC</t>
  </si>
  <si>
    <t>CA-529 Lake County CoC</t>
  </si>
  <si>
    <t>CA-530 Alpine, Inyo, Mono Counties CoC</t>
  </si>
  <si>
    <t>No Returns To Homelessness</t>
  </si>
  <si>
    <t>Progress</t>
  </si>
  <si>
    <t>CA-531 Nevada County CoC</t>
  </si>
  <si>
    <t>CA-600 Los Angeles City &amp; County CoC</t>
  </si>
  <si>
    <t>CA-601 San Diego City &amp; County CoC</t>
  </si>
  <si>
    <t>CA-602 Santa Ana, Anaheim/Orange County CoC</t>
  </si>
  <si>
    <t>CA-603 Santa Maria/Santa Barbara County CoC</t>
  </si>
  <si>
    <t>CA-604 Bakersfield/Kern County CoC</t>
  </si>
  <si>
    <t>CA-606 Long Beach CoC</t>
  </si>
  <si>
    <t>CA-607 Pasadena CoC</t>
  </si>
  <si>
    <t>CA-608 Riverside City &amp; County CoC</t>
  </si>
  <si>
    <t>CA-609 San Bernardino City &amp; County CoC</t>
  </si>
  <si>
    <t>CA-611 Oxnard, San Buenaventura/Ventura County CoC</t>
  </si>
  <si>
    <t>CA-612 Glendale CoC</t>
  </si>
  <si>
    <t>CA-613 Imperial County CoC</t>
  </si>
  <si>
    <t>CA-614 San Luis Obispo County CoC</t>
  </si>
  <si>
    <t>California</t>
  </si>
  <si>
    <t>HHAP 4 Baseline</t>
  </si>
  <si>
    <t>SPM Data for Comparison Point</t>
  </si>
  <si>
    <t>Expected Release Month
(subject to change)</t>
  </si>
  <si>
    <t>October 2023-Sept 2024</t>
  </si>
  <si>
    <t>Available Now</t>
  </si>
  <si>
    <t>CY24 (January 2024-December 2024)</t>
  </si>
  <si>
    <t>July 2025</t>
  </si>
  <si>
    <t>April 2024-March 2025</t>
  </si>
  <si>
    <t>October 2025</t>
  </si>
  <si>
    <t>FY24-25 (July 2024-June 2025)</t>
  </si>
  <si>
    <t>January 2025</t>
  </si>
  <si>
    <t>October 2025-Sept 2026</t>
  </si>
  <si>
    <t>Spring 2026</t>
  </si>
  <si>
    <t>CY25 (January 2025-December 2025)</t>
  </si>
  <si>
    <t>Summer 2026</t>
  </si>
  <si>
    <t>April 2025-March 2026</t>
  </si>
  <si>
    <t>Fall 2026</t>
  </si>
  <si>
    <t>HHAP 5 Baseline</t>
  </si>
  <si>
    <t>CY 23</t>
  </si>
  <si>
    <t>HHAP 6 Baseline</t>
  </si>
  <si>
    <t>CY 24</t>
  </si>
  <si>
    <t>Los Angeles County</t>
  </si>
  <si>
    <t>Number of HHAP 5 SPMs Met</t>
  </si>
  <si>
    <t>Number of HHAP 4 SPMs Met</t>
  </si>
  <si>
    <t>If column D is greater than column L; that indicates progress</t>
  </si>
  <si>
    <t>If column H is greater than column P; that indicates progress</t>
  </si>
  <si>
    <t>If column L is negative; that indicates progress</t>
  </si>
  <si>
    <t>If column P is negative; that indicates progress</t>
  </si>
  <si>
    <t>M2 progress since HHAP 4 baseline</t>
  </si>
  <si>
    <t>M2 progress since HHAP 5 baseline</t>
  </si>
  <si>
    <t>HHAP 4 Baseline 
CY 22</t>
  </si>
  <si>
    <t>If column T is greater than column L; that indicates progress</t>
  </si>
  <si>
    <t>If column X is greater than column P; that indicates progress</t>
  </si>
  <si>
    <t>If column AJ is negative; that indicates progress.</t>
  </si>
  <si>
    <t>M3 progress since HHAP 5 baseline</t>
  </si>
  <si>
    <t>M3 progress since HHAP 4 baseline</t>
  </si>
  <si>
    <t>Count of green "Progress" Indicators</t>
  </si>
  <si>
    <t>If column AF is postive; that indicates progress.</t>
  </si>
  <si>
    <t>M4 progress since HHAP 4 baseline</t>
  </si>
  <si>
    <t>M4 progress since HHAP 5 baseline</t>
  </si>
  <si>
    <t>If column AN is negative; that indicates progress.</t>
  </si>
  <si>
    <t>If column AR is negative; that indicates progress.</t>
  </si>
  <si>
    <t>If column AV is negative; that indicates progress.</t>
  </si>
  <si>
    <t>If column AZ is postive; that indicates progress.</t>
  </si>
  <si>
    <t>If column BD is postive; that indicates progress.</t>
  </si>
  <si>
    <t>M6 progress since HHAP 5 baseline</t>
  </si>
  <si>
    <t>M6 progress since HHAP 4 baseline</t>
  </si>
  <si>
    <t>M5 progress since HHAP 4 baseline</t>
  </si>
  <si>
    <t>M5 progress since HHAP 5 baseline</t>
  </si>
  <si>
    <t>2024 Unsheltered PIT Count</t>
  </si>
  <si>
    <t>At least 3 SPMs have been met</t>
  </si>
  <si>
    <t>Source: HDIS release April 2025; CA Open Data Portal:  https://data.ca.gov/dataset/ca-system-performance-measures-statewide-and-by-coc</t>
  </si>
  <si>
    <t>M2 - # of people experiencing homelessness who are accessing services for the first time​ (in the past two years)</t>
  </si>
  <si>
    <t>M6 - # of people successfully placed (into shelter, interim, or permanent housing) from street outreach</t>
  </si>
  <si>
    <t>If the following three conditions are met, grantees are eligible for their remainder disbursement: 
1) Progress is demonstrated in at least 3 SPMs
2) Grantees have met the HHAP 5 remainder disbursement fiscal requirements
3) HCD has approved the grantee's update to the HHAP 5 Regionally Coordinated Homelessness Action Plan; will be partially informed by update provided by grantees in their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</si>
</sst>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25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DA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9" fontId="18" fillId="0" borderId="14" xfId="0" applyNumberFormat="1" applyFont="1" applyBorder="1" applyAlignment="1">
      <alignment horizontal="center"/>
    </xf>
    <xf numFmtId="9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2" fillId="0" borderId="1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8" fillId="0" borderId="13" xfId="0" applyFont="1" applyBorder="1"/>
    <xf numFmtId="0" fontId="16" fillId="39" borderId="21" xfId="0" applyFont="1" applyFill="1" applyBorder="1"/>
    <xf numFmtId="0" fontId="0" fillId="39" borderId="21" xfId="0" applyFill="1" applyBorder="1"/>
    <xf numFmtId="165" fontId="18" fillId="0" borderId="0" xfId="42" applyNumberFormat="1" applyFont="1" applyBorder="1" applyAlignment="1">
      <alignment horizontal="center"/>
    </xf>
    <xf numFmtId="0" fontId="24" fillId="0" borderId="13" xfId="0" applyFont="1" applyBorder="1" applyAlignment="1">
      <alignment vertical="center" wrapText="1"/>
    </xf>
    <xf numFmtId="0" fontId="19" fillId="0" borderId="15" xfId="0" applyFont="1" applyBorder="1"/>
    <xf numFmtId="165" fontId="19" fillId="0" borderId="16" xfId="42" applyNumberFormat="1" applyFont="1" applyBorder="1" applyAlignment="1">
      <alignment horizontal="center"/>
    </xf>
    <xf numFmtId="9" fontId="19" fillId="0" borderId="16" xfId="0" applyNumberFormat="1" applyFont="1" applyBorder="1" applyAlignment="1">
      <alignment horizontal="center"/>
    </xf>
    <xf numFmtId="9" fontId="19" fillId="0" borderId="17" xfId="0" applyNumberFormat="1" applyFont="1" applyBorder="1" applyAlignment="1">
      <alignment horizontal="center"/>
    </xf>
    <xf numFmtId="17" fontId="0" fillId="39" borderId="21" xfId="0" quotePrefix="1" applyNumberFormat="1" applyFill="1" applyBorder="1"/>
    <xf numFmtId="17" fontId="0" fillId="39" borderId="21" xfId="0" quotePrefix="1" applyNumberFormat="1" applyFill="1" applyBorder="1" applyAlignment="1">
      <alignment horizontal="left" vertical="center"/>
    </xf>
    <xf numFmtId="0" fontId="16" fillId="39" borderId="21" xfId="0" applyFont="1" applyFill="1" applyBorder="1" applyAlignment="1">
      <alignment horizontal="left" vertical="center" wrapText="1"/>
    </xf>
    <xf numFmtId="2" fontId="18" fillId="0" borderId="13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38" borderId="23" xfId="0" applyFont="1" applyFill="1" applyBorder="1" applyAlignment="1">
      <alignment horizontal="center"/>
    </xf>
    <xf numFmtId="0" fontId="27" fillId="0" borderId="0" xfId="0" applyFont="1"/>
    <xf numFmtId="165" fontId="25" fillId="0" borderId="15" xfId="42" applyNumberFormat="1" applyFont="1" applyBorder="1" applyAlignment="1">
      <alignment horizontal="center"/>
    </xf>
    <xf numFmtId="165" fontId="25" fillId="0" borderId="16" xfId="42" applyNumberFormat="1" applyFont="1" applyBorder="1" applyAlignment="1">
      <alignment horizontal="center"/>
    </xf>
    <xf numFmtId="9" fontId="25" fillId="0" borderId="16" xfId="0" applyNumberFormat="1" applyFont="1" applyBorder="1" applyAlignment="1">
      <alignment horizontal="center"/>
    </xf>
    <xf numFmtId="9" fontId="28" fillId="0" borderId="0" xfId="0" applyNumberFormat="1" applyFont="1" applyAlignment="1">
      <alignment horizontal="center"/>
    </xf>
    <xf numFmtId="165" fontId="28" fillId="0" borderId="13" xfId="42" applyNumberFormat="1" applyFont="1" applyBorder="1" applyAlignment="1">
      <alignment horizontal="center"/>
    </xf>
    <xf numFmtId="165" fontId="28" fillId="0" borderId="0" xfId="42" applyNumberFormat="1" applyFont="1" applyBorder="1" applyAlignment="1">
      <alignment horizontal="center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 readingOrder="1"/>
    </xf>
    <xf numFmtId="0" fontId="20" fillId="0" borderId="11" xfId="0" applyFont="1" applyBorder="1" applyAlignment="1">
      <alignment horizontal="left" vertical="center" wrapText="1" readingOrder="1"/>
    </xf>
    <xf numFmtId="0" fontId="20" fillId="0" borderId="12" xfId="0" applyFont="1" applyBorder="1" applyAlignment="1">
      <alignment vertical="center" wrapText="1" readingOrder="1"/>
    </xf>
    <xf numFmtId="0" fontId="20" fillId="0" borderId="11" xfId="0" applyFont="1" applyBorder="1" applyAlignment="1">
      <alignment vertical="center" wrapText="1" readingOrder="1"/>
    </xf>
    <xf numFmtId="164" fontId="28" fillId="0" borderId="0" xfId="0" applyNumberFormat="1" applyFont="1" applyAlignment="1">
      <alignment horizont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10" fontId="28" fillId="0" borderId="0" xfId="0" applyNumberFormat="1" applyFont="1" applyAlignment="1">
      <alignment horizontal="center"/>
    </xf>
    <xf numFmtId="0" fontId="25" fillId="0" borderId="15" xfId="0" applyFont="1" applyBorder="1" applyAlignment="1">
      <alignment horizontal="right"/>
    </xf>
    <xf numFmtId="0" fontId="25" fillId="0" borderId="16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0" xfId="0" applyFont="1" applyAlignment="1">
      <alignment horizontal="right"/>
    </xf>
    <xf numFmtId="165" fontId="25" fillId="0" borderId="16" xfId="42" applyNumberFormat="1" applyFont="1" applyBorder="1" applyAlignment="1">
      <alignment horizontal="right"/>
    </xf>
    <xf numFmtId="165" fontId="28" fillId="0" borderId="13" xfId="42" applyNumberFormat="1" applyFont="1" applyBorder="1" applyAlignment="1">
      <alignment horizontal="right"/>
    </xf>
    <xf numFmtId="165" fontId="28" fillId="0" borderId="0" xfId="42" applyNumberFormat="1" applyFont="1" applyBorder="1" applyAlignment="1">
      <alignment horizontal="right"/>
    </xf>
    <xf numFmtId="0" fontId="25" fillId="42" borderId="10" xfId="0" applyFont="1" applyFill="1" applyBorder="1" applyAlignment="1">
      <alignment horizontal="center" vertical="center" wrapText="1"/>
    </xf>
    <xf numFmtId="0" fontId="25" fillId="42" borderId="22" xfId="0" applyFont="1" applyFill="1" applyBorder="1" applyAlignment="1">
      <alignment horizontal="center" vertical="center" wrapText="1"/>
    </xf>
    <xf numFmtId="165" fontId="25" fillId="0" borderId="15" xfId="42" applyNumberFormat="1" applyFont="1" applyFill="1" applyBorder="1" applyAlignment="1">
      <alignment horizontal="center"/>
    </xf>
    <xf numFmtId="165" fontId="25" fillId="0" borderId="16" xfId="42" applyNumberFormat="1" applyFont="1" applyFill="1" applyBorder="1" applyAlignment="1">
      <alignment horizontal="center"/>
    </xf>
    <xf numFmtId="165" fontId="28" fillId="0" borderId="0" xfId="42" applyNumberFormat="1" applyFont="1" applyFill="1" applyBorder="1" applyAlignment="1">
      <alignment horizontal="center"/>
    </xf>
    <xf numFmtId="164" fontId="28" fillId="0" borderId="13" xfId="0" applyNumberFormat="1" applyFont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center" wrapText="1"/>
    </xf>
    <xf numFmtId="164" fontId="25" fillId="0" borderId="15" xfId="0" applyNumberFormat="1" applyFont="1" applyBorder="1" applyAlignment="1">
      <alignment horizontal="right"/>
    </xf>
    <xf numFmtId="164" fontId="25" fillId="0" borderId="16" xfId="0" applyNumberFormat="1" applyFont="1" applyBorder="1" applyAlignment="1">
      <alignment horizontal="right"/>
    </xf>
    <xf numFmtId="164" fontId="25" fillId="0" borderId="16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0" fontId="30" fillId="41" borderId="25" xfId="0" applyFont="1" applyFill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10" fontId="25" fillId="0" borderId="16" xfId="0" applyNumberFormat="1" applyFont="1" applyBorder="1" applyAlignment="1">
      <alignment horizontal="center"/>
    </xf>
    <xf numFmtId="0" fontId="16" fillId="0" borderId="16" xfId="0" applyFont="1" applyFill="1" applyBorder="1"/>
    <xf numFmtId="2" fontId="19" fillId="41" borderId="15" xfId="0" applyNumberFormat="1" applyFont="1" applyFill="1" applyBorder="1" applyAlignment="1">
      <alignment horizontal="center"/>
    </xf>
    <xf numFmtId="0" fontId="16" fillId="0" borderId="0" xfId="0" applyFont="1" applyBorder="1"/>
    <xf numFmtId="0" fontId="16" fillId="0" borderId="26" xfId="0" applyFont="1" applyBorder="1"/>
    <xf numFmtId="0" fontId="18" fillId="0" borderId="13" xfId="0" applyFont="1" applyFill="1" applyBorder="1"/>
    <xf numFmtId="165" fontId="28" fillId="0" borderId="13" xfId="42" applyNumberFormat="1" applyFont="1" applyFill="1" applyBorder="1" applyAlignment="1">
      <alignment horizontal="right"/>
    </xf>
    <xf numFmtId="165" fontId="28" fillId="0" borderId="0" xfId="42" applyNumberFormat="1" applyFont="1" applyFill="1" applyBorder="1" applyAlignment="1">
      <alignment horizontal="right"/>
    </xf>
    <xf numFmtId="10" fontId="28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65" fontId="28" fillId="0" borderId="13" xfId="42" applyNumberFormat="1" applyFont="1" applyFill="1" applyBorder="1" applyAlignment="1">
      <alignment horizontal="center"/>
    </xf>
    <xf numFmtId="9" fontId="28" fillId="0" borderId="0" xfId="0" applyNumberFormat="1" applyFont="1" applyFill="1" applyAlignment="1">
      <alignment horizontal="center"/>
    </xf>
    <xf numFmtId="9" fontId="18" fillId="0" borderId="14" xfId="0" applyNumberFormat="1" applyFont="1" applyFill="1" applyBorder="1" applyAlignment="1">
      <alignment horizontal="center"/>
    </xf>
    <xf numFmtId="9" fontId="18" fillId="0" borderId="0" xfId="0" applyNumberFormat="1" applyFont="1" applyFill="1" applyAlignment="1">
      <alignment horizontal="center"/>
    </xf>
    <xf numFmtId="165" fontId="18" fillId="0" borderId="0" xfId="42" applyNumberFormat="1" applyFont="1" applyFill="1" applyBorder="1" applyAlignment="1">
      <alignment horizontal="center"/>
    </xf>
    <xf numFmtId="164" fontId="18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8" fillId="0" borderId="13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164" fontId="28" fillId="0" borderId="13" xfId="0" applyNumberFormat="1" applyFont="1" applyFill="1" applyBorder="1" applyAlignment="1">
      <alignment horizontal="right"/>
    </xf>
    <xf numFmtId="164" fontId="28" fillId="0" borderId="0" xfId="0" applyNumberFormat="1" applyFont="1" applyFill="1" applyAlignment="1">
      <alignment horizontal="right"/>
    </xf>
    <xf numFmtId="2" fontId="18" fillId="0" borderId="24" xfId="0" applyNumberFormat="1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 wrapText="1" readingOrder="1"/>
    </xf>
    <xf numFmtId="0" fontId="31" fillId="0" borderId="2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 readingOrder="1"/>
    </xf>
    <xf numFmtId="0" fontId="20" fillId="0" borderId="11" xfId="0" applyFont="1" applyBorder="1" applyAlignment="1">
      <alignment horizontal="center" vertical="center" wrapText="1" readingOrder="1"/>
    </xf>
    <xf numFmtId="0" fontId="20" fillId="0" borderId="10" xfId="0" applyFont="1" applyFill="1" applyBorder="1" applyAlignment="1">
      <alignment horizontal="center" vertical="center" wrapText="1" readingOrder="1"/>
    </xf>
    <xf numFmtId="0" fontId="20" fillId="0" borderId="11" xfId="0" applyFont="1" applyFill="1" applyBorder="1" applyAlignment="1">
      <alignment horizontal="center" vertical="center" wrapText="1" readingOrder="1"/>
    </xf>
    <xf numFmtId="0" fontId="19" fillId="35" borderId="10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 readingOrder="1"/>
    </xf>
    <xf numFmtId="0" fontId="20" fillId="0" borderId="19" xfId="0" applyFont="1" applyBorder="1" applyAlignment="1">
      <alignment horizontal="left" vertical="center" wrapText="1" readingOrder="1"/>
    </xf>
    <xf numFmtId="0" fontId="20" fillId="0" borderId="18" xfId="0" applyFont="1" applyBorder="1" applyAlignment="1">
      <alignment horizontal="left" vertical="center" wrapText="1" readingOrder="1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 readingOrder="1"/>
    </xf>
    <xf numFmtId="0" fontId="20" fillId="0" borderId="0" xfId="0" applyFont="1" applyBorder="1" applyAlignment="1">
      <alignment horizontal="left" vertical="center" wrapText="1" readingOrder="1"/>
    </xf>
    <xf numFmtId="0" fontId="20" fillId="0" borderId="14" xfId="0" applyFont="1" applyBorder="1" applyAlignment="1">
      <alignment horizontal="left" vertical="center" wrapText="1" readingOrder="1"/>
    </xf>
    <xf numFmtId="0" fontId="19" fillId="38" borderId="10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 wrapText="1"/>
    </xf>
    <xf numFmtId="0" fontId="19" fillId="38" borderId="12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40" borderId="10" xfId="0" applyFont="1" applyFill="1" applyBorder="1" applyAlignment="1">
      <alignment horizontal="center" vertical="center" wrapText="1"/>
    </xf>
    <xf numFmtId="0" fontId="19" fillId="40" borderId="11" xfId="0" applyFont="1" applyFill="1" applyBorder="1" applyAlignment="1">
      <alignment horizontal="center" vertical="center" wrapText="1"/>
    </xf>
    <xf numFmtId="0" fontId="19" fillId="40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 readingOrder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7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BEB2-4B69-4237-BC18-F580A703C593}">
  <dimension ref="A1:BK50"/>
  <sheetViews>
    <sheetView tabSelected="1" zoomScale="86" zoomScaleNormal="100" workbookViewId="0">
      <pane xSplit="1" ySplit="4" topLeftCell="AV5" activePane="bottomRight" state="frozen"/>
      <selection pane="topRight" activeCell="B1" sqref="B1"/>
      <selection pane="bottomLeft" activeCell="A5" sqref="A5"/>
      <selection pane="bottomRight" activeCell="AX2" sqref="AX2:BE2"/>
    </sheetView>
  </sheetViews>
  <sheetFormatPr defaultColWidth="9.28515625" defaultRowHeight="14.25" x14ac:dyDescent="0.2"/>
  <cols>
    <col min="1" max="1" width="64.5703125" style="1" customWidth="1"/>
    <col min="2" max="4" width="15.28515625" style="1" customWidth="1"/>
    <col min="5" max="5" width="14.42578125" style="1" customWidth="1"/>
    <col min="6" max="8" width="15.28515625" style="1" customWidth="1"/>
    <col min="9" max="9" width="14.42578125" style="1" customWidth="1"/>
    <col min="10" max="12" width="15.28515625" style="24" customWidth="1"/>
    <col min="13" max="13" width="14.42578125" style="1" customWidth="1"/>
    <col min="14" max="14" width="15.28515625" style="1" customWidth="1"/>
    <col min="15" max="15" width="15.28515625" style="24" customWidth="1"/>
    <col min="16" max="16" width="15.28515625" style="1" customWidth="1"/>
    <col min="17" max="17" width="14.42578125" style="1" customWidth="1"/>
    <col min="18" max="20" width="15.28515625" style="1" customWidth="1"/>
    <col min="21" max="21" width="14.42578125" style="1" customWidth="1"/>
    <col min="22" max="24" width="15.28515625" style="1" customWidth="1"/>
    <col min="25" max="29" width="14.42578125" style="1" customWidth="1"/>
    <col min="30" max="32" width="15.28515625" style="1" customWidth="1"/>
    <col min="33" max="37" width="14.42578125" style="1" customWidth="1"/>
    <col min="38" max="40" width="15.28515625" style="1" customWidth="1"/>
    <col min="41" max="45" width="14.42578125" style="1" customWidth="1"/>
    <col min="46" max="48" width="15.28515625" style="1" customWidth="1"/>
    <col min="49" max="53" width="14.42578125" style="1" customWidth="1"/>
    <col min="54" max="56" width="15.28515625" style="1" customWidth="1"/>
    <col min="57" max="57" width="14.42578125" style="1" customWidth="1"/>
    <col min="58" max="58" width="9.28515625" style="1"/>
    <col min="59" max="59" width="20.7109375" style="1" customWidth="1"/>
    <col min="60" max="60" width="23" style="1" customWidth="1"/>
    <col min="61" max="61" width="3.5703125" style="1" customWidth="1"/>
    <col min="62" max="62" width="20.7109375" style="1" customWidth="1"/>
    <col min="63" max="63" width="23" style="1" customWidth="1"/>
    <col min="64" max="16384" width="9.28515625" style="1"/>
  </cols>
  <sheetData>
    <row r="1" spans="1:63" ht="59.25" customHeight="1" x14ac:dyDescent="0.2">
      <c r="A1" s="7" t="s">
        <v>131</v>
      </c>
      <c r="B1" s="111" t="s">
        <v>0</v>
      </c>
      <c r="C1" s="112"/>
      <c r="D1" s="112"/>
      <c r="E1" s="112"/>
      <c r="F1" s="112"/>
      <c r="G1" s="112"/>
      <c r="H1" s="112"/>
      <c r="I1" s="113"/>
      <c r="J1" s="114" t="s">
        <v>1</v>
      </c>
      <c r="K1" s="114"/>
      <c r="L1" s="114"/>
      <c r="M1" s="114"/>
      <c r="N1" s="114"/>
      <c r="O1" s="114"/>
      <c r="P1" s="114"/>
      <c r="Q1" s="115"/>
      <c r="R1" s="116" t="s">
        <v>132</v>
      </c>
      <c r="S1" s="117"/>
      <c r="T1" s="117"/>
      <c r="U1" s="117"/>
      <c r="V1" s="117"/>
      <c r="W1" s="117"/>
      <c r="X1" s="117"/>
      <c r="Y1" s="118"/>
      <c r="Z1" s="94" t="s">
        <v>2</v>
      </c>
      <c r="AA1" s="95"/>
      <c r="AB1" s="95"/>
      <c r="AC1" s="95"/>
      <c r="AD1" s="95"/>
      <c r="AE1" s="95"/>
      <c r="AF1" s="95"/>
      <c r="AG1" s="96"/>
      <c r="AH1" s="100" t="s">
        <v>3</v>
      </c>
      <c r="AI1" s="101"/>
      <c r="AJ1" s="101"/>
      <c r="AK1" s="101"/>
      <c r="AL1" s="101"/>
      <c r="AM1" s="101"/>
      <c r="AN1" s="101"/>
      <c r="AO1" s="101"/>
      <c r="AP1" s="102" t="s">
        <v>4</v>
      </c>
      <c r="AQ1" s="103"/>
      <c r="AR1" s="103"/>
      <c r="AS1" s="103"/>
      <c r="AT1" s="103"/>
      <c r="AU1" s="103"/>
      <c r="AV1" s="103"/>
      <c r="AW1" s="104"/>
      <c r="AX1" s="105" t="s">
        <v>133</v>
      </c>
      <c r="AY1" s="105"/>
      <c r="AZ1" s="105"/>
      <c r="BA1" s="105"/>
      <c r="BB1" s="105"/>
      <c r="BC1" s="105"/>
      <c r="BD1" s="105"/>
      <c r="BE1" s="106"/>
      <c r="BG1" s="49" t="s">
        <v>103</v>
      </c>
      <c r="BH1" s="50" t="s">
        <v>5</v>
      </c>
      <c r="BJ1" s="49" t="s">
        <v>102</v>
      </c>
      <c r="BK1" s="50" t="s">
        <v>130</v>
      </c>
    </row>
    <row r="2" spans="1:63" s="3" customFormat="1" ht="89.25" customHeight="1" thickBot="1" x14ac:dyDescent="0.25">
      <c r="A2" s="13" t="s">
        <v>6</v>
      </c>
      <c r="B2" s="108" t="s">
        <v>7</v>
      </c>
      <c r="C2" s="109"/>
      <c r="D2" s="109"/>
      <c r="E2" s="109"/>
      <c r="F2" s="109"/>
      <c r="G2" s="109"/>
      <c r="H2" s="109"/>
      <c r="I2" s="110"/>
      <c r="J2" s="119" t="s">
        <v>8</v>
      </c>
      <c r="K2" s="119"/>
      <c r="L2" s="119"/>
      <c r="M2" s="119"/>
      <c r="N2" s="119"/>
      <c r="O2" s="119"/>
      <c r="P2" s="119"/>
      <c r="Q2" s="110"/>
      <c r="R2" s="97" t="s">
        <v>9</v>
      </c>
      <c r="S2" s="98"/>
      <c r="T2" s="98"/>
      <c r="U2" s="98"/>
      <c r="V2" s="98"/>
      <c r="W2" s="98"/>
      <c r="X2" s="98"/>
      <c r="Y2" s="99"/>
      <c r="Z2" s="97" t="s">
        <v>10</v>
      </c>
      <c r="AA2" s="98"/>
      <c r="AB2" s="98"/>
      <c r="AC2" s="98"/>
      <c r="AD2" s="98"/>
      <c r="AE2" s="98"/>
      <c r="AF2" s="98"/>
      <c r="AG2" s="99"/>
      <c r="AH2" s="97" t="s">
        <v>11</v>
      </c>
      <c r="AI2" s="98"/>
      <c r="AJ2" s="98"/>
      <c r="AK2" s="98"/>
      <c r="AL2" s="98"/>
      <c r="AM2" s="98"/>
      <c r="AN2" s="98"/>
      <c r="AO2" s="99"/>
      <c r="AP2" s="97" t="s">
        <v>12</v>
      </c>
      <c r="AQ2" s="98"/>
      <c r="AR2" s="98"/>
      <c r="AS2" s="98"/>
      <c r="AT2" s="98"/>
      <c r="AU2" s="98"/>
      <c r="AV2" s="98"/>
      <c r="AW2" s="99"/>
      <c r="AX2" s="97" t="s">
        <v>13</v>
      </c>
      <c r="AY2" s="98"/>
      <c r="AZ2" s="98"/>
      <c r="BA2" s="98"/>
      <c r="BB2" s="98"/>
      <c r="BC2" s="98"/>
      <c r="BD2" s="98"/>
      <c r="BE2" s="99"/>
      <c r="BG2" s="88" t="s">
        <v>116</v>
      </c>
      <c r="BH2" s="107" t="s">
        <v>15</v>
      </c>
      <c r="BJ2" s="88" t="s">
        <v>116</v>
      </c>
      <c r="BK2" s="89" t="s">
        <v>134</v>
      </c>
    </row>
    <row r="3" spans="1:63" s="3" customFormat="1" ht="51" customHeight="1" x14ac:dyDescent="0.2">
      <c r="A3" s="13"/>
      <c r="B3" s="90" t="s">
        <v>16</v>
      </c>
      <c r="C3" s="91"/>
      <c r="D3" s="91"/>
      <c r="E3" s="34" t="s">
        <v>104</v>
      </c>
      <c r="F3" s="90" t="s">
        <v>17</v>
      </c>
      <c r="G3" s="91"/>
      <c r="H3" s="91"/>
      <c r="I3" s="34" t="s">
        <v>105</v>
      </c>
      <c r="J3" s="91" t="s">
        <v>18</v>
      </c>
      <c r="K3" s="91"/>
      <c r="L3" s="91"/>
      <c r="M3" s="34" t="s">
        <v>106</v>
      </c>
      <c r="N3" s="91" t="s">
        <v>19</v>
      </c>
      <c r="O3" s="91"/>
      <c r="P3" s="91"/>
      <c r="Q3" s="35" t="s">
        <v>107</v>
      </c>
      <c r="R3" s="90" t="s">
        <v>108</v>
      </c>
      <c r="S3" s="91"/>
      <c r="T3" s="91"/>
      <c r="U3" s="34" t="s">
        <v>111</v>
      </c>
      <c r="V3" s="92" t="s">
        <v>109</v>
      </c>
      <c r="W3" s="93"/>
      <c r="X3" s="93"/>
      <c r="Y3" s="35" t="s">
        <v>112</v>
      </c>
      <c r="Z3" s="90" t="s">
        <v>115</v>
      </c>
      <c r="AA3" s="91"/>
      <c r="AB3" s="91"/>
      <c r="AC3" s="36" t="s">
        <v>14</v>
      </c>
      <c r="AD3" s="92" t="s">
        <v>114</v>
      </c>
      <c r="AE3" s="93"/>
      <c r="AF3" s="93"/>
      <c r="AG3" s="36" t="s">
        <v>117</v>
      </c>
      <c r="AH3" s="90" t="s">
        <v>118</v>
      </c>
      <c r="AI3" s="91"/>
      <c r="AJ3" s="91"/>
      <c r="AK3" s="37" t="s">
        <v>113</v>
      </c>
      <c r="AL3" s="92" t="s">
        <v>119</v>
      </c>
      <c r="AM3" s="93"/>
      <c r="AN3" s="93"/>
      <c r="AO3" s="37" t="s">
        <v>120</v>
      </c>
      <c r="AP3" s="90" t="s">
        <v>127</v>
      </c>
      <c r="AQ3" s="91"/>
      <c r="AR3" s="91"/>
      <c r="AS3" s="37" t="s">
        <v>121</v>
      </c>
      <c r="AT3" s="92" t="s">
        <v>128</v>
      </c>
      <c r="AU3" s="93"/>
      <c r="AV3" s="93"/>
      <c r="AW3" s="37" t="s">
        <v>122</v>
      </c>
      <c r="AX3" s="90" t="s">
        <v>126</v>
      </c>
      <c r="AY3" s="91"/>
      <c r="AZ3" s="91"/>
      <c r="BA3" s="36" t="s">
        <v>123</v>
      </c>
      <c r="BB3" s="92" t="s">
        <v>125</v>
      </c>
      <c r="BC3" s="93"/>
      <c r="BD3" s="93"/>
      <c r="BE3" s="36" t="s">
        <v>124</v>
      </c>
      <c r="BG3" s="88"/>
      <c r="BH3" s="107"/>
      <c r="BJ3" s="88"/>
      <c r="BK3" s="89"/>
    </row>
    <row r="4" spans="1:63" s="2" customFormat="1" ht="60.75" customHeight="1" thickBot="1" x14ac:dyDescent="0.3">
      <c r="A4" s="8" t="s">
        <v>20</v>
      </c>
      <c r="B4" s="39" t="s">
        <v>21</v>
      </c>
      <c r="C4" s="32" t="s">
        <v>22</v>
      </c>
      <c r="D4" s="40" t="s">
        <v>23</v>
      </c>
      <c r="E4" s="33" t="s">
        <v>24</v>
      </c>
      <c r="F4" s="31" t="s">
        <v>25</v>
      </c>
      <c r="G4" s="32" t="s">
        <v>22</v>
      </c>
      <c r="H4" s="32" t="s">
        <v>26</v>
      </c>
      <c r="I4" s="33" t="s">
        <v>27</v>
      </c>
      <c r="J4" s="40" t="s">
        <v>28</v>
      </c>
      <c r="K4" s="40" t="s">
        <v>129</v>
      </c>
      <c r="L4" s="40" t="s">
        <v>29</v>
      </c>
      <c r="M4" s="33" t="s">
        <v>24</v>
      </c>
      <c r="N4" s="32" t="s">
        <v>30</v>
      </c>
      <c r="O4" s="32" t="s">
        <v>129</v>
      </c>
      <c r="P4" s="32" t="s">
        <v>31</v>
      </c>
      <c r="Q4" s="33" t="s">
        <v>27</v>
      </c>
      <c r="R4" s="31" t="s">
        <v>110</v>
      </c>
      <c r="S4" s="32" t="s">
        <v>22</v>
      </c>
      <c r="T4" s="32" t="s">
        <v>26</v>
      </c>
      <c r="U4" s="33" t="s">
        <v>24</v>
      </c>
      <c r="V4" s="39" t="s">
        <v>25</v>
      </c>
      <c r="W4" s="40" t="s">
        <v>22</v>
      </c>
      <c r="X4" s="40" t="s">
        <v>26</v>
      </c>
      <c r="Y4" s="32" t="s">
        <v>27</v>
      </c>
      <c r="Z4" s="31" t="s">
        <v>110</v>
      </c>
      <c r="AA4" s="32" t="s">
        <v>22</v>
      </c>
      <c r="AB4" s="32" t="s">
        <v>23</v>
      </c>
      <c r="AC4" s="33" t="s">
        <v>24</v>
      </c>
      <c r="AD4" s="39" t="s">
        <v>25</v>
      </c>
      <c r="AE4" s="40" t="s">
        <v>22</v>
      </c>
      <c r="AF4" s="40" t="s">
        <v>26</v>
      </c>
      <c r="AG4" s="33" t="s">
        <v>27</v>
      </c>
      <c r="AH4" s="31" t="s">
        <v>110</v>
      </c>
      <c r="AI4" s="32" t="s">
        <v>22</v>
      </c>
      <c r="AJ4" s="32" t="s">
        <v>23</v>
      </c>
      <c r="AK4" s="33" t="s">
        <v>24</v>
      </c>
      <c r="AL4" s="39" t="s">
        <v>25</v>
      </c>
      <c r="AM4" s="40" t="s">
        <v>22</v>
      </c>
      <c r="AN4" s="40" t="s">
        <v>26</v>
      </c>
      <c r="AO4" s="33" t="s">
        <v>27</v>
      </c>
      <c r="AP4" s="31" t="s">
        <v>110</v>
      </c>
      <c r="AQ4" s="32" t="s">
        <v>22</v>
      </c>
      <c r="AR4" s="32" t="s">
        <v>23</v>
      </c>
      <c r="AS4" s="33" t="s">
        <v>24</v>
      </c>
      <c r="AT4" s="39" t="s">
        <v>25</v>
      </c>
      <c r="AU4" s="40" t="s">
        <v>22</v>
      </c>
      <c r="AV4" s="40" t="s">
        <v>26</v>
      </c>
      <c r="AW4" s="33" t="s">
        <v>27</v>
      </c>
      <c r="AX4" s="31" t="s">
        <v>110</v>
      </c>
      <c r="AY4" s="32" t="s">
        <v>22</v>
      </c>
      <c r="AZ4" s="32" t="s">
        <v>23</v>
      </c>
      <c r="BA4" s="33" t="s">
        <v>24</v>
      </c>
      <c r="BB4" s="39" t="s">
        <v>25</v>
      </c>
      <c r="BC4" s="40" t="s">
        <v>22</v>
      </c>
      <c r="BD4" s="40" t="s">
        <v>26</v>
      </c>
      <c r="BE4" s="33" t="s">
        <v>27</v>
      </c>
      <c r="BG4" s="88"/>
      <c r="BH4" s="107"/>
      <c r="BJ4" s="88"/>
      <c r="BK4" s="89"/>
    </row>
    <row r="5" spans="1:63" customFormat="1" ht="15.75" x14ac:dyDescent="0.25">
      <c r="A5" s="9" t="s">
        <v>33</v>
      </c>
      <c r="B5" s="29">
        <v>16308</v>
      </c>
      <c r="C5" s="30">
        <v>17812</v>
      </c>
      <c r="D5" s="28">
        <f>(C5-B5)/B5</f>
        <v>9.2224675006131962E-2</v>
      </c>
      <c r="E5" s="4" t="str">
        <f>IF(D5&gt;L5, "Progress", "No Progress")</f>
        <v>Progress</v>
      </c>
      <c r="F5" s="29">
        <v>18308</v>
      </c>
      <c r="G5" s="30">
        <v>17812</v>
      </c>
      <c r="H5" s="28">
        <f>(G5-F5)/F5</f>
        <v>-2.7091981647367272E-2</v>
      </c>
      <c r="I5" s="4" t="str">
        <f>IF(H5&gt;P5, "Progress", "No Progress")</f>
        <v>No Progress</v>
      </c>
      <c r="J5" s="53">
        <v>7708</v>
      </c>
      <c r="K5" s="53">
        <v>7401</v>
      </c>
      <c r="L5" s="28">
        <f>(K5-J5)/J5</f>
        <v>-3.98287493513233E-2</v>
      </c>
      <c r="M5" s="4" t="str">
        <f>IF(L5&lt;0, "Progress", "No Progress")</f>
        <v>Progress</v>
      </c>
      <c r="N5" s="29">
        <v>7401</v>
      </c>
      <c r="O5" s="30">
        <v>7401</v>
      </c>
      <c r="P5" s="28">
        <f>(O5-N5)/N5</f>
        <v>0</v>
      </c>
      <c r="Q5" s="5" t="str">
        <f t="shared" ref="Q5:Q49" si="0">IF(P5&lt;0, "Progress", "No Progress")</f>
        <v>No Progress</v>
      </c>
      <c r="R5" s="29">
        <v>8115</v>
      </c>
      <c r="S5" s="12">
        <v>7389</v>
      </c>
      <c r="T5" s="6">
        <f>(S5-R5)/R5</f>
        <v>-8.9463955637707954E-2</v>
      </c>
      <c r="U5" s="5" t="str">
        <f t="shared" ref="U5:U49" si="1">IF(T5&gt;L5, "Progress", "No Progress")</f>
        <v>No Progress</v>
      </c>
      <c r="V5" s="29">
        <v>8092</v>
      </c>
      <c r="W5" s="30">
        <v>7389</v>
      </c>
      <c r="X5" s="38">
        <f>(W5-V5)/V5</f>
        <v>-8.6875926841324766E-2</v>
      </c>
      <c r="Y5" s="5" t="str">
        <f t="shared" ref="Y5:Y49" si="2">IF(X5&gt;P5, "Progress", "No Progress")</f>
        <v>No Progress</v>
      </c>
      <c r="Z5" s="29">
        <v>3858</v>
      </c>
      <c r="AA5" s="30">
        <v>3259</v>
      </c>
      <c r="AB5" s="41">
        <f>(AA5-Z5)/Z5</f>
        <v>-0.15526179367547951</v>
      </c>
      <c r="AC5" s="4" t="str">
        <f t="shared" ref="AC5:AC49" si="3">IF(AB5&gt;0, "Progress", "No Progress")</f>
        <v>No Progress</v>
      </c>
      <c r="AD5" s="29">
        <v>4661</v>
      </c>
      <c r="AE5" s="30">
        <v>3259</v>
      </c>
      <c r="AF5" s="41">
        <f>(AE5-AD5)/AD5</f>
        <v>-0.30079382106844027</v>
      </c>
      <c r="AG5" s="4" t="str">
        <f t="shared" ref="AG5:AG48" si="4">IF(AF5&gt;0, "Progress", "No Progress")</f>
        <v>No Progress</v>
      </c>
      <c r="AH5" s="44">
        <v>133</v>
      </c>
      <c r="AI5" s="45">
        <v>153</v>
      </c>
      <c r="AJ5" s="41">
        <f>(AI5-AH5)/AH5</f>
        <v>0.15037593984962405</v>
      </c>
      <c r="AK5" s="5" t="str">
        <f t="shared" ref="AK5:AK49" si="5">IF(AJ5&lt;0, "Progress", "No Progress")</f>
        <v>No Progress</v>
      </c>
      <c r="AL5" s="44">
        <v>142</v>
      </c>
      <c r="AM5" s="45">
        <v>153</v>
      </c>
      <c r="AN5" s="41">
        <f>(AM5-AL5)/AL5</f>
        <v>7.746478873239436E-2</v>
      </c>
      <c r="AO5" s="5" t="str">
        <f t="shared" ref="AO5:AO48" si="6">IF(AN5&lt;0, "Progress", "No Progress")</f>
        <v>No Progress</v>
      </c>
      <c r="AP5" s="54">
        <v>0.16500000000000001</v>
      </c>
      <c r="AQ5" s="55">
        <v>0.13200000000000001</v>
      </c>
      <c r="AR5" s="38">
        <f t="shared" ref="AR5:AR32" si="7">(AQ5-AP5)</f>
        <v>-3.3000000000000002E-2</v>
      </c>
      <c r="AS5" s="5" t="str">
        <f>IF(AR5&lt;0, "Progress", "No Progress")</f>
        <v>Progress</v>
      </c>
      <c r="AT5" s="54">
        <v>0.15</v>
      </c>
      <c r="AU5" s="55">
        <v>0.13200000000000001</v>
      </c>
      <c r="AV5" s="38">
        <f t="shared" ref="AV5:AV32" si="8">(AU5-AT5)</f>
        <v>-1.7999999999999988E-2</v>
      </c>
      <c r="AW5" s="5" t="str">
        <f t="shared" ref="AW5:AW32" si="9">IF(AV5&lt;0, "Progress", "No Progress")</f>
        <v>Progress</v>
      </c>
      <c r="AX5" s="47">
        <v>363</v>
      </c>
      <c r="AY5" s="48">
        <v>215</v>
      </c>
      <c r="AZ5" s="41">
        <f>IF(AND(AX5=0,AY5&gt;0),"Progress",IF(AND(AX5&gt;0,AY5&gt;0),((AY5-AX5)/AX5),IF(AND(AX5=0,AY5=0),"No Progress","No Progress")))</f>
        <v>-0.40771349862258954</v>
      </c>
      <c r="BA5" s="4" t="str">
        <f>IF(AZ5="Progress","Progress",IF(AZ5="No Progress","No Progress",IF(AZ5&gt;0, "Progress", "No Progress")))</f>
        <v>No Progress</v>
      </c>
      <c r="BB5" s="47">
        <v>352</v>
      </c>
      <c r="BC5" s="48">
        <v>215</v>
      </c>
      <c r="BD5" s="41">
        <f>IF(AND(BB5=0,BC5&gt;0),"Progress",IF(AND(BB5&gt;0,BC5&gt;0),((BC5-BB5)/BB5),IF(AND(BB5=0,BC5=0),"No Progress","No Progress")))</f>
        <v>-0.38920454545454547</v>
      </c>
      <c r="BE5" s="4" t="str">
        <f>IF(BD5="Progress","Progress",IF(BD5="No Progress","No Progress",IF(BD5&gt;0, "Progress", "No Progress")))</f>
        <v>No Progress</v>
      </c>
      <c r="BG5" s="21">
        <f>SUM(COUNTIF($E5,"Progress"),COUNTIF($M5,"Progress"),COUNTIF($U5,"Progress"),COUNTIF($AC5,"Progress"),COUNTIF($AK5,"Progress"),COUNTIF($AS5,"Progress"),COUNTIF($BA5,"Progress"))</f>
        <v>3</v>
      </c>
      <c r="BH5" s="22" t="str">
        <f t="shared" ref="BH5:BH49" si="10">IF(BG5&gt;=2,"Yes","No")</f>
        <v>Yes</v>
      </c>
      <c r="BJ5" s="21">
        <f>SUM(COUNTIF($I5,"Progress"),COUNTIF($Q5,"Progress"),COUNTIF($Y5,"Progress"),COUNTIF($AG5,"Progress"),COUNTIF($AO5,"Progress"),COUNTIF($AW5,"Progress"),COUNTIF($BE5,"Progress"))</f>
        <v>1</v>
      </c>
      <c r="BK5" s="22" t="str">
        <f t="shared" ref="BK5:BK49" si="11">IF(BJ5&gt;=3,"Yes","No")</f>
        <v>No</v>
      </c>
    </row>
    <row r="6" spans="1:63" customFormat="1" ht="15.75" x14ac:dyDescent="0.25">
      <c r="A6" s="9" t="s">
        <v>34</v>
      </c>
      <c r="B6" s="29">
        <v>17096</v>
      </c>
      <c r="C6" s="30">
        <v>21335</v>
      </c>
      <c r="D6" s="28">
        <f t="shared" ref="D6:D48" si="12">(C6-B6)/B6</f>
        <v>0.24795273748245203</v>
      </c>
      <c r="E6" s="4" t="str">
        <f t="shared" ref="E6:E49" si="13">IF(D6&gt;L6, "Progress", "No Progress")</f>
        <v>Progress</v>
      </c>
      <c r="F6" s="29">
        <v>18950</v>
      </c>
      <c r="G6" s="30">
        <v>21335</v>
      </c>
      <c r="H6" s="28">
        <f t="shared" ref="H6:H50" si="14">(G6-F6)/F6</f>
        <v>0.12585751978891821</v>
      </c>
      <c r="I6" s="4" t="str">
        <f t="shared" ref="I6:I49" si="15">IF(H6&gt;P6, "Progress", "No Progress")</f>
        <v>Progress</v>
      </c>
      <c r="J6" s="53">
        <v>4397</v>
      </c>
      <c r="K6" s="53">
        <v>4354</v>
      </c>
      <c r="L6" s="28">
        <f>(K6-J6)/J6</f>
        <v>-9.7793950420741408E-3</v>
      </c>
      <c r="M6" s="4" t="str">
        <f t="shared" ref="M6:M49" si="16">IF(L6&lt;0, "Progress", "No Progress")</f>
        <v>Progress</v>
      </c>
      <c r="N6" s="29">
        <v>4397</v>
      </c>
      <c r="O6" s="30">
        <v>4354</v>
      </c>
      <c r="P6" s="28">
        <f t="shared" ref="P6:P50" si="17">(O6-N6)/N6</f>
        <v>-9.7793950420741408E-3</v>
      </c>
      <c r="Q6" s="5" t="str">
        <f t="shared" si="0"/>
        <v>Progress</v>
      </c>
      <c r="R6" s="29">
        <v>8217</v>
      </c>
      <c r="S6" s="12">
        <v>9845</v>
      </c>
      <c r="T6" s="6">
        <f t="shared" ref="T6:T50" si="18">(S6-R6)/R6</f>
        <v>0.19812583668005354</v>
      </c>
      <c r="U6" s="5" t="str">
        <f t="shared" si="1"/>
        <v>Progress</v>
      </c>
      <c r="V6" s="29">
        <v>9113</v>
      </c>
      <c r="W6" s="30">
        <v>9845</v>
      </c>
      <c r="X6" s="38">
        <f t="shared" ref="X6:X50" si="19">(W6-V6)/V6</f>
        <v>8.0324810709974756E-2</v>
      </c>
      <c r="Y6" s="5" t="str">
        <f t="shared" si="2"/>
        <v>Progress</v>
      </c>
      <c r="Z6" s="29">
        <v>4658</v>
      </c>
      <c r="AA6" s="30">
        <v>4625</v>
      </c>
      <c r="AB6" s="41">
        <f t="shared" ref="AB6:AB50" si="20">(AA6-Z6)/Z6</f>
        <v>-7.0845856590811508E-3</v>
      </c>
      <c r="AC6" s="4" t="str">
        <f t="shared" si="3"/>
        <v>No Progress</v>
      </c>
      <c r="AD6" s="29">
        <v>4647</v>
      </c>
      <c r="AE6" s="30">
        <v>4625</v>
      </c>
      <c r="AF6" s="41">
        <f t="shared" ref="AF6:AF50" si="21">(AE6-AD6)/AD6</f>
        <v>-4.734237142242307E-3</v>
      </c>
      <c r="AG6" s="4" t="str">
        <f t="shared" si="4"/>
        <v>No Progress</v>
      </c>
      <c r="AH6" s="44">
        <v>187</v>
      </c>
      <c r="AI6" s="45">
        <v>152</v>
      </c>
      <c r="AJ6" s="41">
        <f t="shared" ref="AJ6:AJ50" si="22">(AI6-AH6)/AH6</f>
        <v>-0.18716577540106952</v>
      </c>
      <c r="AK6" s="5" t="str">
        <f>IF(AJ6&lt;0, "Progress", "No Progress")</f>
        <v>Progress</v>
      </c>
      <c r="AL6" s="44">
        <v>159</v>
      </c>
      <c r="AM6" s="45">
        <v>152</v>
      </c>
      <c r="AN6" s="41">
        <f t="shared" ref="AN6:AN50" si="23">(AM6-AL6)/AL6</f>
        <v>-4.40251572327044E-2</v>
      </c>
      <c r="AO6" s="5" t="str">
        <f>IF(AN6&lt;0, "Progress", "No Progress")</f>
        <v>Progress</v>
      </c>
      <c r="AP6" s="54">
        <v>0.129</v>
      </c>
      <c r="AQ6" s="55">
        <v>0.106</v>
      </c>
      <c r="AR6" s="38">
        <f t="shared" si="7"/>
        <v>-2.3000000000000007E-2</v>
      </c>
      <c r="AS6" s="5" t="str">
        <f t="shared" ref="AS6:AS32" si="24">IF(AR6&lt;0, "Progress", "No Progress")</f>
        <v>Progress</v>
      </c>
      <c r="AT6" s="54">
        <v>0.14299999999999999</v>
      </c>
      <c r="AU6" s="55">
        <v>0.106</v>
      </c>
      <c r="AV6" s="38">
        <f t="shared" si="8"/>
        <v>-3.6999999999999991E-2</v>
      </c>
      <c r="AW6" s="5" t="str">
        <f t="shared" si="9"/>
        <v>Progress</v>
      </c>
      <c r="AX6" s="47">
        <v>13</v>
      </c>
      <c r="AY6" s="48">
        <v>549</v>
      </c>
      <c r="AZ6" s="41">
        <f t="shared" ref="AZ6:AZ50" si="25">IF(AND(AX6=0,AY6&gt;0),"Progress",IF(AND(AX6&gt;0,AY6&gt;0),((AY6-AX6)/AX6),IF(AND(AX6=0,AY6=0),"No Progress","No Progress")))</f>
        <v>41.230769230769234</v>
      </c>
      <c r="BA6" s="4" t="str">
        <f t="shared" ref="BA6:BA50" si="26">IF(AZ6="Progress","Progress",IF(AZ6="No Progress","No Progress",IF(AZ6&gt;0, "Progress", "No Progress")))</f>
        <v>Progress</v>
      </c>
      <c r="BB6" s="47">
        <v>25</v>
      </c>
      <c r="BC6" s="48">
        <v>549</v>
      </c>
      <c r="BD6" s="41">
        <f t="shared" ref="BD6:BD50" si="27">IF(AND(BB6=0,BC6&gt;0),"Progress",IF(AND(BB6&gt;0,BC6&gt;0),((BC6-BB6)/BB6),IF(AND(BB6=0,BC6=0),"No Progress","No Progress")))</f>
        <v>20.96</v>
      </c>
      <c r="BE6" s="4" t="str">
        <f t="shared" ref="BE6:BE50" si="28">IF(BD6="Progress","Progress",IF(BD6="No Progress","No Progress",IF(BD6&gt;0, "Progress", "No Progress")))</f>
        <v>Progress</v>
      </c>
      <c r="BG6" s="21">
        <f t="shared" ref="BG6:BG49" si="29">SUM(COUNTIF($E6,"Progress"),COUNTIF($M6,"Progress"),COUNTIF($U6,"Progress"),COUNTIF($AC6,"Progress"),COUNTIF($AK6,"Progress"),COUNTIF($AS6,"Progress"),COUNTIF($BA6,"Progress"))</f>
        <v>6</v>
      </c>
      <c r="BH6" s="22" t="str">
        <f t="shared" si="10"/>
        <v>Yes</v>
      </c>
      <c r="BJ6" s="21">
        <f>SUM(COUNTIF($I6,"Progress"),COUNTIF($Q6,"Progress"),COUNTIF($Y6,"Progress"),COUNTIF($AG6,"Progress"),COUNTIF($AO6,"Progress"),COUNTIF($AW6,"Progress"),COUNTIF($BE6,"Progress"))</f>
        <v>6</v>
      </c>
      <c r="BK6" s="22" t="str">
        <f t="shared" si="11"/>
        <v>Yes</v>
      </c>
    </row>
    <row r="7" spans="1:63" customFormat="1" ht="15.75" x14ac:dyDescent="0.25">
      <c r="A7" s="9" t="s">
        <v>35</v>
      </c>
      <c r="B7" s="29">
        <v>12801</v>
      </c>
      <c r="C7" s="30">
        <v>14716</v>
      </c>
      <c r="D7" s="28">
        <f t="shared" si="12"/>
        <v>0.14959768768064996</v>
      </c>
      <c r="E7" s="4" t="str">
        <f t="shared" si="13"/>
        <v>Progress</v>
      </c>
      <c r="F7" s="29">
        <v>13792</v>
      </c>
      <c r="G7" s="30">
        <v>14716</v>
      </c>
      <c r="H7" s="28">
        <f t="shared" si="14"/>
        <v>6.6995359628770304E-2</v>
      </c>
      <c r="I7" s="4" t="str">
        <f t="shared" si="15"/>
        <v>Progress</v>
      </c>
      <c r="J7" s="53">
        <v>7135</v>
      </c>
      <c r="K7" s="53">
        <v>6343</v>
      </c>
      <c r="L7" s="28">
        <f t="shared" ref="L7:L49" si="30">(K7-J7)/J7</f>
        <v>-0.1110021023125438</v>
      </c>
      <c r="M7" s="4" t="str">
        <f t="shared" si="16"/>
        <v>Progress</v>
      </c>
      <c r="N7" s="29">
        <v>7135</v>
      </c>
      <c r="O7" s="30">
        <v>6343</v>
      </c>
      <c r="P7" s="28">
        <f t="shared" si="17"/>
        <v>-0.1110021023125438</v>
      </c>
      <c r="Q7" s="5" t="str">
        <f t="shared" si="0"/>
        <v>Progress</v>
      </c>
      <c r="R7" s="29">
        <v>6563</v>
      </c>
      <c r="S7" s="12">
        <v>6807</v>
      </c>
      <c r="T7" s="6">
        <f t="shared" si="18"/>
        <v>3.7178119762303827E-2</v>
      </c>
      <c r="U7" s="5" t="str">
        <f t="shared" si="1"/>
        <v>Progress</v>
      </c>
      <c r="V7" s="29">
        <v>6616</v>
      </c>
      <c r="W7" s="30">
        <v>6807</v>
      </c>
      <c r="X7" s="38">
        <f t="shared" si="19"/>
        <v>2.8869407496977025E-2</v>
      </c>
      <c r="Y7" s="5" t="str">
        <f t="shared" si="2"/>
        <v>Progress</v>
      </c>
      <c r="Z7" s="29">
        <v>2691</v>
      </c>
      <c r="AA7" s="30">
        <v>2272</v>
      </c>
      <c r="AB7" s="41">
        <f t="shared" si="20"/>
        <v>-0.15570419918246006</v>
      </c>
      <c r="AC7" s="4" t="str">
        <f t="shared" si="3"/>
        <v>No Progress</v>
      </c>
      <c r="AD7" s="29">
        <v>2705</v>
      </c>
      <c r="AE7" s="30">
        <v>2272</v>
      </c>
      <c r="AF7" s="41">
        <f t="shared" si="21"/>
        <v>-0.16007393715341958</v>
      </c>
      <c r="AG7" s="4" t="str">
        <f t="shared" si="4"/>
        <v>No Progress</v>
      </c>
      <c r="AH7" s="44">
        <v>144</v>
      </c>
      <c r="AI7" s="45">
        <v>156</v>
      </c>
      <c r="AJ7" s="41">
        <f t="shared" si="22"/>
        <v>8.3333333333333329E-2</v>
      </c>
      <c r="AK7" s="5" t="str">
        <f t="shared" si="5"/>
        <v>No Progress</v>
      </c>
      <c r="AL7" s="44">
        <v>146</v>
      </c>
      <c r="AM7" s="45">
        <v>156</v>
      </c>
      <c r="AN7" s="41">
        <f t="shared" si="23"/>
        <v>6.8493150684931503E-2</v>
      </c>
      <c r="AO7" s="5" t="str">
        <f t="shared" si="6"/>
        <v>No Progress</v>
      </c>
      <c r="AP7" s="54">
        <v>0.186</v>
      </c>
      <c r="AQ7" s="55">
        <v>0.19900000000000001</v>
      </c>
      <c r="AR7" s="38">
        <f t="shared" si="7"/>
        <v>1.3000000000000012E-2</v>
      </c>
      <c r="AS7" s="5" t="str">
        <f t="shared" si="24"/>
        <v>No Progress</v>
      </c>
      <c r="AT7" s="54">
        <v>0.19700000000000001</v>
      </c>
      <c r="AU7" s="55">
        <v>0.19900000000000001</v>
      </c>
      <c r="AV7" s="38">
        <f t="shared" si="8"/>
        <v>2.0000000000000018E-3</v>
      </c>
      <c r="AW7" s="5" t="str">
        <f t="shared" si="9"/>
        <v>No Progress</v>
      </c>
      <c r="AX7" s="47">
        <v>60</v>
      </c>
      <c r="AY7" s="48">
        <v>110</v>
      </c>
      <c r="AZ7" s="41">
        <f t="shared" si="25"/>
        <v>0.83333333333333337</v>
      </c>
      <c r="BA7" s="4" t="str">
        <f t="shared" si="26"/>
        <v>Progress</v>
      </c>
      <c r="BB7" s="47">
        <v>65</v>
      </c>
      <c r="BC7" s="48">
        <v>110</v>
      </c>
      <c r="BD7" s="41">
        <f t="shared" si="27"/>
        <v>0.69230769230769229</v>
      </c>
      <c r="BE7" s="4" t="str">
        <f t="shared" si="28"/>
        <v>Progress</v>
      </c>
      <c r="BG7" s="21">
        <f t="shared" si="29"/>
        <v>4</v>
      </c>
      <c r="BH7" s="22" t="str">
        <f t="shared" si="10"/>
        <v>Yes</v>
      </c>
      <c r="BJ7" s="21">
        <f t="shared" ref="BJ7:BJ49" si="31">SUM(COUNTIF($I7,"Progress"),COUNTIF($Q7,"Progress"),COUNTIF($Y7,"Progress"),COUNTIF($AG7,"Progress"),COUNTIF($AO7,"Progress"),COUNTIF($AW7,"Progress"),COUNTIF($BE7,"Progress"))</f>
        <v>4</v>
      </c>
      <c r="BK7" s="22" t="str">
        <f t="shared" si="11"/>
        <v>Yes</v>
      </c>
    </row>
    <row r="8" spans="1:63" customFormat="1" ht="15.75" x14ac:dyDescent="0.25">
      <c r="A8" s="9" t="s">
        <v>36</v>
      </c>
      <c r="B8" s="29">
        <v>14043</v>
      </c>
      <c r="C8" s="30">
        <v>21406</v>
      </c>
      <c r="D8" s="28">
        <f t="shared" si="12"/>
        <v>0.52431816563412381</v>
      </c>
      <c r="E8" s="4" t="str">
        <f t="shared" si="13"/>
        <v>Progress</v>
      </c>
      <c r="F8" s="29">
        <v>18476</v>
      </c>
      <c r="G8" s="30">
        <v>21406</v>
      </c>
      <c r="H8" s="28">
        <f t="shared" si="14"/>
        <v>0.15858410911452694</v>
      </c>
      <c r="I8" s="4" t="str">
        <f t="shared" si="15"/>
        <v>Progress</v>
      </c>
      <c r="J8" s="53">
        <v>6664</v>
      </c>
      <c r="K8" s="53">
        <v>3944</v>
      </c>
      <c r="L8" s="28">
        <f t="shared" si="30"/>
        <v>-0.40816326530612246</v>
      </c>
      <c r="M8" s="4" t="str">
        <f t="shared" si="16"/>
        <v>Progress</v>
      </c>
      <c r="N8" s="29">
        <v>6664</v>
      </c>
      <c r="O8" s="30">
        <v>3944</v>
      </c>
      <c r="P8" s="28">
        <f t="shared" si="17"/>
        <v>-0.40816326530612246</v>
      </c>
      <c r="Q8" s="5" t="str">
        <f t="shared" si="0"/>
        <v>Progress</v>
      </c>
      <c r="R8" s="29">
        <v>7555</v>
      </c>
      <c r="S8" s="12">
        <v>10304</v>
      </c>
      <c r="T8" s="6">
        <f t="shared" si="18"/>
        <v>0.36386499007279949</v>
      </c>
      <c r="U8" s="5" t="str">
        <f t="shared" si="1"/>
        <v>Progress</v>
      </c>
      <c r="V8" s="29">
        <v>9788</v>
      </c>
      <c r="W8" s="30">
        <v>10304</v>
      </c>
      <c r="X8" s="38">
        <f t="shared" si="19"/>
        <v>5.2717613404168369E-2</v>
      </c>
      <c r="Y8" s="5" t="str">
        <f t="shared" si="2"/>
        <v>Progress</v>
      </c>
      <c r="Z8" s="29">
        <v>2816</v>
      </c>
      <c r="AA8" s="30">
        <v>3533</v>
      </c>
      <c r="AB8" s="41">
        <f t="shared" si="20"/>
        <v>0.25461647727272729</v>
      </c>
      <c r="AC8" s="4" t="str">
        <f t="shared" si="3"/>
        <v>Progress</v>
      </c>
      <c r="AD8" s="29">
        <v>3561</v>
      </c>
      <c r="AE8" s="30">
        <v>3533</v>
      </c>
      <c r="AF8" s="41">
        <f t="shared" si="21"/>
        <v>-7.8629598427408035E-3</v>
      </c>
      <c r="AG8" s="4" t="str">
        <f t="shared" si="4"/>
        <v>No Progress</v>
      </c>
      <c r="AH8" s="44">
        <v>151</v>
      </c>
      <c r="AI8" s="45">
        <v>115</v>
      </c>
      <c r="AJ8" s="41">
        <f t="shared" si="22"/>
        <v>-0.23841059602649006</v>
      </c>
      <c r="AK8" s="5" t="str">
        <f t="shared" si="5"/>
        <v>Progress</v>
      </c>
      <c r="AL8" s="44">
        <v>125</v>
      </c>
      <c r="AM8" s="45">
        <v>115</v>
      </c>
      <c r="AN8" s="41">
        <f t="shared" si="23"/>
        <v>-0.08</v>
      </c>
      <c r="AO8" s="5" t="str">
        <f t="shared" si="6"/>
        <v>Progress</v>
      </c>
      <c r="AP8" s="54">
        <v>0.11899999999999999</v>
      </c>
      <c r="AQ8" s="55">
        <v>0.121</v>
      </c>
      <c r="AR8" s="38">
        <f t="shared" si="7"/>
        <v>2.0000000000000018E-3</v>
      </c>
      <c r="AS8" s="5" t="str">
        <f t="shared" si="24"/>
        <v>No Progress</v>
      </c>
      <c r="AT8" s="54">
        <v>0.11799999999999999</v>
      </c>
      <c r="AU8" s="55">
        <v>0.121</v>
      </c>
      <c r="AV8" s="38">
        <f t="shared" si="8"/>
        <v>3.0000000000000027E-3</v>
      </c>
      <c r="AW8" s="5" t="str">
        <f t="shared" si="9"/>
        <v>No Progress</v>
      </c>
      <c r="AX8" s="47">
        <v>228</v>
      </c>
      <c r="AY8" s="48">
        <v>140</v>
      </c>
      <c r="AZ8" s="41">
        <f t="shared" si="25"/>
        <v>-0.38596491228070173</v>
      </c>
      <c r="BA8" s="4" t="str">
        <f t="shared" si="26"/>
        <v>No Progress</v>
      </c>
      <c r="BB8" s="47">
        <v>241</v>
      </c>
      <c r="BC8" s="48">
        <v>140</v>
      </c>
      <c r="BD8" s="41">
        <f t="shared" si="27"/>
        <v>-0.41908713692946059</v>
      </c>
      <c r="BE8" s="4" t="str">
        <f t="shared" si="28"/>
        <v>No Progress</v>
      </c>
      <c r="BG8" s="21">
        <f t="shared" si="29"/>
        <v>5</v>
      </c>
      <c r="BH8" s="22" t="str">
        <f t="shared" si="10"/>
        <v>Yes</v>
      </c>
      <c r="BJ8" s="21">
        <f t="shared" si="31"/>
        <v>4</v>
      </c>
      <c r="BK8" s="22" t="str">
        <f t="shared" si="11"/>
        <v>Yes</v>
      </c>
    </row>
    <row r="9" spans="1:63" customFormat="1" ht="15.75" x14ac:dyDescent="0.25">
      <c r="A9" s="9" t="s">
        <v>37</v>
      </c>
      <c r="B9" s="29">
        <v>4599</v>
      </c>
      <c r="C9" s="30">
        <v>4920</v>
      </c>
      <c r="D9" s="28">
        <f t="shared" si="12"/>
        <v>6.9797782126549246E-2</v>
      </c>
      <c r="E9" s="4" t="str">
        <f t="shared" si="13"/>
        <v>Progress</v>
      </c>
      <c r="F9" s="29">
        <v>5051</v>
      </c>
      <c r="G9" s="30">
        <v>4920</v>
      </c>
      <c r="H9" s="28">
        <f t="shared" si="14"/>
        <v>-2.5935458325084142E-2</v>
      </c>
      <c r="I9" s="4" t="str">
        <f t="shared" si="15"/>
        <v>No Progress</v>
      </c>
      <c r="J9" s="53">
        <v>2088</v>
      </c>
      <c r="K9" s="53">
        <v>1577</v>
      </c>
      <c r="L9" s="28">
        <f t="shared" si="30"/>
        <v>-0.24473180076628354</v>
      </c>
      <c r="M9" s="4" t="str">
        <f t="shared" si="16"/>
        <v>Progress</v>
      </c>
      <c r="N9" s="29">
        <v>1291</v>
      </c>
      <c r="O9" s="30">
        <v>1577</v>
      </c>
      <c r="P9" s="28">
        <f t="shared" si="17"/>
        <v>0.22153369481022464</v>
      </c>
      <c r="Q9" s="5" t="str">
        <f t="shared" si="0"/>
        <v>No Progress</v>
      </c>
      <c r="R9" s="29">
        <v>2044</v>
      </c>
      <c r="S9" s="12">
        <v>2026</v>
      </c>
      <c r="T9" s="6">
        <f t="shared" si="18"/>
        <v>-8.8062622309197647E-3</v>
      </c>
      <c r="U9" s="5" t="str">
        <f t="shared" si="1"/>
        <v>Progress</v>
      </c>
      <c r="V9" s="29">
        <v>2232</v>
      </c>
      <c r="W9" s="30">
        <v>2026</v>
      </c>
      <c r="X9" s="38">
        <f t="shared" si="19"/>
        <v>-9.2293906810035839E-2</v>
      </c>
      <c r="Y9" s="5" t="str">
        <f t="shared" si="2"/>
        <v>No Progress</v>
      </c>
      <c r="Z9" s="29">
        <v>992</v>
      </c>
      <c r="AA9" s="30">
        <v>1141</v>
      </c>
      <c r="AB9" s="41">
        <f t="shared" si="20"/>
        <v>0.15020161290322581</v>
      </c>
      <c r="AC9" s="4" t="str">
        <f t="shared" si="3"/>
        <v>Progress</v>
      </c>
      <c r="AD9" s="29">
        <v>1130</v>
      </c>
      <c r="AE9" s="30">
        <v>1141</v>
      </c>
      <c r="AF9" s="41">
        <f t="shared" si="21"/>
        <v>9.7345132743362831E-3</v>
      </c>
      <c r="AG9" s="4" t="str">
        <f t="shared" si="4"/>
        <v>Progress</v>
      </c>
      <c r="AH9" s="44">
        <v>165</v>
      </c>
      <c r="AI9" s="45">
        <v>182</v>
      </c>
      <c r="AJ9" s="41">
        <f t="shared" si="22"/>
        <v>0.10303030303030303</v>
      </c>
      <c r="AK9" s="5" t="str">
        <f t="shared" si="5"/>
        <v>No Progress</v>
      </c>
      <c r="AL9" s="44">
        <v>175</v>
      </c>
      <c r="AM9" s="45">
        <v>182</v>
      </c>
      <c r="AN9" s="41">
        <f t="shared" si="23"/>
        <v>0.04</v>
      </c>
      <c r="AO9" s="5" t="str">
        <f t="shared" si="6"/>
        <v>No Progress</v>
      </c>
      <c r="AP9" s="54">
        <v>0.109</v>
      </c>
      <c r="AQ9" s="55">
        <v>7.2999999999999995E-2</v>
      </c>
      <c r="AR9" s="38">
        <f t="shared" si="7"/>
        <v>-3.6000000000000004E-2</v>
      </c>
      <c r="AS9" s="5" t="str">
        <f t="shared" si="24"/>
        <v>Progress</v>
      </c>
      <c r="AT9" s="54">
        <v>8.8999999999999996E-2</v>
      </c>
      <c r="AU9" s="55">
        <v>7.2999999999999995E-2</v>
      </c>
      <c r="AV9" s="38">
        <f t="shared" si="8"/>
        <v>-1.6E-2</v>
      </c>
      <c r="AW9" s="5" t="str">
        <f t="shared" si="9"/>
        <v>Progress</v>
      </c>
      <c r="AX9" s="47">
        <v>227</v>
      </c>
      <c r="AY9" s="48">
        <v>128</v>
      </c>
      <c r="AZ9" s="41">
        <f t="shared" si="25"/>
        <v>-0.43612334801762115</v>
      </c>
      <c r="BA9" s="4" t="str">
        <f t="shared" si="26"/>
        <v>No Progress</v>
      </c>
      <c r="BB9" s="47">
        <v>210</v>
      </c>
      <c r="BC9" s="48">
        <v>128</v>
      </c>
      <c r="BD9" s="41">
        <f t="shared" si="27"/>
        <v>-0.39047619047619048</v>
      </c>
      <c r="BE9" s="4" t="str">
        <f t="shared" si="28"/>
        <v>No Progress</v>
      </c>
      <c r="BG9" s="21">
        <f t="shared" si="29"/>
        <v>5</v>
      </c>
      <c r="BH9" s="22" t="str">
        <f t="shared" si="10"/>
        <v>Yes</v>
      </c>
      <c r="BJ9" s="21">
        <f t="shared" si="31"/>
        <v>2</v>
      </c>
      <c r="BK9" s="22" t="str">
        <f t="shared" si="11"/>
        <v>No</v>
      </c>
    </row>
    <row r="10" spans="1:63" customFormat="1" ht="15.75" x14ac:dyDescent="0.25">
      <c r="A10" s="9" t="s">
        <v>38</v>
      </c>
      <c r="B10" s="29">
        <v>6290</v>
      </c>
      <c r="C10" s="30">
        <v>8225</v>
      </c>
      <c r="D10" s="28">
        <f t="shared" si="12"/>
        <v>0.30763116057233703</v>
      </c>
      <c r="E10" s="4" t="str">
        <f t="shared" si="13"/>
        <v>Progress</v>
      </c>
      <c r="F10" s="29">
        <v>7629</v>
      </c>
      <c r="G10" s="30">
        <v>8225</v>
      </c>
      <c r="H10" s="28">
        <f t="shared" si="14"/>
        <v>7.8122951894088341E-2</v>
      </c>
      <c r="I10" s="4" t="str">
        <f t="shared" si="15"/>
        <v>No Progress</v>
      </c>
      <c r="J10" s="53">
        <v>2329</v>
      </c>
      <c r="K10" s="53">
        <v>1959</v>
      </c>
      <c r="L10" s="28">
        <f t="shared" si="30"/>
        <v>-0.15886646629454701</v>
      </c>
      <c r="M10" s="4" t="str">
        <f t="shared" si="16"/>
        <v>Progress</v>
      </c>
      <c r="N10" s="29">
        <v>1653</v>
      </c>
      <c r="O10" s="30">
        <v>1959</v>
      </c>
      <c r="P10" s="28">
        <f t="shared" si="17"/>
        <v>0.18511796733212341</v>
      </c>
      <c r="Q10" s="5" t="str">
        <f t="shared" si="0"/>
        <v>No Progress</v>
      </c>
      <c r="R10" s="29">
        <v>3152</v>
      </c>
      <c r="S10" s="12">
        <v>4246</v>
      </c>
      <c r="T10" s="6">
        <f t="shared" si="18"/>
        <v>0.3470812182741117</v>
      </c>
      <c r="U10" s="5" t="str">
        <f t="shared" si="1"/>
        <v>Progress</v>
      </c>
      <c r="V10" s="29">
        <v>3998</v>
      </c>
      <c r="W10" s="30">
        <v>4246</v>
      </c>
      <c r="X10" s="38">
        <f t="shared" si="19"/>
        <v>6.2031015507753876E-2</v>
      </c>
      <c r="Y10" s="5" t="str">
        <f t="shared" si="2"/>
        <v>No Progress</v>
      </c>
      <c r="Z10" s="29">
        <v>2308</v>
      </c>
      <c r="AA10" s="30">
        <v>1531</v>
      </c>
      <c r="AB10" s="41">
        <f t="shared" si="20"/>
        <v>-0.33665511265164644</v>
      </c>
      <c r="AC10" s="4" t="str">
        <f t="shared" si="3"/>
        <v>No Progress</v>
      </c>
      <c r="AD10" s="29">
        <v>2982</v>
      </c>
      <c r="AE10" s="30">
        <v>1531</v>
      </c>
      <c r="AF10" s="41">
        <f t="shared" si="21"/>
        <v>-0.48658618376928237</v>
      </c>
      <c r="AG10" s="4" t="str">
        <f t="shared" si="4"/>
        <v>No Progress</v>
      </c>
      <c r="AH10" s="44">
        <v>127</v>
      </c>
      <c r="AI10" s="45">
        <v>119</v>
      </c>
      <c r="AJ10" s="41">
        <f t="shared" si="22"/>
        <v>-6.2992125984251968E-2</v>
      </c>
      <c r="AK10" s="5" t="str">
        <f t="shared" si="5"/>
        <v>Progress</v>
      </c>
      <c r="AL10" s="44">
        <v>112</v>
      </c>
      <c r="AM10" s="45">
        <v>119</v>
      </c>
      <c r="AN10" s="41">
        <f t="shared" si="23"/>
        <v>6.25E-2</v>
      </c>
      <c r="AO10" s="5" t="str">
        <f t="shared" si="6"/>
        <v>No Progress</v>
      </c>
      <c r="AP10" s="54">
        <v>0.09</v>
      </c>
      <c r="AQ10" s="55">
        <v>0.13400000000000001</v>
      </c>
      <c r="AR10" s="38">
        <f t="shared" si="7"/>
        <v>4.4000000000000011E-2</v>
      </c>
      <c r="AS10" s="5" t="str">
        <f t="shared" si="24"/>
        <v>No Progress</v>
      </c>
      <c r="AT10" s="54">
        <v>0.16900000000000001</v>
      </c>
      <c r="AU10" s="55">
        <v>0.13400000000000001</v>
      </c>
      <c r="AV10" s="38">
        <f t="shared" si="8"/>
        <v>-3.5000000000000003E-2</v>
      </c>
      <c r="AW10" s="5" t="str">
        <f t="shared" si="9"/>
        <v>Progress</v>
      </c>
      <c r="AX10" s="47">
        <v>1802</v>
      </c>
      <c r="AY10" s="48">
        <v>839</v>
      </c>
      <c r="AZ10" s="41">
        <f t="shared" si="25"/>
        <v>-0.53440621531631516</v>
      </c>
      <c r="BA10" s="4" t="str">
        <f t="shared" si="26"/>
        <v>No Progress</v>
      </c>
      <c r="BB10" s="47">
        <v>2760</v>
      </c>
      <c r="BC10" s="48">
        <v>839</v>
      </c>
      <c r="BD10" s="41">
        <f t="shared" si="27"/>
        <v>-0.69601449275362315</v>
      </c>
      <c r="BE10" s="4" t="str">
        <f t="shared" si="28"/>
        <v>No Progress</v>
      </c>
      <c r="BG10" s="21">
        <f t="shared" si="29"/>
        <v>4</v>
      </c>
      <c r="BH10" s="22" t="str">
        <f t="shared" si="10"/>
        <v>Yes</v>
      </c>
      <c r="BJ10" s="21">
        <f t="shared" si="31"/>
        <v>1</v>
      </c>
      <c r="BK10" s="22" t="str">
        <f t="shared" si="11"/>
        <v>No</v>
      </c>
    </row>
    <row r="11" spans="1:63" customFormat="1" ht="15.75" x14ac:dyDescent="0.25">
      <c r="A11" s="9" t="s">
        <v>39</v>
      </c>
      <c r="B11" s="29">
        <v>3431</v>
      </c>
      <c r="C11" s="30">
        <v>3852</v>
      </c>
      <c r="D11" s="28">
        <f t="shared" si="12"/>
        <v>0.12270475080151559</v>
      </c>
      <c r="E11" s="4" t="str">
        <f t="shared" si="13"/>
        <v>No Progress</v>
      </c>
      <c r="F11" s="29">
        <v>3956</v>
      </c>
      <c r="G11" s="30">
        <v>3852</v>
      </c>
      <c r="H11" s="28">
        <f t="shared" si="14"/>
        <v>-2.6289180990899899E-2</v>
      </c>
      <c r="I11" s="4" t="str">
        <f t="shared" si="15"/>
        <v>No Progress</v>
      </c>
      <c r="J11" s="53">
        <v>1625</v>
      </c>
      <c r="K11" s="53">
        <v>2379</v>
      </c>
      <c r="L11" s="28">
        <f t="shared" si="30"/>
        <v>0.46400000000000002</v>
      </c>
      <c r="M11" s="4" t="str">
        <f t="shared" si="16"/>
        <v>No Progress</v>
      </c>
      <c r="N11" s="29">
        <v>1625</v>
      </c>
      <c r="O11" s="30">
        <v>2379</v>
      </c>
      <c r="P11" s="28">
        <f t="shared" si="17"/>
        <v>0.46400000000000002</v>
      </c>
      <c r="Q11" s="5" t="str">
        <f t="shared" si="0"/>
        <v>No Progress</v>
      </c>
      <c r="R11" s="29">
        <v>1652</v>
      </c>
      <c r="S11" s="12">
        <v>1737</v>
      </c>
      <c r="T11" s="6">
        <f t="shared" si="18"/>
        <v>5.1452784503631964E-2</v>
      </c>
      <c r="U11" s="5" t="str">
        <f t="shared" si="1"/>
        <v>No Progress</v>
      </c>
      <c r="V11" s="29">
        <v>2033</v>
      </c>
      <c r="W11" s="30">
        <v>1737</v>
      </c>
      <c r="X11" s="38">
        <f t="shared" si="19"/>
        <v>-0.14559763895720609</v>
      </c>
      <c r="Y11" s="5" t="str">
        <f t="shared" si="2"/>
        <v>No Progress</v>
      </c>
      <c r="Z11" s="29">
        <v>715</v>
      </c>
      <c r="AA11" s="30">
        <v>911</v>
      </c>
      <c r="AB11" s="41">
        <f t="shared" si="20"/>
        <v>0.27412587412587414</v>
      </c>
      <c r="AC11" s="4" t="str">
        <f t="shared" si="3"/>
        <v>Progress</v>
      </c>
      <c r="AD11" s="29">
        <v>934</v>
      </c>
      <c r="AE11" s="30">
        <v>911</v>
      </c>
      <c r="AF11" s="41">
        <f t="shared" si="21"/>
        <v>-2.4625267665952889E-2</v>
      </c>
      <c r="AG11" s="4" t="str">
        <f t="shared" si="4"/>
        <v>No Progress</v>
      </c>
      <c r="AH11" s="44">
        <v>171</v>
      </c>
      <c r="AI11" s="45">
        <v>176</v>
      </c>
      <c r="AJ11" s="41">
        <f t="shared" si="22"/>
        <v>2.9239766081871343E-2</v>
      </c>
      <c r="AK11" s="5" t="str">
        <f t="shared" si="5"/>
        <v>No Progress</v>
      </c>
      <c r="AL11" s="44">
        <v>161</v>
      </c>
      <c r="AM11" s="45">
        <v>176</v>
      </c>
      <c r="AN11" s="41">
        <f t="shared" si="23"/>
        <v>9.3167701863354033E-2</v>
      </c>
      <c r="AO11" s="5" t="str">
        <f t="shared" si="6"/>
        <v>No Progress</v>
      </c>
      <c r="AP11" s="54">
        <v>0.11600000000000001</v>
      </c>
      <c r="AQ11" s="55">
        <v>6.9000000000000006E-2</v>
      </c>
      <c r="AR11" s="38">
        <f t="shared" si="7"/>
        <v>-4.7E-2</v>
      </c>
      <c r="AS11" s="5" t="str">
        <f t="shared" si="24"/>
        <v>Progress</v>
      </c>
      <c r="AT11" s="54">
        <v>8.4000000000000005E-2</v>
      </c>
      <c r="AU11" s="55">
        <v>6.9000000000000006E-2</v>
      </c>
      <c r="AV11" s="38">
        <f t="shared" si="8"/>
        <v>-1.4999999999999999E-2</v>
      </c>
      <c r="AW11" s="5" t="str">
        <f t="shared" si="9"/>
        <v>Progress</v>
      </c>
      <c r="AX11" s="47">
        <v>12</v>
      </c>
      <c r="AY11" s="48">
        <v>30</v>
      </c>
      <c r="AZ11" s="41">
        <f t="shared" si="25"/>
        <v>1.5</v>
      </c>
      <c r="BA11" s="4" t="str">
        <f t="shared" si="26"/>
        <v>Progress</v>
      </c>
      <c r="BB11" s="47">
        <v>32</v>
      </c>
      <c r="BC11" s="48">
        <v>30</v>
      </c>
      <c r="BD11" s="41">
        <f t="shared" si="27"/>
        <v>-6.25E-2</v>
      </c>
      <c r="BE11" s="4" t="str">
        <f t="shared" si="28"/>
        <v>No Progress</v>
      </c>
      <c r="BG11" s="21">
        <f t="shared" si="29"/>
        <v>3</v>
      </c>
      <c r="BH11" s="22" t="str">
        <f t="shared" si="10"/>
        <v>Yes</v>
      </c>
      <c r="BJ11" s="21">
        <f t="shared" si="31"/>
        <v>1</v>
      </c>
      <c r="BK11" s="22" t="str">
        <f t="shared" si="11"/>
        <v>No</v>
      </c>
    </row>
    <row r="12" spans="1:63" customFormat="1" ht="15.75" x14ac:dyDescent="0.25">
      <c r="A12" s="9" t="s">
        <v>40</v>
      </c>
      <c r="B12" s="29">
        <v>1865</v>
      </c>
      <c r="C12" s="30">
        <v>2233</v>
      </c>
      <c r="D12" s="28">
        <f t="shared" si="12"/>
        <v>0.19731903485254693</v>
      </c>
      <c r="E12" s="4" t="str">
        <f t="shared" si="13"/>
        <v>Progress</v>
      </c>
      <c r="F12" s="29">
        <v>2117</v>
      </c>
      <c r="G12" s="30">
        <v>2233</v>
      </c>
      <c r="H12" s="28">
        <f t="shared" si="14"/>
        <v>5.4794520547945202E-2</v>
      </c>
      <c r="I12" s="4" t="str">
        <f t="shared" si="15"/>
        <v>Progress</v>
      </c>
      <c r="J12" s="53">
        <v>830</v>
      </c>
      <c r="K12" s="53">
        <v>788</v>
      </c>
      <c r="L12" s="28">
        <f t="shared" si="30"/>
        <v>-5.0602409638554217E-2</v>
      </c>
      <c r="M12" s="4" t="str">
        <f t="shared" si="16"/>
        <v>Progress</v>
      </c>
      <c r="N12" s="29">
        <v>830</v>
      </c>
      <c r="O12" s="30">
        <v>788</v>
      </c>
      <c r="P12" s="28">
        <f t="shared" si="17"/>
        <v>-5.0602409638554217E-2</v>
      </c>
      <c r="Q12" s="5" t="str">
        <f t="shared" si="0"/>
        <v>Progress</v>
      </c>
      <c r="R12" s="29">
        <v>875</v>
      </c>
      <c r="S12" s="12">
        <v>996</v>
      </c>
      <c r="T12" s="6">
        <f t="shared" si="18"/>
        <v>0.13828571428571429</v>
      </c>
      <c r="U12" s="5" t="str">
        <f t="shared" si="1"/>
        <v>Progress</v>
      </c>
      <c r="V12" s="29">
        <v>1010</v>
      </c>
      <c r="W12" s="30">
        <v>996</v>
      </c>
      <c r="X12" s="38">
        <f t="shared" si="19"/>
        <v>-1.3861386138613862E-2</v>
      </c>
      <c r="Y12" s="5" t="str">
        <f t="shared" si="2"/>
        <v>Progress</v>
      </c>
      <c r="Z12" s="29">
        <v>460</v>
      </c>
      <c r="AA12" s="30">
        <v>616</v>
      </c>
      <c r="AB12" s="41">
        <f t="shared" si="20"/>
        <v>0.33913043478260868</v>
      </c>
      <c r="AC12" s="4" t="str">
        <f t="shared" si="3"/>
        <v>Progress</v>
      </c>
      <c r="AD12" s="29">
        <v>612</v>
      </c>
      <c r="AE12" s="30">
        <v>616</v>
      </c>
      <c r="AF12" s="41">
        <f t="shared" si="21"/>
        <v>6.5359477124183009E-3</v>
      </c>
      <c r="AG12" s="4" t="str">
        <f t="shared" si="4"/>
        <v>Progress</v>
      </c>
      <c r="AH12" s="44">
        <v>138</v>
      </c>
      <c r="AI12" s="45">
        <v>147</v>
      </c>
      <c r="AJ12" s="41">
        <f t="shared" si="22"/>
        <v>6.5217391304347824E-2</v>
      </c>
      <c r="AK12" s="5" t="str">
        <f t="shared" si="5"/>
        <v>No Progress</v>
      </c>
      <c r="AL12" s="44">
        <v>135</v>
      </c>
      <c r="AM12" s="45">
        <v>147</v>
      </c>
      <c r="AN12" s="41">
        <f t="shared" si="23"/>
        <v>8.8888888888888892E-2</v>
      </c>
      <c r="AO12" s="5" t="str">
        <f t="shared" si="6"/>
        <v>No Progress</v>
      </c>
      <c r="AP12" s="54">
        <v>0.10299999999999999</v>
      </c>
      <c r="AQ12" s="55">
        <v>0.10199999999999999</v>
      </c>
      <c r="AR12" s="38">
        <f t="shared" si="7"/>
        <v>-1.0000000000000009E-3</v>
      </c>
      <c r="AS12" s="5" t="str">
        <f t="shared" si="24"/>
        <v>Progress</v>
      </c>
      <c r="AT12" s="54">
        <v>0.128</v>
      </c>
      <c r="AU12" s="55">
        <v>0.10199999999999999</v>
      </c>
      <c r="AV12" s="38">
        <f t="shared" si="8"/>
        <v>-2.6000000000000009E-2</v>
      </c>
      <c r="AW12" s="5" t="str">
        <f t="shared" si="9"/>
        <v>Progress</v>
      </c>
      <c r="AX12" s="47">
        <v>18</v>
      </c>
      <c r="AY12" s="48">
        <v>1</v>
      </c>
      <c r="AZ12" s="41">
        <f t="shared" si="25"/>
        <v>-0.94444444444444442</v>
      </c>
      <c r="BA12" s="4" t="str">
        <f t="shared" si="26"/>
        <v>No Progress</v>
      </c>
      <c r="BB12" s="47">
        <v>8</v>
      </c>
      <c r="BC12" s="48">
        <v>1</v>
      </c>
      <c r="BD12" s="41">
        <f t="shared" si="27"/>
        <v>-0.875</v>
      </c>
      <c r="BE12" s="4" t="str">
        <f t="shared" si="28"/>
        <v>No Progress</v>
      </c>
      <c r="BG12" s="21">
        <f t="shared" si="29"/>
        <v>5</v>
      </c>
      <c r="BH12" s="22" t="str">
        <f t="shared" si="10"/>
        <v>Yes</v>
      </c>
      <c r="BJ12" s="21">
        <f t="shared" si="31"/>
        <v>5</v>
      </c>
      <c r="BK12" s="22" t="str">
        <f t="shared" si="11"/>
        <v>Yes</v>
      </c>
    </row>
    <row r="13" spans="1:63" customFormat="1" ht="15.75" x14ac:dyDescent="0.25">
      <c r="A13" s="9" t="s">
        <v>41</v>
      </c>
      <c r="B13" s="29">
        <v>2341</v>
      </c>
      <c r="C13" s="30">
        <v>2214</v>
      </c>
      <c r="D13" s="28">
        <f t="shared" si="12"/>
        <v>-5.4250320375907733E-2</v>
      </c>
      <c r="E13" s="4" t="str">
        <f t="shared" si="13"/>
        <v>Progress</v>
      </c>
      <c r="F13" s="29">
        <v>2264</v>
      </c>
      <c r="G13" s="30">
        <v>2214</v>
      </c>
      <c r="H13" s="28">
        <f t="shared" si="14"/>
        <v>-2.2084805653710248E-2</v>
      </c>
      <c r="I13" s="4" t="str">
        <f t="shared" si="15"/>
        <v>No Progress</v>
      </c>
      <c r="J13" s="53">
        <v>1774</v>
      </c>
      <c r="K13" s="53">
        <v>1485</v>
      </c>
      <c r="L13" s="28">
        <f t="shared" si="30"/>
        <v>-0.16290868094701241</v>
      </c>
      <c r="M13" s="4" t="str">
        <f t="shared" si="16"/>
        <v>Progress</v>
      </c>
      <c r="N13" s="29">
        <v>1426</v>
      </c>
      <c r="O13" s="30">
        <v>1485</v>
      </c>
      <c r="P13" s="28">
        <f t="shared" si="17"/>
        <v>4.1374474053295932E-2</v>
      </c>
      <c r="Q13" s="5" t="str">
        <f t="shared" si="0"/>
        <v>No Progress</v>
      </c>
      <c r="R13" s="29">
        <v>1091</v>
      </c>
      <c r="S13" s="12">
        <v>1012</v>
      </c>
      <c r="T13" s="6">
        <f t="shared" si="18"/>
        <v>-7.2410632447296064E-2</v>
      </c>
      <c r="U13" s="5" t="str">
        <f t="shared" si="1"/>
        <v>Progress</v>
      </c>
      <c r="V13" s="29">
        <v>1042</v>
      </c>
      <c r="W13" s="30">
        <v>1012</v>
      </c>
      <c r="X13" s="38">
        <f t="shared" si="19"/>
        <v>-2.8790786948176585E-2</v>
      </c>
      <c r="Y13" s="5" t="str">
        <f t="shared" si="2"/>
        <v>No Progress</v>
      </c>
      <c r="Z13" s="29">
        <v>562</v>
      </c>
      <c r="AA13" s="30">
        <v>593</v>
      </c>
      <c r="AB13" s="41">
        <f t="shared" si="20"/>
        <v>5.5160142348754451E-2</v>
      </c>
      <c r="AC13" s="4" t="str">
        <f t="shared" si="3"/>
        <v>Progress</v>
      </c>
      <c r="AD13" s="29">
        <v>563</v>
      </c>
      <c r="AE13" s="30">
        <v>593</v>
      </c>
      <c r="AF13" s="41">
        <f t="shared" si="21"/>
        <v>5.328596802841918E-2</v>
      </c>
      <c r="AG13" s="4" t="str">
        <f t="shared" si="4"/>
        <v>Progress</v>
      </c>
      <c r="AH13" s="44">
        <v>191</v>
      </c>
      <c r="AI13" s="45">
        <v>149</v>
      </c>
      <c r="AJ13" s="41">
        <f t="shared" si="22"/>
        <v>-0.21989528795811519</v>
      </c>
      <c r="AK13" s="5" t="str">
        <f t="shared" si="5"/>
        <v>Progress</v>
      </c>
      <c r="AL13" s="44">
        <v>151</v>
      </c>
      <c r="AM13" s="45">
        <v>149</v>
      </c>
      <c r="AN13" s="41">
        <f t="shared" si="23"/>
        <v>-1.3245033112582781E-2</v>
      </c>
      <c r="AO13" s="5" t="str">
        <f t="shared" si="6"/>
        <v>Progress</v>
      </c>
      <c r="AP13" s="54">
        <v>6.7000000000000004E-2</v>
      </c>
      <c r="AQ13" s="55">
        <v>8.6999999999999994E-2</v>
      </c>
      <c r="AR13" s="38">
        <f t="shared" si="7"/>
        <v>1.999999999999999E-2</v>
      </c>
      <c r="AS13" s="5" t="str">
        <f t="shared" si="24"/>
        <v>No Progress</v>
      </c>
      <c r="AT13" s="54">
        <v>0.106</v>
      </c>
      <c r="AU13" s="55">
        <v>8.6999999999999994E-2</v>
      </c>
      <c r="AV13" s="38">
        <f t="shared" si="8"/>
        <v>-1.9000000000000003E-2</v>
      </c>
      <c r="AW13" s="5" t="str">
        <f t="shared" si="9"/>
        <v>Progress</v>
      </c>
      <c r="AX13" s="47">
        <v>0</v>
      </c>
      <c r="AY13" s="48">
        <v>2</v>
      </c>
      <c r="AZ13" s="41" t="str">
        <f t="shared" si="25"/>
        <v>Progress</v>
      </c>
      <c r="BA13" s="4" t="str">
        <f t="shared" si="26"/>
        <v>Progress</v>
      </c>
      <c r="BB13" s="47">
        <v>0</v>
      </c>
      <c r="BC13" s="48">
        <v>2</v>
      </c>
      <c r="BD13" s="41" t="str">
        <f t="shared" si="27"/>
        <v>Progress</v>
      </c>
      <c r="BE13" s="4" t="str">
        <f t="shared" si="28"/>
        <v>Progress</v>
      </c>
      <c r="BG13" s="21">
        <f t="shared" si="29"/>
        <v>6</v>
      </c>
      <c r="BH13" s="22" t="str">
        <f t="shared" si="10"/>
        <v>Yes</v>
      </c>
      <c r="BJ13" s="21">
        <f t="shared" si="31"/>
        <v>4</v>
      </c>
      <c r="BK13" s="22" t="str">
        <f t="shared" si="11"/>
        <v>Yes</v>
      </c>
    </row>
    <row r="14" spans="1:63" customFormat="1" ht="15.75" x14ac:dyDescent="0.25">
      <c r="A14" s="9" t="s">
        <v>42</v>
      </c>
      <c r="B14" s="29">
        <v>1675</v>
      </c>
      <c r="C14" s="30">
        <v>1390</v>
      </c>
      <c r="D14" s="28">
        <f t="shared" si="12"/>
        <v>-0.17014925373134329</v>
      </c>
      <c r="E14" s="4" t="str">
        <f t="shared" si="13"/>
        <v>No Progress</v>
      </c>
      <c r="F14" s="29">
        <v>1564</v>
      </c>
      <c r="G14" s="30">
        <v>1390</v>
      </c>
      <c r="H14" s="28">
        <f t="shared" si="14"/>
        <v>-0.11125319693094629</v>
      </c>
      <c r="I14" s="4" t="str">
        <f t="shared" si="15"/>
        <v>No Progress</v>
      </c>
      <c r="J14" s="53">
        <v>560</v>
      </c>
      <c r="K14" s="53">
        <v>552</v>
      </c>
      <c r="L14" s="28">
        <f t="shared" si="30"/>
        <v>-1.4285714285714285E-2</v>
      </c>
      <c r="M14" s="4" t="str">
        <f t="shared" si="16"/>
        <v>Progress</v>
      </c>
      <c r="N14" s="29">
        <v>410</v>
      </c>
      <c r="O14" s="30">
        <v>552</v>
      </c>
      <c r="P14" s="28">
        <f t="shared" si="17"/>
        <v>0.34634146341463412</v>
      </c>
      <c r="Q14" s="5" t="str">
        <f t="shared" si="0"/>
        <v>No Progress</v>
      </c>
      <c r="R14" s="29">
        <v>800</v>
      </c>
      <c r="S14" s="12">
        <v>509</v>
      </c>
      <c r="T14" s="6">
        <f t="shared" si="18"/>
        <v>-0.36375000000000002</v>
      </c>
      <c r="U14" s="5" t="str">
        <f t="shared" si="1"/>
        <v>No Progress</v>
      </c>
      <c r="V14" s="29">
        <v>609</v>
      </c>
      <c r="W14" s="30">
        <v>509</v>
      </c>
      <c r="X14" s="38">
        <f t="shared" si="19"/>
        <v>-0.16420361247947454</v>
      </c>
      <c r="Y14" s="5" t="str">
        <f t="shared" si="2"/>
        <v>No Progress</v>
      </c>
      <c r="Z14" s="29">
        <v>346</v>
      </c>
      <c r="AA14" s="30">
        <v>263</v>
      </c>
      <c r="AB14" s="41">
        <f t="shared" si="20"/>
        <v>-0.23988439306358381</v>
      </c>
      <c r="AC14" s="4" t="str">
        <f t="shared" si="3"/>
        <v>No Progress</v>
      </c>
      <c r="AD14" s="29">
        <v>320</v>
      </c>
      <c r="AE14" s="30">
        <v>263</v>
      </c>
      <c r="AF14" s="41">
        <f t="shared" si="21"/>
        <v>-0.17812500000000001</v>
      </c>
      <c r="AG14" s="4" t="str">
        <f t="shared" si="4"/>
        <v>No Progress</v>
      </c>
      <c r="AH14" s="44">
        <v>183</v>
      </c>
      <c r="AI14" s="45">
        <v>238</v>
      </c>
      <c r="AJ14" s="41">
        <f t="shared" si="22"/>
        <v>0.30054644808743169</v>
      </c>
      <c r="AK14" s="5" t="str">
        <f t="shared" si="5"/>
        <v>No Progress</v>
      </c>
      <c r="AL14" s="44">
        <v>218</v>
      </c>
      <c r="AM14" s="45">
        <v>238</v>
      </c>
      <c r="AN14" s="41">
        <f t="shared" si="23"/>
        <v>9.1743119266055051E-2</v>
      </c>
      <c r="AO14" s="5" t="str">
        <f t="shared" si="6"/>
        <v>No Progress</v>
      </c>
      <c r="AP14" s="54">
        <v>0.13</v>
      </c>
      <c r="AQ14" s="55">
        <v>8.5999999999999993E-2</v>
      </c>
      <c r="AR14" s="38">
        <f t="shared" si="7"/>
        <v>-4.4000000000000011E-2</v>
      </c>
      <c r="AS14" s="5" t="str">
        <f t="shared" si="24"/>
        <v>Progress</v>
      </c>
      <c r="AT14" s="54">
        <v>7.8E-2</v>
      </c>
      <c r="AU14" s="55">
        <v>8.5999999999999993E-2</v>
      </c>
      <c r="AV14" s="38">
        <f t="shared" si="8"/>
        <v>7.9999999999999932E-3</v>
      </c>
      <c r="AW14" s="5" t="str">
        <f t="shared" si="9"/>
        <v>No Progress</v>
      </c>
      <c r="AX14" s="47">
        <v>1</v>
      </c>
      <c r="AY14" s="48">
        <v>0</v>
      </c>
      <c r="AZ14" s="41" t="str">
        <f t="shared" si="25"/>
        <v>No Progress</v>
      </c>
      <c r="BA14" s="4" t="str">
        <f t="shared" si="26"/>
        <v>No Progress</v>
      </c>
      <c r="BB14" s="47">
        <v>0</v>
      </c>
      <c r="BC14" s="48">
        <v>0</v>
      </c>
      <c r="BD14" s="41" t="str">
        <f t="shared" si="27"/>
        <v>No Progress</v>
      </c>
      <c r="BE14" s="4" t="str">
        <f t="shared" si="28"/>
        <v>No Progress</v>
      </c>
      <c r="BG14" s="21">
        <f t="shared" si="29"/>
        <v>2</v>
      </c>
      <c r="BH14" s="22" t="str">
        <f t="shared" si="10"/>
        <v>Yes</v>
      </c>
      <c r="BJ14" s="21">
        <f t="shared" si="31"/>
        <v>0</v>
      </c>
      <c r="BK14" s="22" t="str">
        <f t="shared" si="11"/>
        <v>No</v>
      </c>
    </row>
    <row r="15" spans="1:63" customFormat="1" ht="15.75" x14ac:dyDescent="0.25">
      <c r="A15" s="9" t="s">
        <v>43</v>
      </c>
      <c r="B15" s="29">
        <v>6337</v>
      </c>
      <c r="C15" s="30">
        <v>6467</v>
      </c>
      <c r="D15" s="28">
        <f t="shared" si="12"/>
        <v>2.0514439008994793E-2</v>
      </c>
      <c r="E15" s="4" t="str">
        <f t="shared" si="13"/>
        <v>No Progress</v>
      </c>
      <c r="F15" s="29">
        <v>6412</v>
      </c>
      <c r="G15" s="30">
        <v>6467</v>
      </c>
      <c r="H15" s="28">
        <f t="shared" si="14"/>
        <v>8.577666874610106E-3</v>
      </c>
      <c r="I15" s="4" t="str">
        <f t="shared" si="15"/>
        <v>No Progress</v>
      </c>
      <c r="J15" s="53">
        <v>946</v>
      </c>
      <c r="K15" s="53">
        <v>980</v>
      </c>
      <c r="L15" s="28">
        <f t="shared" si="30"/>
        <v>3.5940803382663845E-2</v>
      </c>
      <c r="M15" s="4" t="str">
        <f t="shared" si="16"/>
        <v>No Progress</v>
      </c>
      <c r="N15" s="29">
        <v>949</v>
      </c>
      <c r="O15" s="30">
        <v>980</v>
      </c>
      <c r="P15" s="28">
        <f t="shared" si="17"/>
        <v>3.2665964172813484E-2</v>
      </c>
      <c r="Q15" s="5" t="str">
        <f t="shared" si="0"/>
        <v>No Progress</v>
      </c>
      <c r="R15" s="29">
        <v>3519</v>
      </c>
      <c r="S15" s="12">
        <v>3023</v>
      </c>
      <c r="T15" s="6">
        <f t="shared" si="18"/>
        <v>-0.14094913327649899</v>
      </c>
      <c r="U15" s="5" t="str">
        <f t="shared" si="1"/>
        <v>No Progress</v>
      </c>
      <c r="V15" s="29">
        <v>3189</v>
      </c>
      <c r="W15" s="30">
        <v>3023</v>
      </c>
      <c r="X15" s="38">
        <f t="shared" si="19"/>
        <v>-5.2053935402947629E-2</v>
      </c>
      <c r="Y15" s="5" t="str">
        <f t="shared" si="2"/>
        <v>No Progress</v>
      </c>
      <c r="Z15" s="29">
        <v>523</v>
      </c>
      <c r="AA15" s="30">
        <v>741</v>
      </c>
      <c r="AB15" s="41">
        <f t="shared" si="20"/>
        <v>0.4168260038240918</v>
      </c>
      <c r="AC15" s="4" t="str">
        <f t="shared" si="3"/>
        <v>Progress</v>
      </c>
      <c r="AD15" s="29">
        <v>781</v>
      </c>
      <c r="AE15" s="30">
        <v>741</v>
      </c>
      <c r="AF15" s="41">
        <f t="shared" si="21"/>
        <v>-5.1216389244558257E-2</v>
      </c>
      <c r="AG15" s="4" t="str">
        <f t="shared" si="4"/>
        <v>No Progress</v>
      </c>
      <c r="AH15" s="44">
        <v>103</v>
      </c>
      <c r="AI15" s="45">
        <v>119</v>
      </c>
      <c r="AJ15" s="41">
        <f t="shared" si="22"/>
        <v>0.1553398058252427</v>
      </c>
      <c r="AK15" s="5" t="str">
        <f t="shared" si="5"/>
        <v>No Progress</v>
      </c>
      <c r="AL15" s="44">
        <v>122</v>
      </c>
      <c r="AM15" s="45">
        <v>119</v>
      </c>
      <c r="AN15" s="41">
        <f t="shared" si="23"/>
        <v>-2.4590163934426229E-2</v>
      </c>
      <c r="AO15" s="5" t="str">
        <f t="shared" si="6"/>
        <v>Progress</v>
      </c>
      <c r="AP15" s="54">
        <v>9.0999999999999998E-2</v>
      </c>
      <c r="AQ15" s="55">
        <v>0.11899999999999999</v>
      </c>
      <c r="AR15" s="38">
        <f t="shared" si="7"/>
        <v>2.7999999999999997E-2</v>
      </c>
      <c r="AS15" s="5" t="str">
        <f t="shared" si="24"/>
        <v>No Progress</v>
      </c>
      <c r="AT15" s="54">
        <v>7.4999999999999997E-2</v>
      </c>
      <c r="AU15" s="55">
        <v>0.11899999999999999</v>
      </c>
      <c r="AV15" s="38">
        <f t="shared" si="8"/>
        <v>4.3999999999999997E-2</v>
      </c>
      <c r="AW15" s="5" t="str">
        <f t="shared" si="9"/>
        <v>No Progress</v>
      </c>
      <c r="AX15" s="47">
        <v>43</v>
      </c>
      <c r="AY15" s="48">
        <v>8</v>
      </c>
      <c r="AZ15" s="41">
        <f t="shared" si="25"/>
        <v>-0.81395348837209303</v>
      </c>
      <c r="BA15" s="4" t="str">
        <f t="shared" si="26"/>
        <v>No Progress</v>
      </c>
      <c r="BB15" s="47">
        <v>58</v>
      </c>
      <c r="BC15" s="48">
        <v>8</v>
      </c>
      <c r="BD15" s="41">
        <f t="shared" si="27"/>
        <v>-0.86206896551724133</v>
      </c>
      <c r="BE15" s="4" t="str">
        <f t="shared" si="28"/>
        <v>No Progress</v>
      </c>
      <c r="BG15" s="21">
        <f t="shared" si="29"/>
        <v>1</v>
      </c>
      <c r="BH15" s="22" t="str">
        <f t="shared" si="10"/>
        <v>No</v>
      </c>
      <c r="BJ15" s="21">
        <f t="shared" si="31"/>
        <v>1</v>
      </c>
      <c r="BK15" s="22" t="str">
        <f t="shared" si="11"/>
        <v>No</v>
      </c>
    </row>
    <row r="16" spans="1:63" customFormat="1" ht="15.75" x14ac:dyDescent="0.25">
      <c r="A16" s="9" t="s">
        <v>44</v>
      </c>
      <c r="B16" s="29">
        <v>11067</v>
      </c>
      <c r="C16" s="30">
        <v>11287</v>
      </c>
      <c r="D16" s="28">
        <f t="shared" si="12"/>
        <v>1.9878919309659349E-2</v>
      </c>
      <c r="E16" s="4" t="str">
        <f t="shared" si="13"/>
        <v>No Progress</v>
      </c>
      <c r="F16" s="29">
        <v>11105</v>
      </c>
      <c r="G16" s="30">
        <v>11287</v>
      </c>
      <c r="H16" s="28">
        <f t="shared" si="14"/>
        <v>1.6389013957676724E-2</v>
      </c>
      <c r="I16" s="4" t="str">
        <f t="shared" si="15"/>
        <v>No Progress</v>
      </c>
      <c r="J16" s="53">
        <v>1355</v>
      </c>
      <c r="K16" s="53">
        <v>3469</v>
      </c>
      <c r="L16" s="28">
        <f t="shared" si="30"/>
        <v>1.5601476014760147</v>
      </c>
      <c r="M16" s="4" t="str">
        <f t="shared" si="16"/>
        <v>No Progress</v>
      </c>
      <c r="N16" s="29">
        <v>1355</v>
      </c>
      <c r="O16" s="30">
        <v>3469</v>
      </c>
      <c r="P16" s="28">
        <f t="shared" si="17"/>
        <v>1.5601476014760147</v>
      </c>
      <c r="Q16" s="5" t="str">
        <f t="shared" si="0"/>
        <v>No Progress</v>
      </c>
      <c r="R16" s="29">
        <v>6324</v>
      </c>
      <c r="S16" s="12">
        <v>5452</v>
      </c>
      <c r="T16" s="6">
        <f t="shared" si="18"/>
        <v>-0.13788741302972801</v>
      </c>
      <c r="U16" s="5" t="str">
        <f t="shared" si="1"/>
        <v>No Progress</v>
      </c>
      <c r="V16" s="29">
        <v>5697</v>
      </c>
      <c r="W16" s="30">
        <v>5452</v>
      </c>
      <c r="X16" s="38">
        <f t="shared" si="19"/>
        <v>-4.3005090398455327E-2</v>
      </c>
      <c r="Y16" s="5" t="str">
        <f t="shared" si="2"/>
        <v>No Progress</v>
      </c>
      <c r="Z16" s="29">
        <v>1072</v>
      </c>
      <c r="AA16" s="30">
        <v>1183</v>
      </c>
      <c r="AB16" s="41">
        <f t="shared" si="20"/>
        <v>0.10354477611940298</v>
      </c>
      <c r="AC16" s="4" t="str">
        <f t="shared" si="3"/>
        <v>Progress</v>
      </c>
      <c r="AD16" s="29">
        <v>1215</v>
      </c>
      <c r="AE16" s="30">
        <v>1183</v>
      </c>
      <c r="AF16" s="41">
        <f t="shared" si="21"/>
        <v>-2.6337448559670781E-2</v>
      </c>
      <c r="AG16" s="4" t="str">
        <f t="shared" si="4"/>
        <v>No Progress</v>
      </c>
      <c r="AH16" s="44">
        <v>71</v>
      </c>
      <c r="AI16" s="45">
        <v>94</v>
      </c>
      <c r="AJ16" s="41">
        <f t="shared" si="22"/>
        <v>0.323943661971831</v>
      </c>
      <c r="AK16" s="5" t="str">
        <f t="shared" si="5"/>
        <v>No Progress</v>
      </c>
      <c r="AL16" s="44">
        <v>81</v>
      </c>
      <c r="AM16" s="45">
        <v>94</v>
      </c>
      <c r="AN16" s="41">
        <f t="shared" si="23"/>
        <v>0.16049382716049382</v>
      </c>
      <c r="AO16" s="5" t="str">
        <f t="shared" si="6"/>
        <v>No Progress</v>
      </c>
      <c r="AP16" s="54">
        <v>0.19800000000000001</v>
      </c>
      <c r="AQ16" s="55">
        <v>8.5999999999999993E-2</v>
      </c>
      <c r="AR16" s="38">
        <f t="shared" si="7"/>
        <v>-0.11200000000000002</v>
      </c>
      <c r="AS16" s="5" t="str">
        <f t="shared" si="24"/>
        <v>Progress</v>
      </c>
      <c r="AT16" s="54">
        <v>9.2999999999999999E-2</v>
      </c>
      <c r="AU16" s="55">
        <v>8.5999999999999993E-2</v>
      </c>
      <c r="AV16" s="38">
        <f t="shared" si="8"/>
        <v>-7.0000000000000062E-3</v>
      </c>
      <c r="AW16" s="5" t="str">
        <f t="shared" si="9"/>
        <v>Progress</v>
      </c>
      <c r="AX16" s="47">
        <v>1</v>
      </c>
      <c r="AY16" s="48">
        <v>15</v>
      </c>
      <c r="AZ16" s="41">
        <f t="shared" si="25"/>
        <v>14</v>
      </c>
      <c r="BA16" s="4" t="str">
        <f t="shared" si="26"/>
        <v>Progress</v>
      </c>
      <c r="BB16" s="47">
        <v>3</v>
      </c>
      <c r="BC16" s="48">
        <v>15</v>
      </c>
      <c r="BD16" s="41">
        <f t="shared" si="27"/>
        <v>4</v>
      </c>
      <c r="BE16" s="4" t="str">
        <f t="shared" si="28"/>
        <v>Progress</v>
      </c>
      <c r="BG16" s="21">
        <f t="shared" si="29"/>
        <v>3</v>
      </c>
      <c r="BH16" s="22" t="str">
        <f t="shared" si="10"/>
        <v>Yes</v>
      </c>
      <c r="BJ16" s="21">
        <f t="shared" si="31"/>
        <v>2</v>
      </c>
      <c r="BK16" s="22" t="str">
        <f t="shared" si="11"/>
        <v>No</v>
      </c>
    </row>
    <row r="17" spans="1:63" customFormat="1" ht="15.75" x14ac:dyDescent="0.25">
      <c r="A17" s="9" t="s">
        <v>45</v>
      </c>
      <c r="B17" s="29">
        <v>4199</v>
      </c>
      <c r="C17" s="30">
        <v>4821</v>
      </c>
      <c r="D17" s="28">
        <f t="shared" si="12"/>
        <v>0.14813050726363419</v>
      </c>
      <c r="E17" s="4" t="str">
        <f t="shared" si="13"/>
        <v>Progress</v>
      </c>
      <c r="F17" s="29">
        <v>4335</v>
      </c>
      <c r="G17" s="30">
        <v>4821</v>
      </c>
      <c r="H17" s="28">
        <f t="shared" si="14"/>
        <v>0.11211072664359861</v>
      </c>
      <c r="I17" s="4" t="str">
        <f t="shared" si="15"/>
        <v>Progress</v>
      </c>
      <c r="J17" s="53">
        <v>1092</v>
      </c>
      <c r="K17" s="53">
        <v>1145</v>
      </c>
      <c r="L17" s="28">
        <f t="shared" si="30"/>
        <v>4.8534798534798536E-2</v>
      </c>
      <c r="M17" s="4" t="str">
        <f t="shared" si="16"/>
        <v>No Progress</v>
      </c>
      <c r="N17" s="29">
        <v>1092</v>
      </c>
      <c r="O17" s="30">
        <v>1145</v>
      </c>
      <c r="P17" s="28">
        <f t="shared" si="17"/>
        <v>4.8534798534798536E-2</v>
      </c>
      <c r="Q17" s="5" t="str">
        <f t="shared" si="0"/>
        <v>No Progress</v>
      </c>
      <c r="R17" s="29">
        <v>1909</v>
      </c>
      <c r="S17" s="12">
        <v>2250</v>
      </c>
      <c r="T17" s="6">
        <f t="shared" si="18"/>
        <v>0.17862755369303301</v>
      </c>
      <c r="U17" s="5" t="str">
        <f t="shared" si="1"/>
        <v>Progress</v>
      </c>
      <c r="V17" s="29">
        <v>2040</v>
      </c>
      <c r="W17" s="30">
        <v>2250</v>
      </c>
      <c r="X17" s="38">
        <f t="shared" si="19"/>
        <v>0.10294117647058823</v>
      </c>
      <c r="Y17" s="5" t="str">
        <f t="shared" si="2"/>
        <v>Progress</v>
      </c>
      <c r="Z17" s="29">
        <v>1077</v>
      </c>
      <c r="AA17" s="30">
        <v>1222</v>
      </c>
      <c r="AB17" s="41">
        <f t="shared" si="20"/>
        <v>0.13463324048282266</v>
      </c>
      <c r="AC17" s="4" t="str">
        <f t="shared" si="3"/>
        <v>Progress</v>
      </c>
      <c r="AD17" s="29">
        <v>1105</v>
      </c>
      <c r="AE17" s="30">
        <v>1222</v>
      </c>
      <c r="AF17" s="41">
        <f t="shared" si="21"/>
        <v>0.10588235294117647</v>
      </c>
      <c r="AG17" s="4" t="str">
        <f t="shared" si="4"/>
        <v>Progress</v>
      </c>
      <c r="AH17" s="44">
        <v>162</v>
      </c>
      <c r="AI17" s="45">
        <v>183</v>
      </c>
      <c r="AJ17" s="41">
        <f t="shared" si="22"/>
        <v>0.12962962962962962</v>
      </c>
      <c r="AK17" s="5" t="str">
        <f t="shared" si="5"/>
        <v>No Progress</v>
      </c>
      <c r="AL17" s="44">
        <v>181</v>
      </c>
      <c r="AM17" s="45">
        <v>183</v>
      </c>
      <c r="AN17" s="41">
        <f t="shared" si="23"/>
        <v>1.1049723756906077E-2</v>
      </c>
      <c r="AO17" s="5" t="str">
        <f t="shared" si="6"/>
        <v>No Progress</v>
      </c>
      <c r="AP17" s="54">
        <v>0.12</v>
      </c>
      <c r="AQ17" s="55">
        <v>0.129</v>
      </c>
      <c r="AR17" s="38">
        <f t="shared" si="7"/>
        <v>9.000000000000008E-3</v>
      </c>
      <c r="AS17" s="5" t="str">
        <f t="shared" si="24"/>
        <v>No Progress</v>
      </c>
      <c r="AT17" s="54">
        <v>8.3000000000000004E-2</v>
      </c>
      <c r="AU17" s="55">
        <v>0.129</v>
      </c>
      <c r="AV17" s="38">
        <f t="shared" si="8"/>
        <v>4.5999999999999999E-2</v>
      </c>
      <c r="AW17" s="5" t="str">
        <f t="shared" si="9"/>
        <v>No Progress</v>
      </c>
      <c r="AX17" s="47">
        <v>41</v>
      </c>
      <c r="AY17" s="48">
        <v>15</v>
      </c>
      <c r="AZ17" s="41">
        <f t="shared" si="25"/>
        <v>-0.63414634146341464</v>
      </c>
      <c r="BA17" s="4" t="str">
        <f t="shared" si="26"/>
        <v>No Progress</v>
      </c>
      <c r="BB17" s="47">
        <v>13</v>
      </c>
      <c r="BC17" s="48">
        <v>15</v>
      </c>
      <c r="BD17" s="41">
        <f t="shared" si="27"/>
        <v>0.15384615384615385</v>
      </c>
      <c r="BE17" s="4" t="str">
        <f t="shared" si="28"/>
        <v>Progress</v>
      </c>
      <c r="BG17" s="21">
        <f t="shared" si="29"/>
        <v>3</v>
      </c>
      <c r="BH17" s="22" t="str">
        <f t="shared" si="10"/>
        <v>Yes</v>
      </c>
      <c r="BJ17" s="21">
        <f t="shared" si="31"/>
        <v>4</v>
      </c>
      <c r="BK17" s="22" t="str">
        <f t="shared" si="11"/>
        <v>Yes</v>
      </c>
    </row>
    <row r="18" spans="1:63" customFormat="1" ht="15.75" x14ac:dyDescent="0.25">
      <c r="A18" s="9" t="s">
        <v>46</v>
      </c>
      <c r="B18" s="29">
        <v>4214</v>
      </c>
      <c r="C18" s="30">
        <v>5575</v>
      </c>
      <c r="D18" s="28">
        <f t="shared" si="12"/>
        <v>0.32297104888467015</v>
      </c>
      <c r="E18" s="4" t="str">
        <f t="shared" si="13"/>
        <v>No Progress</v>
      </c>
      <c r="F18" s="29">
        <v>5157</v>
      </c>
      <c r="G18" s="30">
        <v>5575</v>
      </c>
      <c r="H18" s="28">
        <f t="shared" si="14"/>
        <v>8.105487686639519E-2</v>
      </c>
      <c r="I18" s="4" t="str">
        <f t="shared" si="15"/>
        <v>No Progress</v>
      </c>
      <c r="J18" s="53">
        <v>823</v>
      </c>
      <c r="K18" s="53">
        <v>1341</v>
      </c>
      <c r="L18" s="28">
        <f t="shared" si="30"/>
        <v>0.62940461725394892</v>
      </c>
      <c r="M18" s="4" t="str">
        <f t="shared" si="16"/>
        <v>No Progress</v>
      </c>
      <c r="N18" s="29">
        <v>1089</v>
      </c>
      <c r="O18" s="30">
        <v>1341</v>
      </c>
      <c r="P18" s="28">
        <f t="shared" si="17"/>
        <v>0.23140495867768596</v>
      </c>
      <c r="Q18" s="5" t="str">
        <f t="shared" si="0"/>
        <v>No Progress</v>
      </c>
      <c r="R18" s="29">
        <v>2691</v>
      </c>
      <c r="S18" s="12">
        <v>3316</v>
      </c>
      <c r="T18" s="6">
        <f t="shared" si="18"/>
        <v>0.23225566703827574</v>
      </c>
      <c r="U18" s="5" t="str">
        <f t="shared" si="1"/>
        <v>No Progress</v>
      </c>
      <c r="V18" s="29">
        <v>2937</v>
      </c>
      <c r="W18" s="30">
        <v>3316</v>
      </c>
      <c r="X18" s="38">
        <f t="shared" si="19"/>
        <v>0.12904324140279197</v>
      </c>
      <c r="Y18" s="5" t="str">
        <f t="shared" si="2"/>
        <v>No Progress</v>
      </c>
      <c r="Z18" s="29">
        <v>1178</v>
      </c>
      <c r="AA18" s="30">
        <v>1233</v>
      </c>
      <c r="AB18" s="41">
        <f t="shared" si="20"/>
        <v>4.6689303904923603E-2</v>
      </c>
      <c r="AC18" s="4" t="str">
        <f t="shared" si="3"/>
        <v>Progress</v>
      </c>
      <c r="AD18" s="29">
        <v>1506</v>
      </c>
      <c r="AE18" s="30">
        <v>1233</v>
      </c>
      <c r="AF18" s="41">
        <f t="shared" si="21"/>
        <v>-0.18127490039840638</v>
      </c>
      <c r="AG18" s="4" t="str">
        <f t="shared" si="4"/>
        <v>No Progress</v>
      </c>
      <c r="AH18" s="44">
        <v>124</v>
      </c>
      <c r="AI18" s="45">
        <v>89</v>
      </c>
      <c r="AJ18" s="41">
        <f t="shared" si="22"/>
        <v>-0.28225806451612906</v>
      </c>
      <c r="AK18" s="5" t="str">
        <f t="shared" si="5"/>
        <v>Progress</v>
      </c>
      <c r="AL18" s="44">
        <v>107</v>
      </c>
      <c r="AM18" s="45">
        <v>89</v>
      </c>
      <c r="AN18" s="41">
        <f t="shared" si="23"/>
        <v>-0.16822429906542055</v>
      </c>
      <c r="AO18" s="5" t="str">
        <f t="shared" si="6"/>
        <v>Progress</v>
      </c>
      <c r="AP18" s="54">
        <v>0.10299999999999999</v>
      </c>
      <c r="AQ18" s="55">
        <v>0.125</v>
      </c>
      <c r="AR18" s="38">
        <f t="shared" si="7"/>
        <v>2.2000000000000006E-2</v>
      </c>
      <c r="AS18" s="5" t="str">
        <f t="shared" si="24"/>
        <v>No Progress</v>
      </c>
      <c r="AT18" s="54">
        <v>0.14399999999999999</v>
      </c>
      <c r="AU18" s="55">
        <v>0.125</v>
      </c>
      <c r="AV18" s="38">
        <f t="shared" si="8"/>
        <v>-1.8999999999999989E-2</v>
      </c>
      <c r="AW18" s="5" t="str">
        <f t="shared" si="9"/>
        <v>Progress</v>
      </c>
      <c r="AX18" s="47">
        <v>91</v>
      </c>
      <c r="AY18" s="48">
        <v>97</v>
      </c>
      <c r="AZ18" s="41">
        <f t="shared" si="25"/>
        <v>6.5934065934065936E-2</v>
      </c>
      <c r="BA18" s="4" t="str">
        <f t="shared" si="26"/>
        <v>Progress</v>
      </c>
      <c r="BB18" s="47">
        <v>132</v>
      </c>
      <c r="BC18" s="48">
        <v>97</v>
      </c>
      <c r="BD18" s="41">
        <f t="shared" si="27"/>
        <v>-0.26515151515151514</v>
      </c>
      <c r="BE18" s="4" t="str">
        <f t="shared" si="28"/>
        <v>No Progress</v>
      </c>
      <c r="BG18" s="21">
        <f t="shared" si="29"/>
        <v>3</v>
      </c>
      <c r="BH18" s="22" t="str">
        <f t="shared" si="10"/>
        <v>Yes</v>
      </c>
      <c r="BJ18" s="21">
        <f t="shared" si="31"/>
        <v>2</v>
      </c>
      <c r="BK18" s="22" t="str">
        <f t="shared" si="11"/>
        <v>No</v>
      </c>
    </row>
    <row r="19" spans="1:63" customFormat="1" ht="15.75" x14ac:dyDescent="0.25">
      <c r="A19" s="9" t="s">
        <v>47</v>
      </c>
      <c r="B19" s="29">
        <v>8277</v>
      </c>
      <c r="C19" s="30">
        <v>12372</v>
      </c>
      <c r="D19" s="28">
        <f t="shared" si="12"/>
        <v>0.4947444726350127</v>
      </c>
      <c r="E19" s="4" t="str">
        <f t="shared" si="13"/>
        <v>Progress</v>
      </c>
      <c r="F19" s="29">
        <v>10869</v>
      </c>
      <c r="G19" s="30">
        <v>12372</v>
      </c>
      <c r="H19" s="28">
        <f t="shared" si="14"/>
        <v>0.13828319072591774</v>
      </c>
      <c r="I19" s="4" t="str">
        <f t="shared" si="15"/>
        <v>Progress</v>
      </c>
      <c r="J19" s="53">
        <v>2338</v>
      </c>
      <c r="K19" s="53">
        <v>2758</v>
      </c>
      <c r="L19" s="28">
        <f t="shared" si="30"/>
        <v>0.17964071856287425</v>
      </c>
      <c r="M19" s="4" t="str">
        <f t="shared" si="16"/>
        <v>No Progress</v>
      </c>
      <c r="N19" s="29">
        <v>2758</v>
      </c>
      <c r="O19" s="30">
        <v>2758</v>
      </c>
      <c r="P19" s="28">
        <f t="shared" si="17"/>
        <v>0</v>
      </c>
      <c r="Q19" s="5" t="str">
        <f t="shared" si="0"/>
        <v>No Progress</v>
      </c>
      <c r="R19" s="29">
        <v>4562</v>
      </c>
      <c r="S19" s="12">
        <v>6374</v>
      </c>
      <c r="T19" s="6">
        <f t="shared" si="18"/>
        <v>0.39719421306444541</v>
      </c>
      <c r="U19" s="5" t="str">
        <f t="shared" si="1"/>
        <v>Progress</v>
      </c>
      <c r="V19" s="29">
        <v>6116</v>
      </c>
      <c r="W19" s="30">
        <v>6374</v>
      </c>
      <c r="X19" s="38">
        <f t="shared" si="19"/>
        <v>4.2184434270765209E-2</v>
      </c>
      <c r="Y19" s="5" t="str">
        <f t="shared" si="2"/>
        <v>Progress</v>
      </c>
      <c r="Z19" s="29">
        <v>1465</v>
      </c>
      <c r="AA19" s="30">
        <v>2378</v>
      </c>
      <c r="AB19" s="41">
        <f t="shared" si="20"/>
        <v>0.6232081911262799</v>
      </c>
      <c r="AC19" s="4" t="str">
        <f t="shared" si="3"/>
        <v>Progress</v>
      </c>
      <c r="AD19" s="29">
        <v>2241</v>
      </c>
      <c r="AE19" s="30">
        <v>2378</v>
      </c>
      <c r="AF19" s="41">
        <f t="shared" si="21"/>
        <v>6.1133422579205711E-2</v>
      </c>
      <c r="AG19" s="4" t="str">
        <f t="shared" si="4"/>
        <v>Progress</v>
      </c>
      <c r="AH19" s="44">
        <v>132</v>
      </c>
      <c r="AI19" s="45">
        <v>124</v>
      </c>
      <c r="AJ19" s="41">
        <f t="shared" si="22"/>
        <v>-6.0606060606060608E-2</v>
      </c>
      <c r="AK19" s="5" t="str">
        <f t="shared" si="5"/>
        <v>Progress</v>
      </c>
      <c r="AL19" s="44">
        <v>126</v>
      </c>
      <c r="AM19" s="45">
        <v>124</v>
      </c>
      <c r="AN19" s="41">
        <f t="shared" si="23"/>
        <v>-1.5873015873015872E-2</v>
      </c>
      <c r="AO19" s="5" t="str">
        <f t="shared" si="6"/>
        <v>Progress</v>
      </c>
      <c r="AP19" s="54">
        <v>0.13200000000000001</v>
      </c>
      <c r="AQ19" s="55">
        <v>0.16300000000000001</v>
      </c>
      <c r="AR19" s="38">
        <f t="shared" si="7"/>
        <v>3.1E-2</v>
      </c>
      <c r="AS19" s="5" t="str">
        <f t="shared" si="24"/>
        <v>No Progress</v>
      </c>
      <c r="AT19" s="54">
        <v>0.106</v>
      </c>
      <c r="AU19" s="55">
        <v>0.16300000000000001</v>
      </c>
      <c r="AV19" s="38">
        <f t="shared" si="8"/>
        <v>5.7000000000000009E-2</v>
      </c>
      <c r="AW19" s="5" t="str">
        <f t="shared" si="9"/>
        <v>No Progress</v>
      </c>
      <c r="AX19" s="47">
        <v>402</v>
      </c>
      <c r="AY19" s="48">
        <v>605</v>
      </c>
      <c r="AZ19" s="41">
        <f t="shared" si="25"/>
        <v>0.50497512437810943</v>
      </c>
      <c r="BA19" s="4" t="str">
        <f t="shared" si="26"/>
        <v>Progress</v>
      </c>
      <c r="BB19" s="47">
        <v>536</v>
      </c>
      <c r="BC19" s="48">
        <v>605</v>
      </c>
      <c r="BD19" s="41">
        <f t="shared" si="27"/>
        <v>0.1287313432835821</v>
      </c>
      <c r="BE19" s="4" t="str">
        <f t="shared" si="28"/>
        <v>Progress</v>
      </c>
      <c r="BG19" s="21">
        <f t="shared" si="29"/>
        <v>5</v>
      </c>
      <c r="BH19" s="22" t="str">
        <f t="shared" si="10"/>
        <v>Yes</v>
      </c>
      <c r="BJ19" s="21">
        <f t="shared" si="31"/>
        <v>5</v>
      </c>
      <c r="BK19" s="22" t="str">
        <f t="shared" si="11"/>
        <v>Yes</v>
      </c>
    </row>
    <row r="20" spans="1:63" customFormat="1" ht="15.75" x14ac:dyDescent="0.25">
      <c r="A20" s="9" t="s">
        <v>48</v>
      </c>
      <c r="B20" s="29">
        <v>2483</v>
      </c>
      <c r="C20" s="30">
        <v>2216</v>
      </c>
      <c r="D20" s="28">
        <f t="shared" si="12"/>
        <v>-0.10753121224325413</v>
      </c>
      <c r="E20" s="4" t="str">
        <f t="shared" si="13"/>
        <v>No Progress</v>
      </c>
      <c r="F20" s="29">
        <v>2372</v>
      </c>
      <c r="G20" s="30">
        <v>2216</v>
      </c>
      <c r="H20" s="28">
        <f t="shared" si="14"/>
        <v>-6.5767284991568295E-2</v>
      </c>
      <c r="I20" s="4" t="str">
        <f t="shared" si="15"/>
        <v>Progress</v>
      </c>
      <c r="J20" s="53">
        <v>408</v>
      </c>
      <c r="K20" s="53">
        <v>366</v>
      </c>
      <c r="L20" s="28">
        <f t="shared" si="30"/>
        <v>-0.10294117647058823</v>
      </c>
      <c r="M20" s="4" t="str">
        <f t="shared" si="16"/>
        <v>Progress</v>
      </c>
      <c r="N20" s="29">
        <v>407</v>
      </c>
      <c r="O20" s="30">
        <v>366</v>
      </c>
      <c r="P20" s="28">
        <f t="shared" si="17"/>
        <v>-0.10073710073710074</v>
      </c>
      <c r="Q20" s="5" t="str">
        <f t="shared" si="0"/>
        <v>Progress</v>
      </c>
      <c r="R20" s="29">
        <v>1006</v>
      </c>
      <c r="S20" s="12">
        <v>887</v>
      </c>
      <c r="T20" s="6">
        <f t="shared" si="18"/>
        <v>-0.11829025844930417</v>
      </c>
      <c r="U20" s="5" t="str">
        <f t="shared" si="1"/>
        <v>No Progress</v>
      </c>
      <c r="V20" s="29">
        <v>1005</v>
      </c>
      <c r="W20" s="30">
        <v>887</v>
      </c>
      <c r="X20" s="38">
        <f t="shared" si="19"/>
        <v>-0.11741293532338308</v>
      </c>
      <c r="Y20" s="5" t="str">
        <f t="shared" si="2"/>
        <v>No Progress</v>
      </c>
      <c r="Z20" s="29">
        <v>658</v>
      </c>
      <c r="AA20" s="30">
        <v>332</v>
      </c>
      <c r="AB20" s="41">
        <f t="shared" si="20"/>
        <v>-0.49544072948328266</v>
      </c>
      <c r="AC20" s="4" t="str">
        <f t="shared" si="3"/>
        <v>No Progress</v>
      </c>
      <c r="AD20" s="29">
        <v>441</v>
      </c>
      <c r="AE20" s="30">
        <v>332</v>
      </c>
      <c r="AF20" s="41">
        <f t="shared" si="21"/>
        <v>-0.2471655328798186</v>
      </c>
      <c r="AG20" s="4" t="str">
        <f t="shared" si="4"/>
        <v>No Progress</v>
      </c>
      <c r="AH20" s="44">
        <v>282</v>
      </c>
      <c r="AI20" s="45">
        <v>195</v>
      </c>
      <c r="AJ20" s="41">
        <f t="shared" si="22"/>
        <v>-0.30851063829787234</v>
      </c>
      <c r="AK20" s="5" t="str">
        <f t="shared" si="5"/>
        <v>Progress</v>
      </c>
      <c r="AL20" s="44">
        <v>181</v>
      </c>
      <c r="AM20" s="45">
        <v>195</v>
      </c>
      <c r="AN20" s="41">
        <f t="shared" si="23"/>
        <v>7.7348066298342538E-2</v>
      </c>
      <c r="AO20" s="5" t="str">
        <f t="shared" si="6"/>
        <v>No Progress</v>
      </c>
      <c r="AP20" s="54">
        <v>1.6E-2</v>
      </c>
      <c r="AQ20" s="55">
        <v>8.3000000000000004E-2</v>
      </c>
      <c r="AR20" s="38">
        <f t="shared" si="7"/>
        <v>6.7000000000000004E-2</v>
      </c>
      <c r="AS20" s="5" t="str">
        <f t="shared" si="24"/>
        <v>No Progress</v>
      </c>
      <c r="AT20" s="54">
        <v>9.7000000000000003E-2</v>
      </c>
      <c r="AU20" s="55">
        <v>8.3000000000000004E-2</v>
      </c>
      <c r="AV20" s="38">
        <f t="shared" si="8"/>
        <v>-1.3999999999999999E-2</v>
      </c>
      <c r="AW20" s="5" t="str">
        <f t="shared" si="9"/>
        <v>Progress</v>
      </c>
      <c r="AX20" s="47">
        <v>18</v>
      </c>
      <c r="AY20" s="48">
        <v>16</v>
      </c>
      <c r="AZ20" s="41">
        <f t="shared" si="25"/>
        <v>-0.1111111111111111</v>
      </c>
      <c r="BA20" s="4" t="str">
        <f t="shared" si="26"/>
        <v>No Progress</v>
      </c>
      <c r="BB20" s="47">
        <v>27</v>
      </c>
      <c r="BC20" s="48">
        <v>16</v>
      </c>
      <c r="BD20" s="41">
        <f t="shared" si="27"/>
        <v>-0.40740740740740738</v>
      </c>
      <c r="BE20" s="4" t="str">
        <f t="shared" si="28"/>
        <v>No Progress</v>
      </c>
      <c r="BG20" s="21">
        <f t="shared" si="29"/>
        <v>2</v>
      </c>
      <c r="BH20" s="22" t="str">
        <f t="shared" si="10"/>
        <v>Yes</v>
      </c>
      <c r="BJ20" s="21">
        <f t="shared" si="31"/>
        <v>3</v>
      </c>
      <c r="BK20" s="22" t="str">
        <f t="shared" si="11"/>
        <v>Yes</v>
      </c>
    </row>
    <row r="21" spans="1:63" customFormat="1" ht="15.75" x14ac:dyDescent="0.25">
      <c r="A21" s="9" t="s">
        <v>49</v>
      </c>
      <c r="B21" s="29">
        <v>2581</v>
      </c>
      <c r="C21" s="30">
        <v>2767</v>
      </c>
      <c r="D21" s="28">
        <f t="shared" si="12"/>
        <v>7.2065091049980629E-2</v>
      </c>
      <c r="E21" s="4" t="str">
        <f t="shared" si="13"/>
        <v>No Progress</v>
      </c>
      <c r="F21" s="29">
        <v>2663</v>
      </c>
      <c r="G21" s="30">
        <v>2767</v>
      </c>
      <c r="H21" s="28">
        <f t="shared" si="14"/>
        <v>3.9053698835899361E-2</v>
      </c>
      <c r="I21" s="4" t="str">
        <f t="shared" si="15"/>
        <v>Progress</v>
      </c>
      <c r="J21" s="53">
        <v>1096</v>
      </c>
      <c r="K21" s="53">
        <v>1434</v>
      </c>
      <c r="L21" s="28">
        <f t="shared" si="30"/>
        <v>0.30839416058394159</v>
      </c>
      <c r="M21" s="4" t="str">
        <f t="shared" si="16"/>
        <v>No Progress</v>
      </c>
      <c r="N21" s="29">
        <v>1434</v>
      </c>
      <c r="O21" s="30">
        <v>1434</v>
      </c>
      <c r="P21" s="28">
        <f t="shared" si="17"/>
        <v>0</v>
      </c>
      <c r="Q21" s="5" t="str">
        <f t="shared" si="0"/>
        <v>No Progress</v>
      </c>
      <c r="R21" s="29">
        <v>1496</v>
      </c>
      <c r="S21" s="12">
        <v>1453</v>
      </c>
      <c r="T21" s="6">
        <f t="shared" si="18"/>
        <v>-2.8743315508021391E-2</v>
      </c>
      <c r="U21" s="5" t="str">
        <f t="shared" si="1"/>
        <v>No Progress</v>
      </c>
      <c r="V21" s="29">
        <v>1400</v>
      </c>
      <c r="W21" s="30">
        <v>1453</v>
      </c>
      <c r="X21" s="38">
        <f t="shared" si="19"/>
        <v>3.785714285714286E-2</v>
      </c>
      <c r="Y21" s="5" t="str">
        <f t="shared" si="2"/>
        <v>Progress</v>
      </c>
      <c r="Z21" s="29">
        <v>588</v>
      </c>
      <c r="AA21" s="30">
        <v>508</v>
      </c>
      <c r="AB21" s="41">
        <f t="shared" si="20"/>
        <v>-0.1360544217687075</v>
      </c>
      <c r="AC21" s="4" t="str">
        <f t="shared" si="3"/>
        <v>No Progress</v>
      </c>
      <c r="AD21" s="29">
        <v>610</v>
      </c>
      <c r="AE21" s="30">
        <v>508</v>
      </c>
      <c r="AF21" s="41">
        <f t="shared" si="21"/>
        <v>-0.16721311475409836</v>
      </c>
      <c r="AG21" s="4" t="str">
        <f t="shared" si="4"/>
        <v>No Progress</v>
      </c>
      <c r="AH21" s="44">
        <v>149</v>
      </c>
      <c r="AI21" s="45">
        <v>222</v>
      </c>
      <c r="AJ21" s="41">
        <f t="shared" si="22"/>
        <v>0.48993288590604028</v>
      </c>
      <c r="AK21" s="5" t="str">
        <f t="shared" si="5"/>
        <v>No Progress</v>
      </c>
      <c r="AL21" s="44">
        <v>189</v>
      </c>
      <c r="AM21" s="45">
        <v>222</v>
      </c>
      <c r="AN21" s="41">
        <f t="shared" si="23"/>
        <v>0.17460317460317459</v>
      </c>
      <c r="AO21" s="5" t="str">
        <f t="shared" si="6"/>
        <v>No Progress</v>
      </c>
      <c r="AP21" s="54">
        <v>2.5000000000000001E-2</v>
      </c>
      <c r="AQ21" s="55">
        <v>0.111</v>
      </c>
      <c r="AR21" s="38">
        <f t="shared" si="7"/>
        <v>8.5999999999999993E-2</v>
      </c>
      <c r="AS21" s="5" t="str">
        <f t="shared" si="24"/>
        <v>No Progress</v>
      </c>
      <c r="AT21" s="54">
        <v>4.4999999999999998E-2</v>
      </c>
      <c r="AU21" s="55">
        <v>0.111</v>
      </c>
      <c r="AV21" s="38">
        <f t="shared" si="8"/>
        <v>6.6000000000000003E-2</v>
      </c>
      <c r="AW21" s="5" t="str">
        <f t="shared" si="9"/>
        <v>No Progress</v>
      </c>
      <c r="AX21" s="47">
        <v>71</v>
      </c>
      <c r="AY21" s="48">
        <v>7</v>
      </c>
      <c r="AZ21" s="41">
        <f t="shared" si="25"/>
        <v>-0.90140845070422537</v>
      </c>
      <c r="BA21" s="4" t="str">
        <f t="shared" si="26"/>
        <v>No Progress</v>
      </c>
      <c r="BB21" s="47">
        <v>9</v>
      </c>
      <c r="BC21" s="48">
        <v>7</v>
      </c>
      <c r="BD21" s="41">
        <f t="shared" si="27"/>
        <v>-0.22222222222222221</v>
      </c>
      <c r="BE21" s="4" t="str">
        <f t="shared" si="28"/>
        <v>No Progress</v>
      </c>
      <c r="BG21" s="21">
        <f t="shared" si="29"/>
        <v>0</v>
      </c>
      <c r="BH21" s="23" t="str">
        <f t="shared" si="10"/>
        <v>No</v>
      </c>
      <c r="BJ21" s="21">
        <f t="shared" si="31"/>
        <v>2</v>
      </c>
      <c r="BK21" s="23" t="str">
        <f t="shared" si="11"/>
        <v>No</v>
      </c>
    </row>
    <row r="22" spans="1:63" customFormat="1" ht="15.75" x14ac:dyDescent="0.25">
      <c r="A22" s="9" t="s">
        <v>50</v>
      </c>
      <c r="B22" s="29">
        <v>1064</v>
      </c>
      <c r="C22" s="30">
        <v>1187</v>
      </c>
      <c r="D22" s="28">
        <f t="shared" si="12"/>
        <v>0.1156015037593985</v>
      </c>
      <c r="E22" s="4" t="str">
        <f t="shared" si="13"/>
        <v>Progress</v>
      </c>
      <c r="F22" s="29">
        <v>1085</v>
      </c>
      <c r="G22" s="30">
        <v>1187</v>
      </c>
      <c r="H22" s="28">
        <f t="shared" si="14"/>
        <v>9.4009216589861749E-2</v>
      </c>
      <c r="I22" s="4" t="str">
        <f t="shared" si="15"/>
        <v>Progress</v>
      </c>
      <c r="J22" s="53">
        <v>366</v>
      </c>
      <c r="K22" s="53">
        <v>203</v>
      </c>
      <c r="L22" s="28">
        <f t="shared" si="30"/>
        <v>-0.4453551912568306</v>
      </c>
      <c r="M22" s="4" t="str">
        <f t="shared" si="16"/>
        <v>Progress</v>
      </c>
      <c r="N22" s="29">
        <v>349</v>
      </c>
      <c r="O22" s="30">
        <v>203</v>
      </c>
      <c r="P22" s="28">
        <f t="shared" si="17"/>
        <v>-0.41833810888252149</v>
      </c>
      <c r="Q22" s="5" t="str">
        <f t="shared" si="0"/>
        <v>Progress</v>
      </c>
      <c r="R22" s="29">
        <v>534</v>
      </c>
      <c r="S22" s="12">
        <v>539</v>
      </c>
      <c r="T22" s="6">
        <f t="shared" si="18"/>
        <v>9.3632958801498131E-3</v>
      </c>
      <c r="U22" s="5" t="str">
        <f t="shared" si="1"/>
        <v>Progress</v>
      </c>
      <c r="V22" s="29">
        <v>489</v>
      </c>
      <c r="W22" s="30">
        <v>539</v>
      </c>
      <c r="X22" s="38">
        <f t="shared" si="19"/>
        <v>0.10224948875255624</v>
      </c>
      <c r="Y22" s="5" t="str">
        <f t="shared" si="2"/>
        <v>Progress</v>
      </c>
      <c r="Z22" s="29">
        <v>187</v>
      </c>
      <c r="AA22" s="30">
        <v>278</v>
      </c>
      <c r="AB22" s="41">
        <f t="shared" si="20"/>
        <v>0.48663101604278075</v>
      </c>
      <c r="AC22" s="4" t="str">
        <f t="shared" si="3"/>
        <v>Progress</v>
      </c>
      <c r="AD22" s="29">
        <v>301</v>
      </c>
      <c r="AE22" s="30">
        <v>278</v>
      </c>
      <c r="AF22" s="41">
        <f t="shared" si="21"/>
        <v>-7.6411960132890366E-2</v>
      </c>
      <c r="AG22" s="4" t="str">
        <f t="shared" si="4"/>
        <v>No Progress</v>
      </c>
      <c r="AH22" s="44">
        <v>133</v>
      </c>
      <c r="AI22" s="45">
        <v>160</v>
      </c>
      <c r="AJ22" s="41">
        <f t="shared" si="22"/>
        <v>0.20300751879699247</v>
      </c>
      <c r="AK22" s="5" t="str">
        <f t="shared" si="5"/>
        <v>No Progress</v>
      </c>
      <c r="AL22" s="44">
        <v>180</v>
      </c>
      <c r="AM22" s="45">
        <v>160</v>
      </c>
      <c r="AN22" s="41">
        <f t="shared" si="23"/>
        <v>-0.1111111111111111</v>
      </c>
      <c r="AO22" s="5" t="str">
        <f t="shared" si="6"/>
        <v>Progress</v>
      </c>
      <c r="AP22" s="54">
        <v>0.1</v>
      </c>
      <c r="AQ22" s="55">
        <v>6.7000000000000004E-2</v>
      </c>
      <c r="AR22" s="38">
        <f t="shared" si="7"/>
        <v>-3.3000000000000002E-2</v>
      </c>
      <c r="AS22" s="5" t="str">
        <f t="shared" si="24"/>
        <v>Progress</v>
      </c>
      <c r="AT22" s="54">
        <v>0.08</v>
      </c>
      <c r="AU22" s="55">
        <v>6.7000000000000004E-2</v>
      </c>
      <c r="AV22" s="38">
        <f t="shared" si="8"/>
        <v>-1.2999999999999998E-2</v>
      </c>
      <c r="AW22" s="5" t="str">
        <f t="shared" si="9"/>
        <v>Progress</v>
      </c>
      <c r="AX22" s="47">
        <v>25</v>
      </c>
      <c r="AY22" s="48">
        <v>25</v>
      </c>
      <c r="AZ22" s="41">
        <f t="shared" si="25"/>
        <v>0</v>
      </c>
      <c r="BA22" s="4" t="str">
        <f t="shared" si="26"/>
        <v>No Progress</v>
      </c>
      <c r="BB22" s="47">
        <v>44</v>
      </c>
      <c r="BC22" s="48">
        <v>25</v>
      </c>
      <c r="BD22" s="41">
        <f t="shared" si="27"/>
        <v>-0.43181818181818182</v>
      </c>
      <c r="BE22" s="4" t="str">
        <f t="shared" si="28"/>
        <v>No Progress</v>
      </c>
      <c r="BG22" s="21">
        <f t="shared" si="29"/>
        <v>5</v>
      </c>
      <c r="BH22" s="22" t="str">
        <f t="shared" si="10"/>
        <v>Yes</v>
      </c>
      <c r="BJ22" s="21">
        <f t="shared" si="31"/>
        <v>5</v>
      </c>
      <c r="BK22" s="22" t="str">
        <f t="shared" si="11"/>
        <v>Yes</v>
      </c>
    </row>
    <row r="23" spans="1:63" customFormat="1" ht="15.75" x14ac:dyDescent="0.25">
      <c r="A23" s="9" t="s">
        <v>51</v>
      </c>
      <c r="B23" s="29">
        <v>1698</v>
      </c>
      <c r="C23" s="30">
        <v>1916</v>
      </c>
      <c r="D23" s="28">
        <f t="shared" si="12"/>
        <v>0.12838633686690223</v>
      </c>
      <c r="E23" s="4" t="str">
        <f t="shared" si="13"/>
        <v>No Progress</v>
      </c>
      <c r="F23" s="29">
        <v>1869</v>
      </c>
      <c r="G23" s="30">
        <v>1916</v>
      </c>
      <c r="H23" s="28">
        <f t="shared" si="14"/>
        <v>2.514713750668807E-2</v>
      </c>
      <c r="I23" s="4" t="str">
        <f t="shared" si="15"/>
        <v>No Progress</v>
      </c>
      <c r="J23" s="53">
        <v>920</v>
      </c>
      <c r="K23" s="53">
        <v>1436</v>
      </c>
      <c r="L23" s="28">
        <f t="shared" si="30"/>
        <v>0.56086956521739129</v>
      </c>
      <c r="M23" s="4" t="str">
        <f t="shared" si="16"/>
        <v>No Progress</v>
      </c>
      <c r="N23" s="29">
        <v>920</v>
      </c>
      <c r="O23" s="30">
        <v>1436</v>
      </c>
      <c r="P23" s="28">
        <f t="shared" si="17"/>
        <v>0.56086956521739129</v>
      </c>
      <c r="Q23" s="5" t="str">
        <f t="shared" si="0"/>
        <v>No Progress</v>
      </c>
      <c r="R23" s="29">
        <v>887</v>
      </c>
      <c r="S23" s="12">
        <v>1122</v>
      </c>
      <c r="T23" s="6">
        <f t="shared" si="18"/>
        <v>0.26493799323562572</v>
      </c>
      <c r="U23" s="5" t="str">
        <f t="shared" si="1"/>
        <v>No Progress</v>
      </c>
      <c r="V23" s="29">
        <v>1167</v>
      </c>
      <c r="W23" s="30">
        <v>1122</v>
      </c>
      <c r="X23" s="38">
        <f t="shared" si="19"/>
        <v>-3.8560411311053984E-2</v>
      </c>
      <c r="Y23" s="5" t="str">
        <f t="shared" si="2"/>
        <v>No Progress</v>
      </c>
      <c r="Z23" s="29">
        <v>275</v>
      </c>
      <c r="AA23" s="30">
        <v>294</v>
      </c>
      <c r="AB23" s="41">
        <f t="shared" si="20"/>
        <v>6.9090909090909092E-2</v>
      </c>
      <c r="AC23" s="4" t="str">
        <f t="shared" si="3"/>
        <v>Progress</v>
      </c>
      <c r="AD23" s="29">
        <v>362</v>
      </c>
      <c r="AE23" s="30">
        <v>294</v>
      </c>
      <c r="AF23" s="41">
        <f t="shared" si="21"/>
        <v>-0.18784530386740331</v>
      </c>
      <c r="AG23" s="4" t="str">
        <f t="shared" si="4"/>
        <v>No Progress</v>
      </c>
      <c r="AH23" s="44">
        <v>135</v>
      </c>
      <c r="AI23" s="45">
        <v>118</v>
      </c>
      <c r="AJ23" s="41">
        <f t="shared" si="22"/>
        <v>-0.12592592592592591</v>
      </c>
      <c r="AK23" s="5" t="str">
        <f t="shared" si="5"/>
        <v>Progress</v>
      </c>
      <c r="AL23" s="44">
        <v>111</v>
      </c>
      <c r="AM23" s="45">
        <v>118</v>
      </c>
      <c r="AN23" s="41">
        <f t="shared" si="23"/>
        <v>6.3063063063063057E-2</v>
      </c>
      <c r="AO23" s="5" t="str">
        <f t="shared" si="6"/>
        <v>No Progress</v>
      </c>
      <c r="AP23" s="54">
        <v>4.2000000000000003E-2</v>
      </c>
      <c r="AQ23" s="55">
        <v>0.16700000000000001</v>
      </c>
      <c r="AR23" s="38">
        <f t="shared" si="7"/>
        <v>0.125</v>
      </c>
      <c r="AS23" s="5" t="str">
        <f t="shared" si="24"/>
        <v>No Progress</v>
      </c>
      <c r="AT23" s="54">
        <v>0.184</v>
      </c>
      <c r="AU23" s="55">
        <v>0.16700000000000001</v>
      </c>
      <c r="AV23" s="38">
        <f t="shared" si="8"/>
        <v>-1.6999999999999987E-2</v>
      </c>
      <c r="AW23" s="5" t="str">
        <f t="shared" si="9"/>
        <v>Progress</v>
      </c>
      <c r="AX23" s="47">
        <v>1</v>
      </c>
      <c r="AY23" s="48">
        <v>2</v>
      </c>
      <c r="AZ23" s="41">
        <f t="shared" si="25"/>
        <v>1</v>
      </c>
      <c r="BA23" s="4" t="str">
        <f t="shared" si="26"/>
        <v>Progress</v>
      </c>
      <c r="BB23" s="47">
        <v>0</v>
      </c>
      <c r="BC23" s="48">
        <v>2</v>
      </c>
      <c r="BD23" s="41" t="str">
        <f t="shared" si="27"/>
        <v>Progress</v>
      </c>
      <c r="BE23" s="4" t="str">
        <f t="shared" si="28"/>
        <v>Progress</v>
      </c>
      <c r="BG23" s="21">
        <f t="shared" si="29"/>
        <v>3</v>
      </c>
      <c r="BH23" s="22" t="str">
        <f t="shared" si="10"/>
        <v>Yes</v>
      </c>
      <c r="BJ23" s="21">
        <f t="shared" si="31"/>
        <v>2</v>
      </c>
      <c r="BK23" s="22" t="str">
        <f t="shared" si="11"/>
        <v>No</v>
      </c>
    </row>
    <row r="24" spans="1:63" customFormat="1" ht="15.75" x14ac:dyDescent="0.25">
      <c r="A24" s="9" t="s">
        <v>52</v>
      </c>
      <c r="B24" s="29">
        <v>2627</v>
      </c>
      <c r="C24" s="30">
        <v>5381</v>
      </c>
      <c r="D24" s="28">
        <f t="shared" si="12"/>
        <v>1.048344118766654</v>
      </c>
      <c r="E24" s="4" t="str">
        <f t="shared" si="13"/>
        <v>Progress</v>
      </c>
      <c r="F24" s="29">
        <v>4587</v>
      </c>
      <c r="G24" s="30">
        <v>5381</v>
      </c>
      <c r="H24" s="28">
        <f t="shared" si="14"/>
        <v>0.17309788532810116</v>
      </c>
      <c r="I24" s="4" t="str">
        <f t="shared" si="15"/>
        <v>Progress</v>
      </c>
      <c r="J24" s="53">
        <v>588</v>
      </c>
      <c r="K24" s="53">
        <v>580</v>
      </c>
      <c r="L24" s="28">
        <f t="shared" si="30"/>
        <v>-1.3605442176870748E-2</v>
      </c>
      <c r="M24" s="4" t="str">
        <f t="shared" si="16"/>
        <v>Progress</v>
      </c>
      <c r="N24" s="29">
        <v>580</v>
      </c>
      <c r="O24" s="30">
        <v>580</v>
      </c>
      <c r="P24" s="28">
        <f t="shared" si="17"/>
        <v>0</v>
      </c>
      <c r="Q24" s="5" t="str">
        <f t="shared" si="0"/>
        <v>No Progress</v>
      </c>
      <c r="R24" s="29">
        <v>1412</v>
      </c>
      <c r="S24" s="12">
        <v>2702</v>
      </c>
      <c r="T24" s="6">
        <f t="shared" si="18"/>
        <v>0.91359773371104813</v>
      </c>
      <c r="U24" s="5" t="str">
        <f t="shared" si="1"/>
        <v>Progress</v>
      </c>
      <c r="V24" s="29">
        <v>2554</v>
      </c>
      <c r="W24" s="30">
        <v>2702</v>
      </c>
      <c r="X24" s="38">
        <f t="shared" si="19"/>
        <v>5.7948316366483947E-2</v>
      </c>
      <c r="Y24" s="5" t="str">
        <f t="shared" si="2"/>
        <v>Progress</v>
      </c>
      <c r="Z24" s="29">
        <v>281</v>
      </c>
      <c r="AA24" s="30">
        <v>1333</v>
      </c>
      <c r="AB24" s="41">
        <f t="shared" si="20"/>
        <v>3.7437722419928825</v>
      </c>
      <c r="AC24" s="4" t="str">
        <f t="shared" si="3"/>
        <v>Progress</v>
      </c>
      <c r="AD24" s="29">
        <v>1135</v>
      </c>
      <c r="AE24" s="30">
        <v>1333</v>
      </c>
      <c r="AF24" s="41">
        <f t="shared" si="21"/>
        <v>0.17444933920704847</v>
      </c>
      <c r="AG24" s="4" t="str">
        <f t="shared" si="4"/>
        <v>Progress</v>
      </c>
      <c r="AH24" s="44">
        <v>124</v>
      </c>
      <c r="AI24" s="45">
        <v>128</v>
      </c>
      <c r="AJ24" s="41">
        <f t="shared" si="22"/>
        <v>3.2258064516129031E-2</v>
      </c>
      <c r="AK24" s="5" t="str">
        <f t="shared" si="5"/>
        <v>No Progress</v>
      </c>
      <c r="AL24" s="44">
        <v>117</v>
      </c>
      <c r="AM24" s="45">
        <v>128</v>
      </c>
      <c r="AN24" s="41">
        <f t="shared" si="23"/>
        <v>9.4017094017094016E-2</v>
      </c>
      <c r="AO24" s="5" t="str">
        <f t="shared" si="6"/>
        <v>No Progress</v>
      </c>
      <c r="AP24" s="54">
        <v>1.6E-2</v>
      </c>
      <c r="AQ24" s="55">
        <v>0.155</v>
      </c>
      <c r="AR24" s="38">
        <f t="shared" si="7"/>
        <v>0.13900000000000001</v>
      </c>
      <c r="AS24" s="5" t="str">
        <f t="shared" si="24"/>
        <v>No Progress</v>
      </c>
      <c r="AT24" s="54">
        <v>0.32800000000000001</v>
      </c>
      <c r="AU24" s="55">
        <v>0.155</v>
      </c>
      <c r="AV24" s="38">
        <f t="shared" si="8"/>
        <v>-0.17300000000000001</v>
      </c>
      <c r="AW24" s="5" t="str">
        <f t="shared" si="9"/>
        <v>Progress</v>
      </c>
      <c r="AX24" s="47">
        <v>3</v>
      </c>
      <c r="AY24" s="48">
        <v>29</v>
      </c>
      <c r="AZ24" s="41">
        <f t="shared" si="25"/>
        <v>8.6666666666666661</v>
      </c>
      <c r="BA24" s="4" t="str">
        <f t="shared" si="26"/>
        <v>Progress</v>
      </c>
      <c r="BB24" s="47">
        <v>21</v>
      </c>
      <c r="BC24" s="48">
        <v>29</v>
      </c>
      <c r="BD24" s="41">
        <f t="shared" si="27"/>
        <v>0.38095238095238093</v>
      </c>
      <c r="BE24" s="4" t="str">
        <f t="shared" si="28"/>
        <v>Progress</v>
      </c>
      <c r="BG24" s="21">
        <f t="shared" si="29"/>
        <v>5</v>
      </c>
      <c r="BH24" s="22" t="str">
        <f t="shared" si="10"/>
        <v>Yes</v>
      </c>
      <c r="BJ24" s="21">
        <f t="shared" si="31"/>
        <v>5</v>
      </c>
      <c r="BK24" s="22" t="str">
        <f t="shared" si="11"/>
        <v>Yes</v>
      </c>
    </row>
    <row r="25" spans="1:63" customFormat="1" ht="15.75" x14ac:dyDescent="0.25">
      <c r="A25" s="9" t="s">
        <v>53</v>
      </c>
      <c r="B25" s="29">
        <v>3285</v>
      </c>
      <c r="C25" s="30">
        <v>3317</v>
      </c>
      <c r="D25" s="28">
        <f t="shared" si="12"/>
        <v>9.7412480974124818E-3</v>
      </c>
      <c r="E25" s="4" t="str">
        <f t="shared" si="13"/>
        <v>No Progress</v>
      </c>
      <c r="F25" s="29">
        <v>3724</v>
      </c>
      <c r="G25" s="30">
        <v>3317</v>
      </c>
      <c r="H25" s="28">
        <f t="shared" si="14"/>
        <v>-0.10929108485499463</v>
      </c>
      <c r="I25" s="4" t="str">
        <f t="shared" si="15"/>
        <v>No Progress</v>
      </c>
      <c r="J25" s="53">
        <v>368</v>
      </c>
      <c r="K25" s="53">
        <v>428</v>
      </c>
      <c r="L25" s="28">
        <f t="shared" si="30"/>
        <v>0.16304347826086957</v>
      </c>
      <c r="M25" s="4" t="str">
        <f t="shared" si="16"/>
        <v>No Progress</v>
      </c>
      <c r="N25" s="29">
        <v>390</v>
      </c>
      <c r="O25" s="30">
        <v>428</v>
      </c>
      <c r="P25" s="28">
        <f t="shared" si="17"/>
        <v>9.7435897435897437E-2</v>
      </c>
      <c r="Q25" s="5" t="str">
        <f t="shared" si="0"/>
        <v>No Progress</v>
      </c>
      <c r="R25" s="29">
        <v>1862</v>
      </c>
      <c r="S25" s="12">
        <v>1734</v>
      </c>
      <c r="T25" s="6">
        <f t="shared" si="18"/>
        <v>-6.8743286788399569E-2</v>
      </c>
      <c r="U25" s="5" t="str">
        <f t="shared" si="1"/>
        <v>No Progress</v>
      </c>
      <c r="V25" s="29">
        <v>1909</v>
      </c>
      <c r="W25" s="30">
        <v>1734</v>
      </c>
      <c r="X25" s="38">
        <f t="shared" si="19"/>
        <v>-9.1671031953902568E-2</v>
      </c>
      <c r="Y25" s="5" t="str">
        <f t="shared" si="2"/>
        <v>No Progress</v>
      </c>
      <c r="Z25" s="29">
        <v>845</v>
      </c>
      <c r="AA25" s="30">
        <v>876</v>
      </c>
      <c r="AB25" s="41">
        <f t="shared" si="20"/>
        <v>3.6686390532544376E-2</v>
      </c>
      <c r="AC25" s="4" t="str">
        <f t="shared" si="3"/>
        <v>Progress</v>
      </c>
      <c r="AD25" s="29">
        <v>980</v>
      </c>
      <c r="AE25" s="30">
        <v>876</v>
      </c>
      <c r="AF25" s="41">
        <f t="shared" si="21"/>
        <v>-0.10612244897959183</v>
      </c>
      <c r="AG25" s="4" t="str">
        <f t="shared" si="4"/>
        <v>No Progress</v>
      </c>
      <c r="AH25" s="44">
        <v>201</v>
      </c>
      <c r="AI25" s="45">
        <v>133</v>
      </c>
      <c r="AJ25" s="41">
        <f t="shared" si="22"/>
        <v>-0.3383084577114428</v>
      </c>
      <c r="AK25" s="5" t="str">
        <f t="shared" si="5"/>
        <v>Progress</v>
      </c>
      <c r="AL25" s="44">
        <v>202</v>
      </c>
      <c r="AM25" s="45">
        <v>133</v>
      </c>
      <c r="AN25" s="41">
        <f t="shared" si="23"/>
        <v>-0.34158415841584161</v>
      </c>
      <c r="AO25" s="5" t="str">
        <f t="shared" si="6"/>
        <v>Progress</v>
      </c>
      <c r="AP25" s="54">
        <v>7.5999999999999998E-2</v>
      </c>
      <c r="AQ25" s="55">
        <v>4.8000000000000001E-2</v>
      </c>
      <c r="AR25" s="38">
        <f t="shared" si="7"/>
        <v>-2.7999999999999997E-2</v>
      </c>
      <c r="AS25" s="5" t="str">
        <f t="shared" si="24"/>
        <v>Progress</v>
      </c>
      <c r="AT25" s="54">
        <v>5.6000000000000001E-2</v>
      </c>
      <c r="AU25" s="55">
        <v>4.8000000000000001E-2</v>
      </c>
      <c r="AV25" s="38">
        <f t="shared" si="8"/>
        <v>-8.0000000000000002E-3</v>
      </c>
      <c r="AW25" s="5" t="str">
        <f t="shared" si="9"/>
        <v>Progress</v>
      </c>
      <c r="AX25" s="47">
        <v>37</v>
      </c>
      <c r="AY25" s="48">
        <v>15</v>
      </c>
      <c r="AZ25" s="41">
        <f t="shared" si="25"/>
        <v>-0.59459459459459463</v>
      </c>
      <c r="BA25" s="4" t="str">
        <f t="shared" si="26"/>
        <v>No Progress</v>
      </c>
      <c r="BB25" s="47">
        <v>18</v>
      </c>
      <c r="BC25" s="48">
        <v>15</v>
      </c>
      <c r="BD25" s="41">
        <f t="shared" si="27"/>
        <v>-0.16666666666666666</v>
      </c>
      <c r="BE25" s="4" t="str">
        <f t="shared" si="28"/>
        <v>No Progress</v>
      </c>
      <c r="BG25" s="21">
        <f t="shared" si="29"/>
        <v>3</v>
      </c>
      <c r="BH25" s="22" t="str">
        <f t="shared" si="10"/>
        <v>Yes</v>
      </c>
      <c r="BJ25" s="21">
        <f t="shared" si="31"/>
        <v>2</v>
      </c>
      <c r="BK25" s="22" t="str">
        <f t="shared" si="11"/>
        <v>No</v>
      </c>
    </row>
    <row r="26" spans="1:63" customFormat="1" ht="15.75" x14ac:dyDescent="0.25">
      <c r="A26" s="9" t="s">
        <v>54</v>
      </c>
      <c r="B26" s="29">
        <v>1557</v>
      </c>
      <c r="C26" s="30">
        <v>1243</v>
      </c>
      <c r="D26" s="28">
        <f t="shared" si="12"/>
        <v>-0.20166987797045602</v>
      </c>
      <c r="E26" s="4" t="str">
        <f t="shared" si="13"/>
        <v>No Progress</v>
      </c>
      <c r="F26" s="29">
        <v>1524</v>
      </c>
      <c r="G26" s="30">
        <v>1243</v>
      </c>
      <c r="H26" s="28">
        <f t="shared" si="14"/>
        <v>-0.18438320209973752</v>
      </c>
      <c r="I26" s="4" t="str">
        <f t="shared" si="15"/>
        <v>No Progress</v>
      </c>
      <c r="J26" s="53">
        <v>378</v>
      </c>
      <c r="K26" s="53">
        <v>633</v>
      </c>
      <c r="L26" s="28">
        <f t="shared" si="30"/>
        <v>0.67460317460317465</v>
      </c>
      <c r="M26" s="4" t="str">
        <f t="shared" si="16"/>
        <v>No Progress</v>
      </c>
      <c r="N26" s="29">
        <v>378</v>
      </c>
      <c r="O26" s="30">
        <v>633</v>
      </c>
      <c r="P26" s="28">
        <f t="shared" si="17"/>
        <v>0.67460317460317465</v>
      </c>
      <c r="Q26" s="5" t="str">
        <f t="shared" si="0"/>
        <v>No Progress</v>
      </c>
      <c r="R26" s="29">
        <v>794</v>
      </c>
      <c r="S26" s="12">
        <v>581</v>
      </c>
      <c r="T26" s="6">
        <f t="shared" si="18"/>
        <v>-0.26826196473551639</v>
      </c>
      <c r="U26" s="5" t="str">
        <f t="shared" si="1"/>
        <v>No Progress</v>
      </c>
      <c r="V26" s="29">
        <v>826</v>
      </c>
      <c r="W26" s="30">
        <v>581</v>
      </c>
      <c r="X26" s="38">
        <f t="shared" si="19"/>
        <v>-0.29661016949152541</v>
      </c>
      <c r="Y26" s="5" t="str">
        <f t="shared" si="2"/>
        <v>No Progress</v>
      </c>
      <c r="Z26" s="29">
        <v>556</v>
      </c>
      <c r="AA26" s="30">
        <v>312</v>
      </c>
      <c r="AB26" s="41">
        <f t="shared" si="20"/>
        <v>-0.43884892086330934</v>
      </c>
      <c r="AC26" s="4" t="str">
        <f t="shared" si="3"/>
        <v>No Progress</v>
      </c>
      <c r="AD26" s="29">
        <v>592</v>
      </c>
      <c r="AE26" s="30">
        <v>312</v>
      </c>
      <c r="AF26" s="41">
        <f t="shared" si="21"/>
        <v>-0.47297297297297297</v>
      </c>
      <c r="AG26" s="4" t="str">
        <f t="shared" si="4"/>
        <v>No Progress</v>
      </c>
      <c r="AH26" s="44">
        <v>121</v>
      </c>
      <c r="AI26" s="45">
        <v>155</v>
      </c>
      <c r="AJ26" s="41">
        <f t="shared" si="22"/>
        <v>0.28099173553719009</v>
      </c>
      <c r="AK26" s="5" t="str">
        <f t="shared" si="5"/>
        <v>No Progress</v>
      </c>
      <c r="AL26" s="44">
        <v>133</v>
      </c>
      <c r="AM26" s="45">
        <v>155</v>
      </c>
      <c r="AN26" s="41">
        <f t="shared" si="23"/>
        <v>0.16541353383458646</v>
      </c>
      <c r="AO26" s="5" t="str">
        <f t="shared" si="6"/>
        <v>No Progress</v>
      </c>
      <c r="AP26" s="54">
        <v>0.121</v>
      </c>
      <c r="AQ26" s="55">
        <v>0</v>
      </c>
      <c r="AR26" s="38">
        <f t="shared" si="7"/>
        <v>-0.121</v>
      </c>
      <c r="AS26" s="5" t="str">
        <f t="shared" si="24"/>
        <v>Progress</v>
      </c>
      <c r="AT26" s="54">
        <v>8.3000000000000004E-2</v>
      </c>
      <c r="AU26" s="55">
        <v>0</v>
      </c>
      <c r="AV26" s="38">
        <f t="shared" si="8"/>
        <v>-8.3000000000000004E-2</v>
      </c>
      <c r="AW26" s="5" t="str">
        <f t="shared" si="9"/>
        <v>Progress</v>
      </c>
      <c r="AX26" s="47">
        <v>17</v>
      </c>
      <c r="AY26" s="48">
        <v>10</v>
      </c>
      <c r="AZ26" s="41">
        <f t="shared" si="25"/>
        <v>-0.41176470588235292</v>
      </c>
      <c r="BA26" s="4" t="str">
        <f t="shared" si="26"/>
        <v>No Progress</v>
      </c>
      <c r="BB26" s="47">
        <v>7</v>
      </c>
      <c r="BC26" s="48">
        <v>10</v>
      </c>
      <c r="BD26" s="41">
        <f t="shared" si="27"/>
        <v>0.42857142857142855</v>
      </c>
      <c r="BE26" s="4" t="str">
        <f t="shared" si="28"/>
        <v>Progress</v>
      </c>
      <c r="BG26" s="21">
        <f t="shared" si="29"/>
        <v>1</v>
      </c>
      <c r="BH26" s="23" t="str">
        <f t="shared" si="10"/>
        <v>No</v>
      </c>
      <c r="BJ26" s="21">
        <f t="shared" si="31"/>
        <v>2</v>
      </c>
      <c r="BK26" s="23" t="str">
        <f t="shared" si="11"/>
        <v>No</v>
      </c>
    </row>
    <row r="27" spans="1:63" ht="15.75" x14ac:dyDescent="0.25">
      <c r="A27" s="9" t="s">
        <v>55</v>
      </c>
      <c r="B27" s="29">
        <v>2397</v>
      </c>
      <c r="C27" s="30">
        <v>2252</v>
      </c>
      <c r="D27" s="28">
        <f t="shared" si="12"/>
        <v>-6.0492282019190657E-2</v>
      </c>
      <c r="E27" s="4" t="str">
        <f t="shared" si="13"/>
        <v>Progress</v>
      </c>
      <c r="F27" s="29">
        <v>2607</v>
      </c>
      <c r="G27" s="30">
        <v>2252</v>
      </c>
      <c r="H27" s="28">
        <f t="shared" si="14"/>
        <v>-0.13617184503260452</v>
      </c>
      <c r="I27" s="4" t="str">
        <f t="shared" si="15"/>
        <v>No Progress</v>
      </c>
      <c r="J27" s="53">
        <v>1309</v>
      </c>
      <c r="K27" s="53">
        <v>1194</v>
      </c>
      <c r="L27" s="28">
        <f t="shared" si="30"/>
        <v>-8.7853323147440793E-2</v>
      </c>
      <c r="M27" s="4" t="str">
        <f t="shared" si="16"/>
        <v>Progress</v>
      </c>
      <c r="N27" s="29">
        <v>1309</v>
      </c>
      <c r="O27" s="30">
        <v>1194</v>
      </c>
      <c r="P27" s="28">
        <f t="shared" si="17"/>
        <v>-8.7853323147440793E-2</v>
      </c>
      <c r="Q27" s="5" t="str">
        <f t="shared" si="0"/>
        <v>Progress</v>
      </c>
      <c r="R27" s="29">
        <v>1440</v>
      </c>
      <c r="S27" s="12">
        <v>971</v>
      </c>
      <c r="T27" s="6">
        <f t="shared" si="18"/>
        <v>-0.32569444444444445</v>
      </c>
      <c r="U27" s="5" t="str">
        <f t="shared" si="1"/>
        <v>No Progress</v>
      </c>
      <c r="V27" s="29">
        <v>1405</v>
      </c>
      <c r="W27" s="30">
        <v>971</v>
      </c>
      <c r="X27" s="38">
        <f t="shared" si="19"/>
        <v>-0.30889679715302493</v>
      </c>
      <c r="Y27" s="5" t="str">
        <f t="shared" si="2"/>
        <v>No Progress</v>
      </c>
      <c r="Z27" s="29">
        <v>514</v>
      </c>
      <c r="AA27" s="30">
        <v>377</v>
      </c>
      <c r="AB27" s="41">
        <f t="shared" si="20"/>
        <v>-0.26653696498054474</v>
      </c>
      <c r="AC27" s="4" t="str">
        <f t="shared" si="3"/>
        <v>No Progress</v>
      </c>
      <c r="AD27" s="29">
        <v>455</v>
      </c>
      <c r="AE27" s="30">
        <v>377</v>
      </c>
      <c r="AF27" s="41">
        <f t="shared" si="21"/>
        <v>-0.17142857142857143</v>
      </c>
      <c r="AG27" s="4" t="str">
        <f t="shared" si="4"/>
        <v>No Progress</v>
      </c>
      <c r="AH27" s="44">
        <v>135</v>
      </c>
      <c r="AI27" s="45">
        <v>161</v>
      </c>
      <c r="AJ27" s="41">
        <f t="shared" si="22"/>
        <v>0.19259259259259259</v>
      </c>
      <c r="AK27" s="5" t="str">
        <f t="shared" si="5"/>
        <v>No Progress</v>
      </c>
      <c r="AL27" s="44">
        <v>139</v>
      </c>
      <c r="AM27" s="45">
        <v>161</v>
      </c>
      <c r="AN27" s="41">
        <f t="shared" si="23"/>
        <v>0.15827338129496402</v>
      </c>
      <c r="AO27" s="5" t="str">
        <f t="shared" si="6"/>
        <v>No Progress</v>
      </c>
      <c r="AP27" s="54">
        <v>8.1000000000000003E-2</v>
      </c>
      <c r="AQ27" s="55">
        <v>0.17199999999999999</v>
      </c>
      <c r="AR27" s="38">
        <f t="shared" si="7"/>
        <v>9.0999999999999984E-2</v>
      </c>
      <c r="AS27" s="5" t="str">
        <f t="shared" si="24"/>
        <v>No Progress</v>
      </c>
      <c r="AT27" s="54">
        <v>0.26500000000000001</v>
      </c>
      <c r="AU27" s="55">
        <v>0.17199999999999999</v>
      </c>
      <c r="AV27" s="38">
        <f t="shared" si="8"/>
        <v>-9.3000000000000027E-2</v>
      </c>
      <c r="AW27" s="5" t="str">
        <f t="shared" si="9"/>
        <v>Progress</v>
      </c>
      <c r="AX27" s="47">
        <v>48</v>
      </c>
      <c r="AY27" s="48">
        <v>6</v>
      </c>
      <c r="AZ27" s="41">
        <f t="shared" si="25"/>
        <v>-0.875</v>
      </c>
      <c r="BA27" s="4" t="str">
        <f t="shared" si="26"/>
        <v>No Progress</v>
      </c>
      <c r="BB27" s="47">
        <v>20</v>
      </c>
      <c r="BC27" s="48">
        <v>6</v>
      </c>
      <c r="BD27" s="41">
        <f t="shared" si="27"/>
        <v>-0.7</v>
      </c>
      <c r="BE27" s="4" t="str">
        <f t="shared" si="28"/>
        <v>No Progress</v>
      </c>
      <c r="BG27" s="21">
        <f t="shared" si="29"/>
        <v>2</v>
      </c>
      <c r="BH27" s="22" t="str">
        <f t="shared" si="10"/>
        <v>Yes</v>
      </c>
      <c r="BJ27" s="21">
        <f t="shared" si="31"/>
        <v>2</v>
      </c>
      <c r="BK27" s="22" t="str">
        <f t="shared" si="11"/>
        <v>No</v>
      </c>
    </row>
    <row r="28" spans="1:63" customFormat="1" ht="15.75" x14ac:dyDescent="0.25">
      <c r="A28" s="9" t="s">
        <v>56</v>
      </c>
      <c r="B28" s="29">
        <v>708</v>
      </c>
      <c r="C28" s="30">
        <v>649</v>
      </c>
      <c r="D28" s="28">
        <f t="shared" si="12"/>
        <v>-8.3333333333333329E-2</v>
      </c>
      <c r="E28" s="4" t="str">
        <f t="shared" si="13"/>
        <v>Progress</v>
      </c>
      <c r="F28" s="29">
        <v>690</v>
      </c>
      <c r="G28" s="30">
        <v>649</v>
      </c>
      <c r="H28" s="28">
        <f t="shared" si="14"/>
        <v>-5.9420289855072465E-2</v>
      </c>
      <c r="I28" s="4" t="str">
        <f t="shared" si="15"/>
        <v>Progress</v>
      </c>
      <c r="J28" s="53">
        <v>196</v>
      </c>
      <c r="K28" s="53">
        <v>129</v>
      </c>
      <c r="L28" s="28">
        <f t="shared" si="30"/>
        <v>-0.34183673469387754</v>
      </c>
      <c r="M28" s="4" t="str">
        <f t="shared" si="16"/>
        <v>Progress</v>
      </c>
      <c r="N28" s="29">
        <v>180</v>
      </c>
      <c r="O28" s="30">
        <v>129</v>
      </c>
      <c r="P28" s="28">
        <f t="shared" si="17"/>
        <v>-0.28333333333333333</v>
      </c>
      <c r="Q28" s="5" t="str">
        <f t="shared" si="0"/>
        <v>Progress</v>
      </c>
      <c r="R28" s="29">
        <v>345</v>
      </c>
      <c r="S28" s="12">
        <v>335</v>
      </c>
      <c r="T28" s="6">
        <f t="shared" si="18"/>
        <v>-2.8985507246376812E-2</v>
      </c>
      <c r="U28" s="5" t="str">
        <f t="shared" si="1"/>
        <v>Progress</v>
      </c>
      <c r="V28" s="29">
        <v>345</v>
      </c>
      <c r="W28" s="30">
        <v>335</v>
      </c>
      <c r="X28" s="38">
        <f t="shared" si="19"/>
        <v>-2.8985507246376812E-2</v>
      </c>
      <c r="Y28" s="5" t="str">
        <f t="shared" si="2"/>
        <v>Progress</v>
      </c>
      <c r="Z28" s="29">
        <v>229</v>
      </c>
      <c r="AA28" s="30">
        <v>228</v>
      </c>
      <c r="AB28" s="41">
        <f t="shared" si="20"/>
        <v>-4.3668122270742356E-3</v>
      </c>
      <c r="AC28" s="4" t="str">
        <f t="shared" si="3"/>
        <v>No Progress</v>
      </c>
      <c r="AD28" s="29">
        <v>257</v>
      </c>
      <c r="AE28" s="30">
        <v>228</v>
      </c>
      <c r="AF28" s="41">
        <f t="shared" si="21"/>
        <v>-0.11284046692607004</v>
      </c>
      <c r="AG28" s="4" t="str">
        <f t="shared" si="4"/>
        <v>No Progress</v>
      </c>
      <c r="AH28" s="44">
        <v>198</v>
      </c>
      <c r="AI28" s="45">
        <v>151</v>
      </c>
      <c r="AJ28" s="41">
        <f t="shared" si="22"/>
        <v>-0.23737373737373738</v>
      </c>
      <c r="AK28" s="5" t="str">
        <f t="shared" si="5"/>
        <v>Progress</v>
      </c>
      <c r="AL28" s="44">
        <v>175</v>
      </c>
      <c r="AM28" s="45">
        <v>151</v>
      </c>
      <c r="AN28" s="41">
        <f t="shared" si="23"/>
        <v>-0.13714285714285715</v>
      </c>
      <c r="AO28" s="5" t="str">
        <f t="shared" si="6"/>
        <v>Progress</v>
      </c>
      <c r="AP28" s="54">
        <v>5.2999999999999999E-2</v>
      </c>
      <c r="AQ28" s="55">
        <v>7.9000000000000001E-2</v>
      </c>
      <c r="AR28" s="38">
        <f t="shared" si="7"/>
        <v>2.6000000000000002E-2</v>
      </c>
      <c r="AS28" s="5" t="str">
        <f t="shared" si="24"/>
        <v>No Progress</v>
      </c>
      <c r="AT28" s="54">
        <v>0</v>
      </c>
      <c r="AU28" s="55">
        <v>7.9000000000000001E-2</v>
      </c>
      <c r="AV28" s="38">
        <f t="shared" si="8"/>
        <v>7.9000000000000001E-2</v>
      </c>
      <c r="AW28" s="5" t="str">
        <f t="shared" si="9"/>
        <v>No Progress</v>
      </c>
      <c r="AX28" s="47">
        <v>2</v>
      </c>
      <c r="AY28" s="48">
        <v>0</v>
      </c>
      <c r="AZ28" s="41" t="str">
        <f t="shared" si="25"/>
        <v>No Progress</v>
      </c>
      <c r="BA28" s="4" t="str">
        <f t="shared" si="26"/>
        <v>No Progress</v>
      </c>
      <c r="BB28" s="47">
        <v>0</v>
      </c>
      <c r="BC28" s="48">
        <v>0</v>
      </c>
      <c r="BD28" s="41" t="str">
        <f t="shared" si="27"/>
        <v>No Progress</v>
      </c>
      <c r="BE28" s="4" t="str">
        <f t="shared" si="28"/>
        <v>No Progress</v>
      </c>
      <c r="BG28" s="21">
        <f t="shared" si="29"/>
        <v>4</v>
      </c>
      <c r="BH28" s="22" t="str">
        <f t="shared" si="10"/>
        <v>Yes</v>
      </c>
      <c r="BJ28" s="21">
        <f t="shared" si="31"/>
        <v>4</v>
      </c>
      <c r="BK28" s="22" t="str">
        <f t="shared" si="11"/>
        <v>Yes</v>
      </c>
    </row>
    <row r="29" spans="1:63" customFormat="1" ht="15.75" x14ac:dyDescent="0.25">
      <c r="A29" s="9" t="s">
        <v>57</v>
      </c>
      <c r="B29" s="29">
        <v>3228</v>
      </c>
      <c r="C29" s="30">
        <v>3364</v>
      </c>
      <c r="D29" s="28">
        <f t="shared" si="12"/>
        <v>4.2131350681536554E-2</v>
      </c>
      <c r="E29" s="4" t="str">
        <f t="shared" si="13"/>
        <v>Progress</v>
      </c>
      <c r="F29" s="29">
        <v>3643</v>
      </c>
      <c r="G29" s="30">
        <v>3364</v>
      </c>
      <c r="H29" s="28">
        <f t="shared" si="14"/>
        <v>-7.6585231951688162E-2</v>
      </c>
      <c r="I29" s="4" t="str">
        <f t="shared" si="15"/>
        <v>No Progress</v>
      </c>
      <c r="J29" s="53">
        <v>839</v>
      </c>
      <c r="K29" s="53">
        <v>682</v>
      </c>
      <c r="L29" s="28">
        <f t="shared" si="30"/>
        <v>-0.18712753277711561</v>
      </c>
      <c r="M29" s="4" t="str">
        <f t="shared" si="16"/>
        <v>Progress</v>
      </c>
      <c r="N29" s="29">
        <v>682</v>
      </c>
      <c r="O29" s="30">
        <v>682</v>
      </c>
      <c r="P29" s="28">
        <f t="shared" si="17"/>
        <v>0</v>
      </c>
      <c r="Q29" s="5" t="str">
        <f t="shared" si="0"/>
        <v>No Progress</v>
      </c>
      <c r="R29" s="29">
        <v>1625</v>
      </c>
      <c r="S29" s="12">
        <v>1490</v>
      </c>
      <c r="T29" s="6">
        <f t="shared" si="18"/>
        <v>-8.3076923076923076E-2</v>
      </c>
      <c r="U29" s="5" t="str">
        <f t="shared" si="1"/>
        <v>Progress</v>
      </c>
      <c r="V29" s="29">
        <v>1685</v>
      </c>
      <c r="W29" s="30">
        <v>1490</v>
      </c>
      <c r="X29" s="38">
        <f t="shared" si="19"/>
        <v>-0.11572700296735905</v>
      </c>
      <c r="Y29" s="5" t="str">
        <f t="shared" si="2"/>
        <v>No Progress</v>
      </c>
      <c r="Z29" s="29">
        <v>731</v>
      </c>
      <c r="AA29" s="30">
        <v>706</v>
      </c>
      <c r="AB29" s="41">
        <f t="shared" si="20"/>
        <v>-3.4199726402188782E-2</v>
      </c>
      <c r="AC29" s="4" t="str">
        <f t="shared" si="3"/>
        <v>No Progress</v>
      </c>
      <c r="AD29" s="29">
        <v>980</v>
      </c>
      <c r="AE29" s="30">
        <v>706</v>
      </c>
      <c r="AF29" s="41">
        <f t="shared" si="21"/>
        <v>-0.2795918367346939</v>
      </c>
      <c r="AG29" s="4" t="str">
        <f t="shared" si="4"/>
        <v>No Progress</v>
      </c>
      <c r="AH29" s="44">
        <v>111</v>
      </c>
      <c r="AI29" s="45">
        <v>95</v>
      </c>
      <c r="AJ29" s="41">
        <f t="shared" si="22"/>
        <v>-0.14414414414414414</v>
      </c>
      <c r="AK29" s="5" t="str">
        <f t="shared" si="5"/>
        <v>Progress</v>
      </c>
      <c r="AL29" s="44">
        <v>104</v>
      </c>
      <c r="AM29" s="45">
        <v>95</v>
      </c>
      <c r="AN29" s="41">
        <f t="shared" si="23"/>
        <v>-8.6538461538461536E-2</v>
      </c>
      <c r="AO29" s="5" t="str">
        <f t="shared" si="6"/>
        <v>Progress</v>
      </c>
      <c r="AP29" s="54">
        <v>9.0999999999999998E-2</v>
      </c>
      <c r="AQ29" s="55">
        <v>0.115</v>
      </c>
      <c r="AR29" s="38">
        <f t="shared" si="7"/>
        <v>2.4000000000000007E-2</v>
      </c>
      <c r="AS29" s="5" t="str">
        <f t="shared" si="24"/>
        <v>No Progress</v>
      </c>
      <c r="AT29" s="54">
        <v>0.05</v>
      </c>
      <c r="AU29" s="55">
        <v>0.115</v>
      </c>
      <c r="AV29" s="38">
        <f t="shared" si="8"/>
        <v>6.5000000000000002E-2</v>
      </c>
      <c r="AW29" s="5" t="str">
        <f t="shared" si="9"/>
        <v>No Progress</v>
      </c>
      <c r="AX29" s="47">
        <v>8</v>
      </c>
      <c r="AY29" s="48">
        <v>6</v>
      </c>
      <c r="AZ29" s="41">
        <f t="shared" si="25"/>
        <v>-0.25</v>
      </c>
      <c r="BA29" s="4" t="str">
        <f t="shared" si="26"/>
        <v>No Progress</v>
      </c>
      <c r="BB29" s="47">
        <v>19</v>
      </c>
      <c r="BC29" s="48">
        <v>6</v>
      </c>
      <c r="BD29" s="41">
        <f t="shared" si="27"/>
        <v>-0.68421052631578949</v>
      </c>
      <c r="BE29" s="4" t="str">
        <f t="shared" si="28"/>
        <v>No Progress</v>
      </c>
      <c r="BG29" s="21">
        <f t="shared" si="29"/>
        <v>4</v>
      </c>
      <c r="BH29" s="22" t="str">
        <f t="shared" si="10"/>
        <v>Yes</v>
      </c>
      <c r="BJ29" s="21">
        <f t="shared" si="31"/>
        <v>1</v>
      </c>
      <c r="BK29" s="22" t="str">
        <f t="shared" si="11"/>
        <v>No</v>
      </c>
    </row>
    <row r="30" spans="1:63" customFormat="1" ht="15.75" x14ac:dyDescent="0.25">
      <c r="A30" s="9" t="s">
        <v>58</v>
      </c>
      <c r="B30" s="29">
        <v>685</v>
      </c>
      <c r="C30" s="30">
        <v>993</v>
      </c>
      <c r="D30" s="28">
        <f t="shared" si="12"/>
        <v>0.44963503649635034</v>
      </c>
      <c r="E30" s="4" t="str">
        <f t="shared" si="13"/>
        <v>Progress</v>
      </c>
      <c r="F30" s="29">
        <v>927</v>
      </c>
      <c r="G30" s="30">
        <v>993</v>
      </c>
      <c r="H30" s="28">
        <f t="shared" si="14"/>
        <v>7.1197411003236247E-2</v>
      </c>
      <c r="I30" s="4" t="str">
        <f t="shared" si="15"/>
        <v>Progress</v>
      </c>
      <c r="J30" s="53">
        <v>438</v>
      </c>
      <c r="K30" s="53">
        <v>135</v>
      </c>
      <c r="L30" s="28">
        <f t="shared" si="30"/>
        <v>-0.69178082191780821</v>
      </c>
      <c r="M30" s="4" t="str">
        <f t="shared" si="16"/>
        <v>Progress</v>
      </c>
      <c r="N30" s="29">
        <v>438</v>
      </c>
      <c r="O30" s="30">
        <v>135</v>
      </c>
      <c r="P30" s="28">
        <f t="shared" si="17"/>
        <v>-0.69178082191780821</v>
      </c>
      <c r="Q30" s="5" t="str">
        <f t="shared" si="0"/>
        <v>Progress</v>
      </c>
      <c r="R30" s="29">
        <v>403</v>
      </c>
      <c r="S30" s="12">
        <v>520</v>
      </c>
      <c r="T30" s="6">
        <f t="shared" si="18"/>
        <v>0.29032258064516131</v>
      </c>
      <c r="U30" s="5" t="str">
        <f t="shared" si="1"/>
        <v>Progress</v>
      </c>
      <c r="V30" s="29">
        <v>566</v>
      </c>
      <c r="W30" s="30">
        <v>520</v>
      </c>
      <c r="X30" s="38">
        <f t="shared" si="19"/>
        <v>-8.1272084805653705E-2</v>
      </c>
      <c r="Y30" s="5" t="str">
        <f t="shared" si="2"/>
        <v>Progress</v>
      </c>
      <c r="Z30" s="29">
        <v>150</v>
      </c>
      <c r="AA30" s="30">
        <v>158</v>
      </c>
      <c r="AB30" s="41">
        <f t="shared" si="20"/>
        <v>5.3333333333333337E-2</v>
      </c>
      <c r="AC30" s="4" t="str">
        <f t="shared" si="3"/>
        <v>Progress</v>
      </c>
      <c r="AD30" s="29">
        <v>166</v>
      </c>
      <c r="AE30" s="30">
        <v>158</v>
      </c>
      <c r="AF30" s="41">
        <f t="shared" si="21"/>
        <v>-4.8192771084337352E-2</v>
      </c>
      <c r="AG30" s="4" t="str">
        <f t="shared" si="4"/>
        <v>No Progress</v>
      </c>
      <c r="AH30" s="44">
        <v>103</v>
      </c>
      <c r="AI30" s="45">
        <v>132</v>
      </c>
      <c r="AJ30" s="41">
        <f t="shared" si="22"/>
        <v>0.28155339805825241</v>
      </c>
      <c r="AK30" s="5" t="str">
        <f t="shared" si="5"/>
        <v>No Progress</v>
      </c>
      <c r="AL30" s="44">
        <v>118</v>
      </c>
      <c r="AM30" s="45">
        <v>132</v>
      </c>
      <c r="AN30" s="41">
        <f t="shared" si="23"/>
        <v>0.11864406779661017</v>
      </c>
      <c r="AO30" s="5" t="str">
        <f t="shared" si="6"/>
        <v>No Progress</v>
      </c>
      <c r="AP30" s="54">
        <v>0.125</v>
      </c>
      <c r="AQ30" s="55">
        <v>7.0999999999999994E-2</v>
      </c>
      <c r="AR30" s="38">
        <f t="shared" si="7"/>
        <v>-5.4000000000000006E-2</v>
      </c>
      <c r="AS30" s="5" t="str">
        <f t="shared" si="24"/>
        <v>Progress</v>
      </c>
      <c r="AT30" s="54">
        <v>0</v>
      </c>
      <c r="AU30" s="55">
        <v>7.0999999999999994E-2</v>
      </c>
      <c r="AV30" s="38">
        <f t="shared" si="8"/>
        <v>7.0999999999999994E-2</v>
      </c>
      <c r="AW30" s="5" t="str">
        <f t="shared" si="9"/>
        <v>No Progress</v>
      </c>
      <c r="AX30" s="47">
        <v>1</v>
      </c>
      <c r="AY30" s="48">
        <v>16</v>
      </c>
      <c r="AZ30" s="41">
        <f t="shared" si="25"/>
        <v>15</v>
      </c>
      <c r="BA30" s="4" t="str">
        <f t="shared" si="26"/>
        <v>Progress</v>
      </c>
      <c r="BB30" s="47">
        <v>40</v>
      </c>
      <c r="BC30" s="48">
        <v>16</v>
      </c>
      <c r="BD30" s="41">
        <f t="shared" si="27"/>
        <v>-0.6</v>
      </c>
      <c r="BE30" s="4" t="str">
        <f t="shared" si="28"/>
        <v>No Progress</v>
      </c>
      <c r="BG30" s="21">
        <f t="shared" si="29"/>
        <v>6</v>
      </c>
      <c r="BH30" s="22" t="str">
        <f t="shared" si="10"/>
        <v>Yes</v>
      </c>
      <c r="BJ30" s="21">
        <f t="shared" si="31"/>
        <v>3</v>
      </c>
      <c r="BK30" s="22" t="str">
        <f t="shared" si="11"/>
        <v>Yes</v>
      </c>
    </row>
    <row r="31" spans="1:63" customFormat="1" ht="15.75" x14ac:dyDescent="0.25">
      <c r="A31" s="9" t="s">
        <v>59</v>
      </c>
      <c r="B31" s="29">
        <v>1018</v>
      </c>
      <c r="C31" s="30">
        <v>1019</v>
      </c>
      <c r="D31" s="28">
        <f t="shared" si="12"/>
        <v>9.8231827111984276E-4</v>
      </c>
      <c r="E31" s="4" t="str">
        <f t="shared" si="13"/>
        <v>No Progress</v>
      </c>
      <c r="F31" s="29">
        <v>982</v>
      </c>
      <c r="G31" s="30">
        <v>1019</v>
      </c>
      <c r="H31" s="28">
        <f t="shared" si="14"/>
        <v>3.7678207739307537E-2</v>
      </c>
      <c r="I31" s="4" t="str">
        <f t="shared" si="15"/>
        <v>No Progress</v>
      </c>
      <c r="J31" s="53">
        <v>494</v>
      </c>
      <c r="K31" s="53">
        <v>525</v>
      </c>
      <c r="L31" s="28">
        <f t="shared" si="30"/>
        <v>6.2753036437246959E-2</v>
      </c>
      <c r="M31" s="4" t="str">
        <f t="shared" si="16"/>
        <v>No Progress</v>
      </c>
      <c r="N31" s="29">
        <v>494</v>
      </c>
      <c r="O31" s="30">
        <v>525</v>
      </c>
      <c r="P31" s="28">
        <f t="shared" si="17"/>
        <v>6.2753036437246959E-2</v>
      </c>
      <c r="Q31" s="5" t="str">
        <f t="shared" si="0"/>
        <v>No Progress</v>
      </c>
      <c r="R31" s="29">
        <v>697</v>
      </c>
      <c r="S31" s="12">
        <v>594</v>
      </c>
      <c r="T31" s="6">
        <f t="shared" si="18"/>
        <v>-0.14777618364418937</v>
      </c>
      <c r="U31" s="5" t="str">
        <f t="shared" si="1"/>
        <v>No Progress</v>
      </c>
      <c r="V31" s="29">
        <v>593</v>
      </c>
      <c r="W31" s="30">
        <v>594</v>
      </c>
      <c r="X31" s="38">
        <f t="shared" si="19"/>
        <v>1.6863406408094434E-3</v>
      </c>
      <c r="Y31" s="5" t="str">
        <f t="shared" si="2"/>
        <v>No Progress</v>
      </c>
      <c r="Z31" s="29">
        <v>464</v>
      </c>
      <c r="AA31" s="30">
        <v>436</v>
      </c>
      <c r="AB31" s="41">
        <f t="shared" si="20"/>
        <v>-6.0344827586206899E-2</v>
      </c>
      <c r="AC31" s="4" t="str">
        <f t="shared" si="3"/>
        <v>No Progress</v>
      </c>
      <c r="AD31" s="29">
        <v>451</v>
      </c>
      <c r="AE31" s="30">
        <v>436</v>
      </c>
      <c r="AF31" s="41">
        <f t="shared" si="21"/>
        <v>-3.325942350332594E-2</v>
      </c>
      <c r="AG31" s="4" t="str">
        <f t="shared" si="4"/>
        <v>No Progress</v>
      </c>
      <c r="AH31" s="44">
        <v>117</v>
      </c>
      <c r="AI31" s="45">
        <v>160</v>
      </c>
      <c r="AJ31" s="41">
        <f t="shared" si="22"/>
        <v>0.36752136752136755</v>
      </c>
      <c r="AK31" s="5" t="str">
        <f t="shared" si="5"/>
        <v>No Progress</v>
      </c>
      <c r="AL31" s="44">
        <v>146</v>
      </c>
      <c r="AM31" s="45">
        <v>160</v>
      </c>
      <c r="AN31" s="41">
        <f t="shared" si="23"/>
        <v>9.5890410958904104E-2</v>
      </c>
      <c r="AO31" s="5" t="str">
        <f t="shared" si="6"/>
        <v>No Progress</v>
      </c>
      <c r="AP31" s="54">
        <v>0.191</v>
      </c>
      <c r="AQ31" s="55">
        <v>0.03</v>
      </c>
      <c r="AR31" s="38">
        <f t="shared" si="7"/>
        <v>-0.161</v>
      </c>
      <c r="AS31" s="5" t="str">
        <f t="shared" si="24"/>
        <v>Progress</v>
      </c>
      <c r="AT31" s="54">
        <v>8.3000000000000004E-2</v>
      </c>
      <c r="AU31" s="55">
        <v>0.03</v>
      </c>
      <c r="AV31" s="38">
        <f t="shared" si="8"/>
        <v>-5.3000000000000005E-2</v>
      </c>
      <c r="AW31" s="5" t="str">
        <f t="shared" si="9"/>
        <v>Progress</v>
      </c>
      <c r="AX31" s="47">
        <v>1</v>
      </c>
      <c r="AY31" s="48">
        <v>14</v>
      </c>
      <c r="AZ31" s="41">
        <f t="shared" si="25"/>
        <v>13</v>
      </c>
      <c r="BA31" s="4" t="str">
        <f t="shared" si="26"/>
        <v>Progress</v>
      </c>
      <c r="BB31" s="47">
        <v>7</v>
      </c>
      <c r="BC31" s="48">
        <v>14</v>
      </c>
      <c r="BD31" s="41">
        <f t="shared" si="27"/>
        <v>1</v>
      </c>
      <c r="BE31" s="4" t="str">
        <f t="shared" si="28"/>
        <v>Progress</v>
      </c>
      <c r="BG31" s="21">
        <f t="shared" si="29"/>
        <v>2</v>
      </c>
      <c r="BH31" s="22" t="str">
        <f t="shared" si="10"/>
        <v>Yes</v>
      </c>
      <c r="BJ31" s="21">
        <f t="shared" si="31"/>
        <v>2</v>
      </c>
      <c r="BK31" s="22" t="str">
        <f t="shared" si="11"/>
        <v>No</v>
      </c>
    </row>
    <row r="32" spans="1:63" customFormat="1" ht="15.75" x14ac:dyDescent="0.25">
      <c r="A32" s="9" t="s">
        <v>60</v>
      </c>
      <c r="B32" s="29">
        <v>1155</v>
      </c>
      <c r="C32" s="30">
        <v>1231</v>
      </c>
      <c r="D32" s="28">
        <f t="shared" si="12"/>
        <v>6.5800865800865804E-2</v>
      </c>
      <c r="E32" s="4" t="str">
        <f t="shared" si="13"/>
        <v>No Progress</v>
      </c>
      <c r="F32" s="29">
        <v>1105</v>
      </c>
      <c r="G32" s="30">
        <v>1231</v>
      </c>
      <c r="H32" s="28">
        <f t="shared" si="14"/>
        <v>0.11402714932126697</v>
      </c>
      <c r="I32" s="4" t="str">
        <f t="shared" si="15"/>
        <v>Progress</v>
      </c>
      <c r="J32" s="53">
        <v>218</v>
      </c>
      <c r="K32" s="53">
        <v>247</v>
      </c>
      <c r="L32" s="28">
        <f t="shared" si="30"/>
        <v>0.13302752293577982</v>
      </c>
      <c r="M32" s="4" t="str">
        <f t="shared" si="16"/>
        <v>No Progress</v>
      </c>
      <c r="N32" s="29">
        <v>247</v>
      </c>
      <c r="O32" s="30">
        <v>247</v>
      </c>
      <c r="P32" s="28">
        <f t="shared" si="17"/>
        <v>0</v>
      </c>
      <c r="Q32" s="5" t="str">
        <f t="shared" si="0"/>
        <v>No Progress</v>
      </c>
      <c r="R32" s="29">
        <v>818</v>
      </c>
      <c r="S32" s="12">
        <v>670</v>
      </c>
      <c r="T32" s="6">
        <f t="shared" si="18"/>
        <v>-0.18092909535452323</v>
      </c>
      <c r="U32" s="5" t="str">
        <f t="shared" si="1"/>
        <v>No Progress</v>
      </c>
      <c r="V32" s="29">
        <v>674</v>
      </c>
      <c r="W32" s="30">
        <v>670</v>
      </c>
      <c r="X32" s="38">
        <f t="shared" si="19"/>
        <v>-5.9347181008902079E-3</v>
      </c>
      <c r="Y32" s="5" t="str">
        <f t="shared" si="2"/>
        <v>No Progress</v>
      </c>
      <c r="Z32" s="29">
        <v>325</v>
      </c>
      <c r="AA32" s="30">
        <v>163</v>
      </c>
      <c r="AB32" s="41">
        <f t="shared" si="20"/>
        <v>-0.49846153846153846</v>
      </c>
      <c r="AC32" s="4" t="str">
        <f t="shared" si="3"/>
        <v>No Progress</v>
      </c>
      <c r="AD32" s="29">
        <v>185</v>
      </c>
      <c r="AE32" s="30">
        <v>163</v>
      </c>
      <c r="AF32" s="41">
        <f t="shared" si="21"/>
        <v>-0.11891891891891893</v>
      </c>
      <c r="AG32" s="4" t="str">
        <f t="shared" si="4"/>
        <v>No Progress</v>
      </c>
      <c r="AH32" s="44">
        <v>70</v>
      </c>
      <c r="AI32" s="45">
        <v>109</v>
      </c>
      <c r="AJ32" s="41">
        <f t="shared" si="22"/>
        <v>0.55714285714285716</v>
      </c>
      <c r="AK32" s="5" t="str">
        <f t="shared" si="5"/>
        <v>No Progress</v>
      </c>
      <c r="AL32" s="44">
        <v>95</v>
      </c>
      <c r="AM32" s="45">
        <v>109</v>
      </c>
      <c r="AN32" s="41">
        <f t="shared" si="23"/>
        <v>0.14736842105263157</v>
      </c>
      <c r="AO32" s="5" t="str">
        <f t="shared" si="6"/>
        <v>No Progress</v>
      </c>
      <c r="AP32" s="54">
        <v>0</v>
      </c>
      <c r="AQ32" s="55">
        <v>8.6999999999999994E-2</v>
      </c>
      <c r="AR32" s="38">
        <f t="shared" si="7"/>
        <v>8.6999999999999994E-2</v>
      </c>
      <c r="AS32" s="5" t="str">
        <f t="shared" si="24"/>
        <v>No Progress</v>
      </c>
      <c r="AT32" s="54">
        <v>4.4999999999999998E-2</v>
      </c>
      <c r="AU32" s="55">
        <v>8.6999999999999994E-2</v>
      </c>
      <c r="AV32" s="38">
        <f t="shared" si="8"/>
        <v>4.1999999999999996E-2</v>
      </c>
      <c r="AW32" s="5" t="str">
        <f t="shared" si="9"/>
        <v>No Progress</v>
      </c>
      <c r="AX32" s="47">
        <v>0</v>
      </c>
      <c r="AY32" s="48">
        <v>0</v>
      </c>
      <c r="AZ32" s="41" t="str">
        <f t="shared" si="25"/>
        <v>No Progress</v>
      </c>
      <c r="BA32" s="4" t="str">
        <f t="shared" si="26"/>
        <v>No Progress</v>
      </c>
      <c r="BB32" s="47">
        <v>0</v>
      </c>
      <c r="BC32" s="48">
        <v>0</v>
      </c>
      <c r="BD32" s="41" t="str">
        <f t="shared" si="27"/>
        <v>No Progress</v>
      </c>
      <c r="BE32" s="4" t="str">
        <f t="shared" si="28"/>
        <v>No Progress</v>
      </c>
      <c r="BG32" s="21">
        <f t="shared" si="29"/>
        <v>0</v>
      </c>
      <c r="BH32" s="23" t="str">
        <f t="shared" si="10"/>
        <v>No</v>
      </c>
      <c r="BJ32" s="21">
        <f t="shared" si="31"/>
        <v>1</v>
      </c>
      <c r="BK32" s="23" t="str">
        <f t="shared" si="11"/>
        <v>No</v>
      </c>
    </row>
    <row r="33" spans="1:63" customFormat="1" ht="15.75" x14ac:dyDescent="0.25">
      <c r="A33" s="9" t="s">
        <v>61</v>
      </c>
      <c r="B33" s="29">
        <v>188</v>
      </c>
      <c r="C33" s="30">
        <v>272</v>
      </c>
      <c r="D33" s="28">
        <f t="shared" si="12"/>
        <v>0.44680851063829785</v>
      </c>
      <c r="E33" s="4" t="str">
        <f t="shared" si="13"/>
        <v>No Progress</v>
      </c>
      <c r="F33" s="29">
        <v>422</v>
      </c>
      <c r="G33" s="30">
        <v>272</v>
      </c>
      <c r="H33" s="28">
        <f t="shared" si="14"/>
        <v>-0.35545023696682465</v>
      </c>
      <c r="I33" s="4" t="str">
        <f t="shared" si="15"/>
        <v>No Progress</v>
      </c>
      <c r="J33" s="53">
        <v>259</v>
      </c>
      <c r="K33" s="53">
        <v>435</v>
      </c>
      <c r="L33" s="28">
        <f t="shared" si="30"/>
        <v>0.67953667953667951</v>
      </c>
      <c r="M33" s="4" t="str">
        <f t="shared" si="16"/>
        <v>No Progress</v>
      </c>
      <c r="N33" s="29">
        <v>259</v>
      </c>
      <c r="O33" s="30">
        <v>435</v>
      </c>
      <c r="P33" s="28">
        <f t="shared" si="17"/>
        <v>0.67953667953667951</v>
      </c>
      <c r="Q33" s="5" t="str">
        <f t="shared" si="0"/>
        <v>No Progress</v>
      </c>
      <c r="R33" s="29">
        <v>141</v>
      </c>
      <c r="S33" s="12">
        <v>122</v>
      </c>
      <c r="T33" s="6">
        <f t="shared" si="18"/>
        <v>-0.13475177304964539</v>
      </c>
      <c r="U33" s="5" t="str">
        <f t="shared" si="1"/>
        <v>No Progress</v>
      </c>
      <c r="V33" s="29">
        <v>305</v>
      </c>
      <c r="W33" s="30">
        <v>122</v>
      </c>
      <c r="X33" s="38">
        <f t="shared" si="19"/>
        <v>-0.6</v>
      </c>
      <c r="Y33" s="5" t="str">
        <f t="shared" si="2"/>
        <v>No Progress</v>
      </c>
      <c r="Z33" s="29">
        <v>82</v>
      </c>
      <c r="AA33" s="30">
        <v>53</v>
      </c>
      <c r="AB33" s="41">
        <f t="shared" si="20"/>
        <v>-0.35365853658536583</v>
      </c>
      <c r="AC33" s="4" t="str">
        <f t="shared" si="3"/>
        <v>No Progress</v>
      </c>
      <c r="AD33" s="29">
        <v>90</v>
      </c>
      <c r="AE33" s="30">
        <v>53</v>
      </c>
      <c r="AF33" s="41">
        <f t="shared" si="21"/>
        <v>-0.41111111111111109</v>
      </c>
      <c r="AG33" s="4" t="str">
        <f t="shared" si="4"/>
        <v>No Progress</v>
      </c>
      <c r="AH33" s="44">
        <v>75</v>
      </c>
      <c r="AI33" s="45">
        <v>116</v>
      </c>
      <c r="AJ33" s="41">
        <f t="shared" si="22"/>
        <v>0.54666666666666663</v>
      </c>
      <c r="AK33" s="5" t="str">
        <f t="shared" si="5"/>
        <v>No Progress</v>
      </c>
      <c r="AL33" s="44">
        <v>78</v>
      </c>
      <c r="AM33" s="45">
        <v>116</v>
      </c>
      <c r="AN33" s="41">
        <f t="shared" si="23"/>
        <v>0.48717948717948717</v>
      </c>
      <c r="AO33" s="5" t="str">
        <f t="shared" si="6"/>
        <v>No Progress</v>
      </c>
      <c r="AP33" s="54">
        <v>5.8999999999999997E-2</v>
      </c>
      <c r="AQ33" s="55">
        <v>4.2999999999999997E-2</v>
      </c>
      <c r="AR33" s="38">
        <f>(AQ33-AP33)</f>
        <v>-1.6E-2</v>
      </c>
      <c r="AS33" s="5" t="str">
        <f>IF(AR33&lt;0, "Progress", "No Progress")</f>
        <v>Progress</v>
      </c>
      <c r="AT33" s="54">
        <v>0</v>
      </c>
      <c r="AU33" s="55">
        <v>4.2999999999999997E-2</v>
      </c>
      <c r="AV33" s="38">
        <f>(AU33-AT33)</f>
        <v>4.2999999999999997E-2</v>
      </c>
      <c r="AW33" s="5" t="str">
        <f>IF(AV33&lt;0, "Progress", "No Progress")</f>
        <v>No Progress</v>
      </c>
      <c r="AX33" s="47">
        <v>0</v>
      </c>
      <c r="AY33" s="48"/>
      <c r="AZ33" s="41" t="str">
        <f t="shared" si="25"/>
        <v>No Progress</v>
      </c>
      <c r="BA33" s="4" t="str">
        <f t="shared" si="26"/>
        <v>No Progress</v>
      </c>
      <c r="BB33" s="47">
        <v>0</v>
      </c>
      <c r="BC33" s="48">
        <v>0</v>
      </c>
      <c r="BD33" s="41" t="str">
        <f t="shared" si="27"/>
        <v>No Progress</v>
      </c>
      <c r="BE33" s="4" t="str">
        <f t="shared" si="28"/>
        <v>No Progress</v>
      </c>
      <c r="BG33" s="21">
        <f t="shared" si="29"/>
        <v>1</v>
      </c>
      <c r="BH33" s="23" t="str">
        <f t="shared" si="10"/>
        <v>No</v>
      </c>
      <c r="BJ33" s="21">
        <f t="shared" si="31"/>
        <v>0</v>
      </c>
      <c r="BK33" s="23" t="str">
        <f t="shared" si="11"/>
        <v>No</v>
      </c>
    </row>
    <row r="34" spans="1:63" customFormat="1" ht="24.75" x14ac:dyDescent="0.25">
      <c r="A34" s="9" t="s">
        <v>62</v>
      </c>
      <c r="B34" s="29">
        <v>208</v>
      </c>
      <c r="C34" s="30">
        <v>96</v>
      </c>
      <c r="D34" s="28">
        <f t="shared" si="12"/>
        <v>-0.53846153846153844</v>
      </c>
      <c r="E34" s="4" t="str">
        <f t="shared" si="13"/>
        <v>No Progress</v>
      </c>
      <c r="F34" s="29">
        <v>136</v>
      </c>
      <c r="G34" s="30">
        <v>96</v>
      </c>
      <c r="H34" s="28">
        <f t="shared" si="14"/>
        <v>-0.29411764705882354</v>
      </c>
      <c r="I34" s="4" t="str">
        <f t="shared" si="15"/>
        <v>No Progress</v>
      </c>
      <c r="J34" s="53">
        <v>95</v>
      </c>
      <c r="K34" s="53">
        <v>69</v>
      </c>
      <c r="L34" s="28">
        <f t="shared" si="30"/>
        <v>-0.27368421052631581</v>
      </c>
      <c r="M34" s="4" t="str">
        <f t="shared" si="16"/>
        <v>Progress</v>
      </c>
      <c r="N34" s="29">
        <v>74</v>
      </c>
      <c r="O34" s="30">
        <v>69</v>
      </c>
      <c r="P34" s="28">
        <f t="shared" si="17"/>
        <v>-6.7567567567567571E-2</v>
      </c>
      <c r="Q34" s="5" t="str">
        <f t="shared" si="0"/>
        <v>Progress</v>
      </c>
      <c r="R34" s="29">
        <v>119</v>
      </c>
      <c r="S34" s="12">
        <v>37</v>
      </c>
      <c r="T34" s="6">
        <f t="shared" si="18"/>
        <v>-0.68907563025210083</v>
      </c>
      <c r="U34" s="5" t="str">
        <f t="shared" si="1"/>
        <v>No Progress</v>
      </c>
      <c r="V34" s="29">
        <v>62</v>
      </c>
      <c r="W34" s="30">
        <v>37</v>
      </c>
      <c r="X34" s="38">
        <f t="shared" si="19"/>
        <v>-0.40322580645161288</v>
      </c>
      <c r="Y34" s="5" t="str">
        <f t="shared" si="2"/>
        <v>No Progress</v>
      </c>
      <c r="Z34" s="29">
        <v>40</v>
      </c>
      <c r="AA34" s="30">
        <v>34</v>
      </c>
      <c r="AB34" s="41">
        <f t="shared" si="20"/>
        <v>-0.15</v>
      </c>
      <c r="AC34" s="4" t="str">
        <f t="shared" si="3"/>
        <v>No Progress</v>
      </c>
      <c r="AD34" s="29">
        <v>66</v>
      </c>
      <c r="AE34" s="30">
        <v>34</v>
      </c>
      <c r="AF34" s="41">
        <f t="shared" si="21"/>
        <v>-0.48484848484848486</v>
      </c>
      <c r="AG34" s="4" t="str">
        <f t="shared" si="4"/>
        <v>No Progress</v>
      </c>
      <c r="AH34" s="44">
        <v>114</v>
      </c>
      <c r="AI34" s="45">
        <v>227</v>
      </c>
      <c r="AJ34" s="41">
        <f t="shared" si="22"/>
        <v>0.99122807017543857</v>
      </c>
      <c r="AK34" s="5" t="str">
        <f t="shared" si="5"/>
        <v>No Progress</v>
      </c>
      <c r="AL34" s="44">
        <v>168</v>
      </c>
      <c r="AM34" s="45">
        <v>227</v>
      </c>
      <c r="AN34" s="41">
        <f t="shared" si="23"/>
        <v>0.35119047619047616</v>
      </c>
      <c r="AO34" s="5" t="str">
        <f t="shared" si="6"/>
        <v>No Progress</v>
      </c>
      <c r="AP34" s="54">
        <v>0</v>
      </c>
      <c r="AQ34" s="55">
        <v>0</v>
      </c>
      <c r="AR34" s="56" t="s">
        <v>63</v>
      </c>
      <c r="AS34" s="5" t="s">
        <v>64</v>
      </c>
      <c r="AT34" s="54">
        <v>2.3E-2</v>
      </c>
      <c r="AU34" s="55">
        <v>0</v>
      </c>
      <c r="AV34" s="38">
        <f t="shared" ref="AV34:AV48" si="32">(AU34-AT34)</f>
        <v>-2.3E-2</v>
      </c>
      <c r="AW34" s="5" t="s">
        <v>64</v>
      </c>
      <c r="AX34" s="47">
        <v>0</v>
      </c>
      <c r="AY34" s="48"/>
      <c r="AZ34" s="41" t="str">
        <f t="shared" si="25"/>
        <v>No Progress</v>
      </c>
      <c r="BA34" s="4" t="str">
        <f t="shared" si="26"/>
        <v>No Progress</v>
      </c>
      <c r="BB34" s="47">
        <v>0</v>
      </c>
      <c r="BC34" s="48">
        <v>0</v>
      </c>
      <c r="BD34" s="41" t="str">
        <f t="shared" si="27"/>
        <v>No Progress</v>
      </c>
      <c r="BE34" s="4" t="str">
        <f t="shared" si="28"/>
        <v>No Progress</v>
      </c>
      <c r="BG34" s="21">
        <f t="shared" si="29"/>
        <v>2</v>
      </c>
      <c r="BH34" s="23" t="str">
        <f t="shared" si="10"/>
        <v>Yes</v>
      </c>
      <c r="BJ34" s="21">
        <f t="shared" si="31"/>
        <v>2</v>
      </c>
      <c r="BK34" s="23" t="str">
        <f t="shared" si="11"/>
        <v>No</v>
      </c>
    </row>
    <row r="35" spans="1:63" customFormat="1" ht="15.75" x14ac:dyDescent="0.25">
      <c r="A35" s="9" t="s">
        <v>65</v>
      </c>
      <c r="B35" s="29">
        <v>1263</v>
      </c>
      <c r="C35" s="30">
        <v>1432</v>
      </c>
      <c r="D35" s="28">
        <f t="shared" si="12"/>
        <v>0.13380839271575615</v>
      </c>
      <c r="E35" s="4" t="str">
        <f t="shared" si="13"/>
        <v>Progress</v>
      </c>
      <c r="F35" s="29">
        <v>1375</v>
      </c>
      <c r="G35" s="30">
        <v>1432</v>
      </c>
      <c r="H35" s="28">
        <f t="shared" si="14"/>
        <v>4.1454545454545452E-2</v>
      </c>
      <c r="I35" s="4" t="str">
        <f t="shared" si="15"/>
        <v>No Progress</v>
      </c>
      <c r="J35" s="53">
        <v>243</v>
      </c>
      <c r="K35" s="53">
        <v>258</v>
      </c>
      <c r="L35" s="28">
        <f t="shared" si="30"/>
        <v>6.1728395061728392E-2</v>
      </c>
      <c r="M35" s="4" t="str">
        <f t="shared" si="16"/>
        <v>No Progress</v>
      </c>
      <c r="N35" s="29">
        <v>227</v>
      </c>
      <c r="O35" s="30">
        <v>258</v>
      </c>
      <c r="P35" s="28">
        <f t="shared" si="17"/>
        <v>0.13656387665198239</v>
      </c>
      <c r="Q35" s="5" t="str">
        <f t="shared" si="0"/>
        <v>No Progress</v>
      </c>
      <c r="R35" s="29">
        <v>579</v>
      </c>
      <c r="S35" s="12">
        <v>555</v>
      </c>
      <c r="T35" s="6">
        <f t="shared" si="18"/>
        <v>-4.145077720207254E-2</v>
      </c>
      <c r="U35" s="5" t="str">
        <f t="shared" si="1"/>
        <v>No Progress</v>
      </c>
      <c r="V35" s="29">
        <v>554</v>
      </c>
      <c r="W35" s="30">
        <v>555</v>
      </c>
      <c r="X35" s="38">
        <f t="shared" si="19"/>
        <v>1.8050541516245488E-3</v>
      </c>
      <c r="Y35" s="5" t="str">
        <f t="shared" si="2"/>
        <v>No Progress</v>
      </c>
      <c r="Z35" s="29">
        <v>158</v>
      </c>
      <c r="AA35" s="30">
        <v>242</v>
      </c>
      <c r="AB35" s="41">
        <f t="shared" si="20"/>
        <v>0.53164556962025311</v>
      </c>
      <c r="AC35" s="4" t="str">
        <f t="shared" si="3"/>
        <v>Progress</v>
      </c>
      <c r="AD35" s="29">
        <v>240</v>
      </c>
      <c r="AE35" s="30">
        <v>242</v>
      </c>
      <c r="AF35" s="41">
        <f t="shared" si="21"/>
        <v>8.3333333333333332E-3</v>
      </c>
      <c r="AG35" s="4" t="str">
        <f t="shared" si="4"/>
        <v>Progress</v>
      </c>
      <c r="AH35" s="44">
        <v>157</v>
      </c>
      <c r="AI35" s="45">
        <v>169</v>
      </c>
      <c r="AJ35" s="41">
        <f t="shared" si="22"/>
        <v>7.6433121019108277E-2</v>
      </c>
      <c r="AK35" s="5" t="str">
        <f t="shared" si="5"/>
        <v>No Progress</v>
      </c>
      <c r="AL35" s="44">
        <v>174</v>
      </c>
      <c r="AM35" s="45">
        <v>169</v>
      </c>
      <c r="AN35" s="41">
        <f t="shared" si="23"/>
        <v>-2.8735632183908046E-2</v>
      </c>
      <c r="AO35" s="5" t="str">
        <f t="shared" si="6"/>
        <v>Progress</v>
      </c>
      <c r="AP35" s="54">
        <v>0.105</v>
      </c>
      <c r="AQ35" s="55">
        <v>9.5000000000000001E-2</v>
      </c>
      <c r="AR35" s="38">
        <f t="shared" ref="AR35:AR49" si="33">(AQ35-AP35)</f>
        <v>-9.999999999999995E-3</v>
      </c>
      <c r="AS35" s="5" t="str">
        <f t="shared" ref="AS35:AS49" si="34">IF(AR35&lt;0, "Progress", "No Progress")</f>
        <v>Progress</v>
      </c>
      <c r="AT35" s="54">
        <v>0.16700000000000001</v>
      </c>
      <c r="AU35" s="55">
        <v>9.5000000000000001E-2</v>
      </c>
      <c r="AV35" s="38">
        <f t="shared" si="32"/>
        <v>-7.2000000000000008E-2</v>
      </c>
      <c r="AW35" s="5" t="str">
        <f t="shared" ref="AW35:AW48" si="35">IF(AV35&lt;0, "Progress", "No Progress")</f>
        <v>Progress</v>
      </c>
      <c r="AX35" s="47">
        <v>61</v>
      </c>
      <c r="AY35" s="48">
        <v>12</v>
      </c>
      <c r="AZ35" s="41">
        <f t="shared" si="25"/>
        <v>-0.80327868852459017</v>
      </c>
      <c r="BA35" s="4" t="str">
        <f t="shared" si="26"/>
        <v>No Progress</v>
      </c>
      <c r="BB35" s="47">
        <v>27</v>
      </c>
      <c r="BC35" s="48">
        <v>12</v>
      </c>
      <c r="BD35" s="41">
        <f t="shared" si="27"/>
        <v>-0.55555555555555558</v>
      </c>
      <c r="BE35" s="4" t="str">
        <f t="shared" si="28"/>
        <v>No Progress</v>
      </c>
      <c r="BG35" s="21">
        <f t="shared" si="29"/>
        <v>3</v>
      </c>
      <c r="BH35" s="22" t="str">
        <f t="shared" si="10"/>
        <v>Yes</v>
      </c>
      <c r="BJ35" s="21">
        <f t="shared" si="31"/>
        <v>3</v>
      </c>
      <c r="BK35" s="22" t="str">
        <f t="shared" si="11"/>
        <v>Yes</v>
      </c>
    </row>
    <row r="36" spans="1:63" customFormat="1" ht="15.75" x14ac:dyDescent="0.25">
      <c r="A36" s="9" t="s">
        <v>66</v>
      </c>
      <c r="B36" s="29">
        <v>90100</v>
      </c>
      <c r="C36" s="30">
        <v>101465</v>
      </c>
      <c r="D36" s="28">
        <f t="shared" si="12"/>
        <v>0.12613762486126526</v>
      </c>
      <c r="E36" s="4" t="str">
        <f t="shared" si="13"/>
        <v>Progress</v>
      </c>
      <c r="F36" s="29">
        <v>98633</v>
      </c>
      <c r="G36" s="30">
        <v>101465</v>
      </c>
      <c r="H36" s="28">
        <f t="shared" si="14"/>
        <v>2.8712499873267568E-2</v>
      </c>
      <c r="I36" s="4" t="str">
        <f t="shared" si="15"/>
        <v>Progress</v>
      </c>
      <c r="J36" s="53">
        <v>45878</v>
      </c>
      <c r="K36" s="53">
        <v>49509</v>
      </c>
      <c r="L36" s="28">
        <f t="shared" si="30"/>
        <v>7.9144688085792753E-2</v>
      </c>
      <c r="M36" s="4" t="str">
        <f t="shared" si="16"/>
        <v>No Progress</v>
      </c>
      <c r="N36" s="29">
        <v>52307</v>
      </c>
      <c r="O36" s="30">
        <v>49509</v>
      </c>
      <c r="P36" s="28">
        <f t="shared" si="17"/>
        <v>-5.3491884451411856E-2</v>
      </c>
      <c r="Q36" s="5" t="str">
        <f t="shared" si="0"/>
        <v>Progress</v>
      </c>
      <c r="R36" s="29">
        <v>42035</v>
      </c>
      <c r="S36" s="12">
        <v>46846</v>
      </c>
      <c r="T36" s="6">
        <f t="shared" si="18"/>
        <v>0.11445224217913644</v>
      </c>
      <c r="U36" s="5" t="str">
        <f t="shared" si="1"/>
        <v>Progress</v>
      </c>
      <c r="V36" s="29">
        <v>48221</v>
      </c>
      <c r="W36" s="30">
        <v>46846</v>
      </c>
      <c r="X36" s="38">
        <f t="shared" si="19"/>
        <v>-2.8514547603741107E-2</v>
      </c>
      <c r="Y36" s="5" t="str">
        <f t="shared" si="2"/>
        <v>Progress</v>
      </c>
      <c r="Z36" s="29">
        <v>13905</v>
      </c>
      <c r="AA36" s="30">
        <v>13643</v>
      </c>
      <c r="AB36" s="41">
        <f t="shared" si="20"/>
        <v>-1.8842143113987773E-2</v>
      </c>
      <c r="AC36" s="4" t="str">
        <f t="shared" si="3"/>
        <v>No Progress</v>
      </c>
      <c r="AD36" s="29">
        <v>13385</v>
      </c>
      <c r="AE36" s="30">
        <v>13643</v>
      </c>
      <c r="AF36" s="41">
        <f t="shared" si="21"/>
        <v>1.9275308180799401E-2</v>
      </c>
      <c r="AG36" s="4" t="str">
        <f t="shared" si="4"/>
        <v>Progress</v>
      </c>
      <c r="AH36" s="44">
        <v>181</v>
      </c>
      <c r="AI36" s="45">
        <v>178</v>
      </c>
      <c r="AJ36" s="41">
        <f t="shared" si="22"/>
        <v>-1.6574585635359115E-2</v>
      </c>
      <c r="AK36" s="5" t="str">
        <f t="shared" si="5"/>
        <v>Progress</v>
      </c>
      <c r="AL36" s="44">
        <v>172</v>
      </c>
      <c r="AM36" s="45">
        <v>178</v>
      </c>
      <c r="AN36" s="41">
        <f t="shared" si="23"/>
        <v>3.4883720930232558E-2</v>
      </c>
      <c r="AO36" s="5" t="str">
        <f t="shared" si="6"/>
        <v>No Progress</v>
      </c>
      <c r="AP36" s="54">
        <v>7.4999999999999997E-2</v>
      </c>
      <c r="AQ36" s="55">
        <v>8.2000000000000003E-2</v>
      </c>
      <c r="AR36" s="38">
        <f t="shared" si="33"/>
        <v>7.0000000000000062E-3</v>
      </c>
      <c r="AS36" s="5" t="str">
        <f t="shared" si="34"/>
        <v>No Progress</v>
      </c>
      <c r="AT36" s="54">
        <v>8.5999999999999993E-2</v>
      </c>
      <c r="AU36" s="55">
        <v>8.2000000000000003E-2</v>
      </c>
      <c r="AV36" s="38">
        <f t="shared" si="32"/>
        <v>-3.9999999999999897E-3</v>
      </c>
      <c r="AW36" s="5" t="str">
        <f t="shared" si="35"/>
        <v>Progress</v>
      </c>
      <c r="AX36" s="47">
        <v>3799</v>
      </c>
      <c r="AY36" s="48">
        <v>6580</v>
      </c>
      <c r="AZ36" s="41">
        <f t="shared" si="25"/>
        <v>0.73203474598578577</v>
      </c>
      <c r="BA36" s="4" t="str">
        <f t="shared" si="26"/>
        <v>Progress</v>
      </c>
      <c r="BB36" s="47">
        <v>6220</v>
      </c>
      <c r="BC36" s="48">
        <v>6580</v>
      </c>
      <c r="BD36" s="41">
        <f t="shared" si="27"/>
        <v>5.7877813504823149E-2</v>
      </c>
      <c r="BE36" s="4" t="str">
        <f t="shared" si="28"/>
        <v>Progress</v>
      </c>
      <c r="BG36" s="21">
        <f t="shared" si="29"/>
        <v>4</v>
      </c>
      <c r="BH36" s="22" t="str">
        <f t="shared" si="10"/>
        <v>Yes</v>
      </c>
      <c r="BJ36" s="21">
        <f t="shared" si="31"/>
        <v>6</v>
      </c>
      <c r="BK36" s="22" t="str">
        <f t="shared" si="11"/>
        <v>Yes</v>
      </c>
    </row>
    <row r="37" spans="1:63" ht="15.75" x14ac:dyDescent="0.25">
      <c r="A37" s="9" t="s">
        <v>67</v>
      </c>
      <c r="B37" s="29">
        <v>28643</v>
      </c>
      <c r="C37" s="30">
        <v>31721</v>
      </c>
      <c r="D37" s="28">
        <f t="shared" si="12"/>
        <v>0.10746081066927347</v>
      </c>
      <c r="E37" s="4" t="str">
        <f t="shared" si="13"/>
        <v>No Progress</v>
      </c>
      <c r="F37" s="29">
        <v>31089</v>
      </c>
      <c r="G37" s="30">
        <v>31721</v>
      </c>
      <c r="H37" s="28">
        <f t="shared" si="14"/>
        <v>2.0328733635691081E-2</v>
      </c>
      <c r="I37" s="4" t="str">
        <f t="shared" si="15"/>
        <v>No Progress</v>
      </c>
      <c r="J37" s="53">
        <v>4106</v>
      </c>
      <c r="K37" s="53">
        <v>6110</v>
      </c>
      <c r="L37" s="28">
        <f t="shared" si="30"/>
        <v>0.4880662445202143</v>
      </c>
      <c r="M37" s="4" t="str">
        <f t="shared" si="16"/>
        <v>No Progress</v>
      </c>
      <c r="N37" s="29">
        <v>5171</v>
      </c>
      <c r="O37" s="30">
        <v>6110</v>
      </c>
      <c r="P37" s="28">
        <f t="shared" si="17"/>
        <v>0.18158963450009669</v>
      </c>
      <c r="Q37" s="5" t="str">
        <f t="shared" si="0"/>
        <v>No Progress</v>
      </c>
      <c r="R37" s="29">
        <v>15226</v>
      </c>
      <c r="S37" s="12">
        <v>15038</v>
      </c>
      <c r="T37" s="6">
        <f t="shared" si="18"/>
        <v>-1.2347300669906738E-2</v>
      </c>
      <c r="U37" s="5" t="str">
        <f t="shared" si="1"/>
        <v>No Progress</v>
      </c>
      <c r="V37" s="29">
        <v>16473</v>
      </c>
      <c r="W37" s="30">
        <v>15038</v>
      </c>
      <c r="X37" s="38">
        <f t="shared" si="19"/>
        <v>-8.7112244278516354E-2</v>
      </c>
      <c r="Y37" s="5" t="str">
        <f t="shared" si="2"/>
        <v>No Progress</v>
      </c>
      <c r="Z37" s="29">
        <v>5188</v>
      </c>
      <c r="AA37" s="30">
        <v>5348</v>
      </c>
      <c r="AB37" s="41">
        <f t="shared" si="20"/>
        <v>3.0840400925212029E-2</v>
      </c>
      <c r="AC37" s="4" t="str">
        <f t="shared" si="3"/>
        <v>Progress</v>
      </c>
      <c r="AD37" s="29">
        <v>5256</v>
      </c>
      <c r="AE37" s="30">
        <v>5348</v>
      </c>
      <c r="AF37" s="41">
        <f t="shared" si="21"/>
        <v>1.7503805175038051E-2</v>
      </c>
      <c r="AG37" s="4" t="str">
        <f t="shared" si="4"/>
        <v>Progress</v>
      </c>
      <c r="AH37" s="44">
        <v>122</v>
      </c>
      <c r="AI37" s="45">
        <v>135</v>
      </c>
      <c r="AJ37" s="41">
        <f t="shared" si="22"/>
        <v>0.10655737704918032</v>
      </c>
      <c r="AK37" s="5" t="str">
        <f t="shared" si="5"/>
        <v>No Progress</v>
      </c>
      <c r="AL37" s="44">
        <v>129</v>
      </c>
      <c r="AM37" s="45">
        <v>135</v>
      </c>
      <c r="AN37" s="41">
        <f t="shared" si="23"/>
        <v>4.6511627906976744E-2</v>
      </c>
      <c r="AO37" s="5" t="str">
        <f t="shared" si="6"/>
        <v>No Progress</v>
      </c>
      <c r="AP37" s="54">
        <v>0.13500000000000001</v>
      </c>
      <c r="AQ37" s="55">
        <v>0.14899999999999999</v>
      </c>
      <c r="AR37" s="38">
        <f t="shared" si="33"/>
        <v>1.3999999999999985E-2</v>
      </c>
      <c r="AS37" s="5" t="str">
        <f t="shared" si="34"/>
        <v>No Progress</v>
      </c>
      <c r="AT37" s="54">
        <v>0.13500000000000001</v>
      </c>
      <c r="AU37" s="55">
        <v>0.14899999999999999</v>
      </c>
      <c r="AV37" s="38">
        <f t="shared" si="32"/>
        <v>1.3999999999999985E-2</v>
      </c>
      <c r="AW37" s="5" t="str">
        <f t="shared" si="35"/>
        <v>No Progress</v>
      </c>
      <c r="AX37" s="47">
        <v>1943</v>
      </c>
      <c r="AY37" s="48">
        <v>1234</v>
      </c>
      <c r="AZ37" s="41">
        <f t="shared" si="25"/>
        <v>-0.3648996397323726</v>
      </c>
      <c r="BA37" s="4" t="str">
        <f t="shared" si="26"/>
        <v>No Progress</v>
      </c>
      <c r="BB37" s="47">
        <v>1660</v>
      </c>
      <c r="BC37" s="48">
        <v>1234</v>
      </c>
      <c r="BD37" s="41">
        <f t="shared" si="27"/>
        <v>-0.25662650602409637</v>
      </c>
      <c r="BE37" s="4" t="str">
        <f t="shared" si="28"/>
        <v>No Progress</v>
      </c>
      <c r="BG37" s="21">
        <f t="shared" si="29"/>
        <v>1</v>
      </c>
      <c r="BH37" s="22" t="str">
        <f t="shared" si="10"/>
        <v>No</v>
      </c>
      <c r="BJ37" s="21">
        <f t="shared" si="31"/>
        <v>1</v>
      </c>
      <c r="BK37" s="22" t="str">
        <f t="shared" si="11"/>
        <v>No</v>
      </c>
    </row>
    <row r="38" spans="1:63" customFormat="1" ht="15.75" x14ac:dyDescent="0.25">
      <c r="A38" s="9" t="s">
        <v>68</v>
      </c>
      <c r="B38" s="29">
        <v>26239</v>
      </c>
      <c r="C38" s="30">
        <v>26008</v>
      </c>
      <c r="D38" s="28">
        <f t="shared" si="12"/>
        <v>-8.803689164983421E-3</v>
      </c>
      <c r="E38" s="4" t="str">
        <f t="shared" si="13"/>
        <v>No Progress</v>
      </c>
      <c r="F38" s="29">
        <v>28344</v>
      </c>
      <c r="G38" s="30">
        <v>26008</v>
      </c>
      <c r="H38" s="28">
        <f t="shared" si="14"/>
        <v>-8.2416031611628568E-2</v>
      </c>
      <c r="I38" s="4" t="str">
        <f t="shared" si="15"/>
        <v>No Progress</v>
      </c>
      <c r="J38" s="53">
        <v>3057</v>
      </c>
      <c r="K38" s="53">
        <v>4173</v>
      </c>
      <c r="L38" s="28">
        <f t="shared" si="30"/>
        <v>0.36506378802747791</v>
      </c>
      <c r="M38" s="4" t="str">
        <f t="shared" si="16"/>
        <v>No Progress</v>
      </c>
      <c r="N38" s="29">
        <v>3057</v>
      </c>
      <c r="O38" s="30">
        <v>4173</v>
      </c>
      <c r="P38" s="28">
        <f t="shared" si="17"/>
        <v>0.36506378802747791</v>
      </c>
      <c r="Q38" s="5" t="str">
        <f t="shared" si="0"/>
        <v>No Progress</v>
      </c>
      <c r="R38" s="29">
        <v>18203</v>
      </c>
      <c r="S38" s="12">
        <v>15631</v>
      </c>
      <c r="T38" s="6">
        <f t="shared" si="18"/>
        <v>-0.14129539086963688</v>
      </c>
      <c r="U38" s="5" t="str">
        <f t="shared" si="1"/>
        <v>No Progress</v>
      </c>
      <c r="V38" s="29">
        <v>18743</v>
      </c>
      <c r="W38" s="30">
        <v>15631</v>
      </c>
      <c r="X38" s="38">
        <f t="shared" si="19"/>
        <v>-0.16603531985274503</v>
      </c>
      <c r="Y38" s="5" t="str">
        <f t="shared" si="2"/>
        <v>No Progress</v>
      </c>
      <c r="Z38" s="29">
        <v>3378</v>
      </c>
      <c r="AA38" s="30">
        <v>2614</v>
      </c>
      <c r="AB38" s="41">
        <f t="shared" si="20"/>
        <v>-0.22616933096506808</v>
      </c>
      <c r="AC38" s="4" t="str">
        <f t="shared" si="3"/>
        <v>No Progress</v>
      </c>
      <c r="AD38" s="29">
        <v>2946</v>
      </c>
      <c r="AE38" s="30">
        <v>2614</v>
      </c>
      <c r="AF38" s="41">
        <f t="shared" si="21"/>
        <v>-0.11269517990495587</v>
      </c>
      <c r="AG38" s="4" t="str">
        <f t="shared" si="4"/>
        <v>No Progress</v>
      </c>
      <c r="AH38" s="44">
        <v>83</v>
      </c>
      <c r="AI38" s="45">
        <v>100</v>
      </c>
      <c r="AJ38" s="41">
        <f t="shared" si="22"/>
        <v>0.20481927710843373</v>
      </c>
      <c r="AK38" s="5" t="str">
        <f t="shared" si="5"/>
        <v>No Progress</v>
      </c>
      <c r="AL38" s="44">
        <v>85</v>
      </c>
      <c r="AM38" s="45">
        <v>100</v>
      </c>
      <c r="AN38" s="41">
        <f t="shared" si="23"/>
        <v>0.17647058823529413</v>
      </c>
      <c r="AO38" s="5" t="str">
        <f t="shared" si="6"/>
        <v>No Progress</v>
      </c>
      <c r="AP38" s="54">
        <v>9.4E-2</v>
      </c>
      <c r="AQ38" s="55">
        <v>9.9000000000000005E-2</v>
      </c>
      <c r="AR38" s="38">
        <f t="shared" si="33"/>
        <v>5.0000000000000044E-3</v>
      </c>
      <c r="AS38" s="5" t="str">
        <f t="shared" si="34"/>
        <v>No Progress</v>
      </c>
      <c r="AT38" s="54">
        <v>0.104</v>
      </c>
      <c r="AU38" s="55">
        <v>9.9000000000000005E-2</v>
      </c>
      <c r="AV38" s="38">
        <f t="shared" si="32"/>
        <v>-4.9999999999999906E-3</v>
      </c>
      <c r="AW38" s="5" t="str">
        <f t="shared" si="35"/>
        <v>Progress</v>
      </c>
      <c r="AX38" s="47">
        <v>1528</v>
      </c>
      <c r="AY38" s="48">
        <v>1965</v>
      </c>
      <c r="AZ38" s="41">
        <f t="shared" si="25"/>
        <v>0.28599476439790578</v>
      </c>
      <c r="BA38" s="4" t="str">
        <f t="shared" si="26"/>
        <v>Progress</v>
      </c>
      <c r="BB38" s="47">
        <v>1920</v>
      </c>
      <c r="BC38" s="48">
        <v>1965</v>
      </c>
      <c r="BD38" s="41">
        <f t="shared" si="27"/>
        <v>2.34375E-2</v>
      </c>
      <c r="BE38" s="4" t="str">
        <f t="shared" si="28"/>
        <v>Progress</v>
      </c>
      <c r="BG38" s="21">
        <f t="shared" si="29"/>
        <v>1</v>
      </c>
      <c r="BH38" s="23" t="str">
        <f t="shared" si="10"/>
        <v>No</v>
      </c>
      <c r="BJ38" s="21">
        <f t="shared" si="31"/>
        <v>2</v>
      </c>
      <c r="BK38" s="23" t="str">
        <f t="shared" si="11"/>
        <v>No</v>
      </c>
    </row>
    <row r="39" spans="1:63" customFormat="1" ht="15.75" x14ac:dyDescent="0.25">
      <c r="A39" s="9" t="s">
        <v>69</v>
      </c>
      <c r="B39" s="29">
        <v>4217</v>
      </c>
      <c r="C39" s="30">
        <v>4460</v>
      </c>
      <c r="D39" s="28">
        <f t="shared" si="12"/>
        <v>5.7623903248755041E-2</v>
      </c>
      <c r="E39" s="4" t="str">
        <f t="shared" si="13"/>
        <v>Progress</v>
      </c>
      <c r="F39" s="29">
        <v>4629</v>
      </c>
      <c r="G39" s="30">
        <v>4460</v>
      </c>
      <c r="H39" s="28">
        <f t="shared" si="14"/>
        <v>-3.6508965219269822E-2</v>
      </c>
      <c r="I39" s="4" t="str">
        <f t="shared" si="15"/>
        <v>No Progress</v>
      </c>
      <c r="J39" s="53">
        <v>1367</v>
      </c>
      <c r="K39" s="53">
        <v>1332</v>
      </c>
      <c r="L39" s="28">
        <f t="shared" si="30"/>
        <v>-2.5603511338697878E-2</v>
      </c>
      <c r="M39" s="4" t="str">
        <f t="shared" si="16"/>
        <v>Progress</v>
      </c>
      <c r="N39" s="29">
        <v>1202</v>
      </c>
      <c r="O39" s="30">
        <v>1332</v>
      </c>
      <c r="P39" s="28">
        <f t="shared" si="17"/>
        <v>0.10815307820299501</v>
      </c>
      <c r="Q39" s="5" t="str">
        <f t="shared" si="0"/>
        <v>No Progress</v>
      </c>
      <c r="R39" s="29">
        <v>2238</v>
      </c>
      <c r="S39" s="12">
        <v>2050</v>
      </c>
      <c r="T39" s="6">
        <f t="shared" si="18"/>
        <v>-8.40035746201966E-2</v>
      </c>
      <c r="U39" s="5" t="str">
        <f t="shared" si="1"/>
        <v>No Progress</v>
      </c>
      <c r="V39" s="29">
        <v>2410</v>
      </c>
      <c r="W39" s="30">
        <v>2050</v>
      </c>
      <c r="X39" s="38">
        <f t="shared" si="19"/>
        <v>-0.14937759336099585</v>
      </c>
      <c r="Y39" s="5" t="str">
        <f t="shared" si="2"/>
        <v>No Progress</v>
      </c>
      <c r="Z39" s="29">
        <v>1033</v>
      </c>
      <c r="AA39" s="30">
        <v>1006</v>
      </c>
      <c r="AB39" s="41">
        <f t="shared" si="20"/>
        <v>-2.6137463697967087E-2</v>
      </c>
      <c r="AC39" s="4" t="str">
        <f t="shared" si="3"/>
        <v>No Progress</v>
      </c>
      <c r="AD39" s="29">
        <v>1229</v>
      </c>
      <c r="AE39" s="30">
        <v>1006</v>
      </c>
      <c r="AF39" s="41">
        <f t="shared" si="21"/>
        <v>-0.18144833197721724</v>
      </c>
      <c r="AG39" s="4" t="str">
        <f t="shared" si="4"/>
        <v>No Progress</v>
      </c>
      <c r="AH39" s="44">
        <v>141</v>
      </c>
      <c r="AI39" s="45">
        <v>163</v>
      </c>
      <c r="AJ39" s="41">
        <f t="shared" si="22"/>
        <v>0.15602836879432624</v>
      </c>
      <c r="AK39" s="5" t="str">
        <f t="shared" si="5"/>
        <v>No Progress</v>
      </c>
      <c r="AL39" s="44">
        <v>145</v>
      </c>
      <c r="AM39" s="45">
        <v>163</v>
      </c>
      <c r="AN39" s="41">
        <f t="shared" si="23"/>
        <v>0.12413793103448276</v>
      </c>
      <c r="AO39" s="5" t="str">
        <f t="shared" si="6"/>
        <v>No Progress</v>
      </c>
      <c r="AP39" s="54">
        <v>0.16700000000000001</v>
      </c>
      <c r="AQ39" s="55">
        <v>9.5000000000000001E-2</v>
      </c>
      <c r="AR39" s="38">
        <f t="shared" si="33"/>
        <v>-7.2000000000000008E-2</v>
      </c>
      <c r="AS39" s="5" t="str">
        <f t="shared" si="34"/>
        <v>Progress</v>
      </c>
      <c r="AT39" s="54">
        <v>0.10299999999999999</v>
      </c>
      <c r="AU39" s="55">
        <v>9.5000000000000001E-2</v>
      </c>
      <c r="AV39" s="38">
        <f t="shared" si="32"/>
        <v>-7.9999999999999932E-3</v>
      </c>
      <c r="AW39" s="5" t="str">
        <f t="shared" si="35"/>
        <v>Progress</v>
      </c>
      <c r="AX39" s="47">
        <v>118</v>
      </c>
      <c r="AY39" s="48">
        <v>63</v>
      </c>
      <c r="AZ39" s="41">
        <f t="shared" si="25"/>
        <v>-0.46610169491525422</v>
      </c>
      <c r="BA39" s="4" t="str">
        <f t="shared" si="26"/>
        <v>No Progress</v>
      </c>
      <c r="BB39" s="47">
        <v>88</v>
      </c>
      <c r="BC39" s="48">
        <v>63</v>
      </c>
      <c r="BD39" s="41">
        <f t="shared" si="27"/>
        <v>-0.28409090909090912</v>
      </c>
      <c r="BE39" s="4" t="str">
        <f t="shared" si="28"/>
        <v>No Progress</v>
      </c>
      <c r="BG39" s="21">
        <f t="shared" si="29"/>
        <v>3</v>
      </c>
      <c r="BH39" s="22" t="str">
        <f t="shared" si="10"/>
        <v>Yes</v>
      </c>
      <c r="BJ39" s="21">
        <f t="shared" si="31"/>
        <v>1</v>
      </c>
      <c r="BK39" s="22" t="str">
        <f t="shared" si="11"/>
        <v>No</v>
      </c>
    </row>
    <row r="40" spans="1:63" customFormat="1" ht="15.75" x14ac:dyDescent="0.25">
      <c r="A40" s="9" t="s">
        <v>70</v>
      </c>
      <c r="B40" s="29">
        <v>8716</v>
      </c>
      <c r="C40" s="30">
        <v>8458</v>
      </c>
      <c r="D40" s="28">
        <f t="shared" si="12"/>
        <v>-2.9600734281780634E-2</v>
      </c>
      <c r="E40" s="4" t="str">
        <f t="shared" si="13"/>
        <v>No Progress</v>
      </c>
      <c r="F40" s="29">
        <v>9045</v>
      </c>
      <c r="G40" s="30">
        <v>8458</v>
      </c>
      <c r="H40" s="28">
        <f t="shared" si="14"/>
        <v>-6.4897733554449971E-2</v>
      </c>
      <c r="I40" s="4" t="str">
        <f t="shared" si="15"/>
        <v>No Progress</v>
      </c>
      <c r="J40" s="53">
        <v>728</v>
      </c>
      <c r="K40" s="53">
        <v>1663</v>
      </c>
      <c r="L40" s="28">
        <f t="shared" si="30"/>
        <v>1.2843406593406594</v>
      </c>
      <c r="M40" s="4" t="str">
        <f t="shared" si="16"/>
        <v>No Progress</v>
      </c>
      <c r="N40" s="29">
        <v>1017</v>
      </c>
      <c r="O40" s="30">
        <v>1663</v>
      </c>
      <c r="P40" s="28">
        <f t="shared" si="17"/>
        <v>0.63520157325467064</v>
      </c>
      <c r="Q40" s="5" t="str">
        <f t="shared" si="0"/>
        <v>No Progress</v>
      </c>
      <c r="R40" s="29">
        <v>5204</v>
      </c>
      <c r="S40" s="12">
        <v>4015</v>
      </c>
      <c r="T40" s="6">
        <f t="shared" si="18"/>
        <v>-0.22847809377401998</v>
      </c>
      <c r="U40" s="5" t="str">
        <f t="shared" si="1"/>
        <v>No Progress</v>
      </c>
      <c r="V40" s="29">
        <v>4753</v>
      </c>
      <c r="W40" s="30">
        <v>4015</v>
      </c>
      <c r="X40" s="38">
        <f t="shared" si="19"/>
        <v>-0.15527035556490637</v>
      </c>
      <c r="Y40" s="5" t="str">
        <f t="shared" si="2"/>
        <v>No Progress</v>
      </c>
      <c r="Z40" s="29">
        <v>1207</v>
      </c>
      <c r="AA40" s="30">
        <v>1060</v>
      </c>
      <c r="AB40" s="41">
        <f t="shared" si="20"/>
        <v>-0.12178956089478045</v>
      </c>
      <c r="AC40" s="4" t="str">
        <f t="shared" si="3"/>
        <v>No Progress</v>
      </c>
      <c r="AD40" s="29">
        <v>1321</v>
      </c>
      <c r="AE40" s="30">
        <v>1060</v>
      </c>
      <c r="AF40" s="41">
        <f t="shared" si="21"/>
        <v>-0.1975775927327782</v>
      </c>
      <c r="AG40" s="4" t="str">
        <f t="shared" si="4"/>
        <v>No Progress</v>
      </c>
      <c r="AH40" s="44">
        <v>99</v>
      </c>
      <c r="AI40" s="45">
        <v>118</v>
      </c>
      <c r="AJ40" s="41">
        <f t="shared" si="22"/>
        <v>0.19191919191919191</v>
      </c>
      <c r="AK40" s="5" t="str">
        <f t="shared" si="5"/>
        <v>No Progress</v>
      </c>
      <c r="AL40" s="44">
        <v>102</v>
      </c>
      <c r="AM40" s="45">
        <v>118</v>
      </c>
      <c r="AN40" s="41">
        <f t="shared" si="23"/>
        <v>0.15686274509803921</v>
      </c>
      <c r="AO40" s="5" t="str">
        <f t="shared" si="6"/>
        <v>No Progress</v>
      </c>
      <c r="AP40" s="54">
        <v>0.14499999999999999</v>
      </c>
      <c r="AQ40" s="55">
        <v>0.17899999999999999</v>
      </c>
      <c r="AR40" s="38">
        <f t="shared" si="33"/>
        <v>3.4000000000000002E-2</v>
      </c>
      <c r="AS40" s="5" t="str">
        <f t="shared" si="34"/>
        <v>No Progress</v>
      </c>
      <c r="AT40" s="54">
        <v>0.14699999999999999</v>
      </c>
      <c r="AU40" s="55">
        <v>0.17899999999999999</v>
      </c>
      <c r="AV40" s="38">
        <f t="shared" si="32"/>
        <v>3.2000000000000001E-2</v>
      </c>
      <c r="AW40" s="5" t="str">
        <f t="shared" si="35"/>
        <v>No Progress</v>
      </c>
      <c r="AX40" s="47">
        <v>67</v>
      </c>
      <c r="AY40" s="48">
        <v>204</v>
      </c>
      <c r="AZ40" s="41">
        <f t="shared" si="25"/>
        <v>2.044776119402985</v>
      </c>
      <c r="BA40" s="4" t="str">
        <f t="shared" si="26"/>
        <v>Progress</v>
      </c>
      <c r="BB40" s="47">
        <v>66</v>
      </c>
      <c r="BC40" s="48">
        <v>204</v>
      </c>
      <c r="BD40" s="41">
        <f t="shared" si="27"/>
        <v>2.0909090909090908</v>
      </c>
      <c r="BE40" s="4" t="str">
        <f t="shared" si="28"/>
        <v>Progress</v>
      </c>
      <c r="BG40" s="21">
        <f t="shared" si="29"/>
        <v>1</v>
      </c>
      <c r="BH40" s="22" t="str">
        <f t="shared" si="10"/>
        <v>No</v>
      </c>
      <c r="BJ40" s="21">
        <f t="shared" si="31"/>
        <v>1</v>
      </c>
      <c r="BK40" s="22" t="str">
        <f t="shared" si="11"/>
        <v>No</v>
      </c>
    </row>
    <row r="41" spans="1:63" customFormat="1" ht="15.75" x14ac:dyDescent="0.25">
      <c r="A41" s="9" t="s">
        <v>71</v>
      </c>
      <c r="B41" s="29">
        <v>5676</v>
      </c>
      <c r="C41" s="30">
        <v>9559</v>
      </c>
      <c r="D41" s="28">
        <f t="shared" si="12"/>
        <v>0.68410852713178294</v>
      </c>
      <c r="E41" s="4" t="str">
        <f t="shared" si="13"/>
        <v>Progress</v>
      </c>
      <c r="F41" s="29">
        <v>8362</v>
      </c>
      <c r="G41" s="30">
        <v>9559</v>
      </c>
      <c r="H41" s="28">
        <f t="shared" si="14"/>
        <v>0.14314757235111217</v>
      </c>
      <c r="I41" s="4" t="str">
        <f t="shared" si="15"/>
        <v>Progress</v>
      </c>
      <c r="J41" s="53">
        <v>2287</v>
      </c>
      <c r="K41" s="53">
        <v>2455</v>
      </c>
      <c r="L41" s="28">
        <f t="shared" si="30"/>
        <v>7.3458679492785312E-2</v>
      </c>
      <c r="M41" s="4" t="str">
        <f t="shared" si="16"/>
        <v>No Progress</v>
      </c>
      <c r="N41" s="29">
        <v>2482</v>
      </c>
      <c r="O41" s="30">
        <v>2455</v>
      </c>
      <c r="P41" s="28">
        <f t="shared" si="17"/>
        <v>-1.0878323932312651E-2</v>
      </c>
      <c r="Q41" s="5" t="str">
        <f t="shared" si="0"/>
        <v>Progress</v>
      </c>
      <c r="R41" s="29">
        <v>3140</v>
      </c>
      <c r="S41" s="12">
        <v>4738</v>
      </c>
      <c r="T41" s="6">
        <f t="shared" si="18"/>
        <v>0.5089171974522293</v>
      </c>
      <c r="U41" s="5" t="str">
        <f t="shared" si="1"/>
        <v>Progress</v>
      </c>
      <c r="V41" s="29">
        <v>4721</v>
      </c>
      <c r="W41" s="30">
        <v>4738</v>
      </c>
      <c r="X41" s="38">
        <f t="shared" si="19"/>
        <v>3.600932005930947E-3</v>
      </c>
      <c r="Y41" s="5" t="str">
        <f t="shared" si="2"/>
        <v>Progress</v>
      </c>
      <c r="Z41" s="29">
        <v>646</v>
      </c>
      <c r="AA41" s="30">
        <v>1012</v>
      </c>
      <c r="AB41" s="41">
        <f t="shared" si="20"/>
        <v>0.56656346749226005</v>
      </c>
      <c r="AC41" s="4" t="str">
        <f t="shared" si="3"/>
        <v>Progress</v>
      </c>
      <c r="AD41" s="29">
        <v>940</v>
      </c>
      <c r="AE41" s="30">
        <v>1012</v>
      </c>
      <c r="AF41" s="41">
        <f t="shared" si="21"/>
        <v>7.6595744680851063E-2</v>
      </c>
      <c r="AG41" s="4" t="str">
        <f t="shared" si="4"/>
        <v>Progress</v>
      </c>
      <c r="AH41" s="44">
        <v>124</v>
      </c>
      <c r="AI41" s="45">
        <v>91</v>
      </c>
      <c r="AJ41" s="41">
        <f t="shared" si="22"/>
        <v>-0.2661290322580645</v>
      </c>
      <c r="AK41" s="5" t="str">
        <f t="shared" si="5"/>
        <v>Progress</v>
      </c>
      <c r="AL41" s="44">
        <v>92</v>
      </c>
      <c r="AM41" s="45">
        <v>91</v>
      </c>
      <c r="AN41" s="41">
        <f t="shared" si="23"/>
        <v>-1.0869565217391304E-2</v>
      </c>
      <c r="AO41" s="5" t="str">
        <f t="shared" si="6"/>
        <v>Progress</v>
      </c>
      <c r="AP41" s="54">
        <v>7.3999999999999996E-2</v>
      </c>
      <c r="AQ41" s="55">
        <v>0.16400000000000001</v>
      </c>
      <c r="AR41" s="38">
        <f t="shared" si="33"/>
        <v>9.0000000000000011E-2</v>
      </c>
      <c r="AS41" s="5" t="str">
        <f t="shared" si="34"/>
        <v>No Progress</v>
      </c>
      <c r="AT41" s="54">
        <v>8.5999999999999993E-2</v>
      </c>
      <c r="AU41" s="55">
        <v>0.16400000000000001</v>
      </c>
      <c r="AV41" s="38">
        <f t="shared" si="32"/>
        <v>7.8000000000000014E-2</v>
      </c>
      <c r="AW41" s="5" t="str">
        <f t="shared" si="35"/>
        <v>No Progress</v>
      </c>
      <c r="AX41" s="47">
        <v>106</v>
      </c>
      <c r="AY41" s="48">
        <v>206</v>
      </c>
      <c r="AZ41" s="41">
        <f t="shared" si="25"/>
        <v>0.94339622641509435</v>
      </c>
      <c r="BA41" s="4" t="str">
        <f t="shared" si="26"/>
        <v>Progress</v>
      </c>
      <c r="BB41" s="47">
        <v>236</v>
      </c>
      <c r="BC41" s="48">
        <v>206</v>
      </c>
      <c r="BD41" s="41">
        <f t="shared" si="27"/>
        <v>-0.1271186440677966</v>
      </c>
      <c r="BE41" s="4" t="str">
        <f t="shared" si="28"/>
        <v>No Progress</v>
      </c>
      <c r="BG41" s="21">
        <f t="shared" si="29"/>
        <v>5</v>
      </c>
      <c r="BH41" s="22" t="str">
        <f t="shared" si="10"/>
        <v>Yes</v>
      </c>
      <c r="BJ41" s="21">
        <f t="shared" si="31"/>
        <v>5</v>
      </c>
      <c r="BK41" s="22" t="str">
        <f t="shared" si="11"/>
        <v>Yes</v>
      </c>
    </row>
    <row r="42" spans="1:63" customFormat="1" ht="15.75" x14ac:dyDescent="0.25">
      <c r="A42" s="9" t="s">
        <v>72</v>
      </c>
      <c r="B42" s="29">
        <v>1310</v>
      </c>
      <c r="C42" s="30">
        <v>1457</v>
      </c>
      <c r="D42" s="28">
        <f t="shared" si="12"/>
        <v>0.11221374045801527</v>
      </c>
      <c r="E42" s="4" t="str">
        <f t="shared" si="13"/>
        <v>No Progress</v>
      </c>
      <c r="F42" s="29">
        <v>1480</v>
      </c>
      <c r="G42" s="30">
        <v>1457</v>
      </c>
      <c r="H42" s="28">
        <f t="shared" si="14"/>
        <v>-1.5540540540540541E-2</v>
      </c>
      <c r="I42" s="4" t="str">
        <f t="shared" si="15"/>
        <v>No Progress</v>
      </c>
      <c r="J42" s="53">
        <v>280</v>
      </c>
      <c r="K42" s="53">
        <v>321</v>
      </c>
      <c r="L42" s="28">
        <f t="shared" si="30"/>
        <v>0.14642857142857144</v>
      </c>
      <c r="M42" s="4" t="str">
        <f t="shared" si="16"/>
        <v>No Progress</v>
      </c>
      <c r="N42" s="29">
        <v>303</v>
      </c>
      <c r="O42" s="30">
        <v>321</v>
      </c>
      <c r="P42" s="28">
        <f t="shared" si="17"/>
        <v>5.9405940594059403E-2</v>
      </c>
      <c r="Q42" s="5" t="str">
        <f t="shared" si="0"/>
        <v>No Progress</v>
      </c>
      <c r="R42" s="29">
        <v>564</v>
      </c>
      <c r="S42" s="12">
        <v>622</v>
      </c>
      <c r="T42" s="6">
        <f t="shared" si="18"/>
        <v>0.10283687943262411</v>
      </c>
      <c r="U42" s="5" t="str">
        <f t="shared" si="1"/>
        <v>No Progress</v>
      </c>
      <c r="V42" s="29">
        <v>662</v>
      </c>
      <c r="W42" s="30">
        <v>622</v>
      </c>
      <c r="X42" s="38">
        <f t="shared" si="19"/>
        <v>-6.0422960725075532E-2</v>
      </c>
      <c r="Y42" s="5" t="str">
        <f t="shared" si="2"/>
        <v>No Progress</v>
      </c>
      <c r="Z42" s="29">
        <v>163</v>
      </c>
      <c r="AA42" s="30">
        <v>239</v>
      </c>
      <c r="AB42" s="41">
        <f t="shared" si="20"/>
        <v>0.46625766871165641</v>
      </c>
      <c r="AC42" s="4" t="str">
        <f t="shared" si="3"/>
        <v>Progress</v>
      </c>
      <c r="AD42" s="29">
        <v>204</v>
      </c>
      <c r="AE42" s="30">
        <v>239</v>
      </c>
      <c r="AF42" s="41">
        <f t="shared" si="21"/>
        <v>0.17156862745098039</v>
      </c>
      <c r="AG42" s="4" t="str">
        <f t="shared" si="4"/>
        <v>Progress</v>
      </c>
      <c r="AH42" s="44">
        <v>251</v>
      </c>
      <c r="AI42" s="45">
        <v>151</v>
      </c>
      <c r="AJ42" s="41">
        <f t="shared" si="22"/>
        <v>-0.39840637450199201</v>
      </c>
      <c r="AK42" s="5" t="str">
        <f t="shared" si="5"/>
        <v>Progress</v>
      </c>
      <c r="AL42" s="44">
        <v>231</v>
      </c>
      <c r="AM42" s="45">
        <v>151</v>
      </c>
      <c r="AN42" s="41">
        <f t="shared" si="23"/>
        <v>-0.34632034632034631</v>
      </c>
      <c r="AO42" s="5" t="str">
        <f t="shared" si="6"/>
        <v>Progress</v>
      </c>
      <c r="AP42" s="54">
        <v>6.5000000000000002E-2</v>
      </c>
      <c r="AQ42" s="55">
        <v>0</v>
      </c>
      <c r="AR42" s="38">
        <f t="shared" si="33"/>
        <v>-6.5000000000000002E-2</v>
      </c>
      <c r="AS42" s="5" t="str">
        <f t="shared" si="34"/>
        <v>Progress</v>
      </c>
      <c r="AT42" s="54">
        <v>0.10299999999999999</v>
      </c>
      <c r="AU42" s="55">
        <v>0</v>
      </c>
      <c r="AV42" s="38">
        <f t="shared" si="32"/>
        <v>-0.10299999999999999</v>
      </c>
      <c r="AW42" s="5" t="str">
        <f t="shared" si="35"/>
        <v>Progress</v>
      </c>
      <c r="AX42" s="47">
        <v>19</v>
      </c>
      <c r="AY42" s="48">
        <v>35</v>
      </c>
      <c r="AZ42" s="41">
        <f t="shared" si="25"/>
        <v>0.84210526315789469</v>
      </c>
      <c r="BA42" s="4" t="str">
        <f t="shared" si="26"/>
        <v>Progress</v>
      </c>
      <c r="BB42" s="47">
        <v>31</v>
      </c>
      <c r="BC42" s="48">
        <v>35</v>
      </c>
      <c r="BD42" s="41">
        <f t="shared" si="27"/>
        <v>0.12903225806451613</v>
      </c>
      <c r="BE42" s="4" t="str">
        <f t="shared" si="28"/>
        <v>Progress</v>
      </c>
      <c r="BG42" s="21">
        <f t="shared" si="29"/>
        <v>4</v>
      </c>
      <c r="BH42" s="22" t="str">
        <f t="shared" si="10"/>
        <v>Yes</v>
      </c>
      <c r="BJ42" s="21">
        <f t="shared" si="31"/>
        <v>4</v>
      </c>
      <c r="BK42" s="22" t="str">
        <f t="shared" si="11"/>
        <v>Yes</v>
      </c>
    </row>
    <row r="43" spans="1:63" customFormat="1" ht="15.75" x14ac:dyDescent="0.25">
      <c r="A43" s="9" t="s">
        <v>73</v>
      </c>
      <c r="B43" s="29">
        <v>11835</v>
      </c>
      <c r="C43" s="30">
        <v>14336</v>
      </c>
      <c r="D43" s="28">
        <f t="shared" si="12"/>
        <v>0.21132234896493451</v>
      </c>
      <c r="E43" s="4" t="str">
        <f t="shared" si="13"/>
        <v>No Progress</v>
      </c>
      <c r="F43" s="29">
        <v>13209</v>
      </c>
      <c r="G43" s="30">
        <v>14336</v>
      </c>
      <c r="H43" s="28">
        <f t="shared" si="14"/>
        <v>8.5320614732379438E-2</v>
      </c>
      <c r="I43" s="4" t="str">
        <f t="shared" si="15"/>
        <v>Progress</v>
      </c>
      <c r="J43" s="53">
        <v>1980</v>
      </c>
      <c r="K43" s="53">
        <v>2441</v>
      </c>
      <c r="L43" s="28">
        <f t="shared" si="30"/>
        <v>0.23282828282828283</v>
      </c>
      <c r="M43" s="4" t="str">
        <f t="shared" si="16"/>
        <v>No Progress</v>
      </c>
      <c r="N43" s="29">
        <v>2441</v>
      </c>
      <c r="O43" s="30">
        <v>2441</v>
      </c>
      <c r="P43" s="28">
        <f t="shared" si="17"/>
        <v>0</v>
      </c>
      <c r="Q43" s="5" t="str">
        <f t="shared" si="0"/>
        <v>No Progress</v>
      </c>
      <c r="R43" s="29">
        <v>7768</v>
      </c>
      <c r="S43" s="12">
        <v>9149</v>
      </c>
      <c r="T43" s="6">
        <f t="shared" si="18"/>
        <v>0.1777806385169928</v>
      </c>
      <c r="U43" s="5" t="str">
        <f t="shared" si="1"/>
        <v>No Progress</v>
      </c>
      <c r="V43" s="29">
        <v>8069</v>
      </c>
      <c r="W43" s="30">
        <v>9149</v>
      </c>
      <c r="X43" s="38">
        <f t="shared" si="19"/>
        <v>0.13384558185648779</v>
      </c>
      <c r="Y43" s="5" t="str">
        <f t="shared" si="2"/>
        <v>Progress</v>
      </c>
      <c r="Z43" s="29">
        <v>2819</v>
      </c>
      <c r="AA43" s="30">
        <v>4096</v>
      </c>
      <c r="AB43" s="41">
        <f t="shared" si="20"/>
        <v>0.45299751684994677</v>
      </c>
      <c r="AC43" s="4" t="str">
        <f t="shared" si="3"/>
        <v>Progress</v>
      </c>
      <c r="AD43" s="29">
        <v>3993</v>
      </c>
      <c r="AE43" s="30">
        <v>4096</v>
      </c>
      <c r="AF43" s="41">
        <f t="shared" si="21"/>
        <v>2.5795141497620837E-2</v>
      </c>
      <c r="AG43" s="4" t="str">
        <f t="shared" si="4"/>
        <v>Progress</v>
      </c>
      <c r="AH43" s="44">
        <v>92</v>
      </c>
      <c r="AI43" s="45">
        <v>98</v>
      </c>
      <c r="AJ43" s="41">
        <f t="shared" si="22"/>
        <v>6.5217391304347824E-2</v>
      </c>
      <c r="AK43" s="5" t="str">
        <f t="shared" si="5"/>
        <v>No Progress</v>
      </c>
      <c r="AL43" s="44">
        <v>87</v>
      </c>
      <c r="AM43" s="45">
        <v>98</v>
      </c>
      <c r="AN43" s="41">
        <f t="shared" si="23"/>
        <v>0.12643678160919541</v>
      </c>
      <c r="AO43" s="5" t="str">
        <f t="shared" si="6"/>
        <v>No Progress</v>
      </c>
      <c r="AP43" s="54">
        <v>9.5000000000000001E-2</v>
      </c>
      <c r="AQ43" s="55">
        <v>0.124</v>
      </c>
      <c r="AR43" s="38">
        <f t="shared" si="33"/>
        <v>2.8999999999999998E-2</v>
      </c>
      <c r="AS43" s="5" t="str">
        <f t="shared" si="34"/>
        <v>No Progress</v>
      </c>
      <c r="AT43" s="54">
        <v>0.14299999999999999</v>
      </c>
      <c r="AU43" s="55">
        <v>0.124</v>
      </c>
      <c r="AV43" s="38">
        <f t="shared" si="32"/>
        <v>-1.8999999999999989E-2</v>
      </c>
      <c r="AW43" s="5" t="str">
        <f t="shared" si="35"/>
        <v>Progress</v>
      </c>
      <c r="AX43" s="47">
        <v>558</v>
      </c>
      <c r="AY43" s="48">
        <v>710</v>
      </c>
      <c r="AZ43" s="41">
        <f t="shared" si="25"/>
        <v>0.27240143369175629</v>
      </c>
      <c r="BA43" s="4" t="str">
        <f t="shared" si="26"/>
        <v>Progress</v>
      </c>
      <c r="BB43" s="47">
        <v>716</v>
      </c>
      <c r="BC43" s="48">
        <v>710</v>
      </c>
      <c r="BD43" s="41">
        <f t="shared" si="27"/>
        <v>-8.3798882681564244E-3</v>
      </c>
      <c r="BE43" s="4" t="str">
        <f t="shared" si="28"/>
        <v>No Progress</v>
      </c>
      <c r="BG43" s="21">
        <f t="shared" si="29"/>
        <v>2</v>
      </c>
      <c r="BH43" s="22" t="str">
        <f t="shared" si="10"/>
        <v>Yes</v>
      </c>
      <c r="BJ43" s="21">
        <f t="shared" si="31"/>
        <v>4</v>
      </c>
      <c r="BK43" s="22" t="str">
        <f t="shared" si="11"/>
        <v>Yes</v>
      </c>
    </row>
    <row r="44" spans="1:63" customFormat="1" ht="15.75" x14ac:dyDescent="0.25">
      <c r="A44" s="9" t="s">
        <v>74</v>
      </c>
      <c r="B44" s="29">
        <v>10431</v>
      </c>
      <c r="C44" s="30">
        <v>8492</v>
      </c>
      <c r="D44" s="28">
        <f t="shared" si="12"/>
        <v>-0.18588821781229029</v>
      </c>
      <c r="E44" s="4" t="str">
        <f t="shared" si="13"/>
        <v>No Progress</v>
      </c>
      <c r="F44" s="29">
        <v>10027</v>
      </c>
      <c r="G44" s="30">
        <v>8492</v>
      </c>
      <c r="H44" s="28">
        <f t="shared" si="14"/>
        <v>-0.15308666600179516</v>
      </c>
      <c r="I44" s="4" t="str">
        <f t="shared" si="15"/>
        <v>No Progress</v>
      </c>
      <c r="J44" s="53">
        <v>2389</v>
      </c>
      <c r="K44" s="53">
        <v>3055</v>
      </c>
      <c r="L44" s="28">
        <f t="shared" si="30"/>
        <v>0.27877773126831312</v>
      </c>
      <c r="M44" s="4" t="str">
        <f t="shared" si="16"/>
        <v>No Progress</v>
      </c>
      <c r="N44" s="29">
        <v>2976</v>
      </c>
      <c r="O44" s="30">
        <v>3055</v>
      </c>
      <c r="P44" s="28">
        <f t="shared" si="17"/>
        <v>2.6545698924731184E-2</v>
      </c>
      <c r="Q44" s="5" t="str">
        <f t="shared" si="0"/>
        <v>No Progress</v>
      </c>
      <c r="R44" s="29">
        <v>7522</v>
      </c>
      <c r="S44" s="12">
        <v>5379</v>
      </c>
      <c r="T44" s="6">
        <f t="shared" si="18"/>
        <v>-0.28489763360808296</v>
      </c>
      <c r="U44" s="5" t="str">
        <f t="shared" si="1"/>
        <v>No Progress</v>
      </c>
      <c r="V44" s="29">
        <v>6181</v>
      </c>
      <c r="W44" s="30">
        <v>5379</v>
      </c>
      <c r="X44" s="38">
        <f t="shared" si="19"/>
        <v>-0.12975246723831096</v>
      </c>
      <c r="Y44" s="5" t="str">
        <f t="shared" si="2"/>
        <v>No Progress</v>
      </c>
      <c r="Z44" s="29">
        <v>2963</v>
      </c>
      <c r="AA44" s="30">
        <v>2370</v>
      </c>
      <c r="AB44" s="41">
        <f t="shared" si="20"/>
        <v>-0.2001349983125211</v>
      </c>
      <c r="AC44" s="4" t="str">
        <f t="shared" si="3"/>
        <v>No Progress</v>
      </c>
      <c r="AD44" s="29">
        <v>3224</v>
      </c>
      <c r="AE44" s="30">
        <v>2370</v>
      </c>
      <c r="AF44" s="41">
        <f t="shared" si="21"/>
        <v>-0.2648883374689826</v>
      </c>
      <c r="AG44" s="4" t="str">
        <f t="shared" si="4"/>
        <v>No Progress</v>
      </c>
      <c r="AH44" s="44">
        <v>95</v>
      </c>
      <c r="AI44" s="45">
        <v>115</v>
      </c>
      <c r="AJ44" s="41">
        <f t="shared" si="22"/>
        <v>0.21052631578947367</v>
      </c>
      <c r="AK44" s="5" t="str">
        <f t="shared" si="5"/>
        <v>No Progress</v>
      </c>
      <c r="AL44" s="44">
        <v>105</v>
      </c>
      <c r="AM44" s="45">
        <v>115</v>
      </c>
      <c r="AN44" s="41">
        <f t="shared" si="23"/>
        <v>9.5238095238095233E-2</v>
      </c>
      <c r="AO44" s="5" t="str">
        <f t="shared" si="6"/>
        <v>No Progress</v>
      </c>
      <c r="AP44" s="54">
        <v>0.16600000000000001</v>
      </c>
      <c r="AQ44" s="55">
        <v>8.1000000000000003E-2</v>
      </c>
      <c r="AR44" s="38">
        <f t="shared" si="33"/>
        <v>-8.5000000000000006E-2</v>
      </c>
      <c r="AS44" s="5" t="str">
        <f t="shared" si="34"/>
        <v>Progress</v>
      </c>
      <c r="AT44" s="54">
        <v>6.4000000000000001E-2</v>
      </c>
      <c r="AU44" s="55">
        <v>8.1000000000000003E-2</v>
      </c>
      <c r="AV44" s="38">
        <f t="shared" si="32"/>
        <v>1.7000000000000001E-2</v>
      </c>
      <c r="AW44" s="5" t="str">
        <f t="shared" si="35"/>
        <v>No Progress</v>
      </c>
      <c r="AX44" s="47">
        <v>300</v>
      </c>
      <c r="AY44" s="48">
        <v>191</v>
      </c>
      <c r="AZ44" s="41">
        <f t="shared" si="25"/>
        <v>-0.36333333333333334</v>
      </c>
      <c r="BA44" s="4" t="str">
        <f t="shared" si="26"/>
        <v>No Progress</v>
      </c>
      <c r="BB44" s="47">
        <v>74</v>
      </c>
      <c r="BC44" s="48">
        <v>191</v>
      </c>
      <c r="BD44" s="41">
        <f t="shared" si="27"/>
        <v>1.5810810810810811</v>
      </c>
      <c r="BE44" s="4" t="str">
        <f t="shared" si="28"/>
        <v>Progress</v>
      </c>
      <c r="BG44" s="21">
        <f t="shared" si="29"/>
        <v>1</v>
      </c>
      <c r="BH44" s="23" t="str">
        <f t="shared" si="10"/>
        <v>No</v>
      </c>
      <c r="BJ44" s="21">
        <f t="shared" si="31"/>
        <v>1</v>
      </c>
      <c r="BK44" s="23" t="str">
        <f t="shared" si="11"/>
        <v>No</v>
      </c>
    </row>
    <row r="45" spans="1:63" ht="15.75" x14ac:dyDescent="0.25">
      <c r="A45" s="9" t="s">
        <v>75</v>
      </c>
      <c r="B45" s="29">
        <v>3254</v>
      </c>
      <c r="C45" s="30">
        <v>3113</v>
      </c>
      <c r="D45" s="28">
        <f t="shared" si="12"/>
        <v>-4.3331284572833438E-2</v>
      </c>
      <c r="E45" s="4" t="str">
        <f t="shared" si="13"/>
        <v>No Progress</v>
      </c>
      <c r="F45" s="29">
        <v>3121</v>
      </c>
      <c r="G45" s="30">
        <v>3113</v>
      </c>
      <c r="H45" s="28">
        <f t="shared" si="14"/>
        <v>-2.5632809996795898E-3</v>
      </c>
      <c r="I45" s="4" t="str">
        <f t="shared" si="15"/>
        <v>Progress</v>
      </c>
      <c r="J45" s="53">
        <v>1356</v>
      </c>
      <c r="K45" s="53">
        <v>1431</v>
      </c>
      <c r="L45" s="28">
        <f t="shared" si="30"/>
        <v>5.5309734513274339E-2</v>
      </c>
      <c r="M45" s="4" t="str">
        <f t="shared" si="16"/>
        <v>No Progress</v>
      </c>
      <c r="N45" s="29">
        <v>1633</v>
      </c>
      <c r="O45" s="30">
        <v>1431</v>
      </c>
      <c r="P45" s="28">
        <f t="shared" si="17"/>
        <v>-0.12369871402327005</v>
      </c>
      <c r="Q45" s="5" t="str">
        <f t="shared" si="0"/>
        <v>Progress</v>
      </c>
      <c r="R45" s="29">
        <v>1697</v>
      </c>
      <c r="S45" s="12">
        <v>1431</v>
      </c>
      <c r="T45" s="6">
        <f t="shared" si="18"/>
        <v>-0.15674720094284031</v>
      </c>
      <c r="U45" s="5" t="str">
        <f t="shared" si="1"/>
        <v>No Progress</v>
      </c>
      <c r="V45" s="29">
        <v>1418</v>
      </c>
      <c r="W45" s="30">
        <v>1431</v>
      </c>
      <c r="X45" s="38">
        <f t="shared" si="19"/>
        <v>9.1678420310296188E-3</v>
      </c>
      <c r="Y45" s="5" t="str">
        <f t="shared" si="2"/>
        <v>Progress</v>
      </c>
      <c r="Z45" s="29">
        <v>673</v>
      </c>
      <c r="AA45" s="30">
        <v>703</v>
      </c>
      <c r="AB45" s="41">
        <f t="shared" si="20"/>
        <v>4.4576523031203567E-2</v>
      </c>
      <c r="AC45" s="4" t="str">
        <f t="shared" si="3"/>
        <v>Progress</v>
      </c>
      <c r="AD45" s="29">
        <v>629</v>
      </c>
      <c r="AE45" s="30">
        <v>703</v>
      </c>
      <c r="AF45" s="41">
        <f t="shared" si="21"/>
        <v>0.11764705882352941</v>
      </c>
      <c r="AG45" s="4" t="str">
        <f t="shared" si="4"/>
        <v>Progress</v>
      </c>
      <c r="AH45" s="44">
        <v>168</v>
      </c>
      <c r="AI45" s="45">
        <v>206</v>
      </c>
      <c r="AJ45" s="41">
        <f t="shared" si="22"/>
        <v>0.22619047619047619</v>
      </c>
      <c r="AK45" s="5" t="str">
        <f t="shared" si="5"/>
        <v>No Progress</v>
      </c>
      <c r="AL45" s="44">
        <v>204</v>
      </c>
      <c r="AM45" s="45">
        <v>206</v>
      </c>
      <c r="AN45" s="41">
        <f t="shared" si="23"/>
        <v>9.8039215686274508E-3</v>
      </c>
      <c r="AO45" s="5" t="str">
        <f t="shared" si="6"/>
        <v>No Progress</v>
      </c>
      <c r="AP45" s="54">
        <v>8.5999999999999993E-2</v>
      </c>
      <c r="AQ45" s="55">
        <v>7.0000000000000007E-2</v>
      </c>
      <c r="AR45" s="38">
        <f t="shared" si="33"/>
        <v>-1.5999999999999986E-2</v>
      </c>
      <c r="AS45" s="5" t="str">
        <f t="shared" si="34"/>
        <v>Progress</v>
      </c>
      <c r="AT45" s="54">
        <v>0.106</v>
      </c>
      <c r="AU45" s="55">
        <v>7.0000000000000007E-2</v>
      </c>
      <c r="AV45" s="38">
        <f t="shared" si="32"/>
        <v>-3.599999999999999E-2</v>
      </c>
      <c r="AW45" s="5" t="str">
        <f t="shared" si="35"/>
        <v>Progress</v>
      </c>
      <c r="AX45" s="47">
        <v>47</v>
      </c>
      <c r="AY45" s="48">
        <v>41</v>
      </c>
      <c r="AZ45" s="41">
        <f t="shared" si="25"/>
        <v>-0.1276595744680851</v>
      </c>
      <c r="BA45" s="4" t="str">
        <f t="shared" si="26"/>
        <v>No Progress</v>
      </c>
      <c r="BB45" s="47">
        <v>41</v>
      </c>
      <c r="BC45" s="48">
        <v>41</v>
      </c>
      <c r="BD45" s="41">
        <f t="shared" si="27"/>
        <v>0</v>
      </c>
      <c r="BE45" s="4" t="str">
        <f t="shared" si="28"/>
        <v>No Progress</v>
      </c>
      <c r="BG45" s="21">
        <f t="shared" si="29"/>
        <v>2</v>
      </c>
      <c r="BH45" s="22" t="str">
        <f t="shared" si="10"/>
        <v>Yes</v>
      </c>
      <c r="BJ45" s="21">
        <f t="shared" si="31"/>
        <v>5</v>
      </c>
      <c r="BK45" s="22" t="str">
        <f t="shared" si="11"/>
        <v>Yes</v>
      </c>
    </row>
    <row r="46" spans="1:63" customFormat="1" ht="15.75" x14ac:dyDescent="0.25">
      <c r="A46" s="9" t="s">
        <v>76</v>
      </c>
      <c r="B46" s="29">
        <v>1099</v>
      </c>
      <c r="C46" s="30">
        <v>1007</v>
      </c>
      <c r="D46" s="28">
        <f t="shared" si="12"/>
        <v>-8.3712465878070977E-2</v>
      </c>
      <c r="E46" s="4" t="str">
        <f t="shared" si="13"/>
        <v>Progress</v>
      </c>
      <c r="F46" s="29">
        <v>1116</v>
      </c>
      <c r="G46" s="30">
        <v>1007</v>
      </c>
      <c r="H46" s="28">
        <f t="shared" si="14"/>
        <v>-9.7670250896057353E-2</v>
      </c>
      <c r="I46" s="4" t="str">
        <f t="shared" si="15"/>
        <v>Progress</v>
      </c>
      <c r="J46" s="53">
        <v>103</v>
      </c>
      <c r="K46" s="53">
        <v>80</v>
      </c>
      <c r="L46" s="28">
        <f t="shared" si="30"/>
        <v>-0.22330097087378642</v>
      </c>
      <c r="M46" s="4" t="str">
        <f t="shared" si="16"/>
        <v>Progress</v>
      </c>
      <c r="N46" s="29">
        <v>89</v>
      </c>
      <c r="O46" s="30">
        <v>80</v>
      </c>
      <c r="P46" s="28">
        <f t="shared" si="17"/>
        <v>-0.10112359550561797</v>
      </c>
      <c r="Q46" s="5" t="str">
        <f t="shared" si="0"/>
        <v>Progress</v>
      </c>
      <c r="R46" s="29">
        <v>508</v>
      </c>
      <c r="S46" s="12">
        <v>492</v>
      </c>
      <c r="T46" s="6">
        <f t="shared" si="18"/>
        <v>-3.1496062992125984E-2</v>
      </c>
      <c r="U46" s="5" t="str">
        <f t="shared" si="1"/>
        <v>Progress</v>
      </c>
      <c r="V46" s="29">
        <v>567</v>
      </c>
      <c r="W46" s="30">
        <v>492</v>
      </c>
      <c r="X46" s="38">
        <f t="shared" si="19"/>
        <v>-0.13227513227513227</v>
      </c>
      <c r="Y46" s="5" t="str">
        <f t="shared" si="2"/>
        <v>No Progress</v>
      </c>
      <c r="Z46" s="29">
        <v>173</v>
      </c>
      <c r="AA46" s="30">
        <v>235</v>
      </c>
      <c r="AB46" s="41">
        <f t="shared" si="20"/>
        <v>0.3583815028901734</v>
      </c>
      <c r="AC46" s="4" t="str">
        <f t="shared" si="3"/>
        <v>Progress</v>
      </c>
      <c r="AD46" s="29">
        <v>245</v>
      </c>
      <c r="AE46" s="30">
        <v>235</v>
      </c>
      <c r="AF46" s="41">
        <f t="shared" si="21"/>
        <v>-4.0816326530612242E-2</v>
      </c>
      <c r="AG46" s="4" t="str">
        <f t="shared" si="4"/>
        <v>No Progress</v>
      </c>
      <c r="AH46" s="44">
        <v>61</v>
      </c>
      <c r="AI46" s="45">
        <v>57</v>
      </c>
      <c r="AJ46" s="41">
        <f t="shared" si="22"/>
        <v>-6.5573770491803282E-2</v>
      </c>
      <c r="AK46" s="5" t="str">
        <f t="shared" si="5"/>
        <v>Progress</v>
      </c>
      <c r="AL46" s="44">
        <v>57</v>
      </c>
      <c r="AM46" s="45">
        <v>57</v>
      </c>
      <c r="AN46" s="41">
        <f t="shared" si="23"/>
        <v>0</v>
      </c>
      <c r="AO46" s="5" t="str">
        <f t="shared" si="6"/>
        <v>No Progress</v>
      </c>
      <c r="AP46" s="54">
        <v>4.4999999999999998E-2</v>
      </c>
      <c r="AQ46" s="55">
        <v>0.24099999999999999</v>
      </c>
      <c r="AR46" s="38">
        <f t="shared" si="33"/>
        <v>0.19600000000000001</v>
      </c>
      <c r="AS46" s="5" t="str">
        <f t="shared" si="34"/>
        <v>No Progress</v>
      </c>
      <c r="AT46" s="54">
        <v>5.8999999999999997E-2</v>
      </c>
      <c r="AU46" s="55">
        <v>0.24099999999999999</v>
      </c>
      <c r="AV46" s="38">
        <f t="shared" si="32"/>
        <v>0.182</v>
      </c>
      <c r="AW46" s="5" t="str">
        <f t="shared" si="35"/>
        <v>No Progress</v>
      </c>
      <c r="AX46" s="47">
        <v>21</v>
      </c>
      <c r="AY46" s="48">
        <v>7</v>
      </c>
      <c r="AZ46" s="41">
        <f t="shared" si="25"/>
        <v>-0.66666666666666663</v>
      </c>
      <c r="BA46" s="4" t="str">
        <f t="shared" si="26"/>
        <v>No Progress</v>
      </c>
      <c r="BB46" s="47">
        <v>8</v>
      </c>
      <c r="BC46" s="48">
        <v>7</v>
      </c>
      <c r="BD46" s="41">
        <f t="shared" si="27"/>
        <v>-0.125</v>
      </c>
      <c r="BE46" s="4" t="str">
        <f t="shared" si="28"/>
        <v>No Progress</v>
      </c>
      <c r="BG46" s="21">
        <f t="shared" si="29"/>
        <v>5</v>
      </c>
      <c r="BH46" s="22" t="str">
        <f t="shared" si="10"/>
        <v>Yes</v>
      </c>
      <c r="BJ46" s="21">
        <f t="shared" si="31"/>
        <v>2</v>
      </c>
      <c r="BK46" s="22" t="str">
        <f t="shared" si="11"/>
        <v>No</v>
      </c>
    </row>
    <row r="47" spans="1:63" customFormat="1" ht="15.75" x14ac:dyDescent="0.25">
      <c r="A47" s="9" t="s">
        <v>77</v>
      </c>
      <c r="B47" s="29">
        <v>1954</v>
      </c>
      <c r="C47" s="30">
        <v>2181</v>
      </c>
      <c r="D47" s="28">
        <f t="shared" si="12"/>
        <v>0.11617195496417605</v>
      </c>
      <c r="E47" s="4" t="str">
        <f t="shared" si="13"/>
        <v>No Progress</v>
      </c>
      <c r="F47" s="29">
        <v>2306</v>
      </c>
      <c r="G47" s="30">
        <v>2181</v>
      </c>
      <c r="H47" s="28">
        <f t="shared" si="14"/>
        <v>-5.4206418039895926E-2</v>
      </c>
      <c r="I47" s="4" t="str">
        <f t="shared" si="15"/>
        <v>No Progress</v>
      </c>
      <c r="J47" s="53">
        <v>925</v>
      </c>
      <c r="K47" s="53">
        <v>1375</v>
      </c>
      <c r="L47" s="28">
        <f t="shared" si="30"/>
        <v>0.48648648648648651</v>
      </c>
      <c r="M47" s="4" t="str">
        <f t="shared" si="16"/>
        <v>No Progress</v>
      </c>
      <c r="N47" s="29">
        <v>1146</v>
      </c>
      <c r="O47" s="30">
        <v>1375</v>
      </c>
      <c r="P47" s="28">
        <f t="shared" si="17"/>
        <v>0.19982547993019198</v>
      </c>
      <c r="Q47" s="5" t="str">
        <f t="shared" si="0"/>
        <v>No Progress</v>
      </c>
      <c r="R47" s="29">
        <v>1155</v>
      </c>
      <c r="S47" s="12">
        <v>1315</v>
      </c>
      <c r="T47" s="6">
        <f t="shared" si="18"/>
        <v>0.13852813852813853</v>
      </c>
      <c r="U47" s="5" t="str">
        <f t="shared" si="1"/>
        <v>No Progress</v>
      </c>
      <c r="V47" s="29">
        <v>1522</v>
      </c>
      <c r="W47" s="30">
        <v>1315</v>
      </c>
      <c r="X47" s="38">
        <f t="shared" si="19"/>
        <v>-0.13600525624178711</v>
      </c>
      <c r="Y47" s="5" t="str">
        <f t="shared" si="2"/>
        <v>No Progress</v>
      </c>
      <c r="Z47" s="29">
        <v>804</v>
      </c>
      <c r="AA47" s="30">
        <v>732</v>
      </c>
      <c r="AB47" s="41">
        <f t="shared" si="20"/>
        <v>-8.9552238805970144E-2</v>
      </c>
      <c r="AC47" s="4" t="str">
        <f t="shared" si="3"/>
        <v>No Progress</v>
      </c>
      <c r="AD47" s="29">
        <v>831</v>
      </c>
      <c r="AE47" s="30">
        <v>732</v>
      </c>
      <c r="AF47" s="41">
        <f t="shared" si="21"/>
        <v>-0.11913357400722022</v>
      </c>
      <c r="AG47" s="4" t="str">
        <f t="shared" si="4"/>
        <v>No Progress</v>
      </c>
      <c r="AH47" s="44">
        <v>187</v>
      </c>
      <c r="AI47" s="45">
        <v>169</v>
      </c>
      <c r="AJ47" s="41">
        <f t="shared" si="22"/>
        <v>-9.6256684491978606E-2</v>
      </c>
      <c r="AK47" s="5" t="str">
        <f t="shared" si="5"/>
        <v>Progress</v>
      </c>
      <c r="AL47" s="44">
        <v>171</v>
      </c>
      <c r="AM47" s="45">
        <v>169</v>
      </c>
      <c r="AN47" s="41">
        <f t="shared" si="23"/>
        <v>-1.1695906432748537E-2</v>
      </c>
      <c r="AO47" s="5" t="str">
        <f t="shared" si="6"/>
        <v>Progress</v>
      </c>
      <c r="AP47" s="54">
        <v>9.5000000000000001E-2</v>
      </c>
      <c r="AQ47" s="55">
        <v>6.6000000000000003E-2</v>
      </c>
      <c r="AR47" s="38">
        <f t="shared" si="33"/>
        <v>-2.8999999999999998E-2</v>
      </c>
      <c r="AS47" s="5" t="str">
        <f t="shared" si="34"/>
        <v>Progress</v>
      </c>
      <c r="AT47" s="54">
        <v>4.3999999999999997E-2</v>
      </c>
      <c r="AU47" s="55">
        <v>6.6000000000000003E-2</v>
      </c>
      <c r="AV47" s="38">
        <f t="shared" si="32"/>
        <v>2.2000000000000006E-2</v>
      </c>
      <c r="AW47" s="5" t="str">
        <f t="shared" si="35"/>
        <v>No Progress</v>
      </c>
      <c r="AX47" s="47">
        <v>4</v>
      </c>
      <c r="AY47" s="48">
        <v>24</v>
      </c>
      <c r="AZ47" s="41">
        <f t="shared" si="25"/>
        <v>5</v>
      </c>
      <c r="BA47" s="4" t="str">
        <f t="shared" si="26"/>
        <v>Progress</v>
      </c>
      <c r="BB47" s="47">
        <v>18</v>
      </c>
      <c r="BC47" s="48">
        <v>24</v>
      </c>
      <c r="BD47" s="41">
        <f t="shared" si="27"/>
        <v>0.33333333333333331</v>
      </c>
      <c r="BE47" s="4" t="str">
        <f t="shared" si="28"/>
        <v>Progress</v>
      </c>
      <c r="BG47" s="21">
        <f t="shared" si="29"/>
        <v>3</v>
      </c>
      <c r="BH47" s="22" t="str">
        <f t="shared" si="10"/>
        <v>Yes</v>
      </c>
      <c r="BJ47" s="21">
        <f t="shared" si="31"/>
        <v>2</v>
      </c>
      <c r="BK47" s="22" t="str">
        <f t="shared" si="11"/>
        <v>No</v>
      </c>
    </row>
    <row r="48" spans="1:63" customFormat="1" ht="15.75" x14ac:dyDescent="0.25">
      <c r="A48" s="9" t="s">
        <v>78</v>
      </c>
      <c r="B48" s="29">
        <v>2879</v>
      </c>
      <c r="C48" s="30">
        <v>3703</v>
      </c>
      <c r="D48" s="28">
        <f t="shared" si="12"/>
        <v>0.28621048975338659</v>
      </c>
      <c r="E48" s="4" t="str">
        <f t="shared" si="13"/>
        <v>Progress</v>
      </c>
      <c r="F48" s="29">
        <v>3350</v>
      </c>
      <c r="G48" s="30">
        <v>3703</v>
      </c>
      <c r="H48" s="28">
        <f t="shared" si="14"/>
        <v>0.10537313432835821</v>
      </c>
      <c r="I48" s="4" t="str">
        <f t="shared" si="15"/>
        <v>Progress</v>
      </c>
      <c r="J48" s="53">
        <v>1156</v>
      </c>
      <c r="K48" s="53">
        <v>800</v>
      </c>
      <c r="L48" s="28">
        <f t="shared" si="30"/>
        <v>-0.30795847750865052</v>
      </c>
      <c r="M48" s="4" t="str">
        <f t="shared" si="16"/>
        <v>Progress</v>
      </c>
      <c r="N48" s="29">
        <v>1156</v>
      </c>
      <c r="O48" s="30">
        <v>800</v>
      </c>
      <c r="P48" s="28">
        <f t="shared" si="17"/>
        <v>-0.30795847750865052</v>
      </c>
      <c r="Q48" s="5" t="str">
        <f t="shared" si="0"/>
        <v>Progress</v>
      </c>
      <c r="R48" s="29">
        <v>1689</v>
      </c>
      <c r="S48" s="12">
        <v>1884</v>
      </c>
      <c r="T48" s="6">
        <f t="shared" si="18"/>
        <v>0.11545293072824156</v>
      </c>
      <c r="U48" s="5" t="str">
        <f t="shared" si="1"/>
        <v>Progress</v>
      </c>
      <c r="V48" s="29">
        <v>1731</v>
      </c>
      <c r="W48" s="30">
        <v>1884</v>
      </c>
      <c r="X48" s="38">
        <f t="shared" si="19"/>
        <v>8.838821490467938E-2</v>
      </c>
      <c r="Y48" s="5" t="str">
        <f t="shared" si="2"/>
        <v>Progress</v>
      </c>
      <c r="Z48" s="29">
        <v>561</v>
      </c>
      <c r="AA48" s="30">
        <v>823</v>
      </c>
      <c r="AB48" s="41">
        <f t="shared" si="20"/>
        <v>0.46702317290552586</v>
      </c>
      <c r="AC48" s="4" t="str">
        <f t="shared" si="3"/>
        <v>Progress</v>
      </c>
      <c r="AD48" s="29">
        <v>800</v>
      </c>
      <c r="AE48" s="30">
        <v>823</v>
      </c>
      <c r="AF48" s="41">
        <f t="shared" si="21"/>
        <v>2.8750000000000001E-2</v>
      </c>
      <c r="AG48" s="4" t="str">
        <f t="shared" si="4"/>
        <v>Progress</v>
      </c>
      <c r="AH48" s="44">
        <v>127</v>
      </c>
      <c r="AI48" s="45">
        <v>149</v>
      </c>
      <c r="AJ48" s="41">
        <f t="shared" si="22"/>
        <v>0.17322834645669291</v>
      </c>
      <c r="AK48" s="5" t="str">
        <f t="shared" si="5"/>
        <v>No Progress</v>
      </c>
      <c r="AL48" s="44">
        <v>154</v>
      </c>
      <c r="AM48" s="45">
        <v>149</v>
      </c>
      <c r="AN48" s="41">
        <f t="shared" si="23"/>
        <v>-3.2467532467532464E-2</v>
      </c>
      <c r="AO48" s="5" t="str">
        <f t="shared" si="6"/>
        <v>Progress</v>
      </c>
      <c r="AP48" s="54">
        <v>8.1000000000000003E-2</v>
      </c>
      <c r="AQ48" s="55">
        <v>0.123</v>
      </c>
      <c r="AR48" s="38">
        <f t="shared" si="33"/>
        <v>4.1999999999999996E-2</v>
      </c>
      <c r="AS48" s="5" t="str">
        <f t="shared" si="34"/>
        <v>No Progress</v>
      </c>
      <c r="AT48" s="54">
        <v>4.3999999999999997E-2</v>
      </c>
      <c r="AU48" s="55">
        <v>0.123</v>
      </c>
      <c r="AV48" s="38">
        <f t="shared" si="32"/>
        <v>7.9000000000000001E-2</v>
      </c>
      <c r="AW48" s="5" t="str">
        <f t="shared" si="35"/>
        <v>No Progress</v>
      </c>
      <c r="AX48" s="47">
        <v>22</v>
      </c>
      <c r="AY48" s="48">
        <v>42</v>
      </c>
      <c r="AZ48" s="41">
        <f t="shared" si="25"/>
        <v>0.90909090909090906</v>
      </c>
      <c r="BA48" s="4" t="str">
        <f t="shared" si="26"/>
        <v>Progress</v>
      </c>
      <c r="BB48" s="47">
        <v>43</v>
      </c>
      <c r="BC48" s="48">
        <v>42</v>
      </c>
      <c r="BD48" s="41">
        <f t="shared" si="27"/>
        <v>-2.3255813953488372E-2</v>
      </c>
      <c r="BE48" s="4" t="str">
        <f t="shared" si="28"/>
        <v>No Progress</v>
      </c>
      <c r="BG48" s="21">
        <f t="shared" si="29"/>
        <v>5</v>
      </c>
      <c r="BH48" s="22" t="str">
        <f t="shared" si="10"/>
        <v>Yes</v>
      </c>
      <c r="BJ48" s="21">
        <f t="shared" si="31"/>
        <v>5</v>
      </c>
      <c r="BK48" s="22" t="str">
        <f t="shared" si="11"/>
        <v>Yes</v>
      </c>
    </row>
    <row r="49" spans="1:63" s="73" customFormat="1" ht="16.5" thickBot="1" x14ac:dyDescent="0.3">
      <c r="A49" s="68" t="s">
        <v>101</v>
      </c>
      <c r="B49" s="74">
        <v>95611</v>
      </c>
      <c r="C49" s="53">
        <v>109639</v>
      </c>
      <c r="D49" s="75">
        <f>(C49-B49)/B49</f>
        <v>0.14671951972053424</v>
      </c>
      <c r="E49" s="76" t="str">
        <f t="shared" si="13"/>
        <v>Progress</v>
      </c>
      <c r="F49" s="74">
        <v>106065</v>
      </c>
      <c r="G49" s="53">
        <v>109639</v>
      </c>
      <c r="H49" s="75">
        <f t="shared" si="14"/>
        <v>3.3696318295384907E-2</v>
      </c>
      <c r="I49" s="76" t="str">
        <f t="shared" si="15"/>
        <v>Progress</v>
      </c>
      <c r="J49" s="53">
        <v>48548</v>
      </c>
      <c r="K49" s="53">
        <v>52365</v>
      </c>
      <c r="L49" s="75">
        <f t="shared" si="30"/>
        <v>7.8623218258218663E-2</v>
      </c>
      <c r="M49" s="76" t="str">
        <f t="shared" si="16"/>
        <v>No Progress</v>
      </c>
      <c r="N49" s="74">
        <v>55181</v>
      </c>
      <c r="O49" s="53">
        <v>52365</v>
      </c>
      <c r="P49" s="75">
        <f t="shared" si="17"/>
        <v>-5.1032058135952595E-2</v>
      </c>
      <c r="Q49" s="77" t="str">
        <f t="shared" si="0"/>
        <v>Progress</v>
      </c>
      <c r="R49" s="74">
        <v>45163</v>
      </c>
      <c r="S49" s="78">
        <v>51208</v>
      </c>
      <c r="T49" s="79">
        <f t="shared" si="18"/>
        <v>0.13384850430662268</v>
      </c>
      <c r="U49" s="77" t="str">
        <f t="shared" si="1"/>
        <v>Progress</v>
      </c>
      <c r="V49" s="74">
        <v>52664</v>
      </c>
      <c r="W49" s="53">
        <v>51208</v>
      </c>
      <c r="X49" s="80">
        <f t="shared" si="19"/>
        <v>-2.7646969466808446E-2</v>
      </c>
      <c r="Y49" s="77" t="str">
        <f t="shared" si="2"/>
        <v>Progress</v>
      </c>
      <c r="Z49" s="74">
        <v>14755</v>
      </c>
      <c r="AA49" s="53">
        <v>14867</v>
      </c>
      <c r="AB49" s="71">
        <f t="shared" si="20"/>
        <v>7.5906472382243307E-3</v>
      </c>
      <c r="AC49" s="76" t="str">
        <f t="shared" si="3"/>
        <v>Progress</v>
      </c>
      <c r="AD49" s="74">
        <v>14509</v>
      </c>
      <c r="AE49" s="53">
        <v>14867</v>
      </c>
      <c r="AF49" s="71">
        <f t="shared" si="21"/>
        <v>2.4674340064787373E-2</v>
      </c>
      <c r="AG49" s="76" t="str">
        <f t="shared" ref="AG49" si="36">IF(AF49&gt;0, "Progress", "No Progress")</f>
        <v>Progress</v>
      </c>
      <c r="AH49" s="81">
        <v>182</v>
      </c>
      <c r="AI49" s="82">
        <v>175</v>
      </c>
      <c r="AJ49" s="71">
        <f t="shared" si="22"/>
        <v>-3.8461538461538464E-2</v>
      </c>
      <c r="AK49" s="77" t="str">
        <f t="shared" si="5"/>
        <v>Progress</v>
      </c>
      <c r="AL49" s="81">
        <v>170</v>
      </c>
      <c r="AM49" s="82">
        <v>175</v>
      </c>
      <c r="AN49" s="71">
        <f t="shared" si="23"/>
        <v>2.9411764705882353E-2</v>
      </c>
      <c r="AO49" s="77" t="str">
        <f t="shared" ref="AO49" si="37">IF(AN49&lt;0, "Progress", "No Progress")</f>
        <v>No Progress</v>
      </c>
      <c r="AP49" s="83">
        <v>7.3999999999999996E-2</v>
      </c>
      <c r="AQ49" s="84">
        <v>9.0999999999999998E-2</v>
      </c>
      <c r="AR49" s="80">
        <f t="shared" si="33"/>
        <v>1.7000000000000001E-2</v>
      </c>
      <c r="AS49" s="77" t="str">
        <f t="shared" si="34"/>
        <v>No Progress</v>
      </c>
      <c r="AT49" s="83">
        <v>8.5999999999999993E-2</v>
      </c>
      <c r="AU49" s="84">
        <v>9.0999999999999998E-2</v>
      </c>
      <c r="AV49" s="80">
        <f t="shared" ref="AV49" si="38">(AU49-AT49)</f>
        <v>5.0000000000000044E-3</v>
      </c>
      <c r="AW49" s="77" t="str">
        <f t="shared" ref="AW49" si="39">IF(AV49&lt;0, "Progress", "No Progress")</f>
        <v>No Progress</v>
      </c>
      <c r="AX49" s="69">
        <v>3943</v>
      </c>
      <c r="AY49" s="70">
        <v>6822</v>
      </c>
      <c r="AZ49" s="71">
        <f t="shared" si="25"/>
        <v>0.73015470453969056</v>
      </c>
      <c r="BA49" s="76" t="str">
        <f t="shared" si="26"/>
        <v>Progress</v>
      </c>
      <c r="BB49" s="69">
        <v>6491</v>
      </c>
      <c r="BC49" s="70">
        <v>6822</v>
      </c>
      <c r="BD49" s="71">
        <f t="shared" si="27"/>
        <v>5.0993683561854873E-2</v>
      </c>
      <c r="BE49" s="76" t="str">
        <f t="shared" si="28"/>
        <v>Progress</v>
      </c>
      <c r="BF49" s="72"/>
      <c r="BG49" s="85">
        <f t="shared" si="29"/>
        <v>5</v>
      </c>
      <c r="BH49" s="86" t="str">
        <f t="shared" si="10"/>
        <v>Yes</v>
      </c>
      <c r="BJ49" s="87">
        <f t="shared" si="31"/>
        <v>5</v>
      </c>
      <c r="BK49" s="86" t="str">
        <f t="shared" si="11"/>
        <v>Yes</v>
      </c>
    </row>
    <row r="50" spans="1:63" s="66" customFormat="1" ht="16.5" thickBot="1" x14ac:dyDescent="0.3">
      <c r="A50" s="14" t="s">
        <v>79</v>
      </c>
      <c r="B50" s="25">
        <v>326417</v>
      </c>
      <c r="C50" s="26">
        <v>370437</v>
      </c>
      <c r="D50" s="27">
        <f>(C50-B50)/B50</f>
        <v>0.13485817221529517</v>
      </c>
      <c r="E50" s="16" t="str">
        <f>IF(D50&gt;L50, "Progress", "No Progress")</f>
        <v>Progress</v>
      </c>
      <c r="F50" s="25">
        <v>361574</v>
      </c>
      <c r="G50" s="26">
        <v>370437</v>
      </c>
      <c r="H50" s="27">
        <f t="shared" si="14"/>
        <v>2.4512271346944194E-2</v>
      </c>
      <c r="I50" s="16" t="str">
        <f>IF(H50&gt;P50, "Progress", "No Progress")</f>
        <v>Progress</v>
      </c>
      <c r="J50" s="51">
        <v>115491</v>
      </c>
      <c r="K50" s="52">
        <v>123974</v>
      </c>
      <c r="L50" s="27">
        <f>(K50-J50)/K50</f>
        <v>6.8425637633697384E-2</v>
      </c>
      <c r="M50" s="17" t="str">
        <f>IF(L50&lt;0, "Progress", "No Progress")</f>
        <v>No Progress</v>
      </c>
      <c r="N50" s="25">
        <v>123423</v>
      </c>
      <c r="O50" s="26">
        <v>123974</v>
      </c>
      <c r="P50" s="27">
        <f t="shared" si="17"/>
        <v>4.4643218848998967E-3</v>
      </c>
      <c r="Q50" s="16" t="str">
        <f>IF(P50&lt;0, "Progress", "No Progress")</f>
        <v>No Progress</v>
      </c>
      <c r="R50" s="25">
        <v>175503</v>
      </c>
      <c r="S50" s="15">
        <v>182676</v>
      </c>
      <c r="T50" s="62">
        <f t="shared" si="18"/>
        <v>4.0871096220577427E-2</v>
      </c>
      <c r="U50" s="17" t="str">
        <f>IF(T50&gt;L50, "Progress", "No Progress")</f>
        <v>No Progress</v>
      </c>
      <c r="V50" s="25">
        <v>189920</v>
      </c>
      <c r="W50" s="26">
        <v>182676</v>
      </c>
      <c r="X50" s="59">
        <f t="shared" si="19"/>
        <v>-3.8142375737152484E-2</v>
      </c>
      <c r="Y50" s="17" t="str">
        <f>IF(X50&gt;P50, "Progress", "No Progress")</f>
        <v>No Progress</v>
      </c>
      <c r="Z50" s="25">
        <v>63840</v>
      </c>
      <c r="AA50" s="26">
        <v>64786</v>
      </c>
      <c r="AB50" s="63">
        <f t="shared" si="20"/>
        <v>1.4818295739348371E-2</v>
      </c>
      <c r="AC50" s="17" t="str">
        <f>IF(AB50&gt;0, "Progress", "No Progress")</f>
        <v>Progress</v>
      </c>
      <c r="AD50" s="25">
        <v>70349</v>
      </c>
      <c r="AE50" s="26">
        <v>64786</v>
      </c>
      <c r="AF50" s="63">
        <f t="shared" si="21"/>
        <v>-7.9077172383402755E-2</v>
      </c>
      <c r="AG50" s="17" t="str">
        <f>IF(AF50&gt;0, "Progress", "No Progress")</f>
        <v>No Progress</v>
      </c>
      <c r="AH50" s="42">
        <v>146</v>
      </c>
      <c r="AI50" s="43">
        <v>148</v>
      </c>
      <c r="AJ50" s="63">
        <f t="shared" si="22"/>
        <v>1.3698630136986301E-2</v>
      </c>
      <c r="AK50" s="16" t="str">
        <f>IF(AJ50&lt;0, "Progress", "No Progress")</f>
        <v>No Progress</v>
      </c>
      <c r="AL50" s="42">
        <v>143</v>
      </c>
      <c r="AM50" s="43">
        <v>148</v>
      </c>
      <c r="AN50" s="63">
        <f t="shared" si="23"/>
        <v>3.4965034965034968E-2</v>
      </c>
      <c r="AO50" s="16" t="str">
        <f>IF(AN50&lt;0, "Progress", "No Progress")</f>
        <v>No Progress</v>
      </c>
      <c r="AP50" s="57">
        <v>0.111</v>
      </c>
      <c r="AQ50" s="58">
        <v>0.115</v>
      </c>
      <c r="AR50" s="59">
        <f>(AQ50-AP50)</f>
        <v>4.0000000000000036E-3</v>
      </c>
      <c r="AS50" s="17" t="str">
        <f>IF(AR50&lt;0, "Progress", "No Progress")</f>
        <v>No Progress</v>
      </c>
      <c r="AT50" s="57">
        <v>0.11</v>
      </c>
      <c r="AU50" s="58">
        <v>0.115</v>
      </c>
      <c r="AV50" s="59">
        <f>(AU50-AT50)</f>
        <v>5.0000000000000044E-3</v>
      </c>
      <c r="AW50" s="17" t="str">
        <f>IF(AV50&lt;0, "Progress", "No Progress")</f>
        <v>No Progress</v>
      </c>
      <c r="AX50" s="46">
        <v>12114</v>
      </c>
      <c r="AY50" s="46">
        <v>14204</v>
      </c>
      <c r="AZ50" s="63">
        <f t="shared" si="25"/>
        <v>0.17252765395410269</v>
      </c>
      <c r="BA50" s="17" t="str">
        <f t="shared" si="26"/>
        <v>Progress</v>
      </c>
      <c r="BB50" s="46">
        <v>15774</v>
      </c>
      <c r="BC50" s="46">
        <v>14204</v>
      </c>
      <c r="BD50" s="63">
        <f t="shared" si="27"/>
        <v>-9.9530873589450994E-2</v>
      </c>
      <c r="BE50" s="17" t="str">
        <f t="shared" si="28"/>
        <v>No Progress</v>
      </c>
      <c r="BF50" s="67"/>
      <c r="BG50" s="60">
        <f>SUM(COUNTIF($E50,"Progress"),COUNTIF($M50,"Progress"),COUNTIF($U50,"Progress"),COUNTIF($AC50,"Progress"),COUNTIF($AK50,"Progress"),COUNTIF($AS50,"Progress"),COUNTIF($BA50,"Progress"))</f>
        <v>3</v>
      </c>
      <c r="BH50" s="61" t="str">
        <f>IF(BG50&gt;=2,"Yes","No")</f>
        <v>Yes</v>
      </c>
      <c r="BI50" s="64"/>
      <c r="BJ50" s="65">
        <f>SUM(COUNTIF($I50,"Progress"),COUNTIF($Q50,"Progress"),COUNTIF($Y50,"Progress"),COUNTIF($AG50,"Progress"),COUNTIF($AO50,"Progress"),COUNTIF($AW50,"Progress"),COUNTIF($BE50,"Progress"))</f>
        <v>1</v>
      </c>
      <c r="BK50" s="61" t="str">
        <f>IF(BJ50&gt;=3,"Yes","No")</f>
        <v>No</v>
      </c>
    </row>
  </sheetData>
  <autoFilter ref="A4:BK50" xr:uid="{A0BDBEB2-4B69-4237-BC18-F580A703C593}"/>
  <mergeCells count="32">
    <mergeCell ref="B3:D3"/>
    <mergeCell ref="B2:I2"/>
    <mergeCell ref="B1:I1"/>
    <mergeCell ref="J1:Q1"/>
    <mergeCell ref="R1:Y1"/>
    <mergeCell ref="J3:L3"/>
    <mergeCell ref="N3:P3"/>
    <mergeCell ref="J2:Q2"/>
    <mergeCell ref="F3:H3"/>
    <mergeCell ref="BH2:BH4"/>
    <mergeCell ref="BG2:BG4"/>
    <mergeCell ref="BB3:BD3"/>
    <mergeCell ref="AX2:BE2"/>
    <mergeCell ref="R3:T3"/>
    <mergeCell ref="V3:X3"/>
    <mergeCell ref="R2:Y2"/>
    <mergeCell ref="BJ2:BJ4"/>
    <mergeCell ref="BK2:BK4"/>
    <mergeCell ref="Z3:AB3"/>
    <mergeCell ref="AD3:AF3"/>
    <mergeCell ref="Z1:AG1"/>
    <mergeCell ref="Z2:AG2"/>
    <mergeCell ref="AH1:AO1"/>
    <mergeCell ref="AH3:AJ3"/>
    <mergeCell ref="AL3:AN3"/>
    <mergeCell ref="AH2:AO2"/>
    <mergeCell ref="AP1:AW1"/>
    <mergeCell ref="AX1:BE1"/>
    <mergeCell ref="AP3:AR3"/>
    <mergeCell ref="AT3:AV3"/>
    <mergeCell ref="AP2:AW2"/>
    <mergeCell ref="AX3:AZ3"/>
  </mergeCells>
  <conditionalFormatting sqref="E5:E50 I5:I50 M5:M50 Q5:Q50 U5:U50 Y5:Y50 AC5:AC50 AG5:AG50 AK5:AK50 AO5:AO50 AS5:AS50 AW5:AW50 BA5:BA50 BE5:BE50">
    <cfRule type="notContainsText" dxfId="11" priority="49" operator="notContains" text="No">
      <formula>ISERROR(SEARCH("No",E5))</formula>
    </cfRule>
    <cfRule type="containsText" dxfId="10" priority="50" operator="containsText" text="No">
      <formula>NOT(ISERROR(SEARCH("No",E5)))</formula>
    </cfRule>
  </conditionalFormatting>
  <conditionalFormatting sqref="T51:AC1048576">
    <cfRule type="cellIs" dxfId="9" priority="59" operator="greaterThan">
      <formula>0</formula>
    </cfRule>
    <cfRule type="cellIs" dxfId="8" priority="60" operator="lessThan">
      <formula>0</formula>
    </cfRule>
  </conditionalFormatting>
  <conditionalFormatting sqref="BG5:BG50 BJ5:BJ5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5:BG50">
    <cfRule type="cellIs" dxfId="7" priority="14" operator="lessThan">
      <formula>2</formula>
    </cfRule>
    <cfRule type="cellIs" dxfId="6" priority="15" operator="greaterThan">
      <formula>1.9</formula>
    </cfRule>
    <cfRule type="cellIs" dxfId="5" priority="16" operator="greaterThan">
      <formula>2</formula>
    </cfRule>
  </conditionalFormatting>
  <conditionalFormatting sqref="BH5:BH50 BK5:BK50">
    <cfRule type="containsText" dxfId="4" priority="17" operator="containsText" text="No">
      <formula>NOT(ISERROR(SEARCH("No",BH5)))</formula>
    </cfRule>
    <cfRule type="containsText" dxfId="3" priority="18" operator="containsText" text="Yes">
      <formula>NOT(ISERROR(SEARCH("Yes",BH5)))</formula>
    </cfRule>
  </conditionalFormatting>
  <conditionalFormatting sqref="BJ5:BJ5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2" priority="4" operator="lessThan">
      <formula>2</formula>
    </cfRule>
    <cfRule type="cellIs" dxfId="1" priority="5" operator="greaterThan">
      <formula>1.9</formula>
    </cfRule>
    <cfRule type="cellIs" dxfId="0" priority="6" operator="greaterThan">
      <formula>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A8FD-1633-4158-858D-C8869BD1773C}">
  <dimension ref="A1:C24"/>
  <sheetViews>
    <sheetView workbookViewId="0">
      <selection activeCell="G7" sqref="G7"/>
    </sheetView>
  </sheetViews>
  <sheetFormatPr defaultRowHeight="15" x14ac:dyDescent="0.25"/>
  <cols>
    <col min="1" max="1" width="19.42578125" customWidth="1"/>
    <col min="2" max="2" width="36.7109375" customWidth="1"/>
    <col min="3" max="3" width="24.28515625" customWidth="1"/>
  </cols>
  <sheetData>
    <row r="1" spans="1:3" ht="30" x14ac:dyDescent="0.25">
      <c r="A1" s="10" t="s">
        <v>80</v>
      </c>
      <c r="B1" s="10" t="s">
        <v>81</v>
      </c>
      <c r="C1" s="20" t="s">
        <v>82</v>
      </c>
    </row>
    <row r="2" spans="1:3" x14ac:dyDescent="0.25">
      <c r="A2" s="11" t="s">
        <v>32</v>
      </c>
      <c r="B2" s="11" t="s">
        <v>83</v>
      </c>
      <c r="C2" s="19" t="s">
        <v>84</v>
      </c>
    </row>
    <row r="3" spans="1:3" x14ac:dyDescent="0.25">
      <c r="A3" s="11" t="s">
        <v>32</v>
      </c>
      <c r="B3" s="11" t="s">
        <v>85</v>
      </c>
      <c r="C3" s="18" t="s">
        <v>86</v>
      </c>
    </row>
    <row r="4" spans="1:3" x14ac:dyDescent="0.25">
      <c r="A4" s="11" t="s">
        <v>32</v>
      </c>
      <c r="B4" s="11" t="s">
        <v>87</v>
      </c>
      <c r="C4" s="18" t="s">
        <v>88</v>
      </c>
    </row>
    <row r="5" spans="1:3" x14ac:dyDescent="0.25">
      <c r="A5" s="11" t="s">
        <v>32</v>
      </c>
      <c r="B5" s="11" t="s">
        <v>89</v>
      </c>
      <c r="C5" s="18" t="s">
        <v>90</v>
      </c>
    </row>
    <row r="6" spans="1:3" x14ac:dyDescent="0.25">
      <c r="A6" s="11" t="s">
        <v>32</v>
      </c>
      <c r="B6" s="11" t="s">
        <v>91</v>
      </c>
      <c r="C6" s="11" t="s">
        <v>92</v>
      </c>
    </row>
    <row r="7" spans="1:3" x14ac:dyDescent="0.25">
      <c r="A7" s="11" t="s">
        <v>32</v>
      </c>
      <c r="B7" s="11" t="s">
        <v>93</v>
      </c>
      <c r="C7" s="11" t="s">
        <v>94</v>
      </c>
    </row>
    <row r="8" spans="1:3" x14ac:dyDescent="0.25">
      <c r="A8" s="11" t="s">
        <v>32</v>
      </c>
      <c r="B8" s="11" t="s">
        <v>95</v>
      </c>
      <c r="C8" s="11" t="s">
        <v>96</v>
      </c>
    </row>
    <row r="10" spans="1:3" ht="30" x14ac:dyDescent="0.25">
      <c r="A10" s="10" t="s">
        <v>97</v>
      </c>
      <c r="B10" s="10" t="s">
        <v>81</v>
      </c>
      <c r="C10" s="20" t="s">
        <v>82</v>
      </c>
    </row>
    <row r="11" spans="1:3" x14ac:dyDescent="0.25">
      <c r="A11" s="11" t="s">
        <v>98</v>
      </c>
      <c r="B11" s="11" t="s">
        <v>83</v>
      </c>
      <c r="C11" s="19" t="s">
        <v>84</v>
      </c>
    </row>
    <row r="12" spans="1:3" x14ac:dyDescent="0.25">
      <c r="A12" s="11" t="s">
        <v>98</v>
      </c>
      <c r="B12" s="11" t="s">
        <v>85</v>
      </c>
      <c r="C12" s="18" t="s">
        <v>86</v>
      </c>
    </row>
    <row r="13" spans="1:3" x14ac:dyDescent="0.25">
      <c r="A13" s="11" t="s">
        <v>98</v>
      </c>
      <c r="B13" s="11" t="s">
        <v>87</v>
      </c>
      <c r="C13" s="18" t="s">
        <v>88</v>
      </c>
    </row>
    <row r="14" spans="1:3" x14ac:dyDescent="0.25">
      <c r="A14" s="11" t="s">
        <v>98</v>
      </c>
      <c r="B14" s="11" t="s">
        <v>89</v>
      </c>
      <c r="C14" s="18" t="s">
        <v>90</v>
      </c>
    </row>
    <row r="15" spans="1:3" x14ac:dyDescent="0.25">
      <c r="A15" s="11" t="s">
        <v>98</v>
      </c>
      <c r="B15" s="11" t="s">
        <v>91</v>
      </c>
      <c r="C15" s="11" t="s">
        <v>92</v>
      </c>
    </row>
    <row r="16" spans="1:3" x14ac:dyDescent="0.25">
      <c r="A16" s="11" t="s">
        <v>98</v>
      </c>
      <c r="B16" s="11" t="s">
        <v>93</v>
      </c>
      <c r="C16" s="11" t="s">
        <v>94</v>
      </c>
    </row>
    <row r="17" spans="1:3" x14ac:dyDescent="0.25">
      <c r="A17" s="11" t="s">
        <v>98</v>
      </c>
      <c r="B17" s="11" t="s">
        <v>95</v>
      </c>
      <c r="C17" s="11" t="s">
        <v>96</v>
      </c>
    </row>
    <row r="19" spans="1:3" ht="30" x14ac:dyDescent="0.25">
      <c r="A19" s="10" t="s">
        <v>99</v>
      </c>
      <c r="B19" s="10" t="s">
        <v>81</v>
      </c>
      <c r="C19" s="20" t="s">
        <v>82</v>
      </c>
    </row>
    <row r="20" spans="1:3" x14ac:dyDescent="0.25">
      <c r="A20" s="11" t="s">
        <v>100</v>
      </c>
      <c r="B20" s="11" t="s">
        <v>87</v>
      </c>
      <c r="C20" s="18" t="s">
        <v>88</v>
      </c>
    </row>
    <row r="21" spans="1:3" x14ac:dyDescent="0.25">
      <c r="A21" s="11" t="s">
        <v>100</v>
      </c>
      <c r="B21" s="11" t="s">
        <v>89</v>
      </c>
      <c r="C21" s="18" t="s">
        <v>90</v>
      </c>
    </row>
    <row r="22" spans="1:3" x14ac:dyDescent="0.25">
      <c r="A22" s="11" t="s">
        <v>100</v>
      </c>
      <c r="B22" s="11" t="s">
        <v>91</v>
      </c>
      <c r="C22" s="11" t="s">
        <v>92</v>
      </c>
    </row>
    <row r="23" spans="1:3" x14ac:dyDescent="0.25">
      <c r="A23" s="11" t="s">
        <v>100</v>
      </c>
      <c r="B23" s="11" t="s">
        <v>93</v>
      </c>
      <c r="C23" s="11" t="s">
        <v>94</v>
      </c>
    </row>
    <row r="24" spans="1:3" x14ac:dyDescent="0.25">
      <c r="A24" s="11" t="s">
        <v>100</v>
      </c>
      <c r="B24" s="11" t="s">
        <v>95</v>
      </c>
      <c r="C24" s="11" t="s">
        <v>96</v>
      </c>
    </row>
  </sheetData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d100e1-537d-40ea-aa89-9894e316499d">
      <Terms xmlns="http://schemas.microsoft.com/office/infopath/2007/PartnerControls"/>
    </lcf76f155ced4ddcb4097134ff3c332f>
    <TaxCatchAll xmlns="b81d817a-1478-46c7-a8b0-e0874bfd52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3D5FB29CAC924099D53FBF346890BA" ma:contentTypeVersion="14" ma:contentTypeDescription="Create a new document." ma:contentTypeScope="" ma:versionID="592eaac9a5e1b84d83acf91ee62d1dba">
  <xsd:schema xmlns:xsd="http://www.w3.org/2001/XMLSchema" xmlns:xs="http://www.w3.org/2001/XMLSchema" xmlns:p="http://schemas.microsoft.com/office/2006/metadata/properties" xmlns:ns2="b81d817a-1478-46c7-a8b0-e0874bfd524c" xmlns:ns3="13d100e1-537d-40ea-aa89-9894e316499d" targetNamespace="http://schemas.microsoft.com/office/2006/metadata/properties" ma:root="true" ma:fieldsID="543af649ec9b26c2475d640284e1c8f8" ns2:_="" ns3:_="">
    <xsd:import namespace="b81d817a-1478-46c7-a8b0-e0874bfd524c"/>
    <xsd:import namespace="13d100e1-537d-40ea-aa89-9894e31649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d817a-1478-46c7-a8b0-e0874bfd52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0d52b1-c356-43f9-b908-5152d89e42c9}" ma:internalName="TaxCatchAll" ma:showField="CatchAllData" ma:web="b81d817a-1478-46c7-a8b0-e0874bfd5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100e1-537d-40ea-aa89-9894e3164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40159-9E2A-4F16-8789-BC3533D4ECE9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13d100e1-537d-40ea-aa89-9894e316499d"/>
    <ds:schemaRef ds:uri="b81d817a-1478-46c7-a8b0-e0874bfd524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6704EC-FA7E-4537-9B3B-BA110860D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d817a-1478-46c7-a8b0-e0874bfd524c"/>
    <ds:schemaRef ds:uri="13d100e1-537d-40ea-aa89-9894e3164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9146F4-0E31-47A5-85F8-9AF472AF27E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HHAP 4 and 5 Progress Apr 2025</vt:lpstr>
      <vt:lpstr>SPM Update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Livingstone, Michelle@HCD</dc:creator>
  <cp:keywords/>
  <dc:description/>
  <cp:lastModifiedBy>Poss, Sarah@HCD</cp:lastModifiedBy>
  <cp:revision/>
  <dcterms:created xsi:type="dcterms:W3CDTF">2024-09-09T19:02:48Z</dcterms:created>
  <dcterms:modified xsi:type="dcterms:W3CDTF">2025-04-11T20:45:18Z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0x010100C43D5FB29CAC924099D53FBF346890BA</vt:lpwstr>
  </property>
  <property fmtid="{D5CDD505-2E9C-101B-9397-08002B2CF9AE}" pid="3" name="MediaServiceImageTags">
    <vt:lpwstr/>
  </property>
</Properties>
</file>