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ahcd-my.sharepoint.com/personal/sarah_poss_hcd_ca_gov/Documents/Desktop/January/"/>
    </mc:Choice>
  </mc:AlternateContent>
  <xr:revisionPtr revIDLastSave="2" documentId="8_{575CB2E7-3F4B-47C4-BD11-36C65C2EF9A8}" xr6:coauthVersionLast="47" xr6:coauthVersionMax="47" xr10:uidLastSave="{389CA069-D75C-4F60-952B-593E44315D7C}"/>
  <bookViews>
    <workbookView xWindow="60" yWindow="0" windowWidth="26655" windowHeight="15585" xr2:uid="{7CE0CDEB-E356-4253-8DCE-2C0B6953A5B7}"/>
  </bookViews>
  <sheets>
    <sheet name="HHAP 1 " sheetId="8" r:id="rId1"/>
    <sheet name="HHAP 2 " sheetId="2" r:id="rId2"/>
    <sheet name="HHAP 3 " sheetId="12" r:id="rId3"/>
    <sheet name="HHAP 4 " sheetId="4" r:id="rId4"/>
    <sheet name="HHAP 5 " sheetId="10" r:id="rId5"/>
  </sheets>
  <definedNames>
    <definedName name="_xlnm._FilterDatabase" localSheetId="0" hidden="1">'HHAP 1 '!$B$3:$G$121</definedName>
    <definedName name="_xlnm._FilterDatabase" localSheetId="3" hidden="1">'HHAP 4 '!$A$1:$F$1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8" i="12" l="1"/>
  <c r="H108" i="12"/>
  <c r="J109" i="12"/>
  <c r="J120" i="12"/>
  <c r="K45" i="12"/>
  <c r="K42" i="12"/>
  <c r="K34" i="12"/>
  <c r="K38" i="12"/>
  <c r="K18" i="12"/>
  <c r="K11" i="12"/>
  <c r="K4" i="12"/>
  <c r="H120" i="12"/>
  <c r="K116" i="12"/>
  <c r="J116" i="12"/>
  <c r="K114" i="12"/>
  <c r="J115" i="12"/>
  <c r="J114" i="12"/>
  <c r="K112" i="12"/>
  <c r="J112" i="12"/>
  <c r="K110" i="12"/>
  <c r="J110" i="12"/>
  <c r="K108" i="12"/>
  <c r="K120" i="12" s="1"/>
  <c r="K106" i="12"/>
  <c r="J106" i="12"/>
  <c r="K104" i="12"/>
  <c r="J105" i="12"/>
  <c r="J104" i="12"/>
  <c r="K102" i="12"/>
  <c r="J102" i="12"/>
  <c r="K99" i="12"/>
  <c r="J100" i="12"/>
  <c r="J99" i="12"/>
  <c r="K97" i="12"/>
  <c r="J98" i="12"/>
  <c r="J97" i="12"/>
  <c r="K95" i="12"/>
  <c r="J95" i="12"/>
  <c r="J93" i="12"/>
  <c r="K93" i="12" s="1"/>
  <c r="K90" i="12"/>
  <c r="J91" i="12"/>
  <c r="J90" i="12"/>
  <c r="J87" i="12"/>
  <c r="K87" i="12" s="1"/>
  <c r="J84" i="12"/>
  <c r="K84" i="12" s="1"/>
  <c r="J86" i="12"/>
  <c r="J85" i="12"/>
  <c r="K82" i="12"/>
  <c r="J82" i="12"/>
  <c r="J83" i="12"/>
  <c r="J79" i="12"/>
  <c r="J81" i="12"/>
  <c r="J80" i="12"/>
  <c r="K79" i="12" s="1"/>
  <c r="K76" i="12"/>
  <c r="J78" i="12"/>
  <c r="J77" i="12"/>
  <c r="J76" i="12"/>
  <c r="K74" i="12"/>
  <c r="J74" i="12"/>
  <c r="J73" i="12"/>
  <c r="J72" i="12"/>
  <c r="K70" i="12" s="1"/>
  <c r="J71" i="12"/>
  <c r="J70" i="12"/>
  <c r="J68" i="12"/>
  <c r="K68" i="12" s="1"/>
  <c r="J67" i="12"/>
  <c r="J66" i="12"/>
  <c r="K66" i="12" s="1"/>
  <c r="K63" i="12"/>
  <c r="J65" i="12"/>
  <c r="J64" i="12"/>
  <c r="J63" i="12"/>
  <c r="K61" i="12"/>
  <c r="J62" i="12"/>
  <c r="J61" i="12"/>
  <c r="K59" i="12"/>
  <c r="J59" i="12"/>
  <c r="K57" i="12"/>
  <c r="J57" i="12"/>
  <c r="K50" i="12"/>
  <c r="J56" i="12"/>
  <c r="J55" i="12"/>
  <c r="J53" i="12"/>
  <c r="J52" i="12"/>
  <c r="J51" i="12"/>
  <c r="J50" i="12"/>
  <c r="K48" i="12"/>
  <c r="J49" i="12"/>
  <c r="J48" i="12"/>
  <c r="J47" i="12"/>
  <c r="J46" i="12"/>
  <c r="J45" i="12"/>
  <c r="J44" i="12"/>
  <c r="J43" i="12"/>
  <c r="J42" i="12"/>
  <c r="K40" i="12"/>
  <c r="J40" i="12"/>
  <c r="J38" i="12"/>
  <c r="J37" i="12"/>
  <c r="J34" i="12"/>
  <c r="J35" i="12"/>
  <c r="K32" i="12"/>
  <c r="J32" i="12"/>
  <c r="K24" i="12"/>
  <c r="J24" i="12"/>
  <c r="K22" i="12"/>
  <c r="J22" i="12"/>
  <c r="K16" i="12"/>
  <c r="J19" i="12"/>
  <c r="J16" i="12"/>
  <c r="J18" i="12"/>
  <c r="J12" i="12"/>
  <c r="J11" i="12"/>
  <c r="E121" i="10"/>
  <c r="I120" i="12"/>
  <c r="H119" i="2"/>
  <c r="F120" i="12"/>
  <c r="D120" i="12"/>
  <c r="E101" i="10"/>
  <c r="D120" i="8"/>
  <c r="D119" i="2"/>
  <c r="H33" i="4"/>
  <c r="D120" i="4"/>
  <c r="H60" i="8"/>
  <c r="H116" i="8"/>
  <c r="H112" i="8"/>
  <c r="H114" i="8"/>
  <c r="H110" i="8"/>
  <c r="H108" i="8"/>
  <c r="H104" i="8"/>
  <c r="H102" i="8"/>
  <c r="H99" i="8"/>
  <c r="H97" i="8"/>
  <c r="H93" i="8"/>
  <c r="F95" i="8"/>
  <c r="H90" i="8"/>
  <c r="H87" i="8"/>
  <c r="H84" i="8"/>
  <c r="H82" i="8"/>
  <c r="H79" i="8"/>
  <c r="H75" i="8"/>
  <c r="H73" i="8"/>
  <c r="H69" i="8"/>
  <c r="H67" i="8"/>
  <c r="F65" i="8"/>
  <c r="H62" i="8"/>
  <c r="H58" i="8"/>
  <c r="H56" i="8"/>
  <c r="H49" i="8"/>
  <c r="H15" i="2"/>
  <c r="F15" i="2"/>
  <c r="H47" i="8"/>
  <c r="F28" i="2"/>
  <c r="F6" i="4"/>
  <c r="F45" i="8"/>
  <c r="H44" i="8" s="1"/>
  <c r="H41" i="8"/>
  <c r="F95" i="4"/>
  <c r="F117" i="4"/>
  <c r="H116" i="4" s="1"/>
  <c r="F10" i="4"/>
  <c r="H114" i="4"/>
  <c r="H104" i="4"/>
  <c r="H99" i="4"/>
  <c r="H90" i="4"/>
  <c r="H84" i="4"/>
  <c r="H82" i="4"/>
  <c r="H79" i="4"/>
  <c r="H76" i="4"/>
  <c r="H69" i="4"/>
  <c r="H65" i="4"/>
  <c r="H62" i="4"/>
  <c r="H60" i="4"/>
  <c r="H49" i="4"/>
  <c r="H47" i="4"/>
  <c r="H44" i="4"/>
  <c r="H41" i="4"/>
  <c r="H39" i="8"/>
  <c r="H37" i="8"/>
  <c r="H33" i="8"/>
  <c r="H23" i="8"/>
  <c r="F18" i="4"/>
  <c r="H17" i="4" s="1"/>
  <c r="H31" i="8"/>
  <c r="F21" i="8"/>
  <c r="H17" i="8"/>
  <c r="H15" i="8"/>
  <c r="F15" i="8"/>
  <c r="H6" i="8"/>
  <c r="F7" i="8"/>
  <c r="F120" i="8" s="1"/>
  <c r="H10" i="8"/>
  <c r="F10" i="8"/>
  <c r="H3" i="8"/>
  <c r="F4" i="4"/>
  <c r="H3" i="4" s="1"/>
  <c r="F11" i="2"/>
  <c r="H10" i="2" s="1"/>
  <c r="F4" i="2"/>
  <c r="E89" i="10"/>
  <c r="E68" i="10"/>
  <c r="E31" i="10"/>
  <c r="E19" i="10"/>
  <c r="E15" i="10"/>
  <c r="C121" i="10"/>
  <c r="E117" i="10"/>
  <c r="E93" i="10"/>
  <c r="E27" i="10"/>
  <c r="E21" i="10"/>
  <c r="G121" i="10" l="1"/>
  <c r="H120" i="4"/>
  <c r="F120" i="4"/>
  <c r="H120" i="8"/>
  <c r="F119" i="2"/>
  <c r="H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tc={A4FBDAD9-2001-41F8-AEB6-16C7A2AAA100}</author>
  </authors>
  <commentList>
    <comment ref="A1" authorId="0" shapeId="0" xr:uid="{A4FBDAD9-2001-41F8-AEB6-16C7A2AAA100}">
      <text>
        <t>[Threaded comment]
Your version of Excel allows you to read this threaded comment; however, any edits to it will get removed if the file is opened in a newer version of Excel. Learn more: https://go.microsoft.com/fwlink/?linkid=870924
Comment:
    @nichole add a note about why there are 2 awards/contracts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tc={C068E044-370F-43B4-A501-FE2418FEF550}</author>
  </authors>
  <commentList>
    <comment ref="B58" authorId="0" shapeId="0" xr:uid="{C068E044-370F-43B4-A501-FE2418FEF550}">
      <text>
        <t>[Threaded comment]
Your version of Excel allows you to read this threaded comment; however, any edits to it will get removed if the file is opened in a newer version of Excel. Learn more: https://go.microsoft.com/fwlink/?linkid=870924
Comment:
    @Zaragoza-Smith, Nichole@HCD Flagging that in grants monitoring we show this contract as administered by the CoC.
Reply:
    All files for HHAP-4 are stored under the County entity, but all reporting has been tracked under the CoC. Need to review more thoroughly on both ends to determine what needs to be corrected.
Reply:
    Same with Nevada County and CoC.
Reply:
    @Brooks, Crystal@HCD for awareness -- see comments above
Reply:
    recommend we set up 15 minutes for Rachael, Crystal, Kayla and myself to make a determination for Mendocino and Nevada
Reply:
    Based on tax information collected, I recommend Nevada is CoC and Mendocino is County</t>
      </text>
    </comment>
  </commentList>
</comments>
</file>

<file path=xl/sharedStrings.xml><?xml version="1.0" encoding="utf-8"?>
<sst xmlns="http://schemas.openxmlformats.org/spreadsheetml/2006/main" count="1806" uniqueCount="737">
  <si>
    <r>
      <rPr>
        <b/>
        <sz val="16"/>
        <color rgb="FF000000"/>
        <rFont val="Arial Black"/>
        <family val="2"/>
      </rPr>
      <t xml:space="preserve">DEPARTMENT OF HOUSING &amp; COMMUNITY DEVELOPMENT
</t>
    </r>
    <r>
      <rPr>
        <b/>
        <sz val="12"/>
        <color rgb="FF000000"/>
        <rFont val="Arial"/>
        <family val="2"/>
      </rPr>
      <t>Homeless Housing Assistance and Prevention (HHAP) Program, Round One Awards
NOFA Date: December 6, 2019
Applications Received:  February 15, 2020</t>
    </r>
  </si>
  <si>
    <t>Regions</t>
  </si>
  <si>
    <t>Primary Applicant</t>
  </si>
  <si>
    <t>Additional (Sub)Applicants</t>
  </si>
  <si>
    <t>Allocation Amount</t>
  </si>
  <si>
    <t>Joint or Individual Administration of Funds</t>
  </si>
  <si>
    <t>Amount Awarded</t>
  </si>
  <si>
    <t xml:space="preserve"> Contract Number</t>
  </si>
  <si>
    <t>Regional Total</t>
  </si>
  <si>
    <t>Alameda</t>
  </si>
  <si>
    <t xml:space="preserve">City of Oakland </t>
  </si>
  <si>
    <t>Individual</t>
  </si>
  <si>
    <t>20-HHAP-00015</t>
  </si>
  <si>
    <t>Alameda County</t>
  </si>
  <si>
    <t>Joint</t>
  </si>
  <si>
    <t>20-HHAP-00090</t>
  </si>
  <si>
    <t>Oakland, Berkeley/Alameda County CoC</t>
  </si>
  <si>
    <t>Alpine, Inyo, and Mono</t>
  </si>
  <si>
    <t>Alpine County</t>
  </si>
  <si>
    <t>N/A</t>
  </si>
  <si>
    <t xml:space="preserve">Alpine, Inyo, Mono Counties CoC </t>
  </si>
  <si>
    <t>20-HHAP-00027</t>
  </si>
  <si>
    <t>Inyo County</t>
  </si>
  <si>
    <t>Mono County</t>
  </si>
  <si>
    <t>Amador, Calaveras, Mariposa, and Tuolumne</t>
  </si>
  <si>
    <t>Amador, Calaveras, Mariposa, Tuolumne Counties CoC</t>
  </si>
  <si>
    <t>20-HHAP-00001</t>
  </si>
  <si>
    <t>Amador County</t>
  </si>
  <si>
    <t>Calaveras County</t>
  </si>
  <si>
    <t>Mariposa County</t>
  </si>
  <si>
    <t>Tuolumne County</t>
  </si>
  <si>
    <t>Butte</t>
  </si>
  <si>
    <t>Butte County</t>
  </si>
  <si>
    <t>20-HHAP-00058</t>
  </si>
  <si>
    <t>Chico, Paradise/Butte County CoC</t>
  </si>
  <si>
    <t>Colusa, Glenn, and Trinity</t>
  </si>
  <si>
    <t>Colusa County</t>
  </si>
  <si>
    <t>20-HHAP-00030</t>
  </si>
  <si>
    <t>Glenn County</t>
  </si>
  <si>
    <t>20-HHAP-00031</t>
  </si>
  <si>
    <t>Trinity County</t>
  </si>
  <si>
    <t>20-HHAP-00035</t>
  </si>
  <si>
    <t>Colusa, Glenn Trinity County CoC</t>
  </si>
  <si>
    <t>20-HHAP-00070</t>
  </si>
  <si>
    <t>Contra Costa</t>
  </si>
  <si>
    <t>Contra Costa County</t>
  </si>
  <si>
    <t>20-HHAP-00059</t>
  </si>
  <si>
    <t>Richmond/Contra Costa County CoC</t>
  </si>
  <si>
    <t>Del Norte, Lassen, Modoc, Plumas, Shasta, Sierra, and Siskiyou</t>
  </si>
  <si>
    <t>Del Norte County</t>
  </si>
  <si>
    <t>20-HHAP-00033</t>
  </si>
  <si>
    <t>Lassen County</t>
  </si>
  <si>
    <t>20-HHAP-00024</t>
  </si>
  <si>
    <t>Modoc County</t>
  </si>
  <si>
    <t>20-HHAP-00052</t>
  </si>
  <si>
    <t>Plumas County</t>
  </si>
  <si>
    <t>20-HHAP-00092</t>
  </si>
  <si>
    <t>Shasta County</t>
  </si>
  <si>
    <t>20-HHAP-00061</t>
  </si>
  <si>
    <t>Sierra County</t>
  </si>
  <si>
    <t>20-HHAP-00102</t>
  </si>
  <si>
    <t>Siskiyou County</t>
  </si>
  <si>
    <t>20-HHAP-00077</t>
  </si>
  <si>
    <t>Redding/Shasta, Siskiyou, Lassen, Plumas, Del Norte, Modoc, Sierra Countes CoC</t>
  </si>
  <si>
    <t>20-HHAP-00048</t>
  </si>
  <si>
    <t>El Dorado</t>
  </si>
  <si>
    <t xml:space="preserve">El Dorado County </t>
  </si>
  <si>
    <t>20-HHAP-00022</t>
  </si>
  <si>
    <t>El Dorado County CoC</t>
  </si>
  <si>
    <t>20-HHAP-00023</t>
  </si>
  <si>
    <t>Fresno and Madera</t>
  </si>
  <si>
    <t>City of Fresno</t>
  </si>
  <si>
    <t>20-HHAP-00069</t>
  </si>
  <si>
    <t>Fresno County</t>
  </si>
  <si>
    <t>20-HHAP-00096</t>
  </si>
  <si>
    <t>Madera County</t>
  </si>
  <si>
    <t>20-HHAP-00013</t>
  </si>
  <si>
    <t>Fresno City &amp; County / Madera County CoC</t>
  </si>
  <si>
    <t>20-HHAP-00097</t>
  </si>
  <si>
    <t>Humboldt</t>
  </si>
  <si>
    <t>Humboldt County</t>
  </si>
  <si>
    <t>20-HHAP-00002</t>
  </si>
  <si>
    <t>Humboldt County CoC</t>
  </si>
  <si>
    <t>20-HHAP-00004</t>
  </si>
  <si>
    <t>Imperial</t>
  </si>
  <si>
    <t>Imperial County CoC</t>
  </si>
  <si>
    <t>20-HHAP-00054</t>
  </si>
  <si>
    <t>Imperial County</t>
  </si>
  <si>
    <t>Kern</t>
  </si>
  <si>
    <t>City of Bakersfield</t>
  </si>
  <si>
    <t>20-HHAP-00076</t>
  </si>
  <si>
    <t xml:space="preserve">Kern County </t>
  </si>
  <si>
    <t>20-HHAP-00036</t>
  </si>
  <si>
    <t>Bakersfield/Kern County CoC</t>
  </si>
  <si>
    <t>20-HHAP-00067</t>
  </si>
  <si>
    <t>Kings and Tulare</t>
  </si>
  <si>
    <t>Kings County</t>
  </si>
  <si>
    <t>20-HHAP-00068</t>
  </si>
  <si>
    <t>Visalia/Kings, Tulare Counties CoC</t>
  </si>
  <si>
    <t>20-HHAP-00084</t>
  </si>
  <si>
    <t>Tulare County</t>
  </si>
  <si>
    <t>Lake</t>
  </si>
  <si>
    <t>Lake County</t>
  </si>
  <si>
    <t>20-HHAP-00016</t>
  </si>
  <si>
    <t>Lake County CoC</t>
  </si>
  <si>
    <t>20-HHAP-00017</t>
  </si>
  <si>
    <t>Los Angeles</t>
  </si>
  <si>
    <t>City of Long Beach</t>
  </si>
  <si>
    <t>20-HHAP-00011</t>
  </si>
  <si>
    <t>City of Los Angeles</t>
  </si>
  <si>
    <t>20-HHAP-00032</t>
  </si>
  <si>
    <t>Los Angeles County</t>
  </si>
  <si>
    <t>20-HHAP-00098</t>
  </si>
  <si>
    <t>Long Beach CoC</t>
  </si>
  <si>
    <t>20-HHAP-00012</t>
  </si>
  <si>
    <t>Pasadena CoC</t>
  </si>
  <si>
    <t>20-HHAP-00029</t>
  </si>
  <si>
    <t>Glendale CoC</t>
  </si>
  <si>
    <t>20-HHAP-00049</t>
  </si>
  <si>
    <t>Los Angeles City and County CoC</t>
  </si>
  <si>
    <t>20-HHAP-00100</t>
  </si>
  <si>
    <t>Marin</t>
  </si>
  <si>
    <t>Marin County</t>
  </si>
  <si>
    <t>20-HHAP-00083</t>
  </si>
  <si>
    <t>Marin CoC</t>
  </si>
  <si>
    <t>20-HHAP-00082</t>
  </si>
  <si>
    <t>Mendocino</t>
  </si>
  <si>
    <t>Mendocino County</t>
  </si>
  <si>
    <t>20-HHAP-00014</t>
  </si>
  <si>
    <t>Mendocino County CoC</t>
  </si>
  <si>
    <t>20-HHAP-00010</t>
  </si>
  <si>
    <t>Merced</t>
  </si>
  <si>
    <t>Merced County</t>
  </si>
  <si>
    <t>20-HHAP-00089</t>
  </si>
  <si>
    <t>Merced County CoC</t>
  </si>
  <si>
    <t>20-HHAP-00085</t>
  </si>
  <si>
    <t>Monterey and San Benito</t>
  </si>
  <si>
    <t>Monterey County</t>
  </si>
  <si>
    <t>20-HHAP-00034</t>
  </si>
  <si>
    <t>San Benito County</t>
  </si>
  <si>
    <t>20-HHAP-00018</t>
  </si>
  <si>
    <t>Salinas/Monterey, San Benito Counties CoC</t>
  </si>
  <si>
    <t>20-HHAP-00045</t>
  </si>
  <si>
    <t>Napa</t>
  </si>
  <si>
    <t>Napa County</t>
  </si>
  <si>
    <t>20-HHAP-00007</t>
  </si>
  <si>
    <t>Napa City &amp; County CoC</t>
  </si>
  <si>
    <t>Nevada</t>
  </si>
  <si>
    <t>Nevada County</t>
  </si>
  <si>
    <t>20-HHAP-00028</t>
  </si>
  <si>
    <t>Nevada County CoC</t>
  </si>
  <si>
    <t>20-HHAP-00079</t>
  </si>
  <si>
    <t>Orange</t>
  </si>
  <si>
    <t>City of Anaheim</t>
  </si>
  <si>
    <t>20-HHAP-00003</t>
  </si>
  <si>
    <t>City of Santa Ana</t>
  </si>
  <si>
    <t>20-HHAP-00019</t>
  </si>
  <si>
    <t>Orange County</t>
  </si>
  <si>
    <t>20-HHAP-00037</t>
  </si>
  <si>
    <t>Santa Ana, Anaheim/Orange County CoC</t>
  </si>
  <si>
    <t>20-HHAP-00043</t>
  </si>
  <si>
    <t>Placer</t>
  </si>
  <si>
    <t>Placer County</t>
  </si>
  <si>
    <t>20-HHAP-00039</t>
  </si>
  <si>
    <t>Roseville, Rocklin/Placer County CoC</t>
  </si>
  <si>
    <t>20-HHAP-00080</t>
  </si>
  <si>
    <t>Riverside</t>
  </si>
  <si>
    <t>City of Palm Springs</t>
  </si>
  <si>
    <t>20-HHAP-00064</t>
  </si>
  <si>
    <t>City of Riverside</t>
  </si>
  <si>
    <t>20-HHAP-00040</t>
  </si>
  <si>
    <t>Riverside County</t>
  </si>
  <si>
    <t>20-HHAP-00056</t>
  </si>
  <si>
    <t>Riverside City &amp; County CoC</t>
  </si>
  <si>
    <t>20-HHAP-00009</t>
  </si>
  <si>
    <t>Sacramento</t>
  </si>
  <si>
    <t>City of Sacramento</t>
  </si>
  <si>
    <t>20-HHAP-00087</t>
  </si>
  <si>
    <t>Sacramento County</t>
  </si>
  <si>
    <t>20-HHAP-00086</t>
  </si>
  <si>
    <t>Sacramento City &amp; County CoC</t>
  </si>
  <si>
    <t>20-HHAP-00066</t>
  </si>
  <si>
    <t>San Bernardino</t>
  </si>
  <si>
    <t>San Bernardino County</t>
  </si>
  <si>
    <t>20-HHAP-00081</t>
  </si>
  <si>
    <t>San Bernardino City &amp; County CoC</t>
  </si>
  <si>
    <t>individual</t>
  </si>
  <si>
    <t>20-HHAP-00088</t>
  </si>
  <si>
    <t>San Diego</t>
  </si>
  <si>
    <t>City of San Diego</t>
  </si>
  <si>
    <t>20-HHAP-00099</t>
  </si>
  <si>
    <t>San Diego County</t>
  </si>
  <si>
    <t>20-HHAP-00091</t>
  </si>
  <si>
    <t>San Diego City &amp; County CoC</t>
  </si>
  <si>
    <t>20-HHAP-00101</t>
  </si>
  <si>
    <t>San Francisco</t>
  </si>
  <si>
    <t>City of San Francisco</t>
  </si>
  <si>
    <t>20-HHAP-00093</t>
  </si>
  <si>
    <t>San Francisco County</t>
  </si>
  <si>
    <t>20-HHAP-00094</t>
  </si>
  <si>
    <t>San Francisco CoC</t>
  </si>
  <si>
    <t>20-HHAP-00095</t>
  </si>
  <si>
    <t>San Joaquin</t>
  </si>
  <si>
    <t>City of Stockton</t>
  </si>
  <si>
    <t>20-HHAP-00008</t>
  </si>
  <si>
    <t>San Joaquin County</t>
  </si>
  <si>
    <t>20-HHAP-00005</t>
  </si>
  <si>
    <t>Stockton/San Joaquin CoC</t>
  </si>
  <si>
    <t>20-HHAP-00006</t>
  </si>
  <si>
    <t>San Luis Obispo</t>
  </si>
  <si>
    <t>San Luis Obispo County</t>
  </si>
  <si>
    <t>20-HHAP-00041</t>
  </si>
  <si>
    <t>San Luis Obispo County CoC</t>
  </si>
  <si>
    <t>20-HHAP-00042</t>
  </si>
  <si>
    <t>San Mateo</t>
  </si>
  <si>
    <t>San Mateo County</t>
  </si>
  <si>
    <t>20-HHAP-00074</t>
  </si>
  <si>
    <t>Daly City/ San Mateo County CoC</t>
  </si>
  <si>
    <t>Santa Barbara</t>
  </si>
  <si>
    <t>Santa Barbara County</t>
  </si>
  <si>
    <t>20-HHAP-00057</t>
  </si>
  <si>
    <t>Santa Maria/ Santa Barbara County CoC</t>
  </si>
  <si>
    <t>20-HHAP-00055</t>
  </si>
  <si>
    <t>Santa Clara</t>
  </si>
  <si>
    <t>City of San Jose</t>
  </si>
  <si>
    <t>20-HHAP-00075</t>
  </si>
  <si>
    <t>Santa Clara County</t>
  </si>
  <si>
    <t>20-HHAP-00071</t>
  </si>
  <si>
    <t>San Jose/Santa Clara City &amp; County CoC</t>
  </si>
  <si>
    <t>20-HHAP-00072</t>
  </si>
  <si>
    <t>Santa Cruz</t>
  </si>
  <si>
    <t>Stanta Cruz County</t>
  </si>
  <si>
    <t>20-HHAP-00026</t>
  </si>
  <si>
    <t>Watsonville/Santa Cruz City &amp; County CoC</t>
  </si>
  <si>
    <t>20-HHAP-00025</t>
  </si>
  <si>
    <t>Solano</t>
  </si>
  <si>
    <t>Solano County</t>
  </si>
  <si>
    <t>20-HHAP-00046</t>
  </si>
  <si>
    <t>Vallejo / Solano County CoC</t>
  </si>
  <si>
    <t>20-HHAP-00047</t>
  </si>
  <si>
    <t>Sonoma</t>
  </si>
  <si>
    <t>Sonoma County</t>
  </si>
  <si>
    <t>20-HHAP-00021</t>
  </si>
  <si>
    <t>Santa Rosa, Petaluma/ Sonoma County CoC</t>
  </si>
  <si>
    <t>20-HHAP-00020</t>
  </si>
  <si>
    <t>Stanislaus</t>
  </si>
  <si>
    <t>Stanislaus County</t>
  </si>
  <si>
    <t>20-HHAP-00060</t>
  </si>
  <si>
    <t>Turlock, Modesto/Stanislaus County CoC</t>
  </si>
  <si>
    <t>20-HHAP-00062</t>
  </si>
  <si>
    <t>Tehama</t>
  </si>
  <si>
    <t>Tehama County</t>
  </si>
  <si>
    <t>20-HHAP-00078</t>
  </si>
  <si>
    <t>Tehama County CoC</t>
  </si>
  <si>
    <t>20-HHAP-00073</t>
  </si>
  <si>
    <t>Ventura</t>
  </si>
  <si>
    <t>Ventura County</t>
  </si>
  <si>
    <t>20-HHAP-00044</t>
  </si>
  <si>
    <t>Oxnard, San Buenaventura/ Ventura County CoC</t>
  </si>
  <si>
    <t>20-HHAP-00038</t>
  </si>
  <si>
    <t>Yolo</t>
  </si>
  <si>
    <t>Yolo County</t>
  </si>
  <si>
    <t>20-HHAP-00050</t>
  </si>
  <si>
    <t>Davis, Woodland/Yolo County CoC</t>
  </si>
  <si>
    <t>20-HHAP-00053</t>
  </si>
  <si>
    <t>Yuba and Sutter</t>
  </si>
  <si>
    <t>Sutter County</t>
  </si>
  <si>
    <t>20-HHAP-00063</t>
  </si>
  <si>
    <t>Yuba County</t>
  </si>
  <si>
    <t>20-HHAP-00051</t>
  </si>
  <si>
    <t>Yuba City &amp; County / Sutter County CoC</t>
  </si>
  <si>
    <t>20-HHAP-00065</t>
  </si>
  <si>
    <t xml:space="preserve">Totals: </t>
  </si>
  <si>
    <r>
      <rPr>
        <b/>
        <sz val="16"/>
        <color rgb="FF000000"/>
        <rFont val="Arial Black"/>
        <family val="2"/>
      </rPr>
      <t xml:space="preserve">DEPARTMENT OF HOUSING &amp; COMMUNITY DEVELOPMENT
</t>
    </r>
    <r>
      <rPr>
        <b/>
        <sz val="12"/>
        <color rgb="FF000000"/>
        <rFont val="Arial"/>
        <family val="2"/>
      </rPr>
      <t>Homeless Housing Assistance and Prevention (HHAP) Program, Round Two Awards
NOFA Date: November 13, 2020
Applications Received: January 29, 2021</t>
    </r>
  </si>
  <si>
    <t>City of Oakland</t>
  </si>
  <si>
    <t>21-HHAP-00033</t>
  </si>
  <si>
    <t>21-HHAP-00057</t>
  </si>
  <si>
    <t>Oakland, Berkeley/Alameda County CoC </t>
  </si>
  <si>
    <t>Alpine, Inyo, Mono Counties CoC</t>
  </si>
  <si>
    <t>21-HHAP-00058</t>
  </si>
  <si>
    <t>21-HHAP-00052</t>
  </si>
  <si>
    <t>21-HHAP-00001</t>
  </si>
  <si>
    <t xml:space="preserve"> </t>
  </si>
  <si>
    <t>21-HHAP-00015</t>
  </si>
  <si>
    <t>21-HHAP-00016</t>
  </si>
  <si>
    <t>21-HHAP-00021</t>
  </si>
  <si>
    <t>21-HHAP-00097</t>
  </si>
  <si>
    <t>Colusa, Glenn, Trinity Counties CoC</t>
  </si>
  <si>
    <t>21-HHAP-00017</t>
  </si>
  <si>
    <t>21-HHAP-00018</t>
  </si>
  <si>
    <t>21-HHAP-00061</t>
  </si>
  <si>
    <t>21-HHAP-00071</t>
  </si>
  <si>
    <t>21-HHAP-00075</t>
  </si>
  <si>
    <t>21-HHAP-00093</t>
  </si>
  <si>
    <t>21-HHAP-00048</t>
  </si>
  <si>
    <t>Redding/Shasta, Siskiyou, Lassen, Plumas, Del Norte, Modoc, Sierra Counties CoC</t>
  </si>
  <si>
    <t>21-HHAP-00076</t>
  </si>
  <si>
    <t>El Dorado County</t>
  </si>
  <si>
    <t>21-HHAP-00019</t>
  </si>
  <si>
    <t>21-HHAP-00020</t>
  </si>
  <si>
    <t>21-HHAP-00062</t>
  </si>
  <si>
    <t>21-HHAP-00063</t>
  </si>
  <si>
    <t>21-HHAP-00027</t>
  </si>
  <si>
    <t>Fresno City &amp; County/Madera County CoC</t>
  </si>
  <si>
    <t>21-HHAP-00064</t>
  </si>
  <si>
    <t>21-HHAP-00065</t>
  </si>
  <si>
    <t>21-HHAP-00066</t>
  </si>
  <si>
    <t>21-HHAP-00067</t>
  </si>
  <si>
    <t>21-HHAP-00068</t>
  </si>
  <si>
    <t>21-HHAP-00059</t>
  </si>
  <si>
    <t>Kern County</t>
  </si>
  <si>
    <t>21-HHAP-00022</t>
  </si>
  <si>
    <t>21-HHAP-00014</t>
  </si>
  <si>
    <t>21-HHAP-00023</t>
  </si>
  <si>
    <t>21-HHAP-00051</t>
  </si>
  <si>
    <t>21-HHAP-00054</t>
  </si>
  <si>
    <t>21-HHAP-00069</t>
  </si>
  <si>
    <t>21-HHAP-00070</t>
  </si>
  <si>
    <t>21-HHAP-00025</t>
  </si>
  <si>
    <t>21-HHAP-00072</t>
  </si>
  <si>
    <t>21-HHAP-00008</t>
  </si>
  <si>
    <t>21-HHAP-00024</t>
  </si>
  <si>
    <t>Los Angeles City &amp; County CoC</t>
  </si>
  <si>
    <t>21-HHAP-00026</t>
  </si>
  <si>
    <t>21-HHAP-00035</t>
  </si>
  <si>
    <t>21-HHAP-00009</t>
  </si>
  <si>
    <t>Marin County CoC</t>
  </si>
  <si>
    <t>21-HHAP-00028</t>
  </si>
  <si>
    <t>21-HHAP-00029</t>
  </si>
  <si>
    <t>21-HHAP-00030</t>
  </si>
  <si>
    <t>21-HHAP-00010</t>
  </si>
  <si>
    <t>Merced City &amp; County CoC</t>
  </si>
  <si>
    <t>21-HHAP-00004</t>
  </si>
  <si>
    <t>21-HHAP-00031</t>
  </si>
  <si>
    <t>21-HHAP-00039</t>
  </si>
  <si>
    <t>21-HHAP-00038</t>
  </si>
  <si>
    <t>21-HHAP-00032</t>
  </si>
  <si>
    <t>21-HHAP-00073</t>
  </si>
  <si>
    <t>21-HHAP-00074</t>
  </si>
  <si>
    <t>21-HHAP-00013</t>
  </si>
  <si>
    <t>21-HHAP-00012</t>
  </si>
  <si>
    <t>21-HHAP-00034</t>
  </si>
  <si>
    <t>21-HHAP-00044</t>
  </si>
  <si>
    <t>21-HHAP-00011</t>
  </si>
  <si>
    <t>21-HHAP-00036</t>
  </si>
  <si>
    <t>21-HHAP-00077</t>
  </si>
  <si>
    <t>21-HHAP-00078</t>
  </si>
  <si>
    <t>21-HHAP-00079</t>
  </si>
  <si>
    <t>21-HHAP-00080</t>
  </si>
  <si>
    <t>Sacramento  County</t>
  </si>
  <si>
    <t>21-HHAP-00081</t>
  </si>
  <si>
    <t>21-HHAP-00037</t>
  </si>
  <si>
    <t>21-HHAP-00040</t>
  </si>
  <si>
    <t>21-HHAP-00041</t>
  </si>
  <si>
    <t>21-HHAP-00083</t>
  </si>
  <si>
    <t>21-HHAP-00082</t>
  </si>
  <si>
    <t>San Diego City and County CoC</t>
  </si>
  <si>
    <t>21-HHAP-00084</t>
  </si>
  <si>
    <t>21-HHAP-00085</t>
  </si>
  <si>
    <t>21-HHAP-00086</t>
  </si>
  <si>
    <t>21-HHAP-00087</t>
  </si>
  <si>
    <t>21-HHAP-00007</t>
  </si>
  <si>
    <t>21-HHAP-00005</t>
  </si>
  <si>
    <t>Stockton/San Joaquin County CoC</t>
  </si>
  <si>
    <t>21-HHAP-00006</t>
  </si>
  <si>
    <t>21-HHAP-00089</t>
  </si>
  <si>
    <t>21-HHAP-00090</t>
  </si>
  <si>
    <t>21-HHAP-00043</t>
  </si>
  <si>
    <t>Daly/San Mateo County CoC</t>
  </si>
  <si>
    <t>21-HHAP-00045</t>
  </si>
  <si>
    <t>Santa Maria/Santa Barbara County CoC</t>
  </si>
  <si>
    <t>21-HHAP-00046</t>
  </si>
  <si>
    <t>21-HHAP-00042</t>
  </si>
  <si>
    <t>21-HHAP-00091</t>
  </si>
  <si>
    <t>21-HHAP-00088</t>
  </si>
  <si>
    <t>Santa Cruz County</t>
  </si>
  <si>
    <t>21-HHAP-00092</t>
  </si>
  <si>
    <t>21-HHAP-00099</t>
  </si>
  <si>
    <t>Solano*</t>
  </si>
  <si>
    <t>21-HHAP-00003</t>
  </si>
  <si>
    <t>Vallejo/Solano County CoC</t>
  </si>
  <si>
    <t>21-HHAP-00098</t>
  </si>
  <si>
    <t>21-HHAP-00094</t>
  </si>
  <si>
    <t>Santa Rosa, Petaluma/Sonoma County CoC</t>
  </si>
  <si>
    <t>21-HHAP-00047</t>
  </si>
  <si>
    <t>21-HHAP-00049</t>
  </si>
  <si>
    <t>21-HHAP-00053</t>
  </si>
  <si>
    <t>21-HHAP-00095</t>
  </si>
  <si>
    <t>21-HHAP-00096</t>
  </si>
  <si>
    <t>Oxnard, San Buenaventura/Ventura County CoC</t>
  </si>
  <si>
    <t>21-HHAP-00002</t>
  </si>
  <si>
    <t>21-HHAP-00100</t>
  </si>
  <si>
    <t>21-HHAP-00060</t>
  </si>
  <si>
    <t>21-HHAP-00050</t>
  </si>
  <si>
    <t>21-HHAP-00055</t>
  </si>
  <si>
    <t>Yuba City &amp; County/Sutter County CoC</t>
  </si>
  <si>
    <t>21-HHAP-00056</t>
  </si>
  <si>
    <t>* Solano County transferred $68,877.21 of unobligated grant funds to the Vallejo/Solano County CoC effective October 2023.</t>
  </si>
  <si>
    <r>
      <rPr>
        <b/>
        <sz val="16"/>
        <color rgb="FF000000"/>
        <rFont val="Arial Black"/>
        <family val="2"/>
      </rPr>
      <t xml:space="preserve">DEPARTMENT OF HOUSING &amp; COMMUNITY DEVELOPMENT
</t>
    </r>
    <r>
      <rPr>
        <b/>
        <sz val="12"/>
        <color rgb="FF000000"/>
        <rFont val="Arial"/>
        <family val="2"/>
      </rPr>
      <t>Homeless Housing Assistance and Prevention (HHAP) Program, Round Three Awards
NOFA Date: December 17, 2021, Revised May 26, 2022
Applications Received: June 30, 2022</t>
    </r>
  </si>
  <si>
    <t>Pursuant to Health and Safety Code 50220.7(a), HHAP 3 applicants which submitted a standard agreement to apply for the HHAP Round 3 program were awarded an initial planning allocation. For applicants applying individually, the planning allocation was 20% of their HHAP 3 allocation. For applicants applying jointly with other regional partners, the planning allocation was 25% of the applicants' combined HHAP 3 allocations. Applicants were awarded their remainder disbursements after their HHAP 3 application was approved.</t>
  </si>
  <si>
    <t>Amount Awarded - Inital Disbursement</t>
  </si>
  <si>
    <t xml:space="preserve"> Contract Number - Initial Disbusement</t>
  </si>
  <si>
    <t>Amount Awarded - Remainder Disbursement</t>
  </si>
  <si>
    <t xml:space="preserve"> Contract Number - Remainder Disbusement</t>
  </si>
  <si>
    <t>Total Award</t>
  </si>
  <si>
    <t>22-HHAP-10003</t>
  </si>
  <si>
    <t>22-HHAP-20003</t>
  </si>
  <si>
    <t>22-HHAP-10038</t>
  </si>
  <si>
    <t>22-HHAP-20038</t>
  </si>
  <si>
    <t>Apline, Inyo, and Mono</t>
  </si>
  <si>
    <t>22-HHAP-20063</t>
  </si>
  <si>
    <t>22-HHAP-10048</t>
  </si>
  <si>
    <t>22-HHAP-20048</t>
  </si>
  <si>
    <t>Amador, Calaveras, Mariposa, and Tuolumne CoC</t>
  </si>
  <si>
    <t>22-HHAP-10011</t>
  </si>
  <si>
    <t>22-HHAP-20011</t>
  </si>
  <si>
    <t>22-HHAP-10006</t>
  </si>
  <si>
    <t>22-HHAP-20006</t>
  </si>
  <si>
    <t>22-HHAP-10042</t>
  </si>
  <si>
    <t>22-HHAP-20042</t>
  </si>
  <si>
    <t>22-HHAP-10076</t>
  </si>
  <si>
    <t>22-HHAP-20076</t>
  </si>
  <si>
    <t>22-HHAP-10028</t>
  </si>
  <si>
    <t>22-HHAP-20028</t>
  </si>
  <si>
    <t>22-HHAP-10059</t>
  </si>
  <si>
    <t>22-HHAP-20059*; 
22-HHAP-30059**</t>
  </si>
  <si>
    <t>22-HHAP-10058</t>
  </si>
  <si>
    <t>22-HHAP-20058</t>
  </si>
  <si>
    <t>22-HHAP-10060</t>
  </si>
  <si>
    <t>22-HHAP-20060</t>
  </si>
  <si>
    <t>22-HHAP-10015</t>
  </si>
  <si>
    <t>22-HHAP-20015</t>
  </si>
  <si>
    <t>22-HHAP-10061</t>
  </si>
  <si>
    <t>22-HHAP-20061</t>
  </si>
  <si>
    <t>22-HHAP-10016</t>
  </si>
  <si>
    <t>22-HHAP-20016</t>
  </si>
  <si>
    <t>22-HHAP-10064</t>
  </si>
  <si>
    <t>22-HHAP-20064</t>
  </si>
  <si>
    <t>22-HHAP-10021</t>
  </si>
  <si>
    <t>22-HHAP-20021</t>
  </si>
  <si>
    <t>22-HHAP-10072</t>
  </si>
  <si>
    <t>22-HHAP-20072</t>
  </si>
  <si>
    <t>22-HHAP-10035</t>
  </si>
  <si>
    <t>22-HHAP-20035</t>
  </si>
  <si>
    <t>22-HHAP-10044</t>
  </si>
  <si>
    <t>22-HHAP-20044</t>
  </si>
  <si>
    <t>22-HHAP-10010</t>
  </si>
  <si>
    <t>22-HHAP-20010</t>
  </si>
  <si>
    <t>22-HHAP-10074</t>
  </si>
  <si>
    <t>22-HHAP-20074</t>
  </si>
  <si>
    <t>22-HHAP-10071</t>
  </si>
  <si>
    <t>22-HHAP-20071</t>
  </si>
  <si>
    <t>22-HHAP-10073</t>
  </si>
  <si>
    <t>22-HHAP-20073</t>
  </si>
  <si>
    <t>22-HHAP-10002</t>
  </si>
  <si>
    <t>22-HHAP-20002</t>
  </si>
  <si>
    <t>22-HHAP-10036</t>
  </si>
  <si>
    <t>22-HHAP-20036</t>
  </si>
  <si>
    <t>22-HHAP-10043</t>
  </si>
  <si>
    <t>22-HHAP-20043</t>
  </si>
  <si>
    <t>22-HHAP-10012</t>
  </si>
  <si>
    <t>22-HHAP-20012</t>
  </si>
  <si>
    <t>22-HHAP-10029</t>
  </si>
  <si>
    <t>22-HHAP-20029</t>
  </si>
  <si>
    <t>22-HHAP-10005</t>
  </si>
  <si>
    <t>22-HHAP-20005</t>
  </si>
  <si>
    <t>22-HHAP-10007</t>
  </si>
  <si>
    <t>22-HHAP-20007</t>
  </si>
  <si>
    <t>22-HHAP-10041</t>
  </si>
  <si>
    <t>22-HHAP-20041</t>
  </si>
  <si>
    <t>22-HHAP-10039</t>
  </si>
  <si>
    <t>22-HHAP-20039</t>
  </si>
  <si>
    <t>22-HHAP-10040</t>
  </si>
  <si>
    <t>22-HHAP-20040</t>
  </si>
  <si>
    <t>22-HHAP-10070</t>
  </si>
  <si>
    <t>22-HHAP-20070</t>
  </si>
  <si>
    <t>22-HHAP-10057</t>
  </si>
  <si>
    <t>22-HHAP-20057</t>
  </si>
  <si>
    <t>22-HHAP-10024</t>
  </si>
  <si>
    <t>22-HHAP-20024</t>
  </si>
  <si>
    <t>22-HHAP-10034</t>
  </si>
  <si>
    <t>22-HHAP-20034</t>
  </si>
  <si>
    <t>22-HHAP-10023</t>
  </si>
  <si>
    <t>22-HHAP-20023</t>
  </si>
  <si>
    <t>22-HHAP-10027</t>
  </si>
  <si>
    <t>22-HHAP-20027</t>
  </si>
  <si>
    <t>22-HHAP-10001</t>
  </si>
  <si>
    <t>22-HHAP-20001</t>
  </si>
  <si>
    <t>22-HHAP-10004</t>
  </si>
  <si>
    <t>22-HHAP-20004</t>
  </si>
  <si>
    <t>22-HHAP-10045</t>
  </si>
  <si>
    <t>22-HHAP-20045</t>
  </si>
  <si>
    <t>22-HHAP-10053</t>
  </si>
  <si>
    <t>22-HHAP-20053</t>
  </si>
  <si>
    <t>22-HHAP-10054</t>
  </si>
  <si>
    <t>22-HHAP-20054</t>
  </si>
  <si>
    <t>22-HHAP-10075</t>
  </si>
  <si>
    <t>22-HHAP-20075</t>
  </si>
  <si>
    <t>22-HHAP-10017</t>
  </si>
  <si>
    <t>22-HHAP-20017</t>
  </si>
  <si>
    <t>22-HHAP-10013</t>
  </si>
  <si>
    <t>22-HHAP-20013</t>
  </si>
  <si>
    <t>22-HHAP-10037</t>
  </si>
  <si>
    <t>22-HHAP-20037</t>
  </si>
  <si>
    <t>22-HHAP-10022</t>
  </si>
  <si>
    <t>22-HHAP-20022</t>
  </si>
  <si>
    <t>22-HHAP-10046</t>
  </si>
  <si>
    <t>22-HHAP-20046</t>
  </si>
  <si>
    <t>22-HHAP-10066</t>
  </si>
  <si>
    <t>22-HHAP-20066</t>
  </si>
  <si>
    <t>22-HHAP-10068</t>
  </si>
  <si>
    <t>22-HHAP-20068</t>
  </si>
  <si>
    <t>22-HHAP-10025</t>
  </si>
  <si>
    <t>22-HHAP-20025</t>
  </si>
  <si>
    <t>22-HHAP-10008</t>
  </si>
  <si>
    <t>22-HHAP-20008</t>
  </si>
  <si>
    <t>22-HHAP-10020</t>
  </si>
  <si>
    <t>22-HHAP-20020</t>
  </si>
  <si>
    <t>22-HHAP-10047</t>
  </si>
  <si>
    <t>22-HHAP-20047</t>
  </si>
  <si>
    <t>22-HHAP-10030</t>
  </si>
  <si>
    <t>22-HHAP-20030</t>
  </si>
  <si>
    <t>22-HHAP-10056</t>
  </si>
  <si>
    <t>22-HHAP-20056</t>
  </si>
  <si>
    <t>22-HHAP-10055</t>
  </si>
  <si>
    <t>22-HHAP-20055</t>
  </si>
  <si>
    <t>22-HHAP-10018</t>
  </si>
  <si>
    <t>22-HHAP-20018</t>
  </si>
  <si>
    <t>22-HHAP-10031</t>
  </si>
  <si>
    <t>22-HHAP-20031</t>
  </si>
  <si>
    <t>22-HHAP-10032</t>
  </si>
  <si>
    <t>22-HHAP-20032</t>
  </si>
  <si>
    <t>22-HHAP-10052</t>
  </si>
  <si>
    <t>22-HHAP-20052</t>
  </si>
  <si>
    <t xml:space="preserve">Santa Clara County </t>
  </si>
  <si>
    <t>22-HHAP-10062</t>
  </si>
  <si>
    <t>22-HHAP-20062</t>
  </si>
  <si>
    <t>22-HHAP-10019</t>
  </si>
  <si>
    <t>22-HHAP-20019</t>
  </si>
  <si>
    <t>22-HHAP-10051</t>
  </si>
  <si>
    <t>22-HHAP-20051</t>
  </si>
  <si>
    <t>22-HHAP-10014</t>
  </si>
  <si>
    <t>22-HHAP-20014</t>
  </si>
  <si>
    <t>22-HHAP-10033</t>
  </si>
  <si>
    <t>22-HHAP-20033</t>
  </si>
  <si>
    <t>Individual for Initial 
Joint for Remainder</t>
  </si>
  <si>
    <t>22-HHAP-10009</t>
  </si>
  <si>
    <t>22-HHAP-20009</t>
  </si>
  <si>
    <t>22-HHAP-10065</t>
  </si>
  <si>
    <t>22-HHAP-10049</t>
  </si>
  <si>
    <t>22-HHAP-20049</t>
  </si>
  <si>
    <t>22-HHAP-10026</t>
  </si>
  <si>
    <t>22-HHAP-20026</t>
  </si>
  <si>
    <t>22-HHAP-10067</t>
  </si>
  <si>
    <t>22-HHAP-20067</t>
  </si>
  <si>
    <t>22-HHAP-10069</t>
  </si>
  <si>
    <t>22-HHAP-20069</t>
  </si>
  <si>
    <t xml:space="preserve">Yuba and Sutter </t>
  </si>
  <si>
    <t>22-HHAP-10050</t>
  </si>
  <si>
    <t>22-HHAP-20050</t>
  </si>
  <si>
    <t>* Contract terminated due to CoC reorganization, and new contract issued by HCD</t>
  </si>
  <si>
    <t>**New contract</t>
  </si>
  <si>
    <r>
      <rPr>
        <b/>
        <sz val="16"/>
        <color rgb="FF000000"/>
        <rFont val="Arial Black"/>
        <family val="2"/>
      </rPr>
      <t xml:space="preserve">DEPARTMENT OF HOUSING &amp; COMMUNITY DEVELOPMENT
</t>
    </r>
    <r>
      <rPr>
        <b/>
        <sz val="12"/>
        <color rgb="FF000000"/>
        <rFont val="Arial"/>
        <family val="2"/>
      </rPr>
      <t>Homeless Housing Assistance and Prevention (HHAP) Program, Round Four Awards
NOFA Date: HHAP 4 grantees applied under the HHAP 3 NOFA
Applications Received: November 29, 2022</t>
    </r>
  </si>
  <si>
    <t>23-HHAP-10010</t>
  </si>
  <si>
    <t>23-HHAP-10001</t>
  </si>
  <si>
    <t>23-HHAP-10025</t>
  </si>
  <si>
    <t>Alpine, Inyo Mono County CoC</t>
  </si>
  <si>
    <t>23-HHAP-10002</t>
  </si>
  <si>
    <t>23-HHAP-10004</t>
  </si>
  <si>
    <t>23-HHAP-10069</t>
  </si>
  <si>
    <t>23-HHAP-10017</t>
  </si>
  <si>
    <t>23-HHAP-10018</t>
  </si>
  <si>
    <t>23-HHAP-10045*; 
23-HHAP-20045**</t>
  </si>
  <si>
    <t>23-HHAP-10020</t>
  </si>
  <si>
    <t>23-HHAP-10007</t>
  </si>
  <si>
    <t>23-HHAP-10021</t>
  </si>
  <si>
    <t>23-HHAP-10033</t>
  </si>
  <si>
    <t>23-HHAP-10023</t>
  </si>
  <si>
    <t>23-HHAP-10024</t>
  </si>
  <si>
    <t>23-HHAP-10006</t>
  </si>
  <si>
    <t>23-HHAP-10026</t>
  </si>
  <si>
    <t>Bakersfield, Kern County CoC</t>
  </si>
  <si>
    <t>23-HHAP-10003</t>
  </si>
  <si>
    <t>23-HHAP-10027</t>
  </si>
  <si>
    <t>23-HHAP-10070</t>
  </si>
  <si>
    <t>Visalia, Kings, Tulare Counties CoC</t>
  </si>
  <si>
    <t>23-HHAP-10072</t>
  </si>
  <si>
    <t>23-HHAP-10028</t>
  </si>
  <si>
    <t>23-HHAP-10029</t>
  </si>
  <si>
    <t>23-HHAP-10009</t>
  </si>
  <si>
    <t>23-HHAP-10032</t>
  </si>
  <si>
    <t>23-HHAP-10022</t>
  </si>
  <si>
    <t>23-HHAP-10030</t>
  </si>
  <si>
    <t>23-HHAP-10031</t>
  </si>
  <si>
    <t>23-HHAP-10044</t>
  </si>
  <si>
    <t>23-HHAP-10034</t>
  </si>
  <si>
    <t>23-HHAP-10035</t>
  </si>
  <si>
    <t>23-HHAP-10036</t>
  </si>
  <si>
    <t>23-HHAP-10037</t>
  </si>
  <si>
    <t>23-HHAP-10038</t>
  </si>
  <si>
    <t>23-HHAP-10052</t>
  </si>
  <si>
    <t>Salinas, Monterey, San Benito Counties CoC</t>
  </si>
  <si>
    <t>23-HHAP-10051</t>
  </si>
  <si>
    <t>23-HHAP-10040</t>
  </si>
  <si>
    <t>23-HHAP-10039</t>
  </si>
  <si>
    <t>23-HHAP-10041</t>
  </si>
  <si>
    <t>23-HHAP-10005</t>
  </si>
  <si>
    <t>City of Irvine</t>
  </si>
  <si>
    <t>23-HHAP-10008</t>
  </si>
  <si>
    <t>23-HHAP-10015</t>
  </si>
  <si>
    <t>23-HHAP-10042</t>
  </si>
  <si>
    <t>Santa Ana, Anaheim, Orange County CoC</t>
  </si>
  <si>
    <t>23-HHAP-10061</t>
  </si>
  <si>
    <t>23-HHAP-10048</t>
  </si>
  <si>
    <t>23-HHAP-10011</t>
  </si>
  <si>
    <t>23-HHAP-10047</t>
  </si>
  <si>
    <t>23-HHAP-10046</t>
  </si>
  <si>
    <t>23-HHAP-10012</t>
  </si>
  <si>
    <t>23-HHAP-10050</t>
  </si>
  <si>
    <t>23-HHAP-10049</t>
  </si>
  <si>
    <t>23-HHAP-10054</t>
  </si>
  <si>
    <t>23-HHAP-10053</t>
  </si>
  <si>
    <t>23-HHAP-10013</t>
  </si>
  <si>
    <t>23-HHAP-10056</t>
  </si>
  <si>
    <t>23-HHAP-10055</t>
  </si>
  <si>
    <t>23-HHAP-10057</t>
  </si>
  <si>
    <t>23-HHAP-10016</t>
  </si>
  <si>
    <t>23-HHAP-10058</t>
  </si>
  <si>
    <t>23-HHAP-10059</t>
  </si>
  <si>
    <t>23-HHAP-10060</t>
  </si>
  <si>
    <t>23-HHAP-10064</t>
  </si>
  <si>
    <t>23-HHAP-10014</t>
  </si>
  <si>
    <t>23-HHAP-10062</t>
  </si>
  <si>
    <t>23-HHAP-10063</t>
  </si>
  <si>
    <t>23-HHAP-10066</t>
  </si>
  <si>
    <t>Vallejo, Solano County CoC</t>
  </si>
  <si>
    <t>23-HHAP-10071</t>
  </si>
  <si>
    <t>23-HHAP-10065</t>
  </si>
  <si>
    <t>23-HHAP-10067</t>
  </si>
  <si>
    <t>23-HHAP-10068</t>
  </si>
  <si>
    <t>23-HHAP-10043</t>
  </si>
  <si>
    <t>23-HHAP-10073</t>
  </si>
  <si>
    <t>Davis, Woodland, Yolo County CoC</t>
  </si>
  <si>
    <t>23-HHAP-10019</t>
  </si>
  <si>
    <t>23-HHAP-10075</t>
  </si>
  <si>
    <t>23-HHAP-10074</t>
  </si>
  <si>
    <r>
      <rPr>
        <sz val="16"/>
        <color theme="1"/>
        <rFont val="Arial Black"/>
        <family val="2"/>
      </rPr>
      <t xml:space="preserve">Department of Housing &amp; Community Development
</t>
    </r>
    <r>
      <rPr>
        <b/>
        <sz val="12"/>
        <color theme="1"/>
        <rFont val="Arial"/>
        <family val="2"/>
      </rPr>
      <t xml:space="preserve"> Homeless Housing Assistance and Prevention (HHAP) Program, Round Five Awards
NOFA Date: September 29, 2023
Applications Received: March 27, 2024</t>
    </r>
  </si>
  <si>
    <t>Eligible Applicant</t>
  </si>
  <si>
    <t xml:space="preserve">Amount Awarded </t>
  </si>
  <si>
    <t>Contract Number</t>
  </si>
  <si>
    <t>24-HHAP-10012</t>
  </si>
  <si>
    <t>24-HHAP-10041</t>
  </si>
  <si>
    <t>24-HHAP-10016</t>
  </si>
  <si>
    <t>24-HHAP-10008</t>
  </si>
  <si>
    <t>24-HHAP-10046</t>
  </si>
  <si>
    <t>24-HHAP-10064</t>
  </si>
  <si>
    <t>24-HHAP-10060</t>
  </si>
  <si>
    <t>24-HHAP-10078</t>
  </si>
  <si>
    <t>24-HHAP-10069</t>
  </si>
  <si>
    <t>24-HHAP-10004</t>
  </si>
  <si>
    <t>24-HHAP-10075</t>
  </si>
  <si>
    <t>24-HHAP-10076</t>
  </si>
  <si>
    <t>24-HHAP-10030</t>
  </si>
  <si>
    <t>24-HHAP-10044</t>
  </si>
  <si>
    <t>24-HHAP-10033</t>
  </si>
  <si>
    <t>24-HHAP-10070</t>
  </si>
  <si>
    <t>24-HHAP-10040</t>
  </si>
  <si>
    <t>24-HHAP-10013</t>
  </si>
  <si>
    <t>24-HHAP-10006</t>
  </si>
  <si>
    <t>24-HHAP-10036</t>
  </si>
  <si>
    <t>24-HHAP-10057</t>
  </si>
  <si>
    <t>24-HHAP-10014</t>
  </si>
  <si>
    <t>24-HHAP-10063</t>
  </si>
  <si>
    <t>24-HHAP-10028</t>
  </si>
  <si>
    <t xml:space="preserve">Lake County  </t>
  </si>
  <si>
    <t>24-HHAP-10073</t>
  </si>
  <si>
    <t>24-HHAP-10072</t>
  </si>
  <si>
    <t>24-HHAP-10050</t>
  </si>
  <si>
    <t>24-HHAP-10042</t>
  </si>
  <si>
    <t>24-HHAP-10029</t>
  </si>
  <si>
    <t>24-HHAP-10059</t>
  </si>
  <si>
    <t>24-HHAP-10074</t>
  </si>
  <si>
    <t>24-HHAP-10015</t>
  </si>
  <si>
    <t xml:space="preserve">Joint  </t>
  </si>
  <si>
    <t>24-HHAP-10068</t>
  </si>
  <si>
    <t>24-HHAP-10038</t>
  </si>
  <si>
    <t xml:space="preserve">Merced County   </t>
  </si>
  <si>
    <t>24-HHAP-10048</t>
  </si>
  <si>
    <t>24-HHAP-10049</t>
  </si>
  <si>
    <t>24-HHAP-10043</t>
  </si>
  <si>
    <t>24-HHAP-10047</t>
  </si>
  <si>
    <t>24-HHAP-10062</t>
  </si>
  <si>
    <t>24-HHAP-10071</t>
  </si>
  <si>
    <t>24-HHAP-10011</t>
  </si>
  <si>
    <t>24-HHAP-10077</t>
  </si>
  <si>
    <t>24-HHAP-10058</t>
  </si>
  <si>
    <t>24-HHAP-10034</t>
  </si>
  <si>
    <t>24-HHAP-10065</t>
  </si>
  <si>
    <t>24-HHAP-10007</t>
  </si>
  <si>
    <t>24-HHAP-10066</t>
  </si>
  <si>
    <t>24-HHAP-10024</t>
  </si>
  <si>
    <t>24-HHAP-10079</t>
  </si>
  <si>
    <t>24-HHAP-10018</t>
  </si>
  <si>
    <t>24-HHAP-10032</t>
  </si>
  <si>
    <t>24-HHAP-10031</t>
  </si>
  <si>
    <t>24-HHAP-10019</t>
  </si>
  <si>
    <t>County of Sacramento</t>
  </si>
  <si>
    <t>24-HHAP-10039</t>
  </si>
  <si>
    <t>24-HHAP-10027</t>
  </si>
  <si>
    <t>24-HHAP-10017</t>
  </si>
  <si>
    <t>24-HHAP-10054</t>
  </si>
  <si>
    <t>24-HHAP-10053</t>
  </si>
  <si>
    <t>24-HHAP-10020</t>
  </si>
  <si>
    <t>24-HHAP-10067</t>
  </si>
  <si>
    <t>24-HHAP-10023</t>
  </si>
  <si>
    <t>24-HHAP-10022</t>
  </si>
  <si>
    <t>San Luis Obisbo</t>
  </si>
  <si>
    <t>24-HHAP-10002</t>
  </si>
  <si>
    <t>24-HHAP-10037</t>
  </si>
  <si>
    <t>Daly City/San Mateo County CoC</t>
  </si>
  <si>
    <t>24-HHAP-10009</t>
  </si>
  <si>
    <t>24-HHAP-10003</t>
  </si>
  <si>
    <t>24-HHAP-10005</t>
  </si>
  <si>
    <t>24-HHAP-10045</t>
  </si>
  <si>
    <t>24-HHAP-10025</t>
  </si>
  <si>
    <t>24-HHAP-10051</t>
  </si>
  <si>
    <t>24-HHAP-10056</t>
  </si>
  <si>
    <t>24-HHAP-10055</t>
  </si>
  <si>
    <t>24-HHAP-10010</t>
  </si>
  <si>
    <t>24-HHAP-10001</t>
  </si>
  <si>
    <t>24-HHAP-10021</t>
  </si>
  <si>
    <t>24-HHAP-10052</t>
  </si>
  <si>
    <t>24-HHAP-10026</t>
  </si>
  <si>
    <t>24-HHAP-10061</t>
  </si>
  <si>
    <t>Yuba</t>
  </si>
  <si>
    <t>24-HHAP-10035</t>
  </si>
  <si>
    <t>Applied with Sutter and Yuba County, Awarded jointly with Sutter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</si>
</sst>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_([$$-409]* #,##0.00_);_([$$-409]* \(#,##0.00\);_([$$-409]* &quot;-&quot;??_);_(@_)"/>
    <numFmt numFmtId="165" formatCode="&quot;$&quot;#,##0.00"/>
  </numFmts>
  <fonts count="21" x14ac:knownFonts="1">
    <font>
      <sz val="11"/>
      <color theme="1"/>
      <name val="Aptos Narrow"/>
      <family val="2"/>
      <scheme val="minor"/>
    </font>
    <font>
      <sz val="11"/>
      <color theme="1"/>
      <name val="Aptos Narrow"/>
      <family val="2"/>
      <scheme val="minor"/>
    </font>
    <font>
      <sz val="11"/>
      <color theme="1"/>
      <name val="Aptos Narrow"/>
      <family val="2"/>
      <scheme val="minor"/>
    </font>
    <font>
      <b/>
      <sz val="18"/>
      <color theme="3" tint="9.9978637043366805E-2"/>
      <name val="Arial"/>
      <family val="2"/>
    </font>
    <font>
      <b/>
      <sz val="12"/>
      <color theme="1"/>
      <name val="Arial"/>
      <family val="2"/>
    </font>
    <font>
      <b/>
      <sz val="18"/>
      <color rgb="FF153D64"/>
      <name val="Arial"/>
      <family val="2"/>
    </font>
    <font>
      <sz val="11"/>
      <color theme="1"/>
      <name val="Aptos Narrow"/>
      <family val="2"/>
      <scheme val="minor"/>
    </font>
    <font>
      <sz val="12"/>
      <color theme="1"/>
      <name val="Arial"/>
      <family val="2"/>
    </font>
    <font>
      <sz val="12"/>
      <name val="Arial"/>
      <family val="2"/>
    </font>
    <font>
      <b/>
      <sz val="12"/>
      <color rgb="FF000000"/>
      <name val="Arial"/>
      <family val="2"/>
    </font>
    <font>
      <sz val="12"/>
      <color rgb="FF000000"/>
      <name val="Arial"/>
      <family val="2"/>
    </font>
    <font>
      <sz val="12"/>
      <color rgb="FF242424"/>
      <name val="Arial"/>
      <family val="2"/>
    </font>
    <font>
      <sz val="12"/>
      <color theme="1"/>
      <name val="Aptos Narrow"/>
      <family val="2"/>
      <scheme val="minor"/>
    </font>
    <font>
      <sz val="16"/>
      <color theme="1"/>
      <name val="Arial Black"/>
      <family val="2"/>
    </font>
    <font>
      <sz val="12"/>
      <color theme="1"/>
      <name val="Aptos Narrow"/>
      <family val="2"/>
    </font>
    <font>
      <b/>
      <sz val="12"/>
      <color theme="1" tint="0.34998626667073579"/>
      <name val="Arial"/>
      <family val="2"/>
    </font>
    <font>
      <sz val="10"/>
      <color rgb="FF000000"/>
      <name val="Times New Roman"/>
      <family val="1"/>
    </font>
    <font>
      <b/>
      <sz val="16"/>
      <color rgb="FF000000"/>
      <name val="Arial Black"/>
      <family val="2"/>
    </font>
    <font>
      <b/>
      <sz val="18"/>
      <color rgb="FF000000"/>
      <name val="Arial"/>
      <family val="2"/>
    </font>
    <font>
      <sz val="11"/>
      <color rgb="FF000000"/>
      <name val="Aptos Narrow"/>
      <family val="2"/>
      <scheme val="minor"/>
    </font>
    <font>
      <b/>
      <sz val="11"/>
      <color rgb="FF000000"/>
      <name val="Arial"/>
      <family val="2"/>
    </font>
  </fonts>
  <fills count="10">
    <fill>
      <patternFill patternType="none"/>
    </fill>
    <fill>
      <patternFill patternType="gray125"/>
    </fill>
    <fill>
      <patternFill patternType="solid">
        <fgColor theme="0"/>
        <bgColor indexed="64"/>
      </patternFill>
    </fill>
    <fill>
      <patternFill patternType="solid">
        <fgColor rgb="FFBDD7EE"/>
        <bgColor indexed="64"/>
      </patternFill>
    </fill>
    <fill>
      <patternFill patternType="solid">
        <fgColor rgb="FFFFF1CC"/>
        <bgColor indexed="64"/>
      </patternFill>
    </fill>
    <fill>
      <patternFill patternType="solid">
        <fgColor rgb="FFE2EFDA"/>
        <bgColor indexed="64"/>
      </patternFill>
    </fill>
    <fill>
      <patternFill patternType="solid">
        <fgColor rgb="FFB3C6E6"/>
        <bgColor indexed="64"/>
      </patternFill>
    </fill>
    <fill>
      <patternFill patternType="solid">
        <fgColor rgb="FFFFF1CC"/>
        <bgColor rgb="FF000000"/>
      </patternFill>
    </fill>
    <fill>
      <patternFill patternType="solid">
        <fgColor theme="0" tint="-0.249977111117893"/>
        <bgColor indexed="64"/>
      </patternFill>
    </fill>
    <fill>
      <patternFill patternType="solid">
        <fgColor rgb="FFE2EFDA"/>
        <bgColor rgb="FF000000"/>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indexed="64"/>
      </top>
      <bottom/>
      <diagonal/>
    </border>
    <border>
      <left style="thin">
        <color indexed="64"/>
      </left>
      <right style="thin">
        <color indexed="64"/>
      </right>
      <top style="thin">
        <color indexed="64"/>
      </top>
      <bottom/>
      <diagonal/>
    </border>
    <border>
      <left/>
      <right style="thin">
        <color rgb="FF000000"/>
      </right>
      <top/>
      <bottom style="thin">
        <color indexed="64"/>
      </bottom>
      <diagonal/>
    </border>
    <border>
      <left style="thin">
        <color indexed="64"/>
      </left>
      <right style="thin">
        <color indexed="64"/>
      </right>
      <top style="thin">
        <color rgb="FF000000"/>
      </top>
      <bottom style="thin">
        <color indexed="64"/>
      </bottom>
      <diagonal/>
    </border>
    <border>
      <left/>
      <right/>
      <top style="thin">
        <color rgb="FF000000"/>
      </top>
      <bottom/>
      <diagonal/>
    </border>
    <border>
      <left style="thin">
        <color indexed="64"/>
      </left>
      <right style="thin">
        <color indexed="64"/>
      </right>
      <top style="thin">
        <color indexed="64"/>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indexed="64"/>
      </left>
      <right/>
      <top style="thin">
        <color indexed="64"/>
      </top>
      <bottom/>
      <diagonal/>
    </border>
    <border>
      <left style="thin">
        <color rgb="FF000000"/>
      </left>
      <right style="thin">
        <color rgb="FF000000"/>
      </right>
      <top style="thin">
        <color indexed="64"/>
      </top>
      <bottom/>
      <diagonal/>
    </border>
  </borders>
  <cellStyleXfs count="4">
    <xf numFmtId="0" fontId="0" fillId="0" borderId="0"/>
    <xf numFmtId="44" fontId="6" fillId="0" borderId="0" applyFont="0" applyFill="0" applyBorder="0" applyAlignment="0" applyProtection="0"/>
    <xf numFmtId="0" fontId="16" fillId="0" borderId="0"/>
    <xf numFmtId="44" fontId="1" fillId="0" borderId="0" applyFont="0" applyFill="0" applyBorder="0" applyAlignment="0" applyProtection="0"/>
  </cellStyleXfs>
  <cellXfs count="466">
    <xf numFmtId="0" fontId="0" fillId="0" borderId="0" xfId="0"/>
    <xf numFmtId="0" fontId="0" fillId="0" borderId="0" xfId="0" applyAlignment="1">
      <alignment wrapText="1"/>
    </xf>
    <xf numFmtId="0" fontId="0" fillId="2" borderId="0" xfId="0" applyFill="1"/>
    <xf numFmtId="0" fontId="7" fillId="0" borderId="0" xfId="0" applyFont="1"/>
    <xf numFmtId="0" fontId="7" fillId="0" borderId="0" xfId="0" applyFont="1" applyAlignment="1">
      <alignment horizontal="center" vertical="center"/>
    </xf>
    <xf numFmtId="44" fontId="7" fillId="0" borderId="1" xfId="1" applyFont="1" applyFill="1" applyBorder="1" applyAlignment="1">
      <alignment vertical="center"/>
    </xf>
    <xf numFmtId="0" fontId="7" fillId="0" borderId="0" xfId="0" applyFont="1" applyAlignment="1">
      <alignment horizontal="center"/>
    </xf>
    <xf numFmtId="0" fontId="7" fillId="0" borderId="0" xfId="0" applyFont="1" applyAlignment="1">
      <alignment vertical="center"/>
    </xf>
    <xf numFmtId="44" fontId="7" fillId="0" borderId="19" xfId="1" applyFont="1" applyFill="1" applyBorder="1" applyAlignment="1">
      <alignment vertical="center"/>
    </xf>
    <xf numFmtId="0" fontId="7" fillId="0" borderId="19" xfId="0" applyFont="1" applyBorder="1" applyAlignment="1">
      <alignment horizontal="center" vertical="center" wrapText="1"/>
    </xf>
    <xf numFmtId="165" fontId="4" fillId="4" borderId="11" xfId="0"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1" xfId="0" applyFont="1" applyFill="1" applyBorder="1" applyAlignment="1">
      <alignment horizontal="center" vertical="center"/>
    </xf>
    <xf numFmtId="44" fontId="7" fillId="0" borderId="11" xfId="1" applyFont="1" applyFill="1" applyBorder="1" applyAlignment="1">
      <alignment vertical="center"/>
    </xf>
    <xf numFmtId="0" fontId="0" fillId="0" borderId="29" xfId="0" applyBorder="1"/>
    <xf numFmtId="0" fontId="4" fillId="4" borderId="11" xfId="0" applyFont="1" applyFill="1" applyBorder="1" applyAlignment="1">
      <alignment horizontal="center" vertical="center"/>
    </xf>
    <xf numFmtId="165" fontId="9" fillId="7" borderId="11" xfId="0" applyNumberFormat="1" applyFont="1" applyFill="1" applyBorder="1" applyAlignment="1">
      <alignment horizontal="center" vertical="center" wrapText="1"/>
    </xf>
    <xf numFmtId="44" fontId="0" fillId="0" borderId="0" xfId="0" applyNumberFormat="1"/>
    <xf numFmtId="44" fontId="7" fillId="0" borderId="11" xfId="0" applyNumberFormat="1" applyFont="1" applyBorder="1" applyAlignment="1">
      <alignment horizontal="left"/>
    </xf>
    <xf numFmtId="0" fontId="7" fillId="5" borderId="11" xfId="0" applyFont="1" applyFill="1" applyBorder="1" applyAlignment="1">
      <alignment horizontal="left" wrapText="1"/>
    </xf>
    <xf numFmtId="44" fontId="7" fillId="5" borderId="11" xfId="0" applyNumberFormat="1" applyFont="1" applyFill="1" applyBorder="1" applyAlignment="1">
      <alignment horizontal="left"/>
    </xf>
    <xf numFmtId="0" fontId="7" fillId="5" borderId="11" xfId="0" applyFont="1" applyFill="1" applyBorder="1" applyAlignment="1">
      <alignment wrapText="1"/>
    </xf>
    <xf numFmtId="0" fontId="7" fillId="5" borderId="11" xfId="0" applyFont="1" applyFill="1" applyBorder="1" applyAlignment="1">
      <alignment vertical="center" wrapText="1"/>
    </xf>
    <xf numFmtId="0" fontId="7" fillId="5" borderId="11" xfId="0" applyFont="1" applyFill="1" applyBorder="1" applyAlignment="1">
      <alignment horizontal="left"/>
    </xf>
    <xf numFmtId="44" fontId="7" fillId="0" borderId="0" xfId="0" applyNumberFormat="1" applyFont="1" applyAlignment="1">
      <alignment horizontal="left"/>
    </xf>
    <xf numFmtId="0" fontId="7" fillId="0" borderId="0" xfId="0" applyFont="1" applyAlignment="1">
      <alignment horizontal="left"/>
    </xf>
    <xf numFmtId="44" fontId="4" fillId="5" borderId="11" xfId="0" applyNumberFormat="1" applyFont="1" applyFill="1" applyBorder="1" applyAlignment="1">
      <alignment horizontal="left"/>
    </xf>
    <xf numFmtId="0" fontId="7" fillId="0" borderId="11" xfId="0" applyFont="1" applyBorder="1" applyAlignment="1">
      <alignment vertical="top" wrapText="1"/>
    </xf>
    <xf numFmtId="0" fontId="10" fillId="5" borderId="11" xfId="0" applyFont="1" applyFill="1" applyBorder="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4" fillId="5" borderId="11" xfId="0" applyFont="1" applyFill="1" applyBorder="1" applyAlignment="1">
      <alignment horizontal="center" vertical="top" wrapText="1"/>
    </xf>
    <xf numFmtId="0" fontId="0" fillId="0" borderId="0" xfId="0" applyAlignment="1">
      <alignment vertical="top"/>
    </xf>
    <xf numFmtId="0" fontId="0" fillId="0" borderId="0" xfId="0" applyAlignment="1">
      <alignment vertical="top" wrapText="1"/>
    </xf>
    <xf numFmtId="0" fontId="7" fillId="0" borderId="0" xfId="0" applyFont="1" applyAlignment="1">
      <alignment horizontal="center" vertical="center" wrapText="1"/>
    </xf>
    <xf numFmtId="0" fontId="2" fillId="0" borderId="0" xfId="0" applyFont="1" applyAlignment="1">
      <alignment vertical="top"/>
    </xf>
    <xf numFmtId="0" fontId="4" fillId="4" borderId="11" xfId="0" applyFont="1" applyFill="1" applyBorder="1" applyAlignment="1">
      <alignment horizontal="center" vertical="center" wrapText="1"/>
    </xf>
    <xf numFmtId="0" fontId="11" fillId="5" borderId="11" xfId="0" applyFont="1" applyFill="1" applyBorder="1" applyAlignment="1">
      <alignment horizontal="left" vertical="top" wrapText="1"/>
    </xf>
    <xf numFmtId="0" fontId="7" fillId="0" borderId="32" xfId="0" applyFont="1" applyBorder="1" applyAlignment="1">
      <alignment wrapText="1"/>
    </xf>
    <xf numFmtId="0" fontId="7" fillId="0" borderId="32" xfId="0" applyFont="1" applyBorder="1" applyAlignment="1">
      <alignment vertical="top" wrapText="1"/>
    </xf>
    <xf numFmtId="0" fontId="11" fillId="0" borderId="11" xfId="0" applyFont="1" applyBorder="1" applyAlignment="1">
      <alignment vertical="top" wrapText="1"/>
    </xf>
    <xf numFmtId="0" fontId="10" fillId="2" borderId="11" xfId="0" applyFont="1" applyFill="1" applyBorder="1" applyAlignment="1">
      <alignment vertical="top" wrapText="1"/>
    </xf>
    <xf numFmtId="0" fontId="12" fillId="0" borderId="11" xfId="0" applyFont="1" applyBorder="1" applyAlignment="1">
      <alignment vertical="top"/>
    </xf>
    <xf numFmtId="164" fontId="7" fillId="5" borderId="11" xfId="0" applyNumberFormat="1" applyFont="1" applyFill="1" applyBorder="1" applyAlignment="1">
      <alignment vertical="top"/>
    </xf>
    <xf numFmtId="0" fontId="0" fillId="0" borderId="29" xfId="0" applyBorder="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left" vertical="center"/>
    </xf>
    <xf numFmtId="0" fontId="7" fillId="0" borderId="12" xfId="0" applyFont="1" applyBorder="1" applyAlignment="1">
      <alignment horizontal="left" vertical="center"/>
    </xf>
    <xf numFmtId="0" fontId="7" fillId="0" borderId="12" xfId="0" applyFont="1" applyBorder="1" applyAlignment="1">
      <alignment horizontal="left" vertical="center" wrapText="1"/>
    </xf>
    <xf numFmtId="0" fontId="7" fillId="5" borderId="11" xfId="0" applyFont="1" applyFill="1" applyBorder="1" applyAlignment="1">
      <alignment horizontal="center"/>
    </xf>
    <xf numFmtId="0" fontId="7" fillId="5" borderId="34" xfId="0" applyFont="1" applyFill="1" applyBorder="1" applyAlignment="1">
      <alignment horizontal="left" vertical="top" wrapText="1"/>
    </xf>
    <xf numFmtId="0" fontId="7" fillId="5" borderId="11" xfId="0" applyFont="1" applyFill="1" applyBorder="1" applyAlignment="1">
      <alignment horizontal="right" vertical="center"/>
    </xf>
    <xf numFmtId="0" fontId="7" fillId="0" borderId="11" xfId="0" applyFont="1" applyBorder="1" applyAlignment="1">
      <alignment horizontal="right" vertical="center"/>
    </xf>
    <xf numFmtId="0" fontId="7" fillId="5" borderId="34" xfId="0" applyFont="1" applyFill="1" applyBorder="1" applyAlignment="1">
      <alignment vertical="top" wrapText="1"/>
    </xf>
    <xf numFmtId="0" fontId="7" fillId="0" borderId="34" xfId="0" applyFont="1" applyBorder="1" applyAlignment="1">
      <alignment horizontal="left" vertical="top" wrapText="1"/>
    </xf>
    <xf numFmtId="0" fontId="4" fillId="4" borderId="21" xfId="0" applyFont="1" applyFill="1" applyBorder="1" applyAlignment="1">
      <alignment horizontal="center" vertical="center"/>
    </xf>
    <xf numFmtId="8" fontId="7" fillId="0" borderId="11" xfId="0" applyNumberFormat="1" applyFont="1" applyBorder="1" applyAlignment="1">
      <alignment horizontal="right"/>
    </xf>
    <xf numFmtId="44" fontId="7" fillId="8" borderId="11" xfId="0" applyNumberFormat="1" applyFont="1" applyFill="1" applyBorder="1"/>
    <xf numFmtId="8" fontId="7" fillId="8" borderId="11" xfId="0" applyNumberFormat="1" applyFont="1" applyFill="1" applyBorder="1" applyAlignment="1">
      <alignment horizontal="right" vertical="center"/>
    </xf>
    <xf numFmtId="0" fontId="7" fillId="8" borderId="11" xfId="0" applyFont="1" applyFill="1" applyBorder="1" applyAlignment="1">
      <alignment horizontal="right" vertical="center"/>
    </xf>
    <xf numFmtId="44" fontId="7" fillId="5" borderId="11" xfId="1" applyFont="1" applyFill="1" applyBorder="1"/>
    <xf numFmtId="0" fontId="0" fillId="0" borderId="0" xfId="0" applyAlignment="1">
      <alignment vertical="center"/>
    </xf>
    <xf numFmtId="0" fontId="7" fillId="2" borderId="11" xfId="0" applyFont="1" applyFill="1" applyBorder="1" applyAlignment="1">
      <alignment horizontal="right"/>
    </xf>
    <xf numFmtId="0" fontId="4" fillId="8" borderId="11" xfId="0" applyFont="1" applyFill="1" applyBorder="1" applyAlignment="1">
      <alignment horizontal="right"/>
    </xf>
    <xf numFmtId="0" fontId="7" fillId="5" borderId="11" xfId="0" applyFont="1" applyFill="1" applyBorder="1" applyAlignment="1">
      <alignment horizontal="right"/>
    </xf>
    <xf numFmtId="0" fontId="7" fillId="8" borderId="11" xfId="0" applyFont="1" applyFill="1" applyBorder="1" applyAlignment="1">
      <alignment horizontal="right"/>
    </xf>
    <xf numFmtId="0" fontId="0" fillId="0" borderId="0" xfId="0" applyAlignment="1">
      <alignment horizontal="right"/>
    </xf>
    <xf numFmtId="0" fontId="7" fillId="0" borderId="11" xfId="0" applyFont="1" applyBorder="1" applyAlignment="1">
      <alignment horizontal="right"/>
    </xf>
    <xf numFmtId="0" fontId="7" fillId="0" borderId="32" xfId="0" applyFont="1" applyBorder="1" applyAlignment="1">
      <alignment horizontal="right"/>
    </xf>
    <xf numFmtId="0" fontId="7" fillId="0" borderId="32" xfId="0" applyFont="1" applyBorder="1" applyAlignment="1">
      <alignment vertical="center"/>
    </xf>
    <xf numFmtId="0" fontId="0" fillId="0" borderId="29" xfId="0" applyBorder="1" applyAlignment="1">
      <alignment vertical="center"/>
    </xf>
    <xf numFmtId="44" fontId="4" fillId="5" borderId="11" xfId="1" applyFont="1" applyFill="1" applyBorder="1" applyAlignment="1">
      <alignment horizontal="left"/>
    </xf>
    <xf numFmtId="44" fontId="7" fillId="0" borderId="29" xfId="1" applyFont="1" applyBorder="1"/>
    <xf numFmtId="44" fontId="7" fillId="8" borderId="11" xfId="1" applyFont="1" applyFill="1" applyBorder="1"/>
    <xf numFmtId="0" fontId="0" fillId="0" borderId="29" xfId="0" applyBorder="1" applyAlignment="1">
      <alignment horizontal="right"/>
    </xf>
    <xf numFmtId="8" fontId="0" fillId="0" borderId="0" xfId="0" applyNumberFormat="1"/>
    <xf numFmtId="0" fontId="7" fillId="2" borderId="34" xfId="0" applyFont="1" applyFill="1" applyBorder="1" applyAlignment="1">
      <alignment horizontal="left" vertical="top" wrapText="1"/>
    </xf>
    <xf numFmtId="44" fontId="7" fillId="5" borderId="11" xfId="0" applyNumberFormat="1" applyFont="1" applyFill="1" applyBorder="1" applyAlignment="1">
      <alignment horizontal="right"/>
    </xf>
    <xf numFmtId="8" fontId="7" fillId="5" borderId="11" xfId="0" applyNumberFormat="1" applyFont="1" applyFill="1" applyBorder="1" applyAlignment="1">
      <alignment horizontal="right" vertical="center"/>
    </xf>
    <xf numFmtId="8" fontId="7" fillId="0" borderId="11" xfId="0" applyNumberFormat="1" applyFont="1" applyBorder="1" applyAlignment="1">
      <alignment horizontal="right" vertical="center"/>
    </xf>
    <xf numFmtId="0" fontId="1" fillId="0" borderId="0" xfId="0" applyFont="1" applyAlignment="1">
      <alignment vertical="top" wrapText="1"/>
    </xf>
    <xf numFmtId="44" fontId="7" fillId="0" borderId="11" xfId="1" applyFont="1" applyBorder="1"/>
    <xf numFmtId="44" fontId="7" fillId="5" borderId="2" xfId="1" applyFont="1" applyFill="1" applyBorder="1"/>
    <xf numFmtId="44" fontId="7" fillId="2" borderId="11" xfId="1" applyFont="1" applyFill="1" applyBorder="1"/>
    <xf numFmtId="0" fontId="7" fillId="2" borderId="35" xfId="0" applyFont="1" applyFill="1" applyBorder="1" applyAlignment="1">
      <alignment horizontal="right"/>
    </xf>
    <xf numFmtId="0" fontId="4" fillId="4" borderId="21" xfId="0" applyFont="1" applyFill="1" applyBorder="1" applyAlignment="1">
      <alignment horizontal="center" vertical="center" wrapText="1"/>
    </xf>
    <xf numFmtId="0" fontId="7" fillId="2" borderId="34" xfId="0" applyFont="1" applyFill="1" applyBorder="1" applyAlignment="1">
      <alignment vertical="top" wrapText="1"/>
    </xf>
    <xf numFmtId="0" fontId="10" fillId="0" borderId="34" xfId="0" applyFont="1" applyBorder="1" applyAlignment="1">
      <alignment horizontal="left" vertical="top" wrapText="1"/>
    </xf>
    <xf numFmtId="0" fontId="7" fillId="0" borderId="34" xfId="0" applyFont="1" applyBorder="1" applyAlignment="1">
      <alignment vertical="top" wrapText="1"/>
    </xf>
    <xf numFmtId="0" fontId="10" fillId="5" borderId="34" xfId="0" applyFont="1" applyFill="1" applyBorder="1" applyAlignment="1">
      <alignment horizontal="left" vertical="top" wrapText="1"/>
    </xf>
    <xf numFmtId="0" fontId="7" fillId="0" borderId="35" xfId="0" applyFont="1" applyBorder="1" applyAlignment="1">
      <alignment horizontal="right" vertical="center"/>
    </xf>
    <xf numFmtId="0" fontId="7" fillId="5" borderId="34" xfId="0" applyFont="1" applyFill="1" applyBorder="1" applyAlignment="1">
      <alignment horizontal="left" vertical="top"/>
    </xf>
    <xf numFmtId="0" fontId="10" fillId="2" borderId="11" xfId="0" applyFont="1" applyFill="1" applyBorder="1" applyAlignment="1">
      <alignment horizontal="left" vertical="top"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8" borderId="1" xfId="0" applyFont="1" applyFill="1" applyBorder="1" applyAlignment="1">
      <alignment vertical="center"/>
    </xf>
    <xf numFmtId="44" fontId="7" fillId="0" borderId="28" xfId="1" applyFont="1" applyFill="1" applyBorder="1" applyAlignment="1">
      <alignment horizontal="right" vertical="center"/>
    </xf>
    <xf numFmtId="44" fontId="7" fillId="0" borderId="1" xfId="0" applyNumberFormat="1" applyFont="1" applyBorder="1" applyAlignment="1">
      <alignment horizontal="right" vertical="center"/>
    </xf>
    <xf numFmtId="0" fontId="7" fillId="8" borderId="3" xfId="0" applyFont="1" applyFill="1" applyBorder="1" applyAlignment="1">
      <alignment horizontal="right" vertical="center"/>
    </xf>
    <xf numFmtId="0" fontId="7" fillId="8" borderId="5" xfId="0" applyFont="1" applyFill="1" applyBorder="1" applyAlignment="1">
      <alignment horizontal="right" vertical="center"/>
    </xf>
    <xf numFmtId="44" fontId="7" fillId="0" borderId="1" xfId="1" applyFont="1" applyFill="1" applyBorder="1" applyAlignment="1">
      <alignment horizontal="right" vertical="center"/>
    </xf>
    <xf numFmtId="0" fontId="7" fillId="8" borderId="1" xfId="0" applyFont="1" applyFill="1" applyBorder="1" applyAlignment="1">
      <alignment horizontal="right" vertical="center"/>
    </xf>
    <xf numFmtId="165" fontId="7" fillId="8" borderId="1" xfId="0" applyNumberFormat="1" applyFont="1" applyFill="1" applyBorder="1" applyAlignment="1">
      <alignment horizontal="right" vertical="center"/>
    </xf>
    <xf numFmtId="165" fontId="7" fillId="8" borderId="1" xfId="0" applyNumberFormat="1" applyFont="1" applyFill="1" applyBorder="1" applyAlignment="1">
      <alignment horizontal="right" vertical="center" wrapText="1"/>
    </xf>
    <xf numFmtId="0" fontId="10" fillId="5" borderId="11" xfId="0" applyFont="1" applyFill="1" applyBorder="1" applyAlignment="1">
      <alignment vertical="top" wrapText="1"/>
    </xf>
    <xf numFmtId="0" fontId="10" fillId="5" borderId="11" xfId="0" applyFont="1" applyFill="1" applyBorder="1" applyAlignment="1">
      <alignment horizontal="center" vertical="center"/>
    </xf>
    <xf numFmtId="0" fontId="10" fillId="5" borderId="11" xfId="0" applyFont="1" applyFill="1" applyBorder="1" applyAlignment="1">
      <alignment horizontal="right"/>
    </xf>
    <xf numFmtId="0" fontId="7" fillId="0" borderId="11" xfId="0" applyFont="1" applyBorder="1" applyAlignment="1">
      <alignment horizontal="center" vertical="top" wrapText="1"/>
    </xf>
    <xf numFmtId="44" fontId="7" fillId="0" borderId="11" xfId="1" applyFont="1" applyFill="1" applyBorder="1"/>
    <xf numFmtId="0" fontId="14" fillId="0" borderId="11" xfId="0" applyFont="1" applyBorder="1" applyAlignment="1">
      <alignment horizontal="center" vertical="center"/>
    </xf>
    <xf numFmtId="44" fontId="7" fillId="0" borderId="11" xfId="1" applyFont="1" applyFill="1" applyBorder="1" applyAlignment="1"/>
    <xf numFmtId="0" fontId="7" fillId="5" borderId="21" xfId="0" applyFont="1" applyFill="1" applyBorder="1" applyAlignment="1">
      <alignment horizontal="right"/>
    </xf>
    <xf numFmtId="0" fontId="1" fillId="0" borderId="0" xfId="0" applyFont="1" applyAlignment="1">
      <alignment vertical="top"/>
    </xf>
    <xf numFmtId="0" fontId="7" fillId="5" borderId="19" xfId="0" applyFont="1" applyFill="1" applyBorder="1" applyAlignment="1">
      <alignment vertical="top" wrapText="1"/>
    </xf>
    <xf numFmtId="44" fontId="7" fillId="5" borderId="1" xfId="1" applyFont="1" applyFill="1" applyBorder="1" applyAlignment="1">
      <alignment horizontal="left"/>
    </xf>
    <xf numFmtId="0" fontId="7" fillId="5" borderId="1" xfId="0" applyFont="1" applyFill="1" applyBorder="1" applyAlignment="1">
      <alignment vertical="top" wrapText="1"/>
    </xf>
    <xf numFmtId="0" fontId="8" fillId="5" borderId="2" xfId="0" applyFont="1" applyFill="1" applyBorder="1" applyAlignment="1">
      <alignment horizontal="left" vertical="top" wrapText="1"/>
    </xf>
    <xf numFmtId="0" fontId="7" fillId="5" borderId="2" xfId="0" applyFont="1" applyFill="1" applyBorder="1" applyAlignment="1">
      <alignment horizontal="right"/>
    </xf>
    <xf numFmtId="0" fontId="0" fillId="5" borderId="0" xfId="0" applyFill="1" applyAlignment="1">
      <alignment vertical="top" wrapText="1"/>
    </xf>
    <xf numFmtId="44" fontId="7" fillId="0" borderId="21" xfId="1" applyFont="1" applyFill="1" applyBorder="1"/>
    <xf numFmtId="0" fontId="7" fillId="0" borderId="11" xfId="0" applyFont="1" applyBorder="1" applyAlignment="1">
      <alignment horizontal="left" vertical="top"/>
    </xf>
    <xf numFmtId="44" fontId="8" fillId="0" borderId="1" xfId="1" applyFont="1" applyFill="1" applyBorder="1"/>
    <xf numFmtId="44" fontId="11" fillId="0" borderId="1" xfId="1" applyFont="1" applyFill="1" applyBorder="1"/>
    <xf numFmtId="0" fontId="7" fillId="0" borderId="35" xfId="0" applyFont="1" applyBorder="1" applyAlignment="1">
      <alignment horizontal="right"/>
    </xf>
    <xf numFmtId="164" fontId="7" fillId="0" borderId="11" xfId="0" applyNumberFormat="1" applyFont="1" applyBorder="1" applyAlignment="1">
      <alignment vertical="top" wrapText="1"/>
    </xf>
    <xf numFmtId="44" fontId="10" fillId="0" borderId="11" xfId="0" applyNumberFormat="1" applyFont="1" applyBorder="1"/>
    <xf numFmtId="44" fontId="10" fillId="9" borderId="11" xfId="0" applyNumberFormat="1" applyFont="1" applyFill="1" applyBorder="1"/>
    <xf numFmtId="0" fontId="7" fillId="0" borderId="7" xfId="0" applyFont="1" applyBorder="1" applyAlignment="1">
      <alignment horizontal="left" vertical="center" wrapText="1"/>
    </xf>
    <xf numFmtId="0" fontId="7" fillId="0" borderId="18" xfId="0" applyFont="1" applyBorder="1" applyAlignment="1">
      <alignment horizontal="center" vertical="center" wrapText="1"/>
    </xf>
    <xf numFmtId="0" fontId="8" fillId="0" borderId="1" xfId="0" applyFont="1" applyBorder="1" applyAlignment="1">
      <alignment horizontal="left" vertical="center" wrapText="1"/>
    </xf>
    <xf numFmtId="44" fontId="7" fillId="0" borderId="4" xfId="1" applyFont="1" applyFill="1" applyBorder="1" applyAlignment="1">
      <alignment horizontal="right" vertical="center"/>
    </xf>
    <xf numFmtId="0" fontId="7" fillId="0" borderId="9" xfId="0" applyFont="1" applyBorder="1" applyAlignment="1">
      <alignment horizontal="left" vertical="center" wrapText="1"/>
    </xf>
    <xf numFmtId="44" fontId="7" fillId="0" borderId="4" xfId="1" applyFont="1" applyFill="1" applyBorder="1" applyAlignment="1">
      <alignment vertical="center"/>
    </xf>
    <xf numFmtId="44" fontId="7" fillId="0" borderId="5" xfId="1" applyFont="1" applyFill="1" applyBorder="1" applyAlignment="1">
      <alignment horizontal="right" vertical="center"/>
    </xf>
    <xf numFmtId="0" fontId="8" fillId="0" borderId="11" xfId="0" applyFont="1" applyBorder="1" applyAlignment="1">
      <alignment horizontal="left" vertical="center"/>
    </xf>
    <xf numFmtId="44" fontId="7" fillId="0" borderId="28" xfId="0" applyNumberFormat="1" applyFont="1" applyBorder="1" applyAlignment="1">
      <alignment horizontal="right" vertical="center"/>
    </xf>
    <xf numFmtId="0" fontId="8" fillId="5" borderId="1" xfId="0" applyFont="1" applyFill="1" applyBorder="1" applyAlignment="1">
      <alignment horizontal="left" vertical="center"/>
    </xf>
    <xf numFmtId="44" fontId="7" fillId="5" borderId="1" xfId="1" applyFont="1" applyFill="1" applyBorder="1" applyAlignment="1">
      <alignment vertical="center"/>
    </xf>
    <xf numFmtId="0" fontId="7" fillId="5" borderId="0" xfId="0" applyFont="1" applyFill="1"/>
    <xf numFmtId="44" fontId="7" fillId="5" borderId="1" xfId="0" applyNumberFormat="1" applyFont="1" applyFill="1" applyBorder="1" applyAlignment="1">
      <alignment horizontal="right" vertical="center"/>
    </xf>
    <xf numFmtId="44" fontId="7" fillId="5" borderId="5" xfId="0" applyNumberFormat="1" applyFont="1" applyFill="1" applyBorder="1" applyAlignment="1">
      <alignment horizontal="right" vertical="center"/>
    </xf>
    <xf numFmtId="0" fontId="7" fillId="5" borderId="12" xfId="0" applyFont="1" applyFill="1" applyBorder="1" applyAlignment="1">
      <alignment horizontal="left" vertical="center"/>
    </xf>
    <xf numFmtId="44" fontId="7" fillId="5" borderId="1" xfId="1" applyFont="1" applyFill="1" applyBorder="1" applyAlignment="1">
      <alignment horizontal="right" vertical="center"/>
    </xf>
    <xf numFmtId="0" fontId="7" fillId="5" borderId="12" xfId="0" applyFont="1" applyFill="1" applyBorder="1" applyAlignment="1">
      <alignment horizontal="left" vertical="center" wrapText="1"/>
    </xf>
    <xf numFmtId="44" fontId="7" fillId="0" borderId="21" xfId="1" applyFont="1" applyFill="1" applyBorder="1" applyAlignment="1">
      <alignment vertical="center"/>
    </xf>
    <xf numFmtId="44" fontId="7" fillId="5" borderId="4" xfId="1" applyFont="1" applyFill="1" applyBorder="1" applyAlignment="1">
      <alignment vertical="center"/>
    </xf>
    <xf numFmtId="44" fontId="7" fillId="5" borderId="4" xfId="0" applyNumberFormat="1" applyFont="1" applyFill="1" applyBorder="1" applyAlignment="1">
      <alignment horizontal="right" vertical="center"/>
    </xf>
    <xf numFmtId="0" fontId="7" fillId="8" borderId="11" xfId="0" applyFont="1" applyFill="1" applyBorder="1"/>
    <xf numFmtId="0" fontId="7" fillId="5" borderId="1" xfId="0" applyFont="1" applyFill="1" applyBorder="1" applyAlignment="1">
      <alignment horizontal="left" vertical="center"/>
    </xf>
    <xf numFmtId="165" fontId="7" fillId="8" borderId="45" xfId="0" applyNumberFormat="1" applyFont="1" applyFill="1" applyBorder="1" applyAlignment="1">
      <alignment horizontal="right" vertical="center" wrapText="1"/>
    </xf>
    <xf numFmtId="44" fontId="7" fillId="8" borderId="1" xfId="1" applyFont="1" applyFill="1" applyBorder="1" applyAlignment="1">
      <alignment horizontal="right" vertical="center"/>
    </xf>
    <xf numFmtId="0" fontId="19" fillId="0" borderId="0" xfId="0" applyFont="1"/>
    <xf numFmtId="44" fontId="12" fillId="0" borderId="32" xfId="0" applyNumberFormat="1" applyFont="1" applyBorder="1" applyAlignment="1">
      <alignment horizontal="left" vertical="center"/>
    </xf>
    <xf numFmtId="44" fontId="7" fillId="0" borderId="11" xfId="0" applyNumberFormat="1" applyFont="1" applyBorder="1" applyAlignment="1">
      <alignment horizontal="center"/>
    </xf>
    <xf numFmtId="44" fontId="10" fillId="5" borderId="21" xfId="0" applyNumberFormat="1" applyFont="1" applyFill="1" applyBorder="1" applyAlignment="1">
      <alignment horizontal="center"/>
    </xf>
    <xf numFmtId="44" fontId="7" fillId="5" borderId="11" xfId="0" applyNumberFormat="1" applyFont="1" applyFill="1" applyBorder="1" applyAlignment="1">
      <alignment horizontal="center"/>
    </xf>
    <xf numFmtId="44" fontId="7" fillId="2" borderId="11" xfId="0" applyNumberFormat="1" applyFont="1" applyFill="1" applyBorder="1" applyAlignment="1">
      <alignment horizontal="center"/>
    </xf>
    <xf numFmtId="44" fontId="7" fillId="0" borderId="32" xfId="0" applyNumberFormat="1" applyFont="1" applyBorder="1" applyAlignment="1">
      <alignment horizontal="center"/>
    </xf>
    <xf numFmtId="44" fontId="4" fillId="5" borderId="11" xfId="0" applyNumberFormat="1" applyFont="1" applyFill="1" applyBorder="1" applyAlignment="1">
      <alignment horizontal="center"/>
    </xf>
    <xf numFmtId="44" fontId="7" fillId="8" borderId="11" xfId="0" applyNumberFormat="1" applyFont="1" applyFill="1" applyBorder="1" applyAlignment="1">
      <alignment horizontal="center"/>
    </xf>
    <xf numFmtId="44" fontId="7" fillId="8" borderId="11" xfId="0" applyNumberFormat="1" applyFont="1" applyFill="1" applyBorder="1" applyAlignment="1">
      <alignment horizontal="left"/>
    </xf>
    <xf numFmtId="44" fontId="0" fillId="0" borderId="0" xfId="0" applyNumberFormat="1" applyAlignment="1">
      <alignment horizontal="left"/>
    </xf>
    <xf numFmtId="44" fontId="11" fillId="0" borderId="1" xfId="1" applyFont="1" applyBorder="1" applyAlignment="1">
      <alignment horizontal="left"/>
    </xf>
    <xf numFmtId="44" fontId="4" fillId="8" borderId="2" xfId="1" applyFont="1" applyFill="1" applyBorder="1" applyAlignment="1">
      <alignment horizontal="left"/>
    </xf>
    <xf numFmtId="44" fontId="4" fillId="5" borderId="21" xfId="1" applyFont="1" applyFill="1" applyBorder="1" applyAlignment="1">
      <alignment horizontal="left"/>
    </xf>
    <xf numFmtId="44" fontId="11" fillId="0" borderId="11" xfId="1" applyFont="1" applyFill="1" applyBorder="1" applyAlignment="1">
      <alignment horizontal="left"/>
    </xf>
    <xf numFmtId="44" fontId="7" fillId="0" borderId="11" xfId="1" applyFont="1" applyFill="1" applyBorder="1" applyAlignment="1">
      <alignment horizontal="left"/>
    </xf>
    <xf numFmtId="44" fontId="4" fillId="8" borderId="11" xfId="1" applyFont="1" applyFill="1" applyBorder="1" applyAlignment="1">
      <alignment horizontal="left"/>
    </xf>
    <xf numFmtId="44" fontId="7" fillId="5" borderId="2" xfId="1" applyFont="1" applyFill="1" applyBorder="1" applyAlignment="1">
      <alignment horizontal="left"/>
    </xf>
    <xf numFmtId="44" fontId="15" fillId="8" borderId="11" xfId="1" applyFont="1" applyFill="1" applyBorder="1" applyAlignment="1">
      <alignment horizontal="left"/>
    </xf>
    <xf numFmtId="44" fontId="7" fillId="5" borderId="11" xfId="1" applyFont="1" applyFill="1" applyBorder="1" applyAlignment="1">
      <alignment horizontal="left"/>
    </xf>
    <xf numFmtId="44" fontId="10" fillId="5" borderId="11" xfId="1" applyFont="1" applyFill="1" applyBorder="1" applyAlignment="1">
      <alignment horizontal="left"/>
    </xf>
    <xf numFmtId="44" fontId="7" fillId="2" borderId="11" xfId="1" applyFont="1" applyFill="1" applyBorder="1" applyAlignment="1">
      <alignment horizontal="left"/>
    </xf>
    <xf numFmtId="44" fontId="11" fillId="0" borderId="11" xfId="0" applyNumberFormat="1" applyFont="1" applyBorder="1" applyAlignment="1">
      <alignment horizontal="left"/>
    </xf>
    <xf numFmtId="44" fontId="11" fillId="5" borderId="2" xfId="1" applyFont="1" applyFill="1" applyBorder="1" applyAlignment="1">
      <alignment horizontal="left"/>
    </xf>
    <xf numFmtId="44" fontId="11" fillId="5" borderId="11" xfId="1" applyFont="1" applyFill="1" applyBorder="1" applyAlignment="1">
      <alignment horizontal="left"/>
    </xf>
    <xf numFmtId="44" fontId="11" fillId="0" borderId="11" xfId="1" applyFont="1" applyBorder="1" applyAlignment="1">
      <alignment horizontal="left"/>
    </xf>
    <xf numFmtId="44" fontId="11" fillId="0" borderId="15" xfId="1" applyFont="1" applyBorder="1" applyAlignment="1">
      <alignment horizontal="left"/>
    </xf>
    <xf numFmtId="44" fontId="11" fillId="5" borderId="21" xfId="1" applyFont="1" applyFill="1" applyBorder="1" applyAlignment="1">
      <alignment horizontal="left"/>
    </xf>
    <xf numFmtId="44" fontId="7" fillId="0" borderId="0" xfId="0" applyNumberFormat="1" applyFont="1"/>
    <xf numFmtId="44" fontId="4" fillId="5" borderId="11" xfId="0" applyNumberFormat="1" applyFont="1" applyFill="1" applyBorder="1"/>
    <xf numFmtId="0" fontId="0" fillId="0" borderId="29" xfId="0" applyBorder="1" applyAlignment="1">
      <alignment vertical="top"/>
    </xf>
    <xf numFmtId="44" fontId="0" fillId="0" borderId="29" xfId="0" applyNumberFormat="1" applyBorder="1" applyAlignment="1">
      <alignment horizontal="left" vertical="center"/>
    </xf>
    <xf numFmtId="0" fontId="0" fillId="0" borderId="0" xfId="0" applyAlignment="1">
      <alignment horizontal="left"/>
    </xf>
    <xf numFmtId="44" fontId="4" fillId="5" borderId="11" xfId="0" applyNumberFormat="1" applyFont="1" applyFill="1" applyBorder="1" applyAlignment="1">
      <alignment horizontal="left" vertical="center"/>
    </xf>
    <xf numFmtId="44" fontId="7" fillId="0" borderId="34" xfId="1" applyFont="1" applyFill="1" applyBorder="1" applyAlignment="1">
      <alignment horizontal="left" vertical="center"/>
    </xf>
    <xf numFmtId="44" fontId="7" fillId="0" borderId="34" xfId="0" applyNumberFormat="1" applyFont="1" applyBorder="1" applyAlignment="1">
      <alignment horizontal="left" vertical="center"/>
    </xf>
    <xf numFmtId="165" fontId="7" fillId="8" borderId="44" xfId="0" applyNumberFormat="1" applyFont="1" applyFill="1" applyBorder="1" applyAlignment="1">
      <alignment horizontal="left" vertical="center" wrapText="1"/>
    </xf>
    <xf numFmtId="0" fontId="7" fillId="8" borderId="11" xfId="0" applyFont="1" applyFill="1" applyBorder="1" applyAlignment="1">
      <alignment horizontal="left"/>
    </xf>
    <xf numFmtId="44" fontId="7" fillId="5" borderId="4" xfId="0" applyNumberFormat="1" applyFont="1" applyFill="1" applyBorder="1" applyAlignment="1">
      <alignment horizontal="left" vertical="center"/>
    </xf>
    <xf numFmtId="0" fontId="7" fillId="8" borderId="1" xfId="0" applyFont="1" applyFill="1" applyBorder="1" applyAlignment="1">
      <alignment horizontal="left" vertical="center"/>
    </xf>
    <xf numFmtId="44" fontId="7" fillId="0" borderId="10" xfId="1" applyFont="1" applyFill="1" applyBorder="1" applyAlignment="1">
      <alignment horizontal="left" vertical="center"/>
    </xf>
    <xf numFmtId="165" fontId="7" fillId="8" borderId="34" xfId="0" applyNumberFormat="1" applyFont="1" applyFill="1" applyBorder="1" applyAlignment="1">
      <alignment horizontal="left" vertical="center" wrapText="1"/>
    </xf>
    <xf numFmtId="44" fontId="7" fillId="5" borderId="19" xfId="0" applyNumberFormat="1" applyFont="1" applyFill="1" applyBorder="1" applyAlignment="1">
      <alignment horizontal="left" vertical="center"/>
    </xf>
    <xf numFmtId="0" fontId="7" fillId="8" borderId="18" xfId="0" applyFont="1" applyFill="1" applyBorder="1" applyAlignment="1">
      <alignment horizontal="left" vertical="center"/>
    </xf>
    <xf numFmtId="0" fontId="7" fillId="8" borderId="39" xfId="0" applyFont="1" applyFill="1" applyBorder="1" applyAlignment="1">
      <alignment horizontal="left" vertical="center"/>
    </xf>
    <xf numFmtId="0" fontId="7" fillId="8" borderId="0" xfId="0" applyFont="1" applyFill="1" applyAlignment="1">
      <alignment horizontal="left" vertical="center"/>
    </xf>
    <xf numFmtId="44" fontId="7" fillId="0" borderId="19" xfId="1" applyFont="1" applyFill="1" applyBorder="1" applyAlignment="1">
      <alignment horizontal="left" vertical="center"/>
    </xf>
    <xf numFmtId="44" fontId="7" fillId="0" borderId="6" xfId="1" applyFont="1" applyFill="1" applyBorder="1" applyAlignment="1">
      <alignment horizontal="left" vertical="center"/>
    </xf>
    <xf numFmtId="0" fontId="7" fillId="8" borderId="6" xfId="0" applyFont="1" applyFill="1" applyBorder="1" applyAlignment="1">
      <alignment horizontal="left" vertical="center"/>
    </xf>
    <xf numFmtId="0" fontId="7" fillId="8" borderId="10" xfId="0" applyFont="1" applyFill="1" applyBorder="1" applyAlignment="1">
      <alignment horizontal="left" vertical="center"/>
    </xf>
    <xf numFmtId="44" fontId="7" fillId="0" borderId="10" xfId="0" applyNumberFormat="1" applyFont="1" applyBorder="1" applyAlignment="1">
      <alignment horizontal="left" vertical="center"/>
    </xf>
    <xf numFmtId="44" fontId="7" fillId="5" borderId="1" xfId="0" applyNumberFormat="1" applyFont="1" applyFill="1" applyBorder="1" applyAlignment="1">
      <alignment horizontal="left" vertical="center"/>
    </xf>
    <xf numFmtId="0" fontId="7" fillId="8" borderId="5" xfId="0" applyFont="1" applyFill="1" applyBorder="1" applyAlignment="1">
      <alignment horizontal="left" vertical="center"/>
    </xf>
    <xf numFmtId="44" fontId="7" fillId="0" borderId="1" xfId="0" applyNumberFormat="1" applyFont="1" applyBorder="1" applyAlignment="1">
      <alignment horizontal="left" vertical="center"/>
    </xf>
    <xf numFmtId="44" fontId="7" fillId="5" borderId="1" xfId="1" applyFont="1" applyFill="1" applyBorder="1" applyAlignment="1">
      <alignment horizontal="left" vertical="center"/>
    </xf>
    <xf numFmtId="165" fontId="7" fillId="8" borderId="1" xfId="0" applyNumberFormat="1" applyFont="1" applyFill="1" applyBorder="1" applyAlignment="1">
      <alignment horizontal="left" vertical="center"/>
    </xf>
    <xf numFmtId="44" fontId="7" fillId="0" borderId="1" xfId="1" applyFont="1" applyFill="1" applyBorder="1" applyAlignment="1">
      <alignment horizontal="left" vertical="center"/>
    </xf>
    <xf numFmtId="165" fontId="7" fillId="8" borderId="1" xfId="0" applyNumberFormat="1" applyFont="1" applyFill="1" applyBorder="1" applyAlignment="1">
      <alignment horizontal="left" vertical="center" wrapText="1"/>
    </xf>
    <xf numFmtId="44" fontId="7" fillId="8" borderId="1" xfId="1" applyFont="1" applyFill="1" applyBorder="1" applyAlignment="1">
      <alignment horizontal="left" vertical="center"/>
    </xf>
    <xf numFmtId="44" fontId="7" fillId="8" borderId="2" xfId="1" applyFont="1" applyFill="1" applyBorder="1"/>
    <xf numFmtId="44" fontId="7" fillId="0" borderId="1" xfId="0" applyNumberFormat="1" applyFont="1" applyBorder="1" applyAlignment="1">
      <alignment horizontal="right"/>
    </xf>
    <xf numFmtId="0" fontId="7" fillId="0" borderId="1" xfId="0" applyFont="1" applyBorder="1" applyAlignment="1">
      <alignment horizontal="right"/>
    </xf>
    <xf numFmtId="0" fontId="7" fillId="8" borderId="1" xfId="0" applyFont="1" applyFill="1" applyBorder="1" applyAlignment="1">
      <alignment horizontal="right"/>
    </xf>
    <xf numFmtId="0" fontId="7" fillId="0" borderId="34" xfId="0" applyFont="1" applyBorder="1" applyAlignment="1">
      <alignment horizontal="right"/>
    </xf>
    <xf numFmtId="0" fontId="7" fillId="8" borderId="34" xfId="0" applyFont="1" applyFill="1" applyBorder="1" applyAlignment="1">
      <alignment horizontal="right"/>
    </xf>
    <xf numFmtId="0" fontId="7" fillId="5" borderId="34" xfId="0" applyFont="1" applyFill="1" applyBorder="1" applyAlignment="1">
      <alignment horizontal="right"/>
    </xf>
    <xf numFmtId="44" fontId="7" fillId="5" borderId="1" xfId="0" applyNumberFormat="1" applyFont="1" applyFill="1" applyBorder="1" applyAlignment="1">
      <alignment horizontal="right"/>
    </xf>
    <xf numFmtId="0" fontId="7" fillId="5" borderId="34" xfId="0" applyFont="1" applyFill="1" applyBorder="1" applyAlignment="1">
      <alignment horizontal="center"/>
    </xf>
    <xf numFmtId="0" fontId="7" fillId="8" borderId="3" xfId="0" applyFont="1" applyFill="1" applyBorder="1" applyAlignment="1">
      <alignment horizontal="right"/>
    </xf>
    <xf numFmtId="44" fontId="4" fillId="5" borderId="1" xfId="0" applyNumberFormat="1" applyFont="1" applyFill="1" applyBorder="1" applyAlignment="1">
      <alignment horizontal="center"/>
    </xf>
    <xf numFmtId="0" fontId="7" fillId="0" borderId="19" xfId="0" applyFont="1" applyBorder="1" applyAlignment="1">
      <alignment horizontal="right"/>
    </xf>
    <xf numFmtId="0" fontId="7" fillId="8" borderId="6" xfId="0" applyFont="1" applyFill="1" applyBorder="1" applyAlignment="1">
      <alignment horizontal="right"/>
    </xf>
    <xf numFmtId="0" fontId="7" fillId="5" borderId="19" xfId="0" applyFont="1" applyFill="1" applyBorder="1" applyAlignment="1">
      <alignment horizontal="right"/>
    </xf>
    <xf numFmtId="0" fontId="7" fillId="8" borderId="19" xfId="0" applyFont="1" applyFill="1" applyBorder="1" applyAlignment="1">
      <alignment horizontal="right"/>
    </xf>
    <xf numFmtId="0" fontId="7" fillId="5" borderId="33" xfId="0" applyFont="1" applyFill="1" applyBorder="1" applyAlignment="1">
      <alignment horizontal="right"/>
    </xf>
    <xf numFmtId="44" fontId="4" fillId="5" borderId="34" xfId="0" applyNumberFormat="1" applyFont="1" applyFill="1" applyBorder="1" applyAlignment="1">
      <alignment horizontal="center"/>
    </xf>
    <xf numFmtId="0" fontId="7" fillId="8" borderId="21" xfId="0" applyFont="1" applyFill="1" applyBorder="1" applyAlignment="1">
      <alignment horizontal="right"/>
    </xf>
    <xf numFmtId="0" fontId="7" fillId="8" borderId="44" xfId="0" applyFont="1" applyFill="1" applyBorder="1" applyAlignment="1">
      <alignment horizontal="right"/>
    </xf>
    <xf numFmtId="164" fontId="7" fillId="0" borderId="1" xfId="0" applyNumberFormat="1" applyFont="1" applyBorder="1" applyAlignment="1">
      <alignment horizontal="right"/>
    </xf>
    <xf numFmtId="164" fontId="7" fillId="5" borderId="2" xfId="0" applyNumberFormat="1" applyFont="1" applyFill="1" applyBorder="1" applyAlignment="1">
      <alignment horizontal="right"/>
    </xf>
    <xf numFmtId="44" fontId="7" fillId="5" borderId="4" xfId="0" applyNumberFormat="1" applyFont="1" applyFill="1" applyBorder="1" applyAlignment="1">
      <alignment horizontal="right"/>
    </xf>
    <xf numFmtId="164" fontId="7" fillId="0" borderId="11" xfId="0" applyNumberFormat="1" applyFont="1" applyBorder="1" applyAlignment="1">
      <alignment horizontal="right"/>
    </xf>
    <xf numFmtId="0" fontId="7" fillId="8" borderId="12" xfId="0" applyFont="1" applyFill="1" applyBorder="1" applyAlignment="1">
      <alignment horizontal="right"/>
    </xf>
    <xf numFmtId="44" fontId="7" fillId="5" borderId="12" xfId="0" applyNumberFormat="1" applyFont="1" applyFill="1" applyBorder="1" applyAlignment="1">
      <alignment horizontal="right"/>
    </xf>
    <xf numFmtId="44" fontId="7" fillId="8" borderId="12" xfId="0" applyNumberFormat="1" applyFont="1" applyFill="1" applyBorder="1"/>
    <xf numFmtId="44" fontId="7" fillId="0" borderId="11" xfId="0" applyNumberFormat="1" applyFont="1" applyBorder="1" applyAlignment="1">
      <alignment horizontal="right"/>
    </xf>
    <xf numFmtId="44" fontId="7" fillId="5" borderId="2" xfId="0" applyNumberFormat="1" applyFont="1" applyFill="1" applyBorder="1" applyAlignment="1">
      <alignment horizontal="right"/>
    </xf>
    <xf numFmtId="44" fontId="7" fillId="2" borderId="11" xfId="0" applyNumberFormat="1" applyFont="1" applyFill="1" applyBorder="1" applyAlignment="1">
      <alignment horizontal="right"/>
    </xf>
    <xf numFmtId="44" fontId="7" fillId="5" borderId="9" xfId="0" applyNumberFormat="1" applyFont="1" applyFill="1" applyBorder="1" applyAlignment="1">
      <alignment horizontal="right"/>
    </xf>
    <xf numFmtId="44" fontId="7" fillId="2" borderId="12" xfId="0" applyNumberFormat="1" applyFont="1" applyFill="1" applyBorder="1" applyAlignment="1">
      <alignment horizontal="right"/>
    </xf>
    <xf numFmtId="44" fontId="7" fillId="5" borderId="0" xfId="0" applyNumberFormat="1" applyFont="1" applyFill="1"/>
    <xf numFmtId="44" fontId="7" fillId="0" borderId="12" xfId="0" applyNumberFormat="1" applyFont="1" applyBorder="1" applyAlignment="1">
      <alignment horizontal="right"/>
    </xf>
    <xf numFmtId="4" fontId="0" fillId="0" borderId="0" xfId="0" applyNumberFormat="1"/>
    <xf numFmtId="0" fontId="7" fillId="8" borderId="4" xfId="0" applyFont="1" applyFill="1" applyBorder="1" applyAlignment="1">
      <alignment horizontal="right"/>
    </xf>
    <xf numFmtId="44" fontId="8" fillId="0" borderId="11" xfId="0" applyNumberFormat="1" applyFont="1" applyBorder="1" applyAlignment="1">
      <alignment horizontal="right"/>
    </xf>
    <xf numFmtId="44" fontId="11" fillId="0" borderId="11" xfId="0" applyNumberFormat="1" applyFont="1" applyBorder="1" applyAlignment="1">
      <alignment horizontal="right"/>
    </xf>
    <xf numFmtId="8" fontId="4" fillId="5" borderId="35" xfId="0" applyNumberFormat="1" applyFont="1" applyFill="1" applyBorder="1" applyAlignment="1">
      <alignment horizontal="center"/>
    </xf>
    <xf numFmtId="44" fontId="7" fillId="5" borderId="21" xfId="1" applyFont="1" applyFill="1" applyBorder="1"/>
    <xf numFmtId="0" fontId="4" fillId="5" borderId="11" xfId="0" applyFont="1" applyFill="1" applyBorder="1" applyAlignment="1">
      <alignment vertical="center"/>
    </xf>
    <xf numFmtId="0" fontId="4" fillId="5" borderId="11" xfId="0" applyFont="1" applyFill="1" applyBorder="1" applyAlignment="1">
      <alignment horizontal="center" vertical="center"/>
    </xf>
    <xf numFmtId="44" fontId="4" fillId="5" borderId="11" xfId="0" applyNumberFormat="1" applyFont="1" applyFill="1" applyBorder="1" applyAlignment="1">
      <alignment vertical="center"/>
    </xf>
    <xf numFmtId="0" fontId="7" fillId="0" borderId="34" xfId="0" applyFont="1" applyBorder="1" applyAlignment="1">
      <alignment horizontal="right" wrapText="1"/>
    </xf>
    <xf numFmtId="0" fontId="7" fillId="0" borderId="11" xfId="0" applyFont="1" applyBorder="1" applyAlignment="1">
      <alignment horizontal="left" vertical="top" wrapText="1"/>
    </xf>
    <xf numFmtId="0" fontId="7" fillId="5" borderId="11" xfId="0" applyFont="1" applyFill="1" applyBorder="1" applyAlignment="1">
      <alignment horizontal="left" vertical="top" wrapText="1"/>
    </xf>
    <xf numFmtId="0" fontId="7" fillId="5" borderId="21" xfId="0" applyFont="1" applyFill="1" applyBorder="1" applyAlignment="1">
      <alignment horizontal="left" vertical="top" wrapText="1"/>
    </xf>
    <xf numFmtId="0" fontId="7" fillId="0" borderId="35" xfId="0" applyFont="1" applyBorder="1" applyAlignment="1">
      <alignment horizontal="center" vertical="center"/>
    </xf>
    <xf numFmtId="0" fontId="7" fillId="0" borderId="11" xfId="0" applyFont="1" applyBorder="1" applyAlignment="1">
      <alignment horizontal="center" vertical="center"/>
    </xf>
    <xf numFmtId="0" fontId="7" fillId="5" borderId="35" xfId="0" applyFont="1" applyFill="1" applyBorder="1" applyAlignment="1">
      <alignment horizontal="center" vertical="center"/>
    </xf>
    <xf numFmtId="0" fontId="7" fillId="5" borderId="11" xfId="0" applyFont="1" applyFill="1" applyBorder="1" applyAlignment="1">
      <alignment horizontal="center" vertical="center"/>
    </xf>
    <xf numFmtId="0" fontId="7" fillId="2" borderId="11" xfId="0" applyFont="1" applyFill="1" applyBorder="1" applyAlignment="1">
      <alignment horizontal="center" vertical="center"/>
    </xf>
    <xf numFmtId="0" fontId="7" fillId="5" borderId="11" xfId="0" applyFont="1" applyFill="1" applyBorder="1" applyAlignment="1">
      <alignment vertical="top" wrapText="1"/>
    </xf>
    <xf numFmtId="0" fontId="7" fillId="2" borderId="11" xfId="0" applyFont="1" applyFill="1" applyBorder="1" applyAlignment="1">
      <alignment vertical="top" wrapText="1"/>
    </xf>
    <xf numFmtId="0" fontId="7" fillId="2" borderId="29" xfId="0" applyFont="1" applyFill="1" applyBorder="1" applyAlignment="1">
      <alignment horizontal="center" vertical="center"/>
    </xf>
    <xf numFmtId="0" fontId="7" fillId="2" borderId="11" xfId="0" applyFont="1" applyFill="1" applyBorder="1" applyAlignment="1">
      <alignment horizontal="left" vertical="top" wrapText="1"/>
    </xf>
    <xf numFmtId="0" fontId="10" fillId="0" borderId="11" xfId="0" applyFont="1" applyBorder="1" applyAlignment="1">
      <alignment horizontal="left" vertical="top" wrapText="1"/>
    </xf>
    <xf numFmtId="0" fontId="11" fillId="2" borderId="11" xfId="0" applyFont="1" applyFill="1" applyBorder="1" applyAlignment="1">
      <alignment horizontal="left" vertical="top" wrapText="1"/>
    </xf>
    <xf numFmtId="0" fontId="7" fillId="0" borderId="34" xfId="0" applyFont="1" applyBorder="1" applyAlignment="1">
      <alignment horizontal="center" vertical="center"/>
    </xf>
    <xf numFmtId="0" fontId="7" fillId="0" borderId="2" xfId="0" applyFont="1" applyBorder="1" applyAlignment="1">
      <alignment horizontal="left" vertical="top" wrapText="1"/>
    </xf>
    <xf numFmtId="0" fontId="11" fillId="0" borderId="11" xfId="0" applyFont="1" applyBorder="1" applyAlignment="1">
      <alignment horizontal="left" vertical="top" wrapText="1"/>
    </xf>
    <xf numFmtId="0" fontId="7" fillId="5" borderId="19" xfId="0" applyFont="1" applyFill="1" applyBorder="1" applyAlignment="1">
      <alignment horizontal="center" vertical="center"/>
    </xf>
    <xf numFmtId="0" fontId="7" fillId="0" borderId="1" xfId="0" applyFont="1" applyBorder="1" applyAlignment="1">
      <alignment horizontal="center" vertical="center"/>
    </xf>
    <xf numFmtId="0" fontId="7" fillId="0" borderId="19" xfId="0" applyFont="1" applyBorder="1" applyAlignment="1">
      <alignment horizontal="center" vertical="center"/>
    </xf>
    <xf numFmtId="0" fontId="7" fillId="5" borderId="1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5" xfId="0" applyFont="1" applyFill="1" applyBorder="1" applyAlignment="1">
      <alignment horizontal="center" vertical="center" wrapText="1"/>
    </xf>
    <xf numFmtId="165" fontId="4" fillId="4" borderId="38" xfId="0" applyNumberFormat="1" applyFont="1" applyFill="1" applyBorder="1" applyAlignment="1">
      <alignment horizontal="center" vertical="center" wrapText="1"/>
    </xf>
    <xf numFmtId="44" fontId="11" fillId="5" borderId="1" xfId="0" applyNumberFormat="1" applyFont="1" applyFill="1" applyBorder="1" applyAlignment="1">
      <alignment horizontal="left"/>
    </xf>
    <xf numFmtId="44" fontId="11" fillId="5" borderId="3" xfId="0" applyNumberFormat="1" applyFont="1" applyFill="1" applyBorder="1" applyAlignment="1">
      <alignment horizontal="left"/>
    </xf>
    <xf numFmtId="44" fontId="11" fillId="0" borderId="1" xfId="0" applyNumberFormat="1" applyFont="1" applyBorder="1" applyAlignment="1">
      <alignment horizontal="left"/>
    </xf>
    <xf numFmtId="44" fontId="11" fillId="0" borderId="3" xfId="0" applyNumberFormat="1" applyFont="1" applyBorder="1" applyAlignment="1">
      <alignment horizontal="left"/>
    </xf>
    <xf numFmtId="44" fontId="7" fillId="2" borderId="2" xfId="1" applyFont="1" applyFill="1" applyBorder="1" applyAlignment="1">
      <alignment horizontal="left"/>
    </xf>
    <xf numFmtId="44" fontId="7" fillId="5" borderId="21" xfId="1" applyFont="1" applyFill="1" applyBorder="1" applyAlignment="1">
      <alignment horizontal="left"/>
    </xf>
    <xf numFmtId="44" fontId="7" fillId="5" borderId="2" xfId="1" applyFont="1" applyFill="1" applyBorder="1" applyAlignment="1">
      <alignment horizontal="left" wrapText="1"/>
    </xf>
    <xf numFmtId="44" fontId="7" fillId="5" borderId="11" xfId="1" applyFont="1" applyFill="1" applyBorder="1" applyAlignment="1">
      <alignment horizontal="left" wrapText="1"/>
    </xf>
    <xf numFmtId="0" fontId="4" fillId="5" borderId="11" xfId="0" applyFont="1" applyFill="1" applyBorder="1" applyAlignment="1">
      <alignment horizontal="right"/>
    </xf>
    <xf numFmtId="8" fontId="7" fillId="0" borderId="11" xfId="1" applyNumberFormat="1" applyFont="1" applyFill="1" applyBorder="1" applyAlignment="1">
      <alignment horizontal="left"/>
    </xf>
    <xf numFmtId="44" fontId="15" fillId="8" borderId="11" xfId="1" applyFont="1" applyFill="1" applyBorder="1"/>
    <xf numFmtId="44" fontId="4" fillId="8" borderId="11" xfId="1" applyFont="1" applyFill="1" applyBorder="1" applyAlignment="1">
      <alignment horizontal="center"/>
    </xf>
    <xf numFmtId="44" fontId="11" fillId="5" borderId="1" xfId="0" applyNumberFormat="1" applyFont="1" applyFill="1" applyBorder="1"/>
    <xf numFmtId="44" fontId="10" fillId="5" borderId="0" xfId="0" applyNumberFormat="1" applyFont="1" applyFill="1" applyAlignment="1">
      <alignment horizontal="right" vertical="center"/>
    </xf>
    <xf numFmtId="8" fontId="7" fillId="8" borderId="11" xfId="1" applyNumberFormat="1" applyFont="1" applyFill="1" applyBorder="1"/>
    <xf numFmtId="8" fontId="7" fillId="8" borderId="11" xfId="1" applyNumberFormat="1" applyFont="1" applyFill="1" applyBorder="1" applyAlignment="1">
      <alignment horizontal="right"/>
    </xf>
    <xf numFmtId="8" fontId="7" fillId="0" borderId="11" xfId="1" applyNumberFormat="1" applyFont="1" applyFill="1" applyBorder="1" applyAlignment="1">
      <alignment horizontal="right" wrapText="1"/>
    </xf>
    <xf numFmtId="44" fontId="7" fillId="8" borderId="11" xfId="1" applyFont="1" applyFill="1" applyBorder="1" applyAlignment="1">
      <alignment horizontal="right"/>
    </xf>
    <xf numFmtId="44" fontId="8" fillId="5" borderId="0" xfId="0" applyNumberFormat="1" applyFont="1" applyFill="1" applyAlignment="1">
      <alignment horizontal="right"/>
    </xf>
    <xf numFmtId="44" fontId="10" fillId="0" borderId="1" xfId="0" applyNumberFormat="1" applyFont="1" applyBorder="1"/>
    <xf numFmtId="0" fontId="7" fillId="5"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left" vertical="top" wrapText="1"/>
    </xf>
    <xf numFmtId="0" fontId="7" fillId="0" borderId="35" xfId="0" applyFont="1" applyBorder="1" applyAlignment="1">
      <alignment horizontal="center" vertical="center"/>
    </xf>
    <xf numFmtId="0" fontId="7" fillId="5" borderId="11" xfId="0" applyFont="1" applyFill="1" applyBorder="1" applyAlignment="1">
      <alignment horizontal="left" vertical="top" wrapText="1"/>
    </xf>
    <xf numFmtId="0" fontId="7" fillId="0" borderId="11" xfId="0" applyFont="1" applyBorder="1" applyAlignment="1">
      <alignment horizontal="center" vertical="center"/>
    </xf>
    <xf numFmtId="0" fontId="7" fillId="5" borderId="35" xfId="0" applyFont="1" applyFill="1" applyBorder="1" applyAlignment="1">
      <alignment horizontal="center" vertical="center"/>
    </xf>
    <xf numFmtId="0" fontId="7" fillId="5" borderId="11" xfId="0" applyFont="1" applyFill="1" applyBorder="1" applyAlignment="1">
      <alignment horizontal="center" vertical="center"/>
    </xf>
    <xf numFmtId="44" fontId="7" fillId="0" borderId="21" xfId="0" applyNumberFormat="1" applyFont="1" applyBorder="1" applyAlignment="1">
      <alignment vertical="center"/>
    </xf>
    <xf numFmtId="44" fontId="7" fillId="0" borderId="15" xfId="0" applyNumberFormat="1" applyFont="1" applyBorder="1" applyAlignment="1">
      <alignment vertical="center"/>
    </xf>
    <xf numFmtId="44" fontId="7" fillId="0" borderId="2" xfId="0" applyNumberFormat="1" applyFont="1" applyBorder="1" applyAlignment="1">
      <alignment vertical="center"/>
    </xf>
    <xf numFmtId="44" fontId="7" fillId="5" borderId="21" xfId="0" applyNumberFormat="1" applyFont="1" applyFill="1" applyBorder="1" applyAlignment="1">
      <alignment vertical="center"/>
    </xf>
    <xf numFmtId="44" fontId="7" fillId="5" borderId="15" xfId="0" applyNumberFormat="1" applyFont="1" applyFill="1" applyBorder="1" applyAlignment="1">
      <alignment vertical="center"/>
    </xf>
    <xf numFmtId="44" fontId="7" fillId="5" borderId="2" xfId="0" applyNumberFormat="1" applyFont="1" applyFill="1" applyBorder="1" applyAlignment="1">
      <alignment vertical="center"/>
    </xf>
    <xf numFmtId="44" fontId="7" fillId="5" borderId="11" xfId="0" applyNumberFormat="1" applyFont="1" applyFill="1" applyBorder="1" applyAlignment="1">
      <alignment vertical="center"/>
    </xf>
    <xf numFmtId="0" fontId="18" fillId="6" borderId="33" xfId="0" applyFont="1" applyFill="1" applyBorder="1" applyAlignment="1">
      <alignment horizontal="center" vertical="center" wrapText="1"/>
    </xf>
    <xf numFmtId="0" fontId="3" fillId="6" borderId="31" xfId="0" applyFont="1" applyFill="1" applyBorder="1" applyAlignment="1">
      <alignment horizontal="center" vertical="top" wrapText="1"/>
    </xf>
    <xf numFmtId="0" fontId="3" fillId="6" borderId="31" xfId="0" applyFont="1" applyFill="1" applyBorder="1" applyAlignment="1">
      <alignment horizontal="center" vertical="center" wrapText="1"/>
    </xf>
    <xf numFmtId="44" fontId="7" fillId="0" borderId="11" xfId="0" applyNumberFormat="1" applyFont="1" applyBorder="1" applyAlignment="1">
      <alignment vertical="center"/>
    </xf>
    <xf numFmtId="0" fontId="7" fillId="5" borderId="21"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21" xfId="0" applyFont="1" applyFill="1" applyBorder="1" applyAlignment="1">
      <alignment horizontal="left" vertical="top" wrapText="1"/>
    </xf>
    <xf numFmtId="0" fontId="7" fillId="5" borderId="15" xfId="0" applyFont="1" applyFill="1" applyBorder="1" applyAlignment="1">
      <alignment horizontal="left" vertical="top" wrapText="1"/>
    </xf>
    <xf numFmtId="0" fontId="7" fillId="5" borderId="2" xfId="0" applyFont="1" applyFill="1" applyBorder="1" applyAlignment="1">
      <alignment horizontal="left" vertical="top" wrapText="1"/>
    </xf>
    <xf numFmtId="0" fontId="7" fillId="5" borderId="21"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2" xfId="0" applyFont="1" applyFill="1" applyBorder="1" applyAlignment="1">
      <alignment horizontal="center" vertical="center"/>
    </xf>
    <xf numFmtId="44" fontId="7" fillId="5" borderId="21" xfId="0" applyNumberFormat="1" applyFont="1" applyFill="1" applyBorder="1"/>
    <xf numFmtId="44" fontId="7" fillId="5" borderId="2" xfId="0" applyNumberFormat="1" applyFont="1" applyFill="1" applyBorder="1"/>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5" borderId="23" xfId="0" applyFont="1" applyFill="1" applyBorder="1" applyAlignment="1">
      <alignment horizontal="center" vertical="center"/>
    </xf>
    <xf numFmtId="44" fontId="7" fillId="2" borderId="21" xfId="0" applyNumberFormat="1" applyFont="1" applyFill="1" applyBorder="1" applyAlignment="1">
      <alignment horizontal="left" vertical="center"/>
    </xf>
    <xf numFmtId="44" fontId="7" fillId="2" borderId="2" xfId="0" applyNumberFormat="1" applyFont="1" applyFill="1" applyBorder="1" applyAlignment="1">
      <alignment horizontal="left" vertical="center"/>
    </xf>
    <xf numFmtId="44" fontId="7" fillId="5" borderId="21" xfId="0" applyNumberFormat="1" applyFont="1" applyFill="1" applyBorder="1" applyAlignment="1">
      <alignment horizontal="left" vertical="center"/>
    </xf>
    <xf numFmtId="44" fontId="7" fillId="5" borderId="15" xfId="0" applyNumberFormat="1" applyFont="1" applyFill="1" applyBorder="1" applyAlignment="1">
      <alignment horizontal="left" vertical="center"/>
    </xf>
    <xf numFmtId="44" fontId="7" fillId="5" borderId="2" xfId="0" applyNumberFormat="1" applyFont="1" applyFill="1" applyBorder="1" applyAlignment="1">
      <alignment horizontal="left" vertical="center"/>
    </xf>
    <xf numFmtId="44" fontId="7" fillId="5" borderId="36" xfId="0" applyNumberFormat="1" applyFont="1" applyFill="1" applyBorder="1" applyAlignment="1">
      <alignment horizontal="left" vertical="center"/>
    </xf>
    <xf numFmtId="44" fontId="7" fillId="5" borderId="37" xfId="0" applyNumberFormat="1" applyFont="1" applyFill="1" applyBorder="1" applyAlignment="1">
      <alignment horizontal="left" vertical="center"/>
    </xf>
    <xf numFmtId="0" fontId="7" fillId="2" borderId="11" xfId="0" applyFont="1" applyFill="1" applyBorder="1" applyAlignment="1">
      <alignment vertical="top" wrapText="1"/>
    </xf>
    <xf numFmtId="0" fontId="7" fillId="5" borderId="11" xfId="0" applyFont="1" applyFill="1" applyBorder="1" applyAlignment="1">
      <alignment horizontal="center" wrapText="1"/>
    </xf>
    <xf numFmtId="44" fontId="7" fillId="2" borderId="15" xfId="0" applyNumberFormat="1" applyFont="1" applyFill="1" applyBorder="1" applyAlignment="1">
      <alignment horizontal="left" vertical="center"/>
    </xf>
    <xf numFmtId="0" fontId="7" fillId="0" borderId="2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5" fillId="6" borderId="31" xfId="0" applyFont="1" applyFill="1" applyBorder="1" applyAlignment="1">
      <alignment horizontal="center" vertical="top" wrapText="1"/>
    </xf>
    <xf numFmtId="0" fontId="5" fillId="6" borderId="31" xfId="0" applyFont="1" applyFill="1" applyBorder="1" applyAlignment="1">
      <alignment horizontal="center" vertical="center" wrapText="1"/>
    </xf>
    <xf numFmtId="44" fontId="7" fillId="0" borderId="11" xfId="0" applyNumberFormat="1" applyFont="1" applyBorder="1" applyAlignment="1">
      <alignment horizontal="left" vertical="center"/>
    </xf>
    <xf numFmtId="44" fontId="7" fillId="0" borderId="21" xfId="0" applyNumberFormat="1" applyFont="1" applyBorder="1" applyAlignment="1">
      <alignment horizontal="left" vertical="center"/>
    </xf>
    <xf numFmtId="44" fontId="7" fillId="0" borderId="15" xfId="0" applyNumberFormat="1" applyFont="1" applyBorder="1" applyAlignment="1">
      <alignment horizontal="left" vertical="center"/>
    </xf>
    <xf numFmtId="44" fontId="7" fillId="0" borderId="2" xfId="0" applyNumberFormat="1" applyFont="1" applyBorder="1" applyAlignment="1">
      <alignment horizontal="left" vertical="center"/>
    </xf>
    <xf numFmtId="0" fontId="10" fillId="5" borderId="11" xfId="0" applyFont="1" applyFill="1" applyBorder="1" applyAlignment="1">
      <alignment horizontal="center" vertical="center" wrapText="1"/>
    </xf>
    <xf numFmtId="0" fontId="7" fillId="2" borderId="29"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1" xfId="0" applyFont="1" applyFill="1" applyBorder="1" applyAlignment="1">
      <alignment horizontal="left" vertical="top" wrapText="1"/>
    </xf>
    <xf numFmtId="0" fontId="7" fillId="5" borderId="11" xfId="0" applyFont="1" applyFill="1" applyBorder="1" applyAlignment="1">
      <alignment vertical="top" wrapText="1"/>
    </xf>
    <xf numFmtId="0" fontId="7" fillId="5" borderId="2" xfId="0" applyFont="1" applyFill="1" applyBorder="1" applyAlignment="1">
      <alignment vertical="top" wrapText="1"/>
    </xf>
    <xf numFmtId="0" fontId="7" fillId="5" borderId="21" xfId="0" applyFont="1" applyFill="1" applyBorder="1" applyAlignment="1">
      <alignment vertical="top" wrapText="1"/>
    </xf>
    <xf numFmtId="44" fontId="7" fillId="5" borderId="11" xfId="0" applyNumberFormat="1" applyFont="1" applyFill="1" applyBorder="1" applyAlignment="1">
      <alignment horizontal="left" vertical="center"/>
    </xf>
    <xf numFmtId="44" fontId="10" fillId="5" borderId="21" xfId="0" applyNumberFormat="1" applyFont="1" applyFill="1" applyBorder="1" applyAlignment="1">
      <alignment horizontal="left" vertical="center"/>
    </xf>
    <xf numFmtId="44" fontId="10" fillId="5" borderId="2" xfId="0" applyNumberFormat="1" applyFont="1" applyFill="1" applyBorder="1" applyAlignment="1">
      <alignment horizontal="left" vertical="center"/>
    </xf>
    <xf numFmtId="0" fontId="7" fillId="0" borderId="21"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0" fillId="0" borderId="0" xfId="0" applyAlignment="1">
      <alignment horizontal="left" wrapText="1"/>
    </xf>
    <xf numFmtId="44" fontId="7" fillId="2" borderId="21" xfId="0" applyNumberFormat="1" applyFont="1" applyFill="1" applyBorder="1" applyAlignment="1">
      <alignment vertical="center"/>
    </xf>
    <xf numFmtId="44" fontId="7" fillId="2" borderId="15" xfId="0" applyNumberFormat="1" applyFont="1" applyFill="1" applyBorder="1" applyAlignment="1">
      <alignment vertical="center"/>
    </xf>
    <xf numFmtId="44" fontId="7" fillId="2" borderId="2" xfId="0" applyNumberFormat="1" applyFont="1" applyFill="1" applyBorder="1" applyAlignment="1">
      <alignment vertical="center"/>
    </xf>
    <xf numFmtId="0" fontId="7" fillId="2" borderId="11" xfId="0" applyFont="1" applyFill="1" applyBorder="1" applyAlignment="1">
      <alignment horizontal="center" wrapText="1"/>
    </xf>
    <xf numFmtId="44" fontId="7" fillId="5" borderId="38" xfId="0" applyNumberFormat="1" applyFont="1" applyFill="1" applyBorder="1" applyAlignment="1">
      <alignment horizontal="left" vertical="center"/>
    </xf>
    <xf numFmtId="44" fontId="7" fillId="2" borderId="35" xfId="0" applyNumberFormat="1" applyFont="1" applyFill="1" applyBorder="1" applyAlignment="1">
      <alignment horizontal="left" vertical="center"/>
    </xf>
    <xf numFmtId="44" fontId="7" fillId="5" borderId="35" xfId="0" applyNumberFormat="1" applyFont="1" applyFill="1" applyBorder="1" applyAlignment="1">
      <alignment horizontal="left" vertical="center"/>
    </xf>
    <xf numFmtId="44" fontId="7" fillId="2" borderId="36" xfId="0" applyNumberFormat="1" applyFont="1" applyFill="1" applyBorder="1" applyAlignment="1">
      <alignment horizontal="left" vertical="center"/>
    </xf>
    <xf numFmtId="44" fontId="7" fillId="2" borderId="38" xfId="0" applyNumberFormat="1" applyFont="1" applyFill="1" applyBorder="1" applyAlignment="1">
      <alignment horizontal="left" vertical="center"/>
    </xf>
    <xf numFmtId="44" fontId="7" fillId="0" borderId="36" xfId="0" applyNumberFormat="1" applyFont="1" applyBorder="1" applyAlignment="1">
      <alignment horizontal="left" vertical="center"/>
    </xf>
    <xf numFmtId="44" fontId="7" fillId="0" borderId="38" xfId="0" applyNumberFormat="1" applyFont="1" applyBorder="1" applyAlignment="1">
      <alignment horizontal="left" vertical="center"/>
    </xf>
    <xf numFmtId="0" fontId="7" fillId="2" borderId="21" xfId="0" applyFont="1" applyFill="1" applyBorder="1" applyAlignment="1">
      <alignment horizontal="right" vertical="top"/>
    </xf>
    <xf numFmtId="0" fontId="7" fillId="2" borderId="2" xfId="0" applyFont="1" applyFill="1" applyBorder="1" applyAlignment="1">
      <alignment horizontal="right" vertical="top"/>
    </xf>
    <xf numFmtId="44" fontId="7" fillId="2" borderId="21" xfId="0" applyNumberFormat="1" applyFont="1" applyFill="1" applyBorder="1" applyAlignment="1">
      <alignment horizontal="center" vertical="top"/>
    </xf>
    <xf numFmtId="44" fontId="7" fillId="2" borderId="2" xfId="0" applyNumberFormat="1" applyFont="1" applyFill="1" applyBorder="1" applyAlignment="1">
      <alignment horizontal="center" vertical="top"/>
    </xf>
    <xf numFmtId="0" fontId="7" fillId="2" borderId="21" xfId="0" applyFont="1" applyFill="1" applyBorder="1" applyAlignment="1">
      <alignment horizontal="center" vertical="center" wrapText="1"/>
    </xf>
    <xf numFmtId="0" fontId="7" fillId="2" borderId="2" xfId="0" applyFont="1" applyFill="1" applyBorder="1" applyAlignment="1">
      <alignment horizontal="center" vertical="center"/>
    </xf>
    <xf numFmtId="44" fontId="7" fillId="2" borderId="37" xfId="0" applyNumberFormat="1" applyFont="1" applyFill="1" applyBorder="1" applyAlignment="1">
      <alignment horizontal="left" vertical="center"/>
    </xf>
    <xf numFmtId="0" fontId="11" fillId="2" borderId="11" xfId="0" applyFont="1" applyFill="1" applyBorder="1" applyAlignment="1">
      <alignment horizontal="left" vertical="top" wrapText="1"/>
    </xf>
    <xf numFmtId="44" fontId="7" fillId="0" borderId="35" xfId="0" applyNumberFormat="1" applyFont="1" applyBorder="1" applyAlignment="1">
      <alignment horizontal="left" vertical="center"/>
    </xf>
    <xf numFmtId="44" fontId="7" fillId="5" borderId="21" xfId="0" applyNumberFormat="1" applyFont="1" applyFill="1" applyBorder="1" applyAlignment="1">
      <alignment horizontal="center" vertical="center"/>
    </xf>
    <xf numFmtId="44" fontId="7" fillId="5" borderId="15" xfId="0" applyNumberFormat="1" applyFont="1" applyFill="1" applyBorder="1" applyAlignment="1">
      <alignment horizontal="center" vertical="center"/>
    </xf>
    <xf numFmtId="44" fontId="7" fillId="5" borderId="2" xfId="0" applyNumberFormat="1" applyFont="1" applyFill="1" applyBorder="1" applyAlignment="1">
      <alignment horizontal="center" vertical="center"/>
    </xf>
    <xf numFmtId="44" fontId="7" fillId="0" borderId="37" xfId="0" applyNumberFormat="1" applyFont="1" applyBorder="1" applyAlignment="1">
      <alignment horizontal="left" vertical="center"/>
    </xf>
    <xf numFmtId="0" fontId="18" fillId="6" borderId="21" xfId="0" applyFont="1" applyFill="1" applyBorder="1" applyAlignment="1">
      <alignment horizontal="center" vertical="center" wrapText="1"/>
    </xf>
    <xf numFmtId="0" fontId="5" fillId="6" borderId="21" xfId="0" applyFont="1" applyFill="1" applyBorder="1" applyAlignment="1">
      <alignment horizontal="center" vertical="top" wrapText="1"/>
    </xf>
    <xf numFmtId="0" fontId="5" fillId="6" borderId="21" xfId="0" applyFont="1" applyFill="1" applyBorder="1" applyAlignment="1">
      <alignment horizontal="center" vertical="center" wrapText="1"/>
    </xf>
    <xf numFmtId="8" fontId="7" fillId="0" borderId="36" xfId="0" applyNumberFormat="1" applyFont="1" applyBorder="1" applyAlignment="1">
      <alignment horizontal="right" vertical="center"/>
    </xf>
    <xf numFmtId="44" fontId="7" fillId="0" borderId="37" xfId="0" applyNumberFormat="1" applyFont="1" applyBorder="1" applyAlignment="1">
      <alignment horizontal="right" vertical="center"/>
    </xf>
    <xf numFmtId="44" fontId="7" fillId="0" borderId="38" xfId="0" applyNumberFormat="1" applyFont="1" applyBorder="1" applyAlignment="1">
      <alignment horizontal="right" vertical="center"/>
    </xf>
    <xf numFmtId="0" fontId="10" fillId="0" borderId="11" xfId="0" applyFont="1" applyBorder="1" applyAlignment="1">
      <alignment horizontal="left" vertical="top" wrapText="1"/>
    </xf>
    <xf numFmtId="0" fontId="20" fillId="6"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21" xfId="0" applyFont="1" applyBorder="1" applyAlignment="1">
      <alignment horizontal="left" vertical="top" wrapText="1"/>
    </xf>
    <xf numFmtId="0" fontId="7" fillId="0" borderId="2" xfId="0" applyFont="1" applyBorder="1" applyAlignment="1">
      <alignment horizontal="left" vertical="top" wrapText="1"/>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11" fillId="0" borderId="11" xfId="0" applyFont="1" applyBorder="1" applyAlignment="1">
      <alignment horizontal="left" vertical="top" wrapText="1"/>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15" xfId="0" applyFont="1" applyBorder="1" applyAlignment="1">
      <alignment horizontal="left" vertical="top" wrapText="1"/>
    </xf>
    <xf numFmtId="0" fontId="18" fillId="6" borderId="30" xfId="0" applyFont="1" applyFill="1" applyBorder="1" applyAlignment="1">
      <alignment horizontal="center" vertical="center" wrapText="1"/>
    </xf>
    <xf numFmtId="0" fontId="7" fillId="0" borderId="34" xfId="0" applyFont="1" applyBorder="1" applyAlignment="1">
      <alignment horizontal="center" vertical="center"/>
    </xf>
    <xf numFmtId="44" fontId="7" fillId="0" borderId="40" xfId="0" applyNumberFormat="1" applyFont="1" applyBorder="1" applyAlignment="1">
      <alignment horizontal="center" vertical="center"/>
    </xf>
    <xf numFmtId="44" fontId="7" fillId="0" borderId="41" xfId="0" applyNumberFormat="1" applyFont="1" applyBorder="1" applyAlignment="1">
      <alignment horizontal="center" vertical="center"/>
    </xf>
    <xf numFmtId="44" fontId="7" fillId="0" borderId="43" xfId="0" applyNumberFormat="1" applyFont="1" applyBorder="1" applyAlignment="1">
      <alignment horizontal="center" vertical="center"/>
    </xf>
    <xf numFmtId="0" fontId="7" fillId="5" borderId="5" xfId="0" applyFont="1" applyFill="1" applyBorder="1" applyAlignment="1">
      <alignment horizontal="center" vertical="center"/>
    </xf>
    <xf numFmtId="0" fontId="7" fillId="5" borderId="4"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5" borderId="1" xfId="0" applyFont="1" applyFill="1" applyBorder="1" applyAlignment="1">
      <alignment horizontal="center" vertical="center"/>
    </xf>
    <xf numFmtId="44" fontId="7" fillId="5" borderId="12" xfId="0" applyNumberFormat="1" applyFont="1" applyFill="1" applyBorder="1" applyAlignment="1">
      <alignment horizontal="center" vertical="center"/>
    </xf>
    <xf numFmtId="0" fontId="7" fillId="5" borderId="12" xfId="0" applyFont="1" applyFill="1" applyBorder="1" applyAlignment="1">
      <alignment horizontal="center" vertical="center"/>
    </xf>
    <xf numFmtId="0" fontId="7" fillId="0" borderId="1" xfId="0" applyFont="1" applyBorder="1" applyAlignment="1">
      <alignment horizontal="center" vertical="center" wrapText="1"/>
    </xf>
    <xf numFmtId="44" fontId="7" fillId="0" borderId="12" xfId="0" applyNumberFormat="1" applyFont="1" applyBorder="1" applyAlignment="1">
      <alignment horizontal="center" vertical="center"/>
    </xf>
    <xf numFmtId="0" fontId="7" fillId="0" borderId="12"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44" fontId="7" fillId="0" borderId="9" xfId="0" applyNumberFormat="1" applyFont="1" applyBorder="1" applyAlignment="1">
      <alignment horizontal="center" vertical="center"/>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7" fillId="5"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44" fontId="7" fillId="5" borderId="7" xfId="0" applyNumberFormat="1" applyFont="1" applyFill="1" applyBorder="1" applyAlignment="1">
      <alignment horizontal="center" vertical="center"/>
    </xf>
    <xf numFmtId="44" fontId="7" fillId="5" borderId="27" xfId="0" applyNumberFormat="1" applyFont="1" applyFill="1" applyBorder="1" applyAlignment="1">
      <alignment horizontal="center" vertical="center"/>
    </xf>
    <xf numFmtId="44" fontId="7" fillId="5" borderId="9" xfId="0" applyNumberFormat="1" applyFont="1" applyFill="1" applyBorder="1" applyAlignment="1">
      <alignment horizontal="center" vertical="center"/>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44" fontId="7" fillId="0" borderId="7" xfId="0" applyNumberFormat="1" applyFont="1" applyBorder="1" applyAlignment="1">
      <alignment horizontal="center" vertical="center"/>
    </xf>
    <xf numFmtId="44" fontId="7" fillId="0" borderId="27" xfId="0" applyNumberFormat="1" applyFont="1" applyBorder="1" applyAlignment="1">
      <alignment horizontal="center" vertical="center"/>
    </xf>
    <xf numFmtId="44" fontId="7" fillId="0" borderId="22" xfId="0" applyNumberFormat="1" applyFont="1" applyBorder="1" applyAlignment="1">
      <alignment horizontal="center" vertical="center"/>
    </xf>
    <xf numFmtId="0" fontId="7" fillId="5" borderId="6" xfId="0" applyFont="1" applyFill="1" applyBorder="1" applyAlignment="1">
      <alignment horizontal="center" vertical="center" wrapText="1"/>
    </xf>
    <xf numFmtId="0" fontId="7" fillId="5" borderId="10" xfId="0" applyFont="1" applyFill="1" applyBorder="1" applyAlignment="1">
      <alignment horizontal="center" vertical="center" wrapText="1"/>
    </xf>
    <xf numFmtId="44" fontId="7" fillId="5" borderId="20" xfId="1" applyFont="1" applyFill="1" applyBorder="1" applyAlignment="1">
      <alignment horizontal="center" vertical="center"/>
    </xf>
    <xf numFmtId="44" fontId="7" fillId="5" borderId="22" xfId="1" applyFont="1" applyFill="1" applyBorder="1" applyAlignment="1">
      <alignment horizontal="center" vertical="center"/>
    </xf>
    <xf numFmtId="0" fontId="8" fillId="0" borderId="19" xfId="0" applyFont="1" applyBorder="1" applyAlignment="1">
      <alignment horizontal="center" vertical="center"/>
    </xf>
    <xf numFmtId="0" fontId="7" fillId="5" borderId="13" xfId="0" applyFont="1" applyFill="1" applyBorder="1" applyAlignment="1">
      <alignment horizontal="center" vertical="center" wrapText="1"/>
    </xf>
    <xf numFmtId="0" fontId="7" fillId="5" borderId="17" xfId="0" applyFont="1" applyFill="1" applyBorder="1" applyAlignment="1">
      <alignment horizontal="center" vertical="center" wrapText="1"/>
    </xf>
    <xf numFmtId="44" fontId="7" fillId="0" borderId="20" xfId="1" applyFont="1" applyFill="1" applyBorder="1" applyAlignment="1">
      <alignment horizontal="center" vertical="center"/>
    </xf>
    <xf numFmtId="44" fontId="7" fillId="0" borderId="22" xfId="1" applyFont="1" applyFill="1" applyBorder="1" applyAlignment="1">
      <alignment horizontal="center" vertical="center"/>
    </xf>
    <xf numFmtId="0" fontId="7" fillId="5" borderId="19" xfId="0" applyFont="1" applyFill="1" applyBorder="1" applyAlignment="1">
      <alignment horizontal="center" vertical="center"/>
    </xf>
    <xf numFmtId="0" fontId="7" fillId="5" borderId="24"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5" borderId="1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5" borderId="3" xfId="0" applyFont="1" applyFill="1" applyBorder="1" applyAlignment="1">
      <alignment horizontal="center" vertical="center"/>
    </xf>
  </cellXfs>
  <cellStyles count="4">
    <cellStyle name="Currency" xfId="1" builtinId="4"/>
    <cellStyle name="Currency 2" xfId="3" xr:uid="{9ED82F3B-8262-4A0D-80EA-4FAE62A0536D}"/>
    <cellStyle name="Normal" xfId="0" builtinId="0"/>
    <cellStyle name="Normal 3" xfId="2" xr:uid="{AB2F4FFF-5C17-495F-BC3B-173020AADBBB}"/>
  </cellStyles>
  <dxfs count="0"/>
  <tableStyles count="1" defaultTableStyle="TableStyleMedium2" defaultPivotStyle="PivotStyleLight16">
    <tableStyle name="Table Style 1" pivot="0" count="0" xr9:uid="{4BD3DFF5-E0F5-470A-8032-C337446C0F08}"/>
  </tableStyles>
  <colors>
    <mruColors>
      <color rgb="FFE2EFDA"/>
      <color rgb="FFBDD7EE"/>
      <color rgb="FFB3C6E6"/>
      <color rgb="FFFFF1CC"/>
      <color rgb="FFFCFA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1512730</xdr:colOff>
      <xdr:row>0</xdr:row>
      <xdr:rowOff>1504043</xdr:rowOff>
    </xdr:to>
    <xdr:pic>
      <xdr:nvPicPr>
        <xdr:cNvPr id="2" name="Picture 1" descr="Home">
          <a:extLst>
            <a:ext uri="{FF2B5EF4-FFF2-40B4-BE49-F238E27FC236}">
              <a16:creationId xmlns:a16="http://schemas.microsoft.com/office/drawing/2014/main" id="{3EAF1ADC-F1FD-41C0-9FB4-6821956FF9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12730" cy="1504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1515905</xdr:colOff>
      <xdr:row>1</xdr:row>
      <xdr:rowOff>2268</xdr:rowOff>
    </xdr:to>
    <xdr:pic>
      <xdr:nvPicPr>
        <xdr:cNvPr id="3" name="Picture 2" descr="Home">
          <a:extLst>
            <a:ext uri="{FF2B5EF4-FFF2-40B4-BE49-F238E27FC236}">
              <a16:creationId xmlns:a16="http://schemas.microsoft.com/office/drawing/2014/main" id="{7F6A48A2-E4DC-4D3B-BD2A-0C12B13A1A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15905" cy="1510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1522255</xdr:colOff>
      <xdr:row>0</xdr:row>
      <xdr:rowOff>1519918</xdr:rowOff>
    </xdr:to>
    <xdr:pic>
      <xdr:nvPicPr>
        <xdr:cNvPr id="2" name="Picture 1" descr="Home">
          <a:extLst>
            <a:ext uri="{FF2B5EF4-FFF2-40B4-BE49-F238E27FC236}">
              <a16:creationId xmlns:a16="http://schemas.microsoft.com/office/drawing/2014/main" id="{F23E9225-125C-4CA6-A919-6208EB09F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12730" cy="1513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1512730</xdr:colOff>
      <xdr:row>0</xdr:row>
      <xdr:rowOff>1513568</xdr:rowOff>
    </xdr:to>
    <xdr:pic>
      <xdr:nvPicPr>
        <xdr:cNvPr id="4" name="Picture 3" descr="Home">
          <a:extLst>
            <a:ext uri="{FF2B5EF4-FFF2-40B4-BE49-F238E27FC236}">
              <a16:creationId xmlns:a16="http://schemas.microsoft.com/office/drawing/2014/main" id="{FE55F4F0-121E-471F-B078-82AD0782E0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15905" cy="1510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1515905</xdr:colOff>
      <xdr:row>1</xdr:row>
      <xdr:rowOff>0</xdr:rowOff>
    </xdr:to>
    <xdr:pic>
      <xdr:nvPicPr>
        <xdr:cNvPr id="6" name="Picture 5" descr="Home">
          <a:extLst>
            <a:ext uri="{FF2B5EF4-FFF2-40B4-BE49-F238E27FC236}">
              <a16:creationId xmlns:a16="http://schemas.microsoft.com/office/drawing/2014/main" id="{B016C4FC-3E9C-45D3-0058-C85438F948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15905" cy="1510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1248581C-A46D-45E1-9868-5E00BF930347}"/>
</namedSheetViews>
</file>

<file path=xl/persons/person.xml><?xml version="1.0" encoding="utf-8"?>
<personList xmlns="http://schemas.microsoft.com/office/spreadsheetml/2018/threadedcomments" xmlns:x="http://schemas.openxmlformats.org/spreadsheetml/2006/main">
  <person displayName="Brooks, Crystal@HCD" id="{2ED79BED-B15F-4388-B8D8-1123AA01C0F1}" userId="Crystal.Brooks@hcd.ca.gov" providerId="PeoplePicker"/>
  <person displayName="Zaragoza-Smith, Nichole@HCD" id="{377C1A53-548B-4CC0-BB9A-C8A24DB149FF}" userId="Nichole.Zaragoza-Smith@hcd.ca.gov" providerId="PeoplePicker"/>
  <person displayName="Austin, Rachael@HCD" id="{EDAED2B3-3229-420B-9242-B4534FAF6B34}" userId="S::rachael.austin@hcd.ca.gov::5043002e-9503-44e5-92b0-d091a888ad98" providerId="AD"/>
  <person displayName="Zaragoza-Smith, Nichole@HCD" id="{5AD7A4EE-7BBF-49B5-8F79-4EFB5C09738C}" userId="S::nichole.zaragoza-smith@hcd.ca.gov::f4d5a3db-0342-4085-853e-8728a260343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5-09-04T21:56:51.61" personId="{5AD7A4EE-7BBF-49B5-8F79-4EFB5C09738C}" id="{A4FBDAD9-2001-41F8-AEB6-16C7A2AAA100}">
    <text>@nichole add a note about why there are 2 awards/contracts</text>
  </threadedComment>
</ThreadedComments>
</file>

<file path=xl/threadedComments/threadedComment2.xml><?xml version="1.0" encoding="utf-8"?>
<ThreadedComments xmlns="http://schemas.microsoft.com/office/spreadsheetml/2018/threadedcomments" xmlns:x="http://schemas.openxmlformats.org/spreadsheetml/2006/main">
  <threadedComment ref="B58" dT="2025-11-19T20:55:31.86" personId="{EDAED2B3-3229-420B-9242-B4534FAF6B34}" id="{C068E044-370F-43B4-A501-FE2418FEF550}">
    <text>@Zaragoza-Smith, Nichole@HCD Flagging that in grants monitoring we show this contract as administered by the CoC.</text>
    <mentions>
      <mention mentionpersonId="{377C1A53-548B-4CC0-BB9A-C8A24DB149FF}" mentionId="{77EC55E3-FC3C-4B3F-8741-117B56308EE3}" startIndex="0" length="28"/>
    </mentions>
  </threadedComment>
  <threadedComment ref="B58" dT="2025-11-19T20:57:53.08" personId="{EDAED2B3-3229-420B-9242-B4534FAF6B34}" id="{FCC583F3-E252-4D7D-B42F-43B0FE5EE7EE}" parentId="{C068E044-370F-43B4-A501-FE2418FEF550}">
    <text>All files for HHAP-4 are stored under the County entity, but all reporting has been tracked under the CoC. Need to review more thoroughly on both ends to determine what needs to be corrected.</text>
  </threadedComment>
  <threadedComment ref="B58" dT="2025-11-19T20:58:51.36" personId="{EDAED2B3-3229-420B-9242-B4534FAF6B34}" id="{C21CA074-EC37-4688-B989-949DC1CF358D}" parentId="{C068E044-370F-43B4-A501-FE2418FEF550}">
    <text>Same with Nevada County and CoC.</text>
  </threadedComment>
  <threadedComment ref="B58" dT="2025-11-19T23:53:05.84" personId="{EDAED2B3-3229-420B-9242-B4534FAF6B34}" id="{81E6F7F7-6B89-4CCE-AE2A-A36258E2AC0D}" parentId="{C068E044-370F-43B4-A501-FE2418FEF550}">
    <text>@Brooks, Crystal@HCD for awareness -- see comments above</text>
    <mentions>
      <mention mentionpersonId="{2ED79BED-B15F-4388-B8D8-1123AA01C0F1}" mentionId="{F744D7C2-1E81-45A4-B859-461244AF3F80}" startIndex="0" length="20"/>
    </mentions>
  </threadedComment>
  <threadedComment ref="B58" dT="2025-11-20T16:47:03.77" personId="{5AD7A4EE-7BBF-49B5-8F79-4EFB5C09738C}" id="{4AD8E3A2-9386-4D83-B2FB-567AF966D584}" parentId="{C068E044-370F-43B4-A501-FE2418FEF550}">
    <text>recommend we set up 15 minutes for Rachael, Crystal, Kayla and myself to make a determination for Mendocino and Nevada</text>
  </threadedComment>
  <threadedComment ref="B58" dT="2025-11-20T16:49:00.19" personId="{5AD7A4EE-7BBF-49B5-8F79-4EFB5C09738C}" id="{04D846C6-259F-4355-836C-5D02B2482626}" parentId="{C068E044-370F-43B4-A501-FE2418FEF550}">
    <text>Based on tax information collected, I recommend Nevada is CoC and Mendocino is County</text>
  </threadedComment>
</ThreadedComments>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3D1A8-F460-4863-8FBA-A533642B5FEB}">
  <dimension ref="A1:H120"/>
  <sheetViews>
    <sheetView tabSelected="1" zoomScaleNormal="100" workbookViewId="0">
      <pane ySplit="2" topLeftCell="A3" activePane="bottomLeft" state="frozen"/>
      <selection pane="bottomLeft" sqref="A1:H1"/>
    </sheetView>
  </sheetViews>
  <sheetFormatPr defaultColWidth="8.7109375" defaultRowHeight="15" x14ac:dyDescent="0.25"/>
  <cols>
    <col min="1" max="1" width="25.140625" style="1" customWidth="1"/>
    <col min="2" max="2" width="52.42578125" style="33" bestFit="1" customWidth="1"/>
    <col min="3" max="3" width="46.42578125" style="33" customWidth="1"/>
    <col min="4" max="4" width="23.140625" customWidth="1"/>
    <col min="5" max="5" width="22.28515625" customWidth="1"/>
    <col min="6" max="6" width="21.5703125" customWidth="1"/>
    <col min="7" max="7" width="21.42578125" customWidth="1"/>
    <col min="8" max="8" width="21.140625" style="2" customWidth="1"/>
  </cols>
  <sheetData>
    <row r="1" spans="1:8" ht="120.75" customHeight="1" x14ac:dyDescent="0.25">
      <c r="A1" s="317" t="s">
        <v>0</v>
      </c>
      <c r="B1" s="318"/>
      <c r="C1" s="318"/>
      <c r="D1" s="319"/>
      <c r="E1" s="319"/>
      <c r="F1" s="319"/>
      <c r="G1" s="319"/>
      <c r="H1" s="319"/>
    </row>
    <row r="2" spans="1:8" ht="47.25" x14ac:dyDescent="0.25">
      <c r="A2" s="11" t="s">
        <v>1</v>
      </c>
      <c r="B2" s="11" t="s">
        <v>2</v>
      </c>
      <c r="C2" s="11" t="s">
        <v>3</v>
      </c>
      <c r="D2" s="55" t="s">
        <v>4</v>
      </c>
      <c r="E2" s="11" t="s">
        <v>5</v>
      </c>
      <c r="F2" s="15" t="s">
        <v>6</v>
      </c>
      <c r="G2" s="15" t="s">
        <v>7</v>
      </c>
      <c r="H2" s="16" t="s">
        <v>8</v>
      </c>
    </row>
    <row r="3" spans="1:8" ht="15.75" x14ac:dyDescent="0.25">
      <c r="A3" s="303" t="s">
        <v>9</v>
      </c>
      <c r="B3" s="253" t="s">
        <v>10</v>
      </c>
      <c r="C3" s="54"/>
      <c r="D3" s="173">
        <v>19697548.190000001</v>
      </c>
      <c r="E3" s="256" t="s">
        <v>11</v>
      </c>
      <c r="F3" s="18">
        <v>19697548.190000001</v>
      </c>
      <c r="G3" s="79" t="s">
        <v>12</v>
      </c>
      <c r="H3" s="310">
        <f>SUM(F3:F4)</f>
        <v>37902216.240000002</v>
      </c>
    </row>
    <row r="4" spans="1:8" ht="15.75" x14ac:dyDescent="0.25">
      <c r="A4" s="303"/>
      <c r="B4" s="304" t="s">
        <v>13</v>
      </c>
      <c r="C4" s="54"/>
      <c r="D4" s="173">
        <v>8754709.9800000004</v>
      </c>
      <c r="E4" s="305" t="s">
        <v>14</v>
      </c>
      <c r="F4" s="18">
        <v>18204668.050000001</v>
      </c>
      <c r="G4" s="79" t="s">
        <v>15</v>
      </c>
      <c r="H4" s="311"/>
    </row>
    <row r="5" spans="1:8" ht="15.75" x14ac:dyDescent="0.25">
      <c r="A5" s="303"/>
      <c r="B5" s="304"/>
      <c r="C5" s="54" t="s">
        <v>16</v>
      </c>
      <c r="D5" s="173">
        <v>9449958.0700000003</v>
      </c>
      <c r="E5" s="305"/>
      <c r="F5" s="160"/>
      <c r="G5" s="58"/>
      <c r="H5" s="312"/>
    </row>
    <row r="6" spans="1:8" ht="15.75" x14ac:dyDescent="0.25">
      <c r="A6" s="321" t="s">
        <v>17</v>
      </c>
      <c r="B6" s="118"/>
      <c r="C6" s="254" t="s">
        <v>18</v>
      </c>
      <c r="D6" s="155">
        <v>0</v>
      </c>
      <c r="E6" s="259" t="s">
        <v>19</v>
      </c>
      <c r="F6" s="160"/>
      <c r="G6" s="58"/>
      <c r="H6" s="313">
        <f>SUM(D6:D9)</f>
        <v>733546.24</v>
      </c>
    </row>
    <row r="7" spans="1:8" ht="15.75" x14ac:dyDescent="0.25">
      <c r="A7" s="322"/>
      <c r="B7" s="324" t="s">
        <v>20</v>
      </c>
      <c r="C7" s="118"/>
      <c r="D7" s="174">
        <v>500000</v>
      </c>
      <c r="E7" s="327" t="s">
        <v>14</v>
      </c>
      <c r="F7" s="20">
        <f>SUM(D6:D9)</f>
        <v>733546.24</v>
      </c>
      <c r="G7" s="51" t="s">
        <v>21</v>
      </c>
      <c r="H7" s="314"/>
    </row>
    <row r="8" spans="1:8" ht="15.75" x14ac:dyDescent="0.25">
      <c r="A8" s="322"/>
      <c r="B8" s="325"/>
      <c r="C8" s="53" t="s">
        <v>22</v>
      </c>
      <c r="D8" s="175">
        <v>158243.95000000001</v>
      </c>
      <c r="E8" s="328"/>
      <c r="F8" s="160"/>
      <c r="G8" s="59"/>
      <c r="H8" s="314"/>
    </row>
    <row r="9" spans="1:8" ht="15.75" x14ac:dyDescent="0.25">
      <c r="A9" s="323"/>
      <c r="B9" s="326"/>
      <c r="C9" s="53" t="s">
        <v>23</v>
      </c>
      <c r="D9" s="175">
        <v>75302.289999999994</v>
      </c>
      <c r="E9" s="329"/>
      <c r="F9" s="160"/>
      <c r="G9" s="59"/>
      <c r="H9" s="315"/>
    </row>
    <row r="10" spans="1:8" ht="15.75" x14ac:dyDescent="0.25">
      <c r="A10" s="303" t="s">
        <v>24</v>
      </c>
      <c r="B10" s="304" t="s">
        <v>25</v>
      </c>
      <c r="C10" s="253"/>
      <c r="D10" s="176">
        <v>995414.43</v>
      </c>
      <c r="E10" s="307" t="s">
        <v>14</v>
      </c>
      <c r="F10" s="18">
        <f>SUM(D10:D14)</f>
        <v>1917594.67</v>
      </c>
      <c r="G10" s="56" t="s">
        <v>26</v>
      </c>
      <c r="H10" s="320">
        <f>SUM(D10:D14)</f>
        <v>1917594.67</v>
      </c>
    </row>
    <row r="11" spans="1:8" ht="15.75" x14ac:dyDescent="0.25">
      <c r="A11" s="303"/>
      <c r="B11" s="304"/>
      <c r="C11" s="253" t="s">
        <v>27</v>
      </c>
      <c r="D11" s="176">
        <v>233546.23999999999</v>
      </c>
      <c r="E11" s="307"/>
      <c r="F11" s="160"/>
      <c r="G11" s="58"/>
      <c r="H11" s="320"/>
    </row>
    <row r="12" spans="1:8" ht="15.75" x14ac:dyDescent="0.25">
      <c r="A12" s="303"/>
      <c r="B12" s="304"/>
      <c r="C12" s="253" t="s">
        <v>28</v>
      </c>
      <c r="D12" s="176">
        <v>202988.79</v>
      </c>
      <c r="E12" s="307"/>
      <c r="F12" s="160"/>
      <c r="G12" s="58"/>
      <c r="H12" s="320"/>
    </row>
    <row r="13" spans="1:8" ht="15.75" x14ac:dyDescent="0.25">
      <c r="A13" s="303"/>
      <c r="B13" s="304"/>
      <c r="C13" s="253" t="s">
        <v>29</v>
      </c>
      <c r="D13" s="176">
        <v>65480.25</v>
      </c>
      <c r="E13" s="307"/>
      <c r="F13" s="160"/>
      <c r="G13" s="58"/>
      <c r="H13" s="320"/>
    </row>
    <row r="14" spans="1:8" ht="15.75" x14ac:dyDescent="0.25">
      <c r="A14" s="303"/>
      <c r="B14" s="304"/>
      <c r="C14" s="253" t="s">
        <v>30</v>
      </c>
      <c r="D14" s="176">
        <v>420164.96</v>
      </c>
      <c r="E14" s="307"/>
      <c r="F14" s="160"/>
      <c r="G14" s="58"/>
      <c r="H14" s="320"/>
    </row>
    <row r="15" spans="1:8" ht="15.75" x14ac:dyDescent="0.25">
      <c r="A15" s="302" t="s">
        <v>31</v>
      </c>
      <c r="B15" s="306" t="s">
        <v>32</v>
      </c>
      <c r="C15" s="254"/>
      <c r="D15" s="175">
        <v>1381633.36</v>
      </c>
      <c r="E15" s="309" t="s">
        <v>14</v>
      </c>
      <c r="F15" s="20">
        <f>SUM(D15:D16)</f>
        <v>2872988</v>
      </c>
      <c r="G15" s="51" t="s">
        <v>33</v>
      </c>
      <c r="H15" s="316">
        <f>SUM(D15:D16)</f>
        <v>2872988</v>
      </c>
    </row>
    <row r="16" spans="1:8" ht="15.75" x14ac:dyDescent="0.25">
      <c r="A16" s="302"/>
      <c r="B16" s="306"/>
      <c r="C16" s="254" t="s">
        <v>34</v>
      </c>
      <c r="D16" s="175">
        <v>1491354.64</v>
      </c>
      <c r="E16" s="309"/>
      <c r="F16" s="160"/>
      <c r="G16" s="59"/>
      <c r="H16" s="316"/>
    </row>
    <row r="17" spans="1:8" ht="15.75" x14ac:dyDescent="0.25">
      <c r="A17" s="303" t="s">
        <v>35</v>
      </c>
      <c r="B17" s="253" t="s">
        <v>36</v>
      </c>
      <c r="C17" s="27"/>
      <c r="D17" s="176">
        <v>61114.9</v>
      </c>
      <c r="E17" s="257" t="s">
        <v>11</v>
      </c>
      <c r="F17" s="18">
        <v>61114.9</v>
      </c>
      <c r="G17" s="79" t="s">
        <v>37</v>
      </c>
      <c r="H17" s="310">
        <f>SUM(F17:F20)</f>
        <v>709536.81</v>
      </c>
    </row>
    <row r="18" spans="1:8" ht="15.75" x14ac:dyDescent="0.25">
      <c r="A18" s="303"/>
      <c r="B18" s="253" t="s">
        <v>38</v>
      </c>
      <c r="C18" s="27"/>
      <c r="D18" s="176">
        <v>62206.239999999998</v>
      </c>
      <c r="E18" s="257" t="s">
        <v>11</v>
      </c>
      <c r="F18" s="18">
        <v>62206.239999999998</v>
      </c>
      <c r="G18" s="79" t="s">
        <v>39</v>
      </c>
      <c r="H18" s="311"/>
    </row>
    <row r="19" spans="1:8" ht="15.75" x14ac:dyDescent="0.25">
      <c r="A19" s="303"/>
      <c r="B19" s="253" t="s">
        <v>40</v>
      </c>
      <c r="C19" s="27"/>
      <c r="D19" s="176">
        <v>86215.67</v>
      </c>
      <c r="E19" s="257" t="s">
        <v>11</v>
      </c>
      <c r="F19" s="18">
        <v>86215.67</v>
      </c>
      <c r="G19" s="79" t="s">
        <v>41</v>
      </c>
      <c r="H19" s="311"/>
    </row>
    <row r="20" spans="1:8" ht="15.75" x14ac:dyDescent="0.25">
      <c r="A20" s="303"/>
      <c r="B20" s="253" t="s">
        <v>42</v>
      </c>
      <c r="C20" s="27"/>
      <c r="D20" s="176">
        <v>500000</v>
      </c>
      <c r="E20" s="257" t="s">
        <v>11</v>
      </c>
      <c r="F20" s="18">
        <v>500000</v>
      </c>
      <c r="G20" s="79" t="s">
        <v>43</v>
      </c>
      <c r="H20" s="312"/>
    </row>
    <row r="21" spans="1:8" ht="15.75" x14ac:dyDescent="0.25">
      <c r="A21" s="302" t="s">
        <v>44</v>
      </c>
      <c r="B21" s="306" t="s">
        <v>45</v>
      </c>
      <c r="C21" s="261"/>
      <c r="D21" s="175">
        <v>2504619.7200000002</v>
      </c>
      <c r="E21" s="309" t="s">
        <v>14</v>
      </c>
      <c r="F21" s="20">
        <f>SUM(D21:D22)</f>
        <v>5208141.76</v>
      </c>
      <c r="G21" s="78" t="s">
        <v>46</v>
      </c>
      <c r="H21" s="316">
        <v>5208141.76</v>
      </c>
    </row>
    <row r="22" spans="1:8" ht="15.75" x14ac:dyDescent="0.25">
      <c r="A22" s="302"/>
      <c r="B22" s="306"/>
      <c r="C22" s="254" t="s">
        <v>47</v>
      </c>
      <c r="D22" s="175">
        <v>2703522.04</v>
      </c>
      <c r="E22" s="309"/>
      <c r="F22" s="160"/>
      <c r="G22" s="58"/>
      <c r="H22" s="316"/>
    </row>
    <row r="23" spans="1:8" ht="15.75" x14ac:dyDescent="0.25">
      <c r="A23" s="303" t="s">
        <v>48</v>
      </c>
      <c r="B23" s="253" t="s">
        <v>49</v>
      </c>
      <c r="C23" s="253"/>
      <c r="D23" s="176">
        <v>200806.11</v>
      </c>
      <c r="E23" s="257" t="s">
        <v>11</v>
      </c>
      <c r="F23" s="18">
        <v>200806.11</v>
      </c>
      <c r="G23" s="52" t="s">
        <v>50</v>
      </c>
      <c r="H23" s="310">
        <f>SUM(F23:F30)</f>
        <v>3061343.45</v>
      </c>
    </row>
    <row r="24" spans="1:8" ht="15.75" x14ac:dyDescent="0.25">
      <c r="A24" s="303"/>
      <c r="B24" s="253" t="s">
        <v>51</v>
      </c>
      <c r="C24" s="253"/>
      <c r="D24" s="176">
        <v>50201.53</v>
      </c>
      <c r="E24" s="257" t="s">
        <v>11</v>
      </c>
      <c r="F24" s="18">
        <v>50201.53</v>
      </c>
      <c r="G24" s="52" t="s">
        <v>52</v>
      </c>
      <c r="H24" s="311"/>
    </row>
    <row r="25" spans="1:8" ht="15.75" x14ac:dyDescent="0.25">
      <c r="A25" s="303"/>
      <c r="B25" s="253" t="s">
        <v>53</v>
      </c>
      <c r="C25" s="253"/>
      <c r="D25" s="176">
        <v>5456.69</v>
      </c>
      <c r="E25" s="257" t="s">
        <v>11</v>
      </c>
      <c r="F25" s="18">
        <v>5456.69</v>
      </c>
      <c r="G25" s="52" t="s">
        <v>54</v>
      </c>
      <c r="H25" s="311"/>
    </row>
    <row r="26" spans="1:8" ht="15.75" x14ac:dyDescent="0.25">
      <c r="A26" s="303"/>
      <c r="B26" s="253" t="s">
        <v>55</v>
      </c>
      <c r="C26" s="253"/>
      <c r="D26" s="176">
        <v>50201.53</v>
      </c>
      <c r="E26" s="257" t="s">
        <v>11</v>
      </c>
      <c r="F26" s="18">
        <v>50201.53</v>
      </c>
      <c r="G26" s="52" t="s">
        <v>56</v>
      </c>
      <c r="H26" s="311"/>
    </row>
    <row r="27" spans="1:8" ht="15.75" x14ac:dyDescent="0.25">
      <c r="A27" s="303"/>
      <c r="B27" s="253" t="s">
        <v>57</v>
      </c>
      <c r="C27" s="27"/>
      <c r="D27" s="176">
        <v>902536.17</v>
      </c>
      <c r="E27" s="257" t="s">
        <v>11</v>
      </c>
      <c r="F27" s="18">
        <v>902536.17</v>
      </c>
      <c r="G27" s="52" t="s">
        <v>58</v>
      </c>
      <c r="H27" s="311"/>
    </row>
    <row r="28" spans="1:8" ht="15.75" x14ac:dyDescent="0.25">
      <c r="A28" s="303"/>
      <c r="B28" s="253" t="s">
        <v>59</v>
      </c>
      <c r="C28" s="253"/>
      <c r="D28" s="177">
        <v>13096.05</v>
      </c>
      <c r="E28" s="257" t="s">
        <v>11</v>
      </c>
      <c r="F28" s="18">
        <v>13096.05</v>
      </c>
      <c r="G28" s="52" t="s">
        <v>60</v>
      </c>
      <c r="H28" s="311"/>
    </row>
    <row r="29" spans="1:8" ht="15.75" x14ac:dyDescent="0.25">
      <c r="A29" s="303"/>
      <c r="B29" s="253" t="s">
        <v>61</v>
      </c>
      <c r="C29" s="253"/>
      <c r="D29" s="176">
        <v>249916.3</v>
      </c>
      <c r="E29" s="257" t="s">
        <v>11</v>
      </c>
      <c r="F29" s="18">
        <v>249916.3</v>
      </c>
      <c r="G29" s="52" t="s">
        <v>62</v>
      </c>
      <c r="H29" s="311"/>
    </row>
    <row r="30" spans="1:8" ht="30" x14ac:dyDescent="0.25">
      <c r="A30" s="303"/>
      <c r="B30" s="253" t="s">
        <v>63</v>
      </c>
      <c r="C30" s="253"/>
      <c r="D30" s="176">
        <v>1589129.07</v>
      </c>
      <c r="E30" s="257" t="s">
        <v>11</v>
      </c>
      <c r="F30" s="18">
        <v>1589129.07</v>
      </c>
      <c r="G30" s="67" t="s">
        <v>64</v>
      </c>
      <c r="H30" s="312"/>
    </row>
    <row r="31" spans="1:8" ht="15.75" x14ac:dyDescent="0.25">
      <c r="A31" s="302" t="s">
        <v>65</v>
      </c>
      <c r="B31" s="254" t="s">
        <v>66</v>
      </c>
      <c r="C31" s="254"/>
      <c r="D31" s="175">
        <v>668989.93000000005</v>
      </c>
      <c r="E31" s="259" t="s">
        <v>11</v>
      </c>
      <c r="F31" s="20">
        <v>668989.93000000005</v>
      </c>
      <c r="G31" s="51" t="s">
        <v>67</v>
      </c>
      <c r="H31" s="313">
        <f>SUM(F31:F32)</f>
        <v>1391107.1400000001</v>
      </c>
    </row>
    <row r="32" spans="1:8" ht="15.75" x14ac:dyDescent="0.25">
      <c r="A32" s="302"/>
      <c r="B32" s="254" t="s">
        <v>68</v>
      </c>
      <c r="C32" s="254"/>
      <c r="D32" s="175">
        <v>722117.21</v>
      </c>
      <c r="E32" s="259" t="s">
        <v>11</v>
      </c>
      <c r="F32" s="20">
        <v>722117.21</v>
      </c>
      <c r="G32" s="64" t="s">
        <v>69</v>
      </c>
      <c r="H32" s="315"/>
    </row>
    <row r="33" spans="1:8" ht="15.75" x14ac:dyDescent="0.25">
      <c r="A33" s="303" t="s">
        <v>70</v>
      </c>
      <c r="B33" s="253" t="s">
        <v>71</v>
      </c>
      <c r="C33" s="253"/>
      <c r="D33" s="176">
        <v>6158246.1799999997</v>
      </c>
      <c r="E33" s="257" t="s">
        <v>11</v>
      </c>
      <c r="F33" s="18">
        <v>6158246.1799999997</v>
      </c>
      <c r="G33" s="79" t="s">
        <v>72</v>
      </c>
      <c r="H33" s="310">
        <f>SUM(F33:F36)</f>
        <v>11849757.949999999</v>
      </c>
    </row>
    <row r="34" spans="1:8" ht="15.75" x14ac:dyDescent="0.25">
      <c r="A34" s="303"/>
      <c r="B34" s="253" t="s">
        <v>73</v>
      </c>
      <c r="C34" s="253"/>
      <c r="D34" s="176">
        <v>2325640.36</v>
      </c>
      <c r="E34" s="257" t="s">
        <v>11</v>
      </c>
      <c r="F34" s="18">
        <v>2325640.36</v>
      </c>
      <c r="G34" s="79" t="s">
        <v>74</v>
      </c>
      <c r="H34" s="311"/>
    </row>
    <row r="35" spans="1:8" ht="15.75" x14ac:dyDescent="0.25">
      <c r="A35" s="303"/>
      <c r="B35" s="253" t="s">
        <v>75</v>
      </c>
      <c r="C35" s="253"/>
      <c r="D35" s="176">
        <v>411434.26</v>
      </c>
      <c r="E35" s="257" t="s">
        <v>11</v>
      </c>
      <c r="F35" s="18">
        <v>411434.26</v>
      </c>
      <c r="G35" s="52" t="s">
        <v>76</v>
      </c>
      <c r="H35" s="311"/>
    </row>
    <row r="36" spans="1:8" ht="15.75" x14ac:dyDescent="0.25">
      <c r="A36" s="303"/>
      <c r="B36" s="253" t="s">
        <v>77</v>
      </c>
      <c r="C36" s="253"/>
      <c r="D36" s="176">
        <v>2954437.15</v>
      </c>
      <c r="E36" s="257" t="s">
        <v>11</v>
      </c>
      <c r="F36" s="18">
        <v>2954437.15</v>
      </c>
      <c r="G36" s="52" t="s">
        <v>78</v>
      </c>
      <c r="H36" s="312"/>
    </row>
    <row r="37" spans="1:8" ht="15.75" x14ac:dyDescent="0.25">
      <c r="A37" s="302" t="s">
        <v>79</v>
      </c>
      <c r="B37" s="254" t="s">
        <v>80</v>
      </c>
      <c r="C37" s="254"/>
      <c r="D37" s="175">
        <v>1857456.54</v>
      </c>
      <c r="E37" s="259" t="s">
        <v>11</v>
      </c>
      <c r="F37" s="20">
        <v>1857456.54</v>
      </c>
      <c r="G37" s="51" t="s">
        <v>81</v>
      </c>
      <c r="H37" s="313">
        <f>SUM(F37:F38)</f>
        <v>3862421.4699999997</v>
      </c>
    </row>
    <row r="38" spans="1:8" ht="15.75" x14ac:dyDescent="0.25">
      <c r="A38" s="302"/>
      <c r="B38" s="254" t="s">
        <v>82</v>
      </c>
      <c r="C38" s="254"/>
      <c r="D38" s="175">
        <v>2004964.93</v>
      </c>
      <c r="E38" s="259" t="s">
        <v>11</v>
      </c>
      <c r="F38" s="20">
        <v>2004964.93</v>
      </c>
      <c r="G38" s="51" t="s">
        <v>83</v>
      </c>
      <c r="H38" s="315"/>
    </row>
    <row r="39" spans="1:8" ht="15.75" x14ac:dyDescent="0.25">
      <c r="A39" s="303" t="s">
        <v>84</v>
      </c>
      <c r="B39" s="304" t="s">
        <v>85</v>
      </c>
      <c r="C39" s="253"/>
      <c r="D39" s="175">
        <v>1664521.41</v>
      </c>
      <c r="E39" s="307" t="s">
        <v>14</v>
      </c>
      <c r="F39" s="18">
        <v>3206581.4</v>
      </c>
      <c r="G39" s="52" t="s">
        <v>86</v>
      </c>
      <c r="H39" s="320">
        <f>SUM(D39:D40)</f>
        <v>3206581.4</v>
      </c>
    </row>
    <row r="40" spans="1:8" ht="15.75" x14ac:dyDescent="0.25">
      <c r="A40" s="303"/>
      <c r="B40" s="304"/>
      <c r="C40" s="253" t="s">
        <v>87</v>
      </c>
      <c r="D40" s="178">
        <v>1542059.99</v>
      </c>
      <c r="E40" s="307"/>
      <c r="F40" s="160"/>
      <c r="G40" s="59"/>
      <c r="H40" s="320"/>
    </row>
    <row r="41" spans="1:8" ht="15.75" x14ac:dyDescent="0.25">
      <c r="A41" s="302" t="s">
        <v>88</v>
      </c>
      <c r="B41" s="254" t="s">
        <v>89</v>
      </c>
      <c r="C41" s="50"/>
      <c r="D41" s="282">
        <v>3265736.61</v>
      </c>
      <c r="E41" s="258" t="s">
        <v>11</v>
      </c>
      <c r="F41" s="282">
        <v>3265736.61</v>
      </c>
      <c r="G41" s="51" t="s">
        <v>90</v>
      </c>
      <c r="H41" s="313">
        <f>SUM(F41:F43)</f>
        <v>6283962.5600000005</v>
      </c>
    </row>
    <row r="42" spans="1:8" ht="15.75" x14ac:dyDescent="0.25">
      <c r="A42" s="302"/>
      <c r="B42" s="254" t="s">
        <v>91</v>
      </c>
      <c r="C42" s="50"/>
      <c r="D42" s="282">
        <v>1451478.97</v>
      </c>
      <c r="E42" s="258" t="s">
        <v>11</v>
      </c>
      <c r="F42" s="282">
        <v>1451478.97</v>
      </c>
      <c r="G42" s="51" t="s">
        <v>92</v>
      </c>
      <c r="H42" s="314"/>
    </row>
    <row r="43" spans="1:8" ht="15.75" x14ac:dyDescent="0.25">
      <c r="A43" s="302"/>
      <c r="B43" s="254" t="s">
        <v>93</v>
      </c>
      <c r="C43" s="50"/>
      <c r="D43" s="283">
        <v>1566746.98</v>
      </c>
      <c r="E43" s="258" t="s">
        <v>11</v>
      </c>
      <c r="F43" s="282">
        <v>1566746.98</v>
      </c>
      <c r="G43" s="51" t="s">
        <v>94</v>
      </c>
      <c r="H43" s="315"/>
    </row>
    <row r="44" spans="1:8" ht="15.75" x14ac:dyDescent="0.25">
      <c r="A44" s="303" t="s">
        <v>95</v>
      </c>
      <c r="B44" s="253" t="s">
        <v>96</v>
      </c>
      <c r="C44" s="54"/>
      <c r="D44" s="284">
        <v>272834.39</v>
      </c>
      <c r="E44" s="256" t="s">
        <v>11</v>
      </c>
      <c r="F44" s="284">
        <v>272834.39</v>
      </c>
      <c r="G44" s="52" t="s">
        <v>97</v>
      </c>
      <c r="H44" s="310">
        <f>SUM(F44:F45)</f>
        <v>2414580.7500000005</v>
      </c>
    </row>
    <row r="45" spans="1:8" ht="15.75" x14ac:dyDescent="0.25">
      <c r="A45" s="303"/>
      <c r="B45" s="304" t="s">
        <v>98</v>
      </c>
      <c r="C45" s="54"/>
      <c r="D45" s="284">
        <v>1253397.58</v>
      </c>
      <c r="E45" s="305" t="s">
        <v>14</v>
      </c>
      <c r="F45" s="18">
        <f>SUM(D45:D46)</f>
        <v>2141746.3600000003</v>
      </c>
      <c r="G45" s="52" t="s">
        <v>99</v>
      </c>
      <c r="H45" s="311"/>
    </row>
    <row r="46" spans="1:8" ht="15.75" x14ac:dyDescent="0.25">
      <c r="A46" s="303"/>
      <c r="B46" s="304"/>
      <c r="C46" s="54" t="s">
        <v>100</v>
      </c>
      <c r="D46" s="285">
        <v>888348.78</v>
      </c>
      <c r="E46" s="305"/>
      <c r="F46" s="160"/>
      <c r="G46" s="59"/>
      <c r="H46" s="312"/>
    </row>
    <row r="47" spans="1:8" ht="15.75" x14ac:dyDescent="0.25">
      <c r="A47" s="302" t="s">
        <v>101</v>
      </c>
      <c r="B47" s="254" t="s">
        <v>102</v>
      </c>
      <c r="C47" s="50"/>
      <c r="D47" s="282">
        <v>445265.73</v>
      </c>
      <c r="E47" s="258" t="s">
        <v>11</v>
      </c>
      <c r="F47" s="20">
        <v>445265.73</v>
      </c>
      <c r="G47" s="51" t="s">
        <v>103</v>
      </c>
      <c r="H47" s="313">
        <f>SUM(D47:D48)</f>
        <v>945265.73</v>
      </c>
    </row>
    <row r="48" spans="1:8" ht="15.75" x14ac:dyDescent="0.25">
      <c r="A48" s="302"/>
      <c r="B48" s="254" t="s">
        <v>104</v>
      </c>
      <c r="C48" s="50"/>
      <c r="D48" s="283">
        <v>500000</v>
      </c>
      <c r="E48" s="258" t="s">
        <v>11</v>
      </c>
      <c r="F48" s="20">
        <v>500000</v>
      </c>
      <c r="G48" s="51" t="s">
        <v>105</v>
      </c>
      <c r="H48" s="315"/>
    </row>
    <row r="49" spans="1:8" ht="15.75" x14ac:dyDescent="0.25">
      <c r="A49" s="303" t="s">
        <v>106</v>
      </c>
      <c r="B49" s="253" t="s">
        <v>107</v>
      </c>
      <c r="C49" s="87"/>
      <c r="D49" s="284">
        <v>4650605.37</v>
      </c>
      <c r="E49" s="256" t="s">
        <v>11</v>
      </c>
      <c r="F49" s="284">
        <v>4650605.37</v>
      </c>
      <c r="G49" s="52" t="s">
        <v>108</v>
      </c>
      <c r="H49" s="310">
        <f>SUM(F49:F55)</f>
        <v>256172838.18000001</v>
      </c>
    </row>
    <row r="50" spans="1:8" ht="15.75" x14ac:dyDescent="0.25">
      <c r="A50" s="303"/>
      <c r="B50" s="253" t="s">
        <v>109</v>
      </c>
      <c r="C50" s="54"/>
      <c r="D50" s="284">
        <v>117562500</v>
      </c>
      <c r="E50" s="256" t="s">
        <v>11</v>
      </c>
      <c r="F50" s="284">
        <v>117562500</v>
      </c>
      <c r="G50" s="52" t="s">
        <v>110</v>
      </c>
      <c r="H50" s="311"/>
    </row>
    <row r="51" spans="1:8" ht="15.75" x14ac:dyDescent="0.25">
      <c r="A51" s="303"/>
      <c r="B51" s="253" t="s">
        <v>111</v>
      </c>
      <c r="C51" s="87"/>
      <c r="D51" s="284">
        <v>64319071</v>
      </c>
      <c r="E51" s="256" t="s">
        <v>11</v>
      </c>
      <c r="F51" s="284">
        <v>64319071</v>
      </c>
      <c r="G51" s="52" t="s">
        <v>112</v>
      </c>
      <c r="H51" s="311"/>
    </row>
    <row r="52" spans="1:8" ht="15.75" x14ac:dyDescent="0.25">
      <c r="A52" s="303"/>
      <c r="B52" s="253" t="s">
        <v>113</v>
      </c>
      <c r="C52" s="54"/>
      <c r="D52" s="284">
        <v>2231141.9300000002</v>
      </c>
      <c r="E52" s="256" t="s">
        <v>11</v>
      </c>
      <c r="F52" s="284">
        <v>2231141.9300000002</v>
      </c>
      <c r="G52" s="52" t="s">
        <v>114</v>
      </c>
      <c r="H52" s="311"/>
    </row>
    <row r="53" spans="1:8" ht="15.75" x14ac:dyDescent="0.25">
      <c r="A53" s="303"/>
      <c r="B53" s="253" t="s">
        <v>115</v>
      </c>
      <c r="C53" s="54"/>
      <c r="D53" s="284">
        <v>638478.84</v>
      </c>
      <c r="E53" s="256" t="s">
        <v>11</v>
      </c>
      <c r="F53" s="284">
        <v>638478.84</v>
      </c>
      <c r="G53" s="52" t="s">
        <v>116</v>
      </c>
      <c r="H53" s="311"/>
    </row>
    <row r="54" spans="1:8" ht="15.75" x14ac:dyDescent="0.25">
      <c r="A54" s="303"/>
      <c r="B54" s="253" t="s">
        <v>117</v>
      </c>
      <c r="C54" s="87"/>
      <c r="D54" s="284">
        <v>500000</v>
      </c>
      <c r="E54" s="256" t="s">
        <v>11</v>
      </c>
      <c r="F54" s="284">
        <v>500000</v>
      </c>
      <c r="G54" s="52" t="s">
        <v>118</v>
      </c>
      <c r="H54" s="311"/>
    </row>
    <row r="55" spans="1:8" ht="15.75" x14ac:dyDescent="0.25">
      <c r="A55" s="303"/>
      <c r="B55" s="253" t="s">
        <v>119</v>
      </c>
      <c r="C55" s="54"/>
      <c r="D55" s="285">
        <v>66271041.039999999</v>
      </c>
      <c r="E55" s="256" t="s">
        <v>11</v>
      </c>
      <c r="F55" s="284">
        <v>66271041.039999999</v>
      </c>
      <c r="G55" s="52" t="s">
        <v>120</v>
      </c>
      <c r="H55" s="312"/>
    </row>
    <row r="56" spans="1:8" ht="15.75" x14ac:dyDescent="0.25">
      <c r="A56" s="302" t="s">
        <v>121</v>
      </c>
      <c r="B56" s="254" t="s">
        <v>122</v>
      </c>
      <c r="C56" s="50"/>
      <c r="D56" s="282">
        <v>1128443.05</v>
      </c>
      <c r="E56" s="258" t="s">
        <v>11</v>
      </c>
      <c r="F56" s="282">
        <v>1128443.05</v>
      </c>
      <c r="G56" s="51" t="s">
        <v>123</v>
      </c>
      <c r="H56" s="313">
        <f>SUM(F56:F57)</f>
        <v>2346500.4699999997</v>
      </c>
    </row>
    <row r="57" spans="1:8" ht="15.75" x14ac:dyDescent="0.25">
      <c r="A57" s="302"/>
      <c r="B57" s="254" t="s">
        <v>124</v>
      </c>
      <c r="C57" s="50"/>
      <c r="D57" s="283">
        <v>1218057.42</v>
      </c>
      <c r="E57" s="258" t="s">
        <v>11</v>
      </c>
      <c r="F57" s="282">
        <v>1218057.42</v>
      </c>
      <c r="G57" s="51" t="s">
        <v>125</v>
      </c>
      <c r="H57" s="315"/>
    </row>
    <row r="58" spans="1:8" ht="15.75" x14ac:dyDescent="0.25">
      <c r="A58" s="303" t="s">
        <v>126</v>
      </c>
      <c r="B58" s="253" t="s">
        <v>127</v>
      </c>
      <c r="C58" s="54"/>
      <c r="D58" s="284">
        <v>856699.99</v>
      </c>
      <c r="E58" s="256" t="s">
        <v>11</v>
      </c>
      <c r="F58" s="284">
        <v>856699.99</v>
      </c>
      <c r="G58" s="52" t="s">
        <v>128</v>
      </c>
      <c r="H58" s="310">
        <f>SUM(F58:F59)</f>
        <v>1781434.1099999999</v>
      </c>
    </row>
    <row r="59" spans="1:8" ht="15.75" x14ac:dyDescent="0.25">
      <c r="A59" s="303"/>
      <c r="B59" s="253" t="s">
        <v>129</v>
      </c>
      <c r="C59" s="54"/>
      <c r="D59" s="285">
        <v>924734.12</v>
      </c>
      <c r="E59" s="256" t="s">
        <v>11</v>
      </c>
      <c r="F59" s="284">
        <v>924734.12</v>
      </c>
      <c r="G59" s="52" t="s">
        <v>130</v>
      </c>
      <c r="H59" s="312"/>
    </row>
    <row r="60" spans="1:8" ht="15.75" x14ac:dyDescent="0.25">
      <c r="A60" s="302" t="s">
        <v>131</v>
      </c>
      <c r="B60" s="254" t="s">
        <v>132</v>
      </c>
      <c r="C60" s="50"/>
      <c r="D60" s="282">
        <v>663533.24</v>
      </c>
      <c r="E60" s="258" t="s">
        <v>11</v>
      </c>
      <c r="F60" s="282">
        <v>663533.24</v>
      </c>
      <c r="G60" s="51" t="s">
        <v>133</v>
      </c>
      <c r="H60" s="330">
        <f>SUM(F60:F61)</f>
        <v>1379760.43</v>
      </c>
    </row>
    <row r="61" spans="1:8" ht="15.75" x14ac:dyDescent="0.25">
      <c r="A61" s="302"/>
      <c r="B61" s="254" t="s">
        <v>134</v>
      </c>
      <c r="C61" s="50"/>
      <c r="D61" s="283">
        <v>716227.19</v>
      </c>
      <c r="E61" s="258" t="s">
        <v>11</v>
      </c>
      <c r="F61" s="282">
        <v>716227.19</v>
      </c>
      <c r="G61" s="51" t="s">
        <v>135</v>
      </c>
      <c r="H61" s="331"/>
    </row>
    <row r="62" spans="1:8" ht="15.75" x14ac:dyDescent="0.25">
      <c r="A62" s="303" t="s">
        <v>136</v>
      </c>
      <c r="B62" s="253" t="s">
        <v>137</v>
      </c>
      <c r="C62" s="54"/>
      <c r="D62" s="284">
        <v>2642128.2599999998</v>
      </c>
      <c r="E62" s="256" t="s">
        <v>11</v>
      </c>
      <c r="F62" s="284">
        <v>2642128.2599999998</v>
      </c>
      <c r="G62" s="52" t="s">
        <v>138</v>
      </c>
      <c r="H62" s="310">
        <f>SUM(F62:F64)</f>
        <v>6136302.9700000007</v>
      </c>
    </row>
    <row r="63" spans="1:8" ht="15.75" x14ac:dyDescent="0.25">
      <c r="A63" s="303"/>
      <c r="B63" s="253" t="s">
        <v>139</v>
      </c>
      <c r="C63" s="54"/>
      <c r="D63" s="284">
        <v>308848.53000000003</v>
      </c>
      <c r="E63" s="256" t="s">
        <v>11</v>
      </c>
      <c r="F63" s="284">
        <v>308848.53000000003</v>
      </c>
      <c r="G63" s="52" t="s">
        <v>140</v>
      </c>
      <c r="H63" s="311"/>
    </row>
    <row r="64" spans="1:8" ht="15.75" x14ac:dyDescent="0.25">
      <c r="A64" s="303"/>
      <c r="B64" s="253" t="s">
        <v>141</v>
      </c>
      <c r="C64" s="54"/>
      <c r="D64" s="285">
        <v>3185326.18</v>
      </c>
      <c r="E64" s="256" t="s">
        <v>11</v>
      </c>
      <c r="F64" s="284">
        <v>3185326.18</v>
      </c>
      <c r="G64" s="52" t="s">
        <v>142</v>
      </c>
      <c r="H64" s="312"/>
    </row>
    <row r="65" spans="1:8" ht="15.75" x14ac:dyDescent="0.25">
      <c r="A65" s="302" t="s">
        <v>143</v>
      </c>
      <c r="B65" s="306" t="s">
        <v>144</v>
      </c>
      <c r="C65" s="50"/>
      <c r="D65" s="282">
        <v>351410.7</v>
      </c>
      <c r="E65" s="308" t="s">
        <v>14</v>
      </c>
      <c r="F65" s="20">
        <f>SUM(D65:D66)</f>
        <v>851410.7</v>
      </c>
      <c r="G65" s="51" t="s">
        <v>145</v>
      </c>
      <c r="H65" s="316">
        <v>851410.7</v>
      </c>
    </row>
    <row r="66" spans="1:8" ht="15.75" x14ac:dyDescent="0.25">
      <c r="A66" s="302"/>
      <c r="B66" s="306"/>
      <c r="C66" s="53" t="s">
        <v>146</v>
      </c>
      <c r="D66" s="283">
        <v>500000</v>
      </c>
      <c r="E66" s="308"/>
      <c r="F66" s="160"/>
      <c r="G66" s="59"/>
      <c r="H66" s="316"/>
    </row>
    <row r="67" spans="1:8" ht="15.75" x14ac:dyDescent="0.25">
      <c r="A67" s="303" t="s">
        <v>147</v>
      </c>
      <c r="B67" s="253" t="s">
        <v>148</v>
      </c>
      <c r="C67" s="88"/>
      <c r="D67" s="284">
        <v>452905.09</v>
      </c>
      <c r="E67" s="256" t="s">
        <v>11</v>
      </c>
      <c r="F67" s="284">
        <v>452905.09</v>
      </c>
      <c r="G67" s="79" t="s">
        <v>149</v>
      </c>
      <c r="H67" s="310">
        <f>SUM(F67:F68)</f>
        <v>952905.09000000008</v>
      </c>
    </row>
    <row r="68" spans="1:8" ht="15.75" x14ac:dyDescent="0.25">
      <c r="A68" s="303"/>
      <c r="B68" s="253" t="s">
        <v>150</v>
      </c>
      <c r="C68" s="88"/>
      <c r="D68" s="285">
        <v>500000</v>
      </c>
      <c r="E68" s="256" t="s">
        <v>11</v>
      </c>
      <c r="F68" s="284">
        <v>500000</v>
      </c>
      <c r="G68" s="79" t="s">
        <v>151</v>
      </c>
      <c r="H68" s="312"/>
    </row>
    <row r="69" spans="1:8" ht="15.75" x14ac:dyDescent="0.25">
      <c r="A69" s="302" t="s">
        <v>152</v>
      </c>
      <c r="B69" s="254" t="s">
        <v>153</v>
      </c>
      <c r="C69" s="89"/>
      <c r="D69" s="282">
        <v>8422162.8399999999</v>
      </c>
      <c r="E69" s="258" t="s">
        <v>11</v>
      </c>
      <c r="F69" s="282">
        <v>8422162.8399999999</v>
      </c>
      <c r="G69" s="51" t="s">
        <v>154</v>
      </c>
      <c r="H69" s="313">
        <f>SUM(F69:F72)</f>
        <v>32412017.390000001</v>
      </c>
    </row>
    <row r="70" spans="1:8" ht="15.75" x14ac:dyDescent="0.25">
      <c r="A70" s="302"/>
      <c r="B70" s="254" t="s">
        <v>155</v>
      </c>
      <c r="C70" s="53"/>
      <c r="D70" s="282">
        <v>8422162.8399999999</v>
      </c>
      <c r="E70" s="258" t="s">
        <v>11</v>
      </c>
      <c r="F70" s="282">
        <v>8422162.8399999999</v>
      </c>
      <c r="G70" s="51" t="s">
        <v>156</v>
      </c>
      <c r="H70" s="314"/>
    </row>
    <row r="71" spans="1:8" ht="15.75" x14ac:dyDescent="0.25">
      <c r="A71" s="302"/>
      <c r="B71" s="254" t="s">
        <v>157</v>
      </c>
      <c r="C71" s="53"/>
      <c r="D71" s="282">
        <v>7486575.7300000004</v>
      </c>
      <c r="E71" s="258" t="s">
        <v>11</v>
      </c>
      <c r="F71" s="282">
        <v>7486575.7300000004</v>
      </c>
      <c r="G71" s="51" t="s">
        <v>158</v>
      </c>
      <c r="H71" s="314"/>
    </row>
    <row r="72" spans="1:8" ht="15.75" x14ac:dyDescent="0.25">
      <c r="A72" s="302"/>
      <c r="B72" s="254" t="s">
        <v>159</v>
      </c>
      <c r="C72" s="53"/>
      <c r="D72" s="283">
        <v>8081115.9800000004</v>
      </c>
      <c r="E72" s="258" t="s">
        <v>11</v>
      </c>
      <c r="F72" s="282">
        <v>8081115.9800000004</v>
      </c>
      <c r="G72" s="51" t="s">
        <v>160</v>
      </c>
      <c r="H72" s="315"/>
    </row>
    <row r="73" spans="1:8" ht="15.75" x14ac:dyDescent="0.25">
      <c r="A73" s="303" t="s">
        <v>161</v>
      </c>
      <c r="B73" s="253" t="s">
        <v>162</v>
      </c>
      <c r="C73" s="54"/>
      <c r="D73" s="284">
        <v>673355.28</v>
      </c>
      <c r="E73" s="256" t="s">
        <v>11</v>
      </c>
      <c r="F73" s="284">
        <v>673355.28</v>
      </c>
      <c r="G73" s="52" t="s">
        <v>163</v>
      </c>
      <c r="H73" s="310">
        <f>SUM(F73:F74)</f>
        <v>1400184.52</v>
      </c>
    </row>
    <row r="74" spans="1:8" ht="15.75" x14ac:dyDescent="0.25">
      <c r="A74" s="303"/>
      <c r="B74" s="253" t="s">
        <v>164</v>
      </c>
      <c r="C74" s="54"/>
      <c r="D74" s="285">
        <v>726829.24</v>
      </c>
      <c r="E74" s="256" t="s">
        <v>11</v>
      </c>
      <c r="F74" s="284">
        <v>726829.24</v>
      </c>
      <c r="G74" s="52" t="s">
        <v>165</v>
      </c>
      <c r="H74" s="312"/>
    </row>
    <row r="75" spans="1:8" ht="15.75" x14ac:dyDescent="0.25">
      <c r="A75" s="302" t="s">
        <v>166</v>
      </c>
      <c r="B75" s="254" t="s">
        <v>167</v>
      </c>
      <c r="C75" s="50"/>
      <c r="D75" s="282">
        <v>10000000</v>
      </c>
      <c r="E75" s="258" t="s">
        <v>11</v>
      </c>
      <c r="F75" s="282">
        <v>10000000</v>
      </c>
      <c r="G75" s="51" t="s">
        <v>168</v>
      </c>
      <c r="H75" s="313">
        <f>SUM(F75:F78)</f>
        <v>23281367.469999999</v>
      </c>
    </row>
    <row r="76" spans="1:8" ht="15.75" x14ac:dyDescent="0.25">
      <c r="A76" s="302"/>
      <c r="B76" s="254" t="s">
        <v>169</v>
      </c>
      <c r="C76" s="50"/>
      <c r="D76" s="282">
        <v>6902244.8200000003</v>
      </c>
      <c r="E76" s="258" t="s">
        <v>11</v>
      </c>
      <c r="F76" s="282">
        <v>6902244.8200000003</v>
      </c>
      <c r="G76" s="51" t="s">
        <v>170</v>
      </c>
      <c r="H76" s="314"/>
    </row>
    <row r="77" spans="1:8" ht="15.75" x14ac:dyDescent="0.25">
      <c r="A77" s="302"/>
      <c r="B77" s="254" t="s">
        <v>171</v>
      </c>
      <c r="C77" s="50"/>
      <c r="D77" s="282">
        <v>3067749.91</v>
      </c>
      <c r="E77" s="258" t="s">
        <v>11</v>
      </c>
      <c r="F77" s="282">
        <v>3067749.91</v>
      </c>
      <c r="G77" s="51" t="s">
        <v>172</v>
      </c>
      <c r="H77" s="314"/>
    </row>
    <row r="78" spans="1:8" ht="15.75" x14ac:dyDescent="0.25">
      <c r="A78" s="302"/>
      <c r="B78" s="254" t="s">
        <v>173</v>
      </c>
      <c r="C78" s="50"/>
      <c r="D78" s="283">
        <v>3311372.74</v>
      </c>
      <c r="E78" s="258" t="s">
        <v>11</v>
      </c>
      <c r="F78" s="282">
        <v>3311372.74</v>
      </c>
      <c r="G78" s="51" t="s">
        <v>174</v>
      </c>
      <c r="H78" s="315"/>
    </row>
    <row r="79" spans="1:8" ht="15.75" x14ac:dyDescent="0.25">
      <c r="A79" s="303" t="s">
        <v>175</v>
      </c>
      <c r="B79" s="253" t="s">
        <v>176</v>
      </c>
      <c r="C79" s="54"/>
      <c r="D79" s="284">
        <v>13654707.74</v>
      </c>
      <c r="E79" s="256" t="s">
        <v>11</v>
      </c>
      <c r="F79" s="284">
        <v>13654707.74</v>
      </c>
      <c r="G79" s="52" t="s">
        <v>177</v>
      </c>
      <c r="H79" s="310">
        <f>SUM(F79:F81)</f>
        <v>26274523.120000001</v>
      </c>
    </row>
    <row r="80" spans="1:8" ht="15.75" x14ac:dyDescent="0.25">
      <c r="A80" s="303"/>
      <c r="B80" s="253" t="s">
        <v>178</v>
      </c>
      <c r="C80" s="87"/>
      <c r="D80" s="284">
        <v>6068928.2199999997</v>
      </c>
      <c r="E80" s="256" t="s">
        <v>11</v>
      </c>
      <c r="F80" s="284">
        <v>6068928.2199999997</v>
      </c>
      <c r="G80" s="52" t="s">
        <v>179</v>
      </c>
      <c r="H80" s="311"/>
    </row>
    <row r="81" spans="1:8" ht="15.75" x14ac:dyDescent="0.25">
      <c r="A81" s="303"/>
      <c r="B81" s="253" t="s">
        <v>180</v>
      </c>
      <c r="C81" s="54"/>
      <c r="D81" s="285">
        <v>6550887.1600000001</v>
      </c>
      <c r="E81" s="256" t="s">
        <v>11</v>
      </c>
      <c r="F81" s="284">
        <v>6550887.1600000001</v>
      </c>
      <c r="G81" s="52" t="s">
        <v>181</v>
      </c>
      <c r="H81" s="312"/>
    </row>
    <row r="82" spans="1:8" ht="15.75" x14ac:dyDescent="0.25">
      <c r="A82" s="302" t="s">
        <v>182</v>
      </c>
      <c r="B82" s="254" t="s">
        <v>183</v>
      </c>
      <c r="C82" s="50"/>
      <c r="D82" s="282">
        <v>2845117.04</v>
      </c>
      <c r="E82" s="258" t="s">
        <v>11</v>
      </c>
      <c r="F82" s="282">
        <v>2845117.04</v>
      </c>
      <c r="G82" s="51" t="s">
        <v>184</v>
      </c>
      <c r="H82" s="313">
        <f>SUM(F82:F83)</f>
        <v>5916176.71</v>
      </c>
    </row>
    <row r="83" spans="1:8" ht="15.75" x14ac:dyDescent="0.25">
      <c r="A83" s="302"/>
      <c r="B83" s="254" t="s">
        <v>185</v>
      </c>
      <c r="C83" s="50"/>
      <c r="D83" s="282">
        <v>3071059.67</v>
      </c>
      <c r="E83" s="258" t="s">
        <v>186</v>
      </c>
      <c r="F83" s="283">
        <v>3071059.67</v>
      </c>
      <c r="G83" s="51" t="s">
        <v>187</v>
      </c>
      <c r="H83" s="315"/>
    </row>
    <row r="84" spans="1:8" ht="15.75" x14ac:dyDescent="0.25">
      <c r="A84" s="303" t="s">
        <v>188</v>
      </c>
      <c r="B84" s="253" t="s">
        <v>189</v>
      </c>
      <c r="C84" s="253"/>
      <c r="D84" s="284">
        <v>22491840.120000001</v>
      </c>
      <c r="E84" s="267" t="s">
        <v>11</v>
      </c>
      <c r="F84" s="284">
        <v>22491840.120000001</v>
      </c>
      <c r="G84" s="90" t="s">
        <v>190</v>
      </c>
      <c r="H84" s="310">
        <f>SUM(F84:F86)</f>
        <v>43279020.299999997</v>
      </c>
    </row>
    <row r="85" spans="1:8" ht="15.75" x14ac:dyDescent="0.25">
      <c r="A85" s="303"/>
      <c r="B85" s="253" t="s">
        <v>191</v>
      </c>
      <c r="C85" s="253"/>
      <c r="D85" s="284">
        <v>9996652.1400000006</v>
      </c>
      <c r="E85" s="267" t="s">
        <v>186</v>
      </c>
      <c r="F85" s="284">
        <v>9996652.1400000006</v>
      </c>
      <c r="G85" s="90" t="s">
        <v>192</v>
      </c>
      <c r="H85" s="311"/>
    </row>
    <row r="86" spans="1:8" ht="15.75" x14ac:dyDescent="0.25">
      <c r="A86" s="303"/>
      <c r="B86" s="253" t="s">
        <v>193</v>
      </c>
      <c r="C86" s="253"/>
      <c r="D86" s="285">
        <v>10790528.039999999</v>
      </c>
      <c r="E86" s="267" t="s">
        <v>11</v>
      </c>
      <c r="F86" s="284">
        <v>10790528.039999999</v>
      </c>
      <c r="G86" s="90" t="s">
        <v>194</v>
      </c>
      <c r="H86" s="312"/>
    </row>
    <row r="87" spans="1:8" ht="15.75" x14ac:dyDescent="0.25">
      <c r="A87" s="302" t="s">
        <v>195</v>
      </c>
      <c r="B87" s="254" t="s">
        <v>196</v>
      </c>
      <c r="C87" s="50"/>
      <c r="D87" s="282">
        <v>19729468.920000002</v>
      </c>
      <c r="E87" s="258" t="s">
        <v>11</v>
      </c>
      <c r="F87" s="282">
        <v>19729468.920000002</v>
      </c>
      <c r="G87" s="51" t="s">
        <v>197</v>
      </c>
      <c r="H87" s="313">
        <f>SUM(F87:F89)</f>
        <v>37963638.43</v>
      </c>
    </row>
    <row r="88" spans="1:8" ht="15.75" x14ac:dyDescent="0.25">
      <c r="A88" s="302"/>
      <c r="B88" s="254" t="s">
        <v>198</v>
      </c>
      <c r="C88" s="50"/>
      <c r="D88" s="282">
        <v>8768897.3699999992</v>
      </c>
      <c r="E88" s="258" t="s">
        <v>11</v>
      </c>
      <c r="F88" s="282">
        <v>8768897.3699999992</v>
      </c>
      <c r="G88" s="51" t="s">
        <v>199</v>
      </c>
      <c r="H88" s="314"/>
    </row>
    <row r="89" spans="1:8" ht="15.75" x14ac:dyDescent="0.25">
      <c r="A89" s="302"/>
      <c r="B89" s="254" t="s">
        <v>200</v>
      </c>
      <c r="C89" s="50"/>
      <c r="D89" s="283">
        <v>9465272.1400000006</v>
      </c>
      <c r="E89" s="258" t="s">
        <v>186</v>
      </c>
      <c r="F89" s="282">
        <v>9465272.1400000006</v>
      </c>
      <c r="G89" s="51" t="s">
        <v>201</v>
      </c>
      <c r="H89" s="315"/>
    </row>
    <row r="90" spans="1:8" ht="15.75" x14ac:dyDescent="0.25">
      <c r="A90" s="303" t="s">
        <v>202</v>
      </c>
      <c r="B90" s="253" t="s">
        <v>203</v>
      </c>
      <c r="C90" s="54"/>
      <c r="D90" s="284">
        <v>6460265.4299999997</v>
      </c>
      <c r="E90" s="256" t="s">
        <v>11</v>
      </c>
      <c r="F90" s="284">
        <v>6460265.4299999997</v>
      </c>
      <c r="G90" s="52" t="s">
        <v>204</v>
      </c>
      <c r="H90" s="310">
        <f>SUM(F90:F92)</f>
        <v>12430906.379999999</v>
      </c>
    </row>
    <row r="91" spans="1:8" ht="15.75" x14ac:dyDescent="0.25">
      <c r="A91" s="303"/>
      <c r="B91" s="253" t="s">
        <v>205</v>
      </c>
      <c r="C91" s="54"/>
      <c r="D91" s="284">
        <v>2871309.15</v>
      </c>
      <c r="E91" s="256" t="s">
        <v>11</v>
      </c>
      <c r="F91" s="284">
        <v>2871309.15</v>
      </c>
      <c r="G91" s="52" t="s">
        <v>206</v>
      </c>
      <c r="H91" s="311"/>
    </row>
    <row r="92" spans="1:8" ht="15.75" x14ac:dyDescent="0.25">
      <c r="A92" s="303"/>
      <c r="B92" s="253" t="s">
        <v>207</v>
      </c>
      <c r="C92" s="54"/>
      <c r="D92" s="285">
        <v>3099331.8</v>
      </c>
      <c r="E92" s="256" t="s">
        <v>11</v>
      </c>
      <c r="F92" s="284">
        <v>3099331.8</v>
      </c>
      <c r="G92" s="52" t="s">
        <v>208</v>
      </c>
      <c r="H92" s="312"/>
    </row>
    <row r="93" spans="1:8" ht="15.75" x14ac:dyDescent="0.25">
      <c r="A93" s="302" t="s">
        <v>209</v>
      </c>
      <c r="B93" s="254" t="s">
        <v>210</v>
      </c>
      <c r="C93" s="50"/>
      <c r="D93" s="282">
        <v>1618453.62</v>
      </c>
      <c r="E93" s="258" t="s">
        <v>11</v>
      </c>
      <c r="F93" s="282">
        <v>1618453.62</v>
      </c>
      <c r="G93" s="51" t="s">
        <v>211</v>
      </c>
      <c r="H93" s="313">
        <f>SUM(F93:F94)</f>
        <v>3365435.4000000004</v>
      </c>
    </row>
    <row r="94" spans="1:8" ht="15.75" x14ac:dyDescent="0.25">
      <c r="A94" s="302"/>
      <c r="B94" s="254" t="s">
        <v>212</v>
      </c>
      <c r="C94" s="50"/>
      <c r="D94" s="283">
        <v>1746981.78</v>
      </c>
      <c r="E94" s="258" t="s">
        <v>11</v>
      </c>
      <c r="F94" s="282">
        <v>1746981.78</v>
      </c>
      <c r="G94" s="51" t="s">
        <v>213</v>
      </c>
      <c r="H94" s="315"/>
    </row>
    <row r="95" spans="1:8" ht="15.75" x14ac:dyDescent="0.25">
      <c r="A95" s="303" t="s">
        <v>214</v>
      </c>
      <c r="B95" s="304" t="s">
        <v>215</v>
      </c>
      <c r="C95" s="54"/>
      <c r="D95" s="284">
        <v>1650102.41</v>
      </c>
      <c r="E95" s="305" t="s">
        <v>14</v>
      </c>
      <c r="F95" s="18">
        <f>SUM(D95:D96)</f>
        <v>3431246.34</v>
      </c>
      <c r="G95" s="52" t="s">
        <v>216</v>
      </c>
      <c r="H95" s="320">
        <v>3431246.34</v>
      </c>
    </row>
    <row r="96" spans="1:8" ht="15.75" x14ac:dyDescent="0.25">
      <c r="A96" s="303"/>
      <c r="B96" s="304"/>
      <c r="C96" s="88" t="s">
        <v>217</v>
      </c>
      <c r="D96" s="285">
        <v>1781143.93</v>
      </c>
      <c r="E96" s="305"/>
      <c r="F96" s="160"/>
      <c r="G96" s="59"/>
      <c r="H96" s="320"/>
    </row>
    <row r="97" spans="1:8" ht="15.75" x14ac:dyDescent="0.25">
      <c r="A97" s="302" t="s">
        <v>218</v>
      </c>
      <c r="B97" s="254" t="s">
        <v>219</v>
      </c>
      <c r="C97" s="50"/>
      <c r="D97" s="282">
        <v>1967681.64</v>
      </c>
      <c r="E97" s="258" t="s">
        <v>11</v>
      </c>
      <c r="F97" s="282">
        <v>1967681.64</v>
      </c>
      <c r="G97" s="51" t="s">
        <v>220</v>
      </c>
      <c r="H97" s="313">
        <f>SUM(F97:F98)</f>
        <v>4091625.0999999996</v>
      </c>
    </row>
    <row r="98" spans="1:8" ht="15.75" x14ac:dyDescent="0.25">
      <c r="A98" s="302"/>
      <c r="B98" s="254" t="s">
        <v>221</v>
      </c>
      <c r="C98" s="50"/>
      <c r="D98" s="283">
        <v>2123943.46</v>
      </c>
      <c r="E98" s="258" t="s">
        <v>11</v>
      </c>
      <c r="F98" s="282">
        <v>2123943.46</v>
      </c>
      <c r="G98" s="51" t="s">
        <v>222</v>
      </c>
      <c r="H98" s="315"/>
    </row>
    <row r="99" spans="1:8" ht="15.75" x14ac:dyDescent="0.25">
      <c r="A99" s="303" t="s">
        <v>223</v>
      </c>
      <c r="B99" s="253" t="s">
        <v>224</v>
      </c>
      <c r="C99" s="54"/>
      <c r="D99" s="284">
        <v>23832510.940000001</v>
      </c>
      <c r="E99" s="256" t="s">
        <v>11</v>
      </c>
      <c r="F99" s="284">
        <v>23832510.940000001</v>
      </c>
      <c r="G99" s="52" t="s">
        <v>225</v>
      </c>
      <c r="H99" s="310">
        <f>SUM(F99:F101)</f>
        <v>45858752.289999999</v>
      </c>
    </row>
    <row r="100" spans="1:8" ht="15.75" x14ac:dyDescent="0.25">
      <c r="A100" s="303"/>
      <c r="B100" s="253" t="s">
        <v>226</v>
      </c>
      <c r="C100" s="54"/>
      <c r="D100" s="284">
        <v>10592522.449999999</v>
      </c>
      <c r="E100" s="256" t="s">
        <v>11</v>
      </c>
      <c r="F100" s="284">
        <v>10592522.449999999</v>
      </c>
      <c r="G100" s="52" t="s">
        <v>227</v>
      </c>
      <c r="H100" s="311"/>
    </row>
    <row r="101" spans="1:8" ht="15.75" x14ac:dyDescent="0.25">
      <c r="A101" s="303"/>
      <c r="B101" s="253" t="s">
        <v>228</v>
      </c>
      <c r="C101" s="88"/>
      <c r="D101" s="285">
        <v>11433718.9</v>
      </c>
      <c r="E101" s="256" t="s">
        <v>11</v>
      </c>
      <c r="F101" s="284">
        <v>11433718.9</v>
      </c>
      <c r="G101" s="52" t="s">
        <v>229</v>
      </c>
      <c r="H101" s="312"/>
    </row>
    <row r="102" spans="1:8" ht="15.75" x14ac:dyDescent="0.25">
      <c r="A102" s="302" t="s">
        <v>230</v>
      </c>
      <c r="B102" s="254" t="s">
        <v>231</v>
      </c>
      <c r="C102" s="50"/>
      <c r="D102" s="282">
        <v>2364928.5099999998</v>
      </c>
      <c r="E102" s="258" t="s">
        <v>11</v>
      </c>
      <c r="F102" s="282">
        <v>2364928.5099999998</v>
      </c>
      <c r="G102" s="51" t="s">
        <v>232</v>
      </c>
      <c r="H102" s="313">
        <f>SUM(F102:F103)</f>
        <v>4917665.8699999992</v>
      </c>
    </row>
    <row r="103" spans="1:8" ht="15.75" x14ac:dyDescent="0.25">
      <c r="A103" s="302"/>
      <c r="B103" s="254" t="s">
        <v>233</v>
      </c>
      <c r="C103" s="50"/>
      <c r="D103" s="283">
        <v>2552737.36</v>
      </c>
      <c r="E103" s="258" t="s">
        <v>11</v>
      </c>
      <c r="F103" s="282">
        <v>2552737.36</v>
      </c>
      <c r="G103" s="51" t="s">
        <v>234</v>
      </c>
      <c r="H103" s="315"/>
    </row>
    <row r="104" spans="1:8" ht="15.75" x14ac:dyDescent="0.25">
      <c r="A104" s="303" t="s">
        <v>235</v>
      </c>
      <c r="B104" s="253" t="s">
        <v>236</v>
      </c>
      <c r="C104" s="54"/>
      <c r="D104" s="284">
        <v>1256129.54</v>
      </c>
      <c r="E104" s="256" t="s">
        <v>11</v>
      </c>
      <c r="F104" s="284">
        <v>1256129.54</v>
      </c>
      <c r="G104" s="52" t="s">
        <v>237</v>
      </c>
      <c r="H104" s="310">
        <f>SUM(F104:F105)</f>
        <v>2612013.58</v>
      </c>
    </row>
    <row r="105" spans="1:8" ht="15.75" x14ac:dyDescent="0.25">
      <c r="A105" s="303"/>
      <c r="B105" s="253" t="s">
        <v>238</v>
      </c>
      <c r="C105" s="54"/>
      <c r="D105" s="285">
        <v>1355884.04</v>
      </c>
      <c r="E105" s="256" t="s">
        <v>11</v>
      </c>
      <c r="F105" s="284">
        <v>1355884.04</v>
      </c>
      <c r="G105" s="52" t="s">
        <v>239</v>
      </c>
      <c r="H105" s="312"/>
    </row>
    <row r="106" spans="1:8" ht="15.75" x14ac:dyDescent="0.25">
      <c r="A106" s="302" t="s">
        <v>240</v>
      </c>
      <c r="B106" s="254" t="s">
        <v>241</v>
      </c>
      <c r="C106" s="50"/>
      <c r="D106" s="282">
        <v>3220537.17</v>
      </c>
      <c r="E106" s="258" t="s">
        <v>11</v>
      </c>
      <c r="F106" s="282">
        <v>3220537.17</v>
      </c>
      <c r="G106" s="51" t="s">
        <v>242</v>
      </c>
      <c r="H106" s="313">
        <v>6696830.6500000004</v>
      </c>
    </row>
    <row r="107" spans="1:8" ht="15.75" x14ac:dyDescent="0.25">
      <c r="A107" s="302"/>
      <c r="B107" s="254" t="s">
        <v>243</v>
      </c>
      <c r="C107" s="91"/>
      <c r="D107" s="283">
        <v>3476293.48</v>
      </c>
      <c r="E107" s="258" t="s">
        <v>11</v>
      </c>
      <c r="F107" s="282">
        <v>3476293.48</v>
      </c>
      <c r="G107" s="51" t="s">
        <v>244</v>
      </c>
      <c r="H107" s="315"/>
    </row>
    <row r="108" spans="1:8" ht="15.75" x14ac:dyDescent="0.25">
      <c r="A108" s="303" t="s">
        <v>245</v>
      </c>
      <c r="B108" s="253" t="s">
        <v>246</v>
      </c>
      <c r="C108" s="54"/>
      <c r="D108" s="284">
        <v>2098642.15</v>
      </c>
      <c r="E108" s="256" t="s">
        <v>11</v>
      </c>
      <c r="F108" s="284">
        <v>2098642.15</v>
      </c>
      <c r="G108" s="52" t="s">
        <v>247</v>
      </c>
      <c r="H108" s="310">
        <f>SUM(F108:F109)</f>
        <v>4363946.24</v>
      </c>
    </row>
    <row r="109" spans="1:8" ht="15.75" x14ac:dyDescent="0.25">
      <c r="A109" s="303"/>
      <c r="B109" s="253" t="s">
        <v>248</v>
      </c>
      <c r="C109" s="54"/>
      <c r="D109" s="285">
        <v>2265304.09</v>
      </c>
      <c r="E109" s="256" t="s">
        <v>11</v>
      </c>
      <c r="F109" s="284">
        <v>2265304.09</v>
      </c>
      <c r="G109" s="52" t="s">
        <v>249</v>
      </c>
      <c r="H109" s="312"/>
    </row>
    <row r="110" spans="1:8" ht="15.75" x14ac:dyDescent="0.25">
      <c r="A110" s="302" t="s">
        <v>250</v>
      </c>
      <c r="B110" s="254" t="s">
        <v>251</v>
      </c>
      <c r="C110" s="50"/>
      <c r="D110" s="282">
        <v>314305.21999999997</v>
      </c>
      <c r="E110" s="258" t="s">
        <v>11</v>
      </c>
      <c r="F110" s="282">
        <v>314305.21999999997</v>
      </c>
      <c r="G110" s="51" t="s">
        <v>252</v>
      </c>
      <c r="H110" s="313">
        <f>SUM(F110:F111)</f>
        <v>814305.22</v>
      </c>
    </row>
    <row r="111" spans="1:8" ht="15.75" x14ac:dyDescent="0.25">
      <c r="A111" s="302"/>
      <c r="B111" s="254" t="s">
        <v>253</v>
      </c>
      <c r="C111" s="50"/>
      <c r="D111" s="283">
        <v>500000</v>
      </c>
      <c r="E111" s="258" t="s">
        <v>11</v>
      </c>
      <c r="F111" s="282">
        <v>500000</v>
      </c>
      <c r="G111" s="51" t="s">
        <v>254</v>
      </c>
      <c r="H111" s="315"/>
    </row>
    <row r="112" spans="1:8" ht="15.75" x14ac:dyDescent="0.25">
      <c r="A112" s="303" t="s">
        <v>255</v>
      </c>
      <c r="B112" s="253" t="s">
        <v>256</v>
      </c>
      <c r="C112" s="54"/>
      <c r="D112" s="284">
        <v>1821442.4</v>
      </c>
      <c r="E112" s="256" t="s">
        <v>11</v>
      </c>
      <c r="F112" s="284">
        <v>1821442.4</v>
      </c>
      <c r="G112" s="52" t="s">
        <v>257</v>
      </c>
      <c r="H112" s="310">
        <f>SUM(F112:F113)</f>
        <v>3787533.15</v>
      </c>
    </row>
    <row r="113" spans="1:8" ht="15.75" x14ac:dyDescent="0.25">
      <c r="A113" s="303"/>
      <c r="B113" s="120" t="s">
        <v>258</v>
      </c>
      <c r="C113" s="54"/>
      <c r="D113" s="285">
        <v>1966090.75</v>
      </c>
      <c r="E113" s="256" t="s">
        <v>11</v>
      </c>
      <c r="F113" s="284">
        <v>1966090.75</v>
      </c>
      <c r="G113" s="52" t="s">
        <v>259</v>
      </c>
      <c r="H113" s="312"/>
    </row>
    <row r="114" spans="1:8" ht="15.75" x14ac:dyDescent="0.25">
      <c r="A114" s="302" t="s">
        <v>260</v>
      </c>
      <c r="B114" s="254" t="s">
        <v>261</v>
      </c>
      <c r="C114" s="50"/>
      <c r="D114" s="282">
        <v>714826.11</v>
      </c>
      <c r="E114" s="258" t="s">
        <v>11</v>
      </c>
      <c r="F114" s="282">
        <v>714826.11</v>
      </c>
      <c r="G114" s="51" t="s">
        <v>262</v>
      </c>
      <c r="H114" s="313">
        <f>SUM(F114:F115)</f>
        <v>1486419.5499999998</v>
      </c>
    </row>
    <row r="115" spans="1:8" ht="15.75" x14ac:dyDescent="0.25">
      <c r="A115" s="302"/>
      <c r="B115" s="254" t="s">
        <v>263</v>
      </c>
      <c r="C115" s="89"/>
      <c r="D115" s="283">
        <v>771593.44</v>
      </c>
      <c r="E115" s="258" t="s">
        <v>11</v>
      </c>
      <c r="F115" s="282">
        <v>771593.44</v>
      </c>
      <c r="G115" s="51" t="s">
        <v>264</v>
      </c>
      <c r="H115" s="315"/>
    </row>
    <row r="116" spans="1:8" ht="15.75" x14ac:dyDescent="0.25">
      <c r="A116" s="303" t="s">
        <v>265</v>
      </c>
      <c r="B116" s="253" t="s">
        <v>266</v>
      </c>
      <c r="C116" s="54"/>
      <c r="D116" s="284">
        <v>319761.90999999997</v>
      </c>
      <c r="E116" s="256" t="s">
        <v>11</v>
      </c>
      <c r="F116" s="284">
        <v>319761.90999999997</v>
      </c>
      <c r="G116" s="52" t="s">
        <v>267</v>
      </c>
      <c r="H116" s="310">
        <f>SUM(F116:F118)</f>
        <v>1636196.17</v>
      </c>
    </row>
    <row r="117" spans="1:8" ht="15.75" x14ac:dyDescent="0.25">
      <c r="A117" s="303"/>
      <c r="B117" s="253" t="s">
        <v>268</v>
      </c>
      <c r="C117" s="87"/>
      <c r="D117" s="284">
        <v>467092.47999999998</v>
      </c>
      <c r="E117" s="256" t="s">
        <v>11</v>
      </c>
      <c r="F117" s="284">
        <v>467092.47999999998</v>
      </c>
      <c r="G117" s="52" t="s">
        <v>269</v>
      </c>
      <c r="H117" s="311"/>
    </row>
    <row r="118" spans="1:8" ht="15.75" x14ac:dyDescent="0.25">
      <c r="A118" s="303"/>
      <c r="B118" s="253" t="s">
        <v>270</v>
      </c>
      <c r="C118" s="54"/>
      <c r="D118" s="284">
        <v>849341.78</v>
      </c>
      <c r="E118" s="256" t="s">
        <v>11</v>
      </c>
      <c r="F118" s="284">
        <v>849341.78</v>
      </c>
      <c r="G118" s="52" t="s">
        <v>271</v>
      </c>
      <c r="H118" s="312"/>
    </row>
    <row r="119" spans="1:8" ht="15.75" x14ac:dyDescent="0.25">
      <c r="A119" s="34"/>
      <c r="B119" s="29"/>
      <c r="C119" s="30"/>
      <c r="D119" s="24"/>
      <c r="E119" s="6"/>
      <c r="F119" s="24"/>
      <c r="G119" s="25"/>
      <c r="H119" s="179"/>
    </row>
    <row r="120" spans="1:8" ht="15.75" x14ac:dyDescent="0.25">
      <c r="A120" s="21"/>
      <c r="B120" s="31" t="s">
        <v>272</v>
      </c>
      <c r="C120" s="254"/>
      <c r="D120" s="26">
        <f>SUM(D3:D118)</f>
        <v>618000000.00000012</v>
      </c>
      <c r="E120" s="49"/>
      <c r="F120" s="26">
        <f>SUM(F3:F118)</f>
        <v>618000000.00000024</v>
      </c>
      <c r="G120" s="23"/>
      <c r="H120" s="180">
        <f>SUM(H3:H118)</f>
        <v>618000000</v>
      </c>
    </row>
  </sheetData>
  <mergeCells count="101">
    <mergeCell ref="H47:H48"/>
    <mergeCell ref="H49:H55"/>
    <mergeCell ref="H56:H57"/>
    <mergeCell ref="H112:H113"/>
    <mergeCell ref="H114:H115"/>
    <mergeCell ref="H116:H118"/>
    <mergeCell ref="H102:H103"/>
    <mergeCell ref="H104:H105"/>
    <mergeCell ref="H106:H107"/>
    <mergeCell ref="H108:H109"/>
    <mergeCell ref="H110:H111"/>
    <mergeCell ref="H87:H89"/>
    <mergeCell ref="H90:H92"/>
    <mergeCell ref="H93:H94"/>
    <mergeCell ref="H97:H98"/>
    <mergeCell ref="H99:H101"/>
    <mergeCell ref="H95:H96"/>
    <mergeCell ref="H73:H74"/>
    <mergeCell ref="H75:H78"/>
    <mergeCell ref="H79:H81"/>
    <mergeCell ref="H82:H83"/>
    <mergeCell ref="H84:H86"/>
    <mergeCell ref="H58:H59"/>
    <mergeCell ref="H60:H61"/>
    <mergeCell ref="H62:H64"/>
    <mergeCell ref="H67:H68"/>
    <mergeCell ref="H69:H72"/>
    <mergeCell ref="H65:H66"/>
    <mergeCell ref="A1:H1"/>
    <mergeCell ref="H3:H5"/>
    <mergeCell ref="H17:H20"/>
    <mergeCell ref="H23:H30"/>
    <mergeCell ref="H31:H32"/>
    <mergeCell ref="H33:H36"/>
    <mergeCell ref="H37:H38"/>
    <mergeCell ref="H41:H43"/>
    <mergeCell ref="H44:H46"/>
    <mergeCell ref="H6:H9"/>
    <mergeCell ref="H10:H14"/>
    <mergeCell ref="H15:H16"/>
    <mergeCell ref="H21:H22"/>
    <mergeCell ref="B4:B5"/>
    <mergeCell ref="A17:A20"/>
    <mergeCell ref="B21:B22"/>
    <mergeCell ref="A6:A9"/>
    <mergeCell ref="B7:B9"/>
    <mergeCell ref="E7:E9"/>
    <mergeCell ref="H39:H40"/>
    <mergeCell ref="E95:E96"/>
    <mergeCell ref="B45:B46"/>
    <mergeCell ref="B65:B66"/>
    <mergeCell ref="E39:E40"/>
    <mergeCell ref="E65:E66"/>
    <mergeCell ref="A49:A55"/>
    <mergeCell ref="A56:A57"/>
    <mergeCell ref="E4:E5"/>
    <mergeCell ref="A44:A46"/>
    <mergeCell ref="A3:A5"/>
    <mergeCell ref="E21:E22"/>
    <mergeCell ref="A21:A22"/>
    <mergeCell ref="A41:A43"/>
    <mergeCell ref="A23:A30"/>
    <mergeCell ref="A31:A32"/>
    <mergeCell ref="A33:A36"/>
    <mergeCell ref="A37:A38"/>
    <mergeCell ref="E45:E46"/>
    <mergeCell ref="A10:A14"/>
    <mergeCell ref="B10:B14"/>
    <mergeCell ref="E10:E14"/>
    <mergeCell ref="A15:A16"/>
    <mergeCell ref="B15:B16"/>
    <mergeCell ref="E15:E16"/>
    <mergeCell ref="B95:B96"/>
    <mergeCell ref="A82:A83"/>
    <mergeCell ref="A84:A86"/>
    <mergeCell ref="A87:A89"/>
    <mergeCell ref="A90:A92"/>
    <mergeCell ref="A93:A94"/>
    <mergeCell ref="A39:A40"/>
    <mergeCell ref="A79:A81"/>
    <mergeCell ref="A47:A48"/>
    <mergeCell ref="A58:A59"/>
    <mergeCell ref="A60:A61"/>
    <mergeCell ref="A75:A78"/>
    <mergeCell ref="A62:A64"/>
    <mergeCell ref="A67:A68"/>
    <mergeCell ref="A69:A72"/>
    <mergeCell ref="A73:A74"/>
    <mergeCell ref="A65:A66"/>
    <mergeCell ref="B39:B40"/>
    <mergeCell ref="A97:A98"/>
    <mergeCell ref="A99:A101"/>
    <mergeCell ref="A102:A103"/>
    <mergeCell ref="A104:A105"/>
    <mergeCell ref="A95:A96"/>
    <mergeCell ref="A116:A118"/>
    <mergeCell ref="A106:A107"/>
    <mergeCell ref="A108:A109"/>
    <mergeCell ref="A112:A113"/>
    <mergeCell ref="A114:A115"/>
    <mergeCell ref="A110:A111"/>
  </mergeCells>
  <pageMargins left="0.7" right="0.7" top="0.75" bottom="0.75" header="0.3" footer="0.3"/>
  <pageSetup orientation="portrait" verticalDpi="1200" r:id="rId1"/>
  <ignoredErrors>
    <ignoredError sqref="F10 F15 F21 F45 F65 F9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4BCA0-2B6D-4957-8D20-35AA53CBBEE8}">
  <dimension ref="A1:K122"/>
  <sheetViews>
    <sheetView zoomScaleNormal="100" workbookViewId="0">
      <selection sqref="A1:H1"/>
    </sheetView>
  </sheetViews>
  <sheetFormatPr defaultColWidth="8.7109375" defaultRowHeight="15" x14ac:dyDescent="0.25"/>
  <cols>
    <col min="1" max="1" width="25.140625" style="1" customWidth="1"/>
    <col min="2" max="2" width="40.42578125" style="35" customWidth="1"/>
    <col min="3" max="3" width="45.28515625" style="32" customWidth="1"/>
    <col min="4" max="4" width="24" customWidth="1"/>
    <col min="5" max="5" width="27.140625" customWidth="1"/>
    <col min="6" max="7" width="25.7109375" customWidth="1"/>
    <col min="8" max="8" width="22.42578125" customWidth="1"/>
  </cols>
  <sheetData>
    <row r="1" spans="1:10" ht="119.25" customHeight="1" x14ac:dyDescent="0.25">
      <c r="A1" s="317" t="s">
        <v>273</v>
      </c>
      <c r="B1" s="348"/>
      <c r="C1" s="348"/>
      <c r="D1" s="349"/>
      <c r="E1" s="349"/>
      <c r="F1" s="349"/>
      <c r="G1" s="349"/>
      <c r="H1" s="349"/>
    </row>
    <row r="2" spans="1:10" s="1" customFormat="1" ht="47.25" x14ac:dyDescent="0.25">
      <c r="A2" s="11" t="s">
        <v>1</v>
      </c>
      <c r="B2" s="11" t="s">
        <v>2</v>
      </c>
      <c r="C2" s="11" t="s">
        <v>3</v>
      </c>
      <c r="D2" s="85" t="s">
        <v>4</v>
      </c>
      <c r="E2" s="11" t="s">
        <v>5</v>
      </c>
      <c r="F2" s="85" t="s">
        <v>6</v>
      </c>
      <c r="G2" s="36" t="s">
        <v>7</v>
      </c>
      <c r="H2" s="16" t="s">
        <v>8</v>
      </c>
    </row>
    <row r="3" spans="1:10" ht="15.75" x14ac:dyDescent="0.25">
      <c r="A3" s="333" t="s">
        <v>9</v>
      </c>
      <c r="B3" s="262" t="s">
        <v>274</v>
      </c>
      <c r="C3" s="76"/>
      <c r="D3" s="162">
        <v>9311568</v>
      </c>
      <c r="E3" s="263" t="s">
        <v>11</v>
      </c>
      <c r="F3" s="162">
        <v>9311568</v>
      </c>
      <c r="G3" s="84" t="s">
        <v>275</v>
      </c>
      <c r="H3" s="335">
        <f>SUM(F3:F4)</f>
        <v>17785099</v>
      </c>
    </row>
    <row r="4" spans="1:10" ht="15.75" x14ac:dyDescent="0.25">
      <c r="A4" s="333"/>
      <c r="B4" s="357" t="s">
        <v>13</v>
      </c>
      <c r="C4" s="86"/>
      <c r="D4" s="162">
        <v>4002153</v>
      </c>
      <c r="E4" s="355" t="s">
        <v>14</v>
      </c>
      <c r="F4" s="162">
        <f>SUM(D4:D5)</f>
        <v>8473531</v>
      </c>
      <c r="G4" s="84" t="s">
        <v>276</v>
      </c>
      <c r="H4" s="344"/>
    </row>
    <row r="5" spans="1:10" ht="15.75" x14ac:dyDescent="0.25">
      <c r="A5" s="333"/>
      <c r="B5" s="357"/>
      <c r="C5" s="41" t="s">
        <v>277</v>
      </c>
      <c r="D5" s="286">
        <v>4471378</v>
      </c>
      <c r="E5" s="356"/>
      <c r="F5" s="163"/>
      <c r="G5" s="63"/>
      <c r="H5" s="336"/>
    </row>
    <row r="6" spans="1:10" ht="15.75" x14ac:dyDescent="0.25">
      <c r="A6" s="321" t="s">
        <v>17</v>
      </c>
      <c r="B6" s="53" t="s">
        <v>18</v>
      </c>
      <c r="C6" s="113"/>
      <c r="D6" s="114">
        <v>0</v>
      </c>
      <c r="E6" s="115" t="s">
        <v>19</v>
      </c>
      <c r="F6" s="163"/>
      <c r="G6" s="63"/>
      <c r="H6" s="340">
        <v>356764</v>
      </c>
    </row>
    <row r="7" spans="1:10" ht="15.75" x14ac:dyDescent="0.25">
      <c r="A7" s="322"/>
      <c r="B7" s="358" t="s">
        <v>278</v>
      </c>
      <c r="C7" s="254"/>
      <c r="D7" s="170">
        <v>250000</v>
      </c>
      <c r="E7" s="334" t="s">
        <v>14</v>
      </c>
      <c r="F7" s="170">
        <v>356764</v>
      </c>
      <c r="G7" s="64" t="s">
        <v>279</v>
      </c>
      <c r="H7" s="341"/>
    </row>
    <row r="8" spans="1:10" ht="15.75" x14ac:dyDescent="0.25">
      <c r="A8" s="322"/>
      <c r="B8" s="358"/>
      <c r="C8" s="254" t="s">
        <v>22</v>
      </c>
      <c r="D8" s="170">
        <v>72340</v>
      </c>
      <c r="E8" s="309"/>
      <c r="F8" s="71"/>
      <c r="G8" s="64"/>
      <c r="H8" s="341"/>
    </row>
    <row r="9" spans="1:10" ht="15.75" x14ac:dyDescent="0.25">
      <c r="A9" s="322"/>
      <c r="B9" s="360"/>
      <c r="C9" s="255" t="s">
        <v>23</v>
      </c>
      <c r="D9" s="287">
        <v>34424</v>
      </c>
      <c r="E9" s="327"/>
      <c r="F9" s="164"/>
      <c r="G9" s="111"/>
      <c r="H9" s="341"/>
    </row>
    <row r="10" spans="1:10" ht="15.75" x14ac:dyDescent="0.25">
      <c r="A10" s="303" t="s">
        <v>24</v>
      </c>
      <c r="B10" s="27" t="s">
        <v>30</v>
      </c>
      <c r="C10" s="107"/>
      <c r="D10" s="165">
        <v>192075</v>
      </c>
      <c r="E10" s="257" t="s">
        <v>11</v>
      </c>
      <c r="F10" s="165">
        <v>192075</v>
      </c>
      <c r="G10" s="67" t="s">
        <v>280</v>
      </c>
      <c r="H10" s="350">
        <f>SUM(F10:F11)</f>
        <v>892562</v>
      </c>
    </row>
    <row r="11" spans="1:10" ht="15.75" x14ac:dyDescent="0.25">
      <c r="A11" s="303"/>
      <c r="B11" s="304" t="s">
        <v>25</v>
      </c>
      <c r="C11" s="253"/>
      <c r="D11" s="165">
        <v>470994</v>
      </c>
      <c r="E11" s="307" t="s">
        <v>14</v>
      </c>
      <c r="F11" s="166">
        <f>SUM(D11:D14)</f>
        <v>700487</v>
      </c>
      <c r="G11" s="67" t="s">
        <v>281</v>
      </c>
      <c r="H11" s="350"/>
    </row>
    <row r="12" spans="1:10" ht="15.75" x14ac:dyDescent="0.25">
      <c r="A12" s="303"/>
      <c r="B12" s="304"/>
      <c r="C12" s="253" t="s">
        <v>27</v>
      </c>
      <c r="D12" s="165">
        <v>106764</v>
      </c>
      <c r="E12" s="307"/>
      <c r="F12" s="167"/>
      <c r="G12" s="63"/>
      <c r="H12" s="350"/>
      <c r="J12" t="s">
        <v>282</v>
      </c>
    </row>
    <row r="13" spans="1:10" ht="15.75" x14ac:dyDescent="0.25">
      <c r="A13" s="303"/>
      <c r="B13" s="304"/>
      <c r="C13" s="253" t="s">
        <v>28</v>
      </c>
      <c r="D13" s="165">
        <v>92795</v>
      </c>
      <c r="E13" s="307"/>
      <c r="F13" s="167"/>
      <c r="G13" s="63"/>
      <c r="H13" s="350"/>
    </row>
    <row r="14" spans="1:10" ht="15.75" x14ac:dyDescent="0.25">
      <c r="A14" s="303"/>
      <c r="B14" s="304"/>
      <c r="C14" s="253" t="s">
        <v>29</v>
      </c>
      <c r="D14" s="165">
        <v>29934</v>
      </c>
      <c r="E14" s="307"/>
      <c r="F14" s="167"/>
      <c r="G14" s="63"/>
      <c r="H14" s="350"/>
    </row>
    <row r="15" spans="1:10" ht="15.75" x14ac:dyDescent="0.25">
      <c r="A15" s="323" t="s">
        <v>31</v>
      </c>
      <c r="B15" s="359" t="s">
        <v>32</v>
      </c>
      <c r="C15" s="116"/>
      <c r="D15" s="288">
        <v>631604</v>
      </c>
      <c r="E15" s="329" t="s">
        <v>14</v>
      </c>
      <c r="F15" s="168">
        <f>+SUM(D15:D16)</f>
        <v>1337259</v>
      </c>
      <c r="G15" s="117" t="s">
        <v>283</v>
      </c>
      <c r="H15" s="339">
        <f>SUM(D15:D16)</f>
        <v>1337259</v>
      </c>
    </row>
    <row r="16" spans="1:10" ht="15.75" x14ac:dyDescent="0.25">
      <c r="A16" s="302"/>
      <c r="B16" s="358"/>
      <c r="C16" s="28" t="s">
        <v>34</v>
      </c>
      <c r="D16" s="289">
        <v>705655</v>
      </c>
      <c r="E16" s="309"/>
      <c r="F16" s="167"/>
      <c r="G16" s="63"/>
      <c r="H16" s="361"/>
    </row>
    <row r="17" spans="1:10" ht="15.75" x14ac:dyDescent="0.25">
      <c r="A17" s="303" t="s">
        <v>35</v>
      </c>
      <c r="B17" s="27" t="s">
        <v>36</v>
      </c>
      <c r="C17" s="253"/>
      <c r="D17" s="166">
        <v>27938</v>
      </c>
      <c r="E17" s="109" t="s">
        <v>11</v>
      </c>
      <c r="F17" s="166">
        <v>27938</v>
      </c>
      <c r="G17" s="67" t="s">
        <v>284</v>
      </c>
      <c r="H17" s="351">
        <v>345788</v>
      </c>
    </row>
    <row r="18" spans="1:10" ht="15.75" x14ac:dyDescent="0.25">
      <c r="A18" s="303"/>
      <c r="B18" s="27" t="s">
        <v>38</v>
      </c>
      <c r="C18" s="253"/>
      <c r="D18" s="166">
        <v>28437</v>
      </c>
      <c r="E18" s="109" t="s">
        <v>11</v>
      </c>
      <c r="F18" s="166">
        <v>28437</v>
      </c>
      <c r="G18" s="67" t="s">
        <v>285</v>
      </c>
      <c r="H18" s="352"/>
    </row>
    <row r="19" spans="1:10" ht="15.75" x14ac:dyDescent="0.25">
      <c r="A19" s="303"/>
      <c r="B19" s="27" t="s">
        <v>40</v>
      </c>
      <c r="C19" s="253"/>
      <c r="D19" s="166">
        <v>39413</v>
      </c>
      <c r="E19" s="109" t="s">
        <v>11</v>
      </c>
      <c r="F19" s="166">
        <v>39413</v>
      </c>
      <c r="G19" s="67" t="s">
        <v>286</v>
      </c>
      <c r="H19" s="352"/>
    </row>
    <row r="20" spans="1:10" ht="15.75" x14ac:dyDescent="0.25">
      <c r="A20" s="303"/>
      <c r="B20" s="27" t="s">
        <v>287</v>
      </c>
      <c r="C20" s="253"/>
      <c r="D20" s="166">
        <v>250000</v>
      </c>
      <c r="E20" s="257" t="s">
        <v>11</v>
      </c>
      <c r="F20" s="166">
        <v>250000</v>
      </c>
      <c r="G20" s="67" t="s">
        <v>288</v>
      </c>
      <c r="H20" s="353"/>
    </row>
    <row r="21" spans="1:10" ht="15.75" x14ac:dyDescent="0.25">
      <c r="A21" s="302" t="s">
        <v>44</v>
      </c>
      <c r="B21" s="358" t="s">
        <v>45</v>
      </c>
      <c r="C21" s="261"/>
      <c r="D21" s="170">
        <v>1144969</v>
      </c>
      <c r="E21" s="309" t="s">
        <v>14</v>
      </c>
      <c r="F21" s="170">
        <v>2424178</v>
      </c>
      <c r="G21" s="64" t="s">
        <v>289</v>
      </c>
      <c r="H21" s="361">
        <v>2424178</v>
      </c>
    </row>
    <row r="22" spans="1:10" ht="15.75" x14ac:dyDescent="0.25">
      <c r="A22" s="302"/>
      <c r="B22" s="358"/>
      <c r="C22" s="28" t="s">
        <v>47</v>
      </c>
      <c r="D22" s="170">
        <v>1279209</v>
      </c>
      <c r="E22" s="309"/>
      <c r="F22" s="71"/>
      <c r="G22" s="290"/>
      <c r="H22" s="361"/>
    </row>
    <row r="23" spans="1:10" ht="15.75" x14ac:dyDescent="0.25">
      <c r="A23" s="345" t="s">
        <v>48</v>
      </c>
      <c r="B23" s="27" t="s">
        <v>49</v>
      </c>
      <c r="C23" s="253"/>
      <c r="D23" s="166">
        <v>91797</v>
      </c>
      <c r="E23" s="257" t="s">
        <v>11</v>
      </c>
      <c r="F23" s="166">
        <v>91797</v>
      </c>
      <c r="G23" s="67" t="s">
        <v>290</v>
      </c>
      <c r="H23" s="351">
        <v>1424929</v>
      </c>
    </row>
    <row r="24" spans="1:10" ht="15.75" x14ac:dyDescent="0.25">
      <c r="A24" s="346"/>
      <c r="B24" s="27" t="s">
        <v>51</v>
      </c>
      <c r="C24" s="253"/>
      <c r="D24" s="291">
        <v>22949</v>
      </c>
      <c r="E24" s="257" t="s">
        <v>11</v>
      </c>
      <c r="F24" s="166">
        <v>22949</v>
      </c>
      <c r="G24" s="67" t="s">
        <v>291</v>
      </c>
      <c r="H24" s="352"/>
    </row>
    <row r="25" spans="1:10" ht="15.75" x14ac:dyDescent="0.25">
      <c r="A25" s="346"/>
      <c r="B25" s="27" t="s">
        <v>55</v>
      </c>
      <c r="C25" s="253"/>
      <c r="D25" s="166">
        <v>22949</v>
      </c>
      <c r="E25" s="257" t="s">
        <v>11</v>
      </c>
      <c r="F25" s="166">
        <v>22949</v>
      </c>
      <c r="G25" s="67" t="s">
        <v>292</v>
      </c>
      <c r="H25" s="352"/>
    </row>
    <row r="26" spans="1:10" ht="15.75" x14ac:dyDescent="0.25">
      <c r="A26" s="346"/>
      <c r="B26" s="27" t="s">
        <v>57</v>
      </c>
      <c r="C26" s="253"/>
      <c r="D26" s="166">
        <v>412588</v>
      </c>
      <c r="E26" s="257" t="s">
        <v>11</v>
      </c>
      <c r="F26" s="166">
        <v>412588</v>
      </c>
      <c r="G26" s="67" t="s">
        <v>293</v>
      </c>
      <c r="H26" s="352"/>
      <c r="J26" t="s">
        <v>282</v>
      </c>
    </row>
    <row r="27" spans="1:10" ht="15.75" x14ac:dyDescent="0.25">
      <c r="A27" s="346"/>
      <c r="B27" s="27" t="s">
        <v>61</v>
      </c>
      <c r="C27" s="253"/>
      <c r="D27" s="166">
        <v>114247</v>
      </c>
      <c r="E27" s="257" t="s">
        <v>11</v>
      </c>
      <c r="F27" s="166">
        <v>114247</v>
      </c>
      <c r="G27" s="67" t="s">
        <v>294</v>
      </c>
      <c r="H27" s="352"/>
    </row>
    <row r="28" spans="1:10" ht="15.75" x14ac:dyDescent="0.25">
      <c r="A28" s="346"/>
      <c r="B28" s="304" t="s">
        <v>295</v>
      </c>
      <c r="C28" s="107"/>
      <c r="D28" s="166">
        <v>751918</v>
      </c>
      <c r="E28" s="364" t="s">
        <v>14</v>
      </c>
      <c r="F28" s="166">
        <f>SUM(D28:D30)</f>
        <v>760399</v>
      </c>
      <c r="G28" s="67" t="s">
        <v>296</v>
      </c>
      <c r="H28" s="352"/>
    </row>
    <row r="29" spans="1:10" ht="15.75" x14ac:dyDescent="0.25">
      <c r="A29" s="346"/>
      <c r="B29" s="304"/>
      <c r="C29" s="253" t="s">
        <v>53</v>
      </c>
      <c r="D29" s="166">
        <v>2494</v>
      </c>
      <c r="E29" s="365"/>
      <c r="F29" s="169"/>
      <c r="G29" s="292"/>
      <c r="H29" s="352"/>
    </row>
    <row r="30" spans="1:10" ht="15.75" x14ac:dyDescent="0.25">
      <c r="A30" s="347"/>
      <c r="B30" s="304"/>
      <c r="C30" s="253" t="s">
        <v>59</v>
      </c>
      <c r="D30" s="166">
        <v>5987</v>
      </c>
      <c r="E30" s="366"/>
      <c r="F30" s="167"/>
      <c r="G30" s="293"/>
      <c r="H30" s="353"/>
    </row>
    <row r="31" spans="1:10" ht="15.75" x14ac:dyDescent="0.25">
      <c r="A31" s="302" t="s">
        <v>65</v>
      </c>
      <c r="B31" s="261" t="s">
        <v>297</v>
      </c>
      <c r="C31" s="254"/>
      <c r="D31" s="170">
        <v>305824</v>
      </c>
      <c r="E31" s="259" t="s">
        <v>11</v>
      </c>
      <c r="F31" s="170">
        <v>305824</v>
      </c>
      <c r="G31" s="64" t="s">
        <v>298</v>
      </c>
      <c r="H31" s="337">
        <v>647504</v>
      </c>
    </row>
    <row r="32" spans="1:10" ht="15.75" x14ac:dyDescent="0.25">
      <c r="A32" s="302"/>
      <c r="B32" s="261" t="s">
        <v>68</v>
      </c>
      <c r="C32" s="254"/>
      <c r="D32" s="170">
        <v>341680</v>
      </c>
      <c r="E32" s="259" t="s">
        <v>11</v>
      </c>
      <c r="F32" s="170">
        <v>341680</v>
      </c>
      <c r="G32" s="64" t="s">
        <v>299</v>
      </c>
      <c r="H32" s="339"/>
    </row>
    <row r="33" spans="1:11" ht="15.75" x14ac:dyDescent="0.25">
      <c r="A33" s="303" t="s">
        <v>70</v>
      </c>
      <c r="B33" s="27" t="s">
        <v>71</v>
      </c>
      <c r="C33" s="253"/>
      <c r="D33" s="166">
        <v>2911171</v>
      </c>
      <c r="E33" s="257" t="s">
        <v>11</v>
      </c>
      <c r="F33" s="166">
        <v>2911171</v>
      </c>
      <c r="G33" s="67" t="s">
        <v>300</v>
      </c>
      <c r="H33" s="351">
        <v>5560338</v>
      </c>
      <c r="J33" t="s">
        <v>282</v>
      </c>
    </row>
    <row r="34" spans="1:11" ht="15.75" x14ac:dyDescent="0.25">
      <c r="A34" s="303"/>
      <c r="B34" s="27" t="s">
        <v>73</v>
      </c>
      <c r="C34" s="253"/>
      <c r="D34" s="166">
        <v>1063150</v>
      </c>
      <c r="E34" s="257" t="s">
        <v>11</v>
      </c>
      <c r="F34" s="166">
        <v>1063150</v>
      </c>
      <c r="G34" s="67" t="s">
        <v>301</v>
      </c>
      <c r="H34" s="352"/>
    </row>
    <row r="35" spans="1:11" ht="15.75" x14ac:dyDescent="0.25">
      <c r="A35" s="303"/>
      <c r="B35" s="27" t="s">
        <v>75</v>
      </c>
      <c r="C35" s="253"/>
      <c r="D35" s="166">
        <v>188084</v>
      </c>
      <c r="E35" s="257" t="s">
        <v>11</v>
      </c>
      <c r="F35" s="166">
        <v>188084</v>
      </c>
      <c r="G35" s="67" t="s">
        <v>302</v>
      </c>
      <c r="H35" s="352"/>
    </row>
    <row r="36" spans="1:11" ht="30" x14ac:dyDescent="0.25">
      <c r="A36" s="303"/>
      <c r="B36" s="27" t="s">
        <v>303</v>
      </c>
      <c r="C36" s="253"/>
      <c r="D36" s="166">
        <v>1397933</v>
      </c>
      <c r="E36" s="257" t="s">
        <v>11</v>
      </c>
      <c r="F36" s="166">
        <v>1397933</v>
      </c>
      <c r="G36" s="67" t="s">
        <v>304</v>
      </c>
      <c r="H36" s="353"/>
      <c r="J36" t="s">
        <v>282</v>
      </c>
    </row>
    <row r="37" spans="1:11" s="151" customFormat="1" ht="15.75" x14ac:dyDescent="0.25">
      <c r="A37" s="354" t="s">
        <v>79</v>
      </c>
      <c r="B37" s="104" t="s">
        <v>80</v>
      </c>
      <c r="C37" s="28"/>
      <c r="D37" s="171">
        <v>849123</v>
      </c>
      <c r="E37" s="105" t="s">
        <v>11</v>
      </c>
      <c r="F37" s="171">
        <v>849123</v>
      </c>
      <c r="G37" s="106" t="s">
        <v>305</v>
      </c>
      <c r="H37" s="362">
        <v>1797800</v>
      </c>
    </row>
    <row r="38" spans="1:11" s="151" customFormat="1" ht="15.75" x14ac:dyDescent="0.25">
      <c r="A38" s="354"/>
      <c r="B38" s="104" t="s">
        <v>82</v>
      </c>
      <c r="C38" s="28"/>
      <c r="D38" s="171">
        <v>948677</v>
      </c>
      <c r="E38" s="105" t="s">
        <v>11</v>
      </c>
      <c r="F38" s="171">
        <v>948677</v>
      </c>
      <c r="G38" s="106" t="s">
        <v>306</v>
      </c>
      <c r="H38" s="363"/>
    </row>
    <row r="39" spans="1:11" ht="15.75" x14ac:dyDescent="0.25">
      <c r="A39" s="303" t="s">
        <v>84</v>
      </c>
      <c r="B39" s="27" t="s">
        <v>87</v>
      </c>
      <c r="C39" s="253"/>
      <c r="D39" s="166">
        <v>704942</v>
      </c>
      <c r="E39" s="257" t="s">
        <v>11</v>
      </c>
      <c r="F39" s="166">
        <v>704942</v>
      </c>
      <c r="G39" s="67" t="s">
        <v>307</v>
      </c>
      <c r="H39" s="351">
        <v>1492533</v>
      </c>
    </row>
    <row r="40" spans="1:11" ht="15.75" x14ac:dyDescent="0.25">
      <c r="A40" s="303"/>
      <c r="B40" s="27" t="s">
        <v>85</v>
      </c>
      <c r="C40" s="253"/>
      <c r="D40" s="166">
        <v>787591</v>
      </c>
      <c r="E40" s="257" t="s">
        <v>11</v>
      </c>
      <c r="F40" s="166">
        <v>787591</v>
      </c>
      <c r="G40" s="67" t="s">
        <v>308</v>
      </c>
      <c r="H40" s="353"/>
    </row>
    <row r="41" spans="1:11" ht="15.75" x14ac:dyDescent="0.25">
      <c r="A41" s="302" t="s">
        <v>88</v>
      </c>
      <c r="B41" s="261" t="s">
        <v>89</v>
      </c>
      <c r="C41" s="254"/>
      <c r="D41" s="170">
        <v>1543803</v>
      </c>
      <c r="E41" s="259" t="s">
        <v>11</v>
      </c>
      <c r="F41" s="170">
        <v>1543803</v>
      </c>
      <c r="G41" s="64" t="s">
        <v>309</v>
      </c>
      <c r="H41" s="337">
        <v>2948664</v>
      </c>
      <c r="K41" t="s">
        <v>282</v>
      </c>
    </row>
    <row r="42" spans="1:11" ht="15.75" x14ac:dyDescent="0.25">
      <c r="A42" s="302"/>
      <c r="B42" s="261" t="s">
        <v>310</v>
      </c>
      <c r="C42" s="254"/>
      <c r="D42" s="170">
        <v>663533</v>
      </c>
      <c r="E42" s="259" t="s">
        <v>11</v>
      </c>
      <c r="F42" s="170">
        <v>663533</v>
      </c>
      <c r="G42" s="64" t="s">
        <v>311</v>
      </c>
      <c r="H42" s="338"/>
    </row>
    <row r="43" spans="1:11" ht="15.75" x14ac:dyDescent="0.25">
      <c r="A43" s="302"/>
      <c r="B43" s="261" t="s">
        <v>93</v>
      </c>
      <c r="C43" s="254"/>
      <c r="D43" s="170">
        <v>741328</v>
      </c>
      <c r="E43" s="259" t="s">
        <v>11</v>
      </c>
      <c r="F43" s="170">
        <v>741328</v>
      </c>
      <c r="G43" s="64" t="s">
        <v>312</v>
      </c>
      <c r="H43" s="339"/>
    </row>
    <row r="44" spans="1:11" ht="15.75" x14ac:dyDescent="0.25">
      <c r="A44" s="333" t="s">
        <v>95</v>
      </c>
      <c r="B44" s="262" t="s">
        <v>96</v>
      </c>
      <c r="C44" s="264"/>
      <c r="D44" s="172">
        <v>124724</v>
      </c>
      <c r="E44" s="260" t="s">
        <v>11</v>
      </c>
      <c r="F44" s="172">
        <v>124724</v>
      </c>
      <c r="G44" s="62" t="s">
        <v>313</v>
      </c>
      <c r="H44" s="335">
        <v>1123888</v>
      </c>
    </row>
    <row r="45" spans="1:11" ht="15.75" x14ac:dyDescent="0.25">
      <c r="A45" s="333"/>
      <c r="B45" s="262" t="s">
        <v>100</v>
      </c>
      <c r="C45" s="264"/>
      <c r="D45" s="172">
        <v>406102</v>
      </c>
      <c r="E45" s="260" t="s">
        <v>11</v>
      </c>
      <c r="F45" s="172">
        <v>406102</v>
      </c>
      <c r="G45" s="62" t="s">
        <v>314</v>
      </c>
      <c r="H45" s="344"/>
    </row>
    <row r="46" spans="1:11" ht="15.75" x14ac:dyDescent="0.25">
      <c r="A46" s="333"/>
      <c r="B46" s="262" t="s">
        <v>98</v>
      </c>
      <c r="C46" s="264"/>
      <c r="D46" s="172">
        <v>593062</v>
      </c>
      <c r="E46" s="260" t="s">
        <v>11</v>
      </c>
      <c r="F46" s="172">
        <v>593062</v>
      </c>
      <c r="G46" s="62" t="s">
        <v>315</v>
      </c>
      <c r="H46" s="336"/>
    </row>
    <row r="47" spans="1:11" ht="15.75" x14ac:dyDescent="0.25">
      <c r="A47" s="302" t="s">
        <v>101</v>
      </c>
      <c r="B47" s="261" t="s">
        <v>102</v>
      </c>
      <c r="C47" s="254"/>
      <c r="D47" s="170">
        <v>203550</v>
      </c>
      <c r="E47" s="259" t="s">
        <v>11</v>
      </c>
      <c r="F47" s="170">
        <v>203550</v>
      </c>
      <c r="G47" s="64" t="s">
        <v>316</v>
      </c>
      <c r="H47" s="337">
        <v>453550</v>
      </c>
    </row>
    <row r="48" spans="1:11" ht="15.75" x14ac:dyDescent="0.25">
      <c r="A48" s="302"/>
      <c r="B48" s="261" t="s">
        <v>104</v>
      </c>
      <c r="C48" s="254"/>
      <c r="D48" s="170">
        <v>250000</v>
      </c>
      <c r="E48" s="259" t="s">
        <v>11</v>
      </c>
      <c r="F48" s="170">
        <v>250000</v>
      </c>
      <c r="G48" s="64" t="s">
        <v>317</v>
      </c>
      <c r="H48" s="339"/>
    </row>
    <row r="49" spans="1:10" ht="15.75" x14ac:dyDescent="0.25">
      <c r="A49" s="333" t="s">
        <v>106</v>
      </c>
      <c r="B49" s="262" t="s">
        <v>109</v>
      </c>
      <c r="C49" s="264"/>
      <c r="D49" s="172">
        <v>55575000</v>
      </c>
      <c r="E49" s="260" t="s">
        <v>11</v>
      </c>
      <c r="F49" s="172">
        <v>55575000</v>
      </c>
      <c r="G49" s="62" t="s">
        <v>318</v>
      </c>
      <c r="H49" s="335">
        <v>120141333</v>
      </c>
      <c r="J49" t="s">
        <v>282</v>
      </c>
    </row>
    <row r="50" spans="1:10" ht="15.75" x14ac:dyDescent="0.25">
      <c r="A50" s="333"/>
      <c r="B50" s="262" t="s">
        <v>111</v>
      </c>
      <c r="C50" s="264"/>
      <c r="D50" s="172">
        <v>29403004</v>
      </c>
      <c r="E50" s="260" t="s">
        <v>11</v>
      </c>
      <c r="F50" s="172">
        <v>29403004</v>
      </c>
      <c r="G50" s="62" t="s">
        <v>319</v>
      </c>
      <c r="H50" s="344"/>
    </row>
    <row r="51" spans="1:10" ht="15.75" x14ac:dyDescent="0.25">
      <c r="A51" s="333"/>
      <c r="B51" s="262" t="s">
        <v>117</v>
      </c>
      <c r="C51" s="264"/>
      <c r="D51" s="172">
        <v>250000</v>
      </c>
      <c r="E51" s="260" t="s">
        <v>11</v>
      </c>
      <c r="F51" s="172">
        <v>250000</v>
      </c>
      <c r="G51" s="62" t="s">
        <v>320</v>
      </c>
      <c r="H51" s="344"/>
    </row>
    <row r="52" spans="1:10" ht="15.75" x14ac:dyDescent="0.25">
      <c r="A52" s="333"/>
      <c r="B52" s="342" t="s">
        <v>113</v>
      </c>
      <c r="C52" s="264"/>
      <c r="D52" s="172">
        <v>1055696</v>
      </c>
      <c r="E52" s="332" t="s">
        <v>14</v>
      </c>
      <c r="F52" s="172">
        <v>3254164</v>
      </c>
      <c r="G52" s="62" t="s">
        <v>321</v>
      </c>
      <c r="H52" s="344"/>
    </row>
    <row r="53" spans="1:10" ht="15.75" x14ac:dyDescent="0.25">
      <c r="A53" s="333"/>
      <c r="B53" s="342"/>
      <c r="C53" s="264" t="s">
        <v>107</v>
      </c>
      <c r="D53" s="172">
        <v>2198468</v>
      </c>
      <c r="E53" s="332"/>
      <c r="F53" s="167"/>
      <c r="G53" s="65"/>
      <c r="H53" s="344"/>
      <c r="I53" t="s">
        <v>282</v>
      </c>
    </row>
    <row r="54" spans="1:10" ht="15.75" x14ac:dyDescent="0.25">
      <c r="A54" s="333"/>
      <c r="B54" s="262" t="s">
        <v>322</v>
      </c>
      <c r="C54" s="264"/>
      <c r="D54" s="172">
        <v>31357060</v>
      </c>
      <c r="E54" s="260" t="s">
        <v>11</v>
      </c>
      <c r="F54" s="172">
        <v>31357060</v>
      </c>
      <c r="G54" s="62" t="s">
        <v>323</v>
      </c>
      <c r="H54" s="344"/>
    </row>
    <row r="55" spans="1:10" ht="15.75" x14ac:dyDescent="0.25">
      <c r="A55" s="333"/>
      <c r="B55" s="262" t="s">
        <v>115</v>
      </c>
      <c r="C55" s="264"/>
      <c r="D55" s="172">
        <v>302105</v>
      </c>
      <c r="E55" s="260" t="s">
        <v>11</v>
      </c>
      <c r="F55" s="172">
        <v>302105</v>
      </c>
      <c r="G55" s="62" t="s">
        <v>324</v>
      </c>
      <c r="H55" s="336"/>
    </row>
    <row r="56" spans="1:10" ht="15.75" x14ac:dyDescent="0.25">
      <c r="A56" s="302" t="s">
        <v>121</v>
      </c>
      <c r="B56" s="261" t="s">
        <v>122</v>
      </c>
      <c r="C56" s="254"/>
      <c r="D56" s="170">
        <v>515860</v>
      </c>
      <c r="E56" s="259" t="s">
        <v>11</v>
      </c>
      <c r="F56" s="170">
        <v>515860</v>
      </c>
      <c r="G56" s="64" t="s">
        <v>325</v>
      </c>
      <c r="H56" s="337">
        <v>1092201</v>
      </c>
    </row>
    <row r="57" spans="1:10" ht="15.75" x14ac:dyDescent="0.25">
      <c r="A57" s="302"/>
      <c r="B57" s="261" t="s">
        <v>326</v>
      </c>
      <c r="C57" s="254"/>
      <c r="D57" s="170">
        <v>576341</v>
      </c>
      <c r="E57" s="259" t="s">
        <v>11</v>
      </c>
      <c r="F57" s="170">
        <v>576341</v>
      </c>
      <c r="G57" s="64" t="s">
        <v>327</v>
      </c>
      <c r="H57" s="339"/>
    </row>
    <row r="58" spans="1:10" ht="15.75" x14ac:dyDescent="0.25">
      <c r="A58" s="333" t="s">
        <v>126</v>
      </c>
      <c r="B58" s="262" t="s">
        <v>127</v>
      </c>
      <c r="C58" s="264"/>
      <c r="D58" s="172">
        <v>391634</v>
      </c>
      <c r="E58" s="260" t="s">
        <v>11</v>
      </c>
      <c r="F58" s="172">
        <v>391634</v>
      </c>
      <c r="G58" s="62" t="s">
        <v>328</v>
      </c>
      <c r="H58" s="335">
        <v>829185</v>
      </c>
    </row>
    <row r="59" spans="1:10" ht="15.75" x14ac:dyDescent="0.25">
      <c r="A59" s="333"/>
      <c r="B59" s="262" t="s">
        <v>129</v>
      </c>
      <c r="C59" s="264"/>
      <c r="D59" s="172">
        <v>437551</v>
      </c>
      <c r="E59" s="260" t="s">
        <v>11</v>
      </c>
      <c r="F59" s="172">
        <v>437551</v>
      </c>
      <c r="G59" s="62" t="s">
        <v>329</v>
      </c>
      <c r="H59" s="336"/>
      <c r="I59" t="s">
        <v>282</v>
      </c>
    </row>
    <row r="60" spans="1:10" ht="15.75" x14ac:dyDescent="0.25">
      <c r="A60" s="302" t="s">
        <v>131</v>
      </c>
      <c r="B60" s="261" t="s">
        <v>132</v>
      </c>
      <c r="C60" s="254"/>
      <c r="D60" s="170">
        <v>303329</v>
      </c>
      <c r="E60" s="259" t="s">
        <v>11</v>
      </c>
      <c r="F60" s="170">
        <v>303329</v>
      </c>
      <c r="G60" s="64" t="s">
        <v>330</v>
      </c>
      <c r="H60" s="337">
        <v>642222</v>
      </c>
    </row>
    <row r="61" spans="1:10" ht="15.75" x14ac:dyDescent="0.25">
      <c r="A61" s="302"/>
      <c r="B61" s="261" t="s">
        <v>331</v>
      </c>
      <c r="C61" s="254"/>
      <c r="D61" s="170">
        <v>338893</v>
      </c>
      <c r="E61" s="259" t="s">
        <v>11</v>
      </c>
      <c r="F61" s="170">
        <v>338893</v>
      </c>
      <c r="G61" s="64" t="s">
        <v>332</v>
      </c>
      <c r="H61" s="339"/>
    </row>
    <row r="62" spans="1:10" ht="15.75" x14ac:dyDescent="0.25">
      <c r="A62" s="333" t="s">
        <v>136</v>
      </c>
      <c r="B62" s="262" t="s">
        <v>137</v>
      </c>
      <c r="C62" s="264"/>
      <c r="D62" s="172">
        <v>1207830</v>
      </c>
      <c r="E62" s="260" t="s">
        <v>11</v>
      </c>
      <c r="F62" s="172">
        <v>1207830</v>
      </c>
      <c r="G62" s="62" t="s">
        <v>333</v>
      </c>
      <c r="H62" s="335">
        <v>2856199</v>
      </c>
    </row>
    <row r="63" spans="1:10" ht="15.75" x14ac:dyDescent="0.25">
      <c r="A63" s="333"/>
      <c r="B63" s="262" t="s">
        <v>139</v>
      </c>
      <c r="C63" s="264"/>
      <c r="D63" s="172">
        <v>141188</v>
      </c>
      <c r="E63" s="260" t="s">
        <v>11</v>
      </c>
      <c r="F63" s="172">
        <v>141188</v>
      </c>
      <c r="G63" s="62" t="s">
        <v>334</v>
      </c>
      <c r="H63" s="344"/>
    </row>
    <row r="64" spans="1:10" ht="30" x14ac:dyDescent="0.25">
      <c r="A64" s="333"/>
      <c r="B64" s="262" t="s">
        <v>141</v>
      </c>
      <c r="C64" s="264"/>
      <c r="D64" s="172">
        <v>1507181</v>
      </c>
      <c r="E64" s="260" t="s">
        <v>11</v>
      </c>
      <c r="F64" s="172">
        <v>1507181</v>
      </c>
      <c r="G64" s="62" t="s">
        <v>335</v>
      </c>
      <c r="H64" s="336"/>
      <c r="J64" t="s">
        <v>282</v>
      </c>
    </row>
    <row r="65" spans="1:8" ht="15.75" x14ac:dyDescent="0.25">
      <c r="A65" s="302" t="s">
        <v>143</v>
      </c>
      <c r="B65" s="358" t="s">
        <v>144</v>
      </c>
      <c r="C65" s="261"/>
      <c r="D65" s="170">
        <v>160645</v>
      </c>
      <c r="E65" s="309" t="s">
        <v>14</v>
      </c>
      <c r="F65" s="170">
        <v>410645</v>
      </c>
      <c r="G65" s="64" t="s">
        <v>336</v>
      </c>
      <c r="H65" s="361">
        <v>410645</v>
      </c>
    </row>
    <row r="66" spans="1:8" ht="15.75" x14ac:dyDescent="0.25">
      <c r="A66" s="302"/>
      <c r="B66" s="358"/>
      <c r="C66" s="28" t="s">
        <v>146</v>
      </c>
      <c r="D66" s="170">
        <v>250000</v>
      </c>
      <c r="E66" s="309"/>
      <c r="F66" s="167"/>
      <c r="G66" s="65"/>
      <c r="H66" s="361"/>
    </row>
    <row r="67" spans="1:8" ht="15.75" x14ac:dyDescent="0.25">
      <c r="A67" s="333" t="s">
        <v>147</v>
      </c>
      <c r="B67" s="262" t="s">
        <v>148</v>
      </c>
      <c r="C67" s="264"/>
      <c r="D67" s="172">
        <v>207042</v>
      </c>
      <c r="E67" s="260" t="s">
        <v>11</v>
      </c>
      <c r="F67" s="172">
        <v>207042</v>
      </c>
      <c r="G67" s="62" t="s">
        <v>337</v>
      </c>
      <c r="H67" s="335">
        <v>457042</v>
      </c>
    </row>
    <row r="68" spans="1:8" ht="15.75" x14ac:dyDescent="0.25">
      <c r="A68" s="333"/>
      <c r="B68" s="262" t="s">
        <v>150</v>
      </c>
      <c r="C68" s="264"/>
      <c r="D68" s="172">
        <v>250000</v>
      </c>
      <c r="E68" s="260" t="s">
        <v>11</v>
      </c>
      <c r="F68" s="172">
        <v>250000</v>
      </c>
      <c r="G68" s="62" t="s">
        <v>338</v>
      </c>
      <c r="H68" s="336"/>
    </row>
    <row r="69" spans="1:8" ht="15.75" x14ac:dyDescent="0.25">
      <c r="A69" s="302" t="s">
        <v>152</v>
      </c>
      <c r="B69" s="261" t="s">
        <v>153</v>
      </c>
      <c r="C69" s="254"/>
      <c r="D69" s="170">
        <v>3981386</v>
      </c>
      <c r="E69" s="259" t="s">
        <v>11</v>
      </c>
      <c r="F69" s="170">
        <v>3981386</v>
      </c>
      <c r="G69" s="64" t="s">
        <v>339</v>
      </c>
      <c r="H69" s="337">
        <v>15208899</v>
      </c>
    </row>
    <row r="70" spans="1:8" ht="15.75" x14ac:dyDescent="0.25">
      <c r="A70" s="302"/>
      <c r="B70" s="261" t="s">
        <v>155</v>
      </c>
      <c r="C70" s="254"/>
      <c r="D70" s="170">
        <v>3981386</v>
      </c>
      <c r="E70" s="259" t="s">
        <v>11</v>
      </c>
      <c r="F70" s="170">
        <v>3981386</v>
      </c>
      <c r="G70" s="64" t="s">
        <v>340</v>
      </c>
      <c r="H70" s="338"/>
    </row>
    <row r="71" spans="1:8" ht="15.75" x14ac:dyDescent="0.25">
      <c r="A71" s="302"/>
      <c r="B71" s="261" t="s">
        <v>157</v>
      </c>
      <c r="C71" s="254"/>
      <c r="D71" s="170">
        <v>3422435</v>
      </c>
      <c r="E71" s="259" t="s">
        <v>11</v>
      </c>
      <c r="F71" s="170">
        <v>3422435</v>
      </c>
      <c r="G71" s="64" t="s">
        <v>341</v>
      </c>
      <c r="H71" s="338"/>
    </row>
    <row r="72" spans="1:8" ht="30" x14ac:dyDescent="0.25">
      <c r="A72" s="302"/>
      <c r="B72" s="261" t="s">
        <v>159</v>
      </c>
      <c r="C72" s="254"/>
      <c r="D72" s="170">
        <v>3823692</v>
      </c>
      <c r="E72" s="259" t="s">
        <v>11</v>
      </c>
      <c r="F72" s="170">
        <v>3823692</v>
      </c>
      <c r="G72" s="64" t="s">
        <v>342</v>
      </c>
      <c r="H72" s="339"/>
    </row>
    <row r="73" spans="1:8" ht="15.75" x14ac:dyDescent="0.25">
      <c r="A73" s="333" t="s">
        <v>161</v>
      </c>
      <c r="B73" s="262" t="s">
        <v>162</v>
      </c>
      <c r="C73" s="264"/>
      <c r="D73" s="172">
        <v>307820</v>
      </c>
      <c r="E73" s="260" t="s">
        <v>11</v>
      </c>
      <c r="F73" s="172">
        <v>307820</v>
      </c>
      <c r="G73" s="62" t="s">
        <v>343</v>
      </c>
      <c r="H73" s="335">
        <v>651729</v>
      </c>
    </row>
    <row r="74" spans="1:8" ht="15.75" x14ac:dyDescent="0.25">
      <c r="A74" s="333"/>
      <c r="B74" s="262" t="s">
        <v>164</v>
      </c>
      <c r="C74" s="264"/>
      <c r="D74" s="172">
        <v>343909</v>
      </c>
      <c r="E74" s="260" t="s">
        <v>11</v>
      </c>
      <c r="F74" s="172">
        <v>343909</v>
      </c>
      <c r="G74" s="62" t="s">
        <v>344</v>
      </c>
      <c r="H74" s="336"/>
    </row>
    <row r="75" spans="1:8" ht="15.75" x14ac:dyDescent="0.25">
      <c r="A75" s="302" t="s">
        <v>166</v>
      </c>
      <c r="B75" s="261" t="s">
        <v>169</v>
      </c>
      <c r="C75" s="254"/>
      <c r="D75" s="170">
        <v>3262879</v>
      </c>
      <c r="E75" s="259" t="s">
        <v>11</v>
      </c>
      <c r="F75" s="170">
        <v>3262879</v>
      </c>
      <c r="G75" s="64" t="s">
        <v>345</v>
      </c>
      <c r="H75" s="337">
        <v>6232101</v>
      </c>
    </row>
    <row r="76" spans="1:8" ht="15.75" x14ac:dyDescent="0.25">
      <c r="A76" s="302"/>
      <c r="B76" s="261" t="s">
        <v>171</v>
      </c>
      <c r="C76" s="254"/>
      <c r="D76" s="170">
        <v>1402400</v>
      </c>
      <c r="E76" s="259" t="s">
        <v>11</v>
      </c>
      <c r="F76" s="170">
        <v>1402400</v>
      </c>
      <c r="G76" s="64" t="s">
        <v>346</v>
      </c>
      <c r="H76" s="338"/>
    </row>
    <row r="77" spans="1:8" ht="15.75" x14ac:dyDescent="0.25">
      <c r="A77" s="302"/>
      <c r="B77" s="261" t="s">
        <v>173</v>
      </c>
      <c r="C77" s="254"/>
      <c r="D77" s="170">
        <v>1566822</v>
      </c>
      <c r="E77" s="259" t="s">
        <v>11</v>
      </c>
      <c r="F77" s="170">
        <v>1566822</v>
      </c>
      <c r="G77" s="64" t="s">
        <v>347</v>
      </c>
      <c r="H77" s="339"/>
    </row>
    <row r="78" spans="1:8" ht="15.75" x14ac:dyDescent="0.25">
      <c r="A78" s="333" t="s">
        <v>175</v>
      </c>
      <c r="B78" s="262" t="s">
        <v>176</v>
      </c>
      <c r="C78" s="264"/>
      <c r="D78" s="172">
        <v>6454953</v>
      </c>
      <c r="E78" s="260" t="s">
        <v>11</v>
      </c>
      <c r="F78" s="172">
        <v>6454953</v>
      </c>
      <c r="G78" s="62" t="s">
        <v>348</v>
      </c>
      <c r="H78" s="335">
        <v>12328963</v>
      </c>
    </row>
    <row r="79" spans="1:8" ht="15.75" x14ac:dyDescent="0.25">
      <c r="A79" s="333"/>
      <c r="B79" s="262" t="s">
        <v>349</v>
      </c>
      <c r="C79" s="264"/>
      <c r="D79" s="172">
        <v>2774367</v>
      </c>
      <c r="E79" s="260" t="s">
        <v>11</v>
      </c>
      <c r="F79" s="172">
        <v>2774367</v>
      </c>
      <c r="G79" s="62" t="s">
        <v>350</v>
      </c>
      <c r="H79" s="344"/>
    </row>
    <row r="80" spans="1:8" ht="15.75" x14ac:dyDescent="0.25">
      <c r="A80" s="333"/>
      <c r="B80" s="262" t="s">
        <v>180</v>
      </c>
      <c r="C80" s="264"/>
      <c r="D80" s="172">
        <v>3099643</v>
      </c>
      <c r="E80" s="260" t="s">
        <v>11</v>
      </c>
      <c r="F80" s="172">
        <v>3099643</v>
      </c>
      <c r="G80" s="62" t="s">
        <v>351</v>
      </c>
      <c r="H80" s="336"/>
    </row>
    <row r="81" spans="1:10" ht="15.75" x14ac:dyDescent="0.25">
      <c r="A81" s="302" t="s">
        <v>182</v>
      </c>
      <c r="B81" s="261" t="s">
        <v>183</v>
      </c>
      <c r="C81" s="254"/>
      <c r="D81" s="170">
        <v>1300625</v>
      </c>
      <c r="E81" s="259" t="s">
        <v>11</v>
      </c>
      <c r="F81" s="170">
        <v>1300625</v>
      </c>
      <c r="G81" s="64" t="s">
        <v>352</v>
      </c>
      <c r="H81" s="337">
        <v>2753739</v>
      </c>
    </row>
    <row r="82" spans="1:10" ht="15.75" x14ac:dyDescent="0.25">
      <c r="A82" s="302"/>
      <c r="B82" s="261" t="s">
        <v>185</v>
      </c>
      <c r="C82" s="254"/>
      <c r="D82" s="170">
        <v>1453114</v>
      </c>
      <c r="E82" s="259" t="s">
        <v>11</v>
      </c>
      <c r="F82" s="170">
        <v>1453114</v>
      </c>
      <c r="G82" s="64" t="s">
        <v>353</v>
      </c>
      <c r="H82" s="339"/>
    </row>
    <row r="83" spans="1:10" ht="15.75" x14ac:dyDescent="0.25">
      <c r="A83" s="333" t="s">
        <v>188</v>
      </c>
      <c r="B83" s="262" t="s">
        <v>189</v>
      </c>
      <c r="C83" s="264"/>
      <c r="D83" s="172">
        <v>10632506</v>
      </c>
      <c r="E83" s="260" t="s">
        <v>11</v>
      </c>
      <c r="F83" s="172">
        <v>10632506</v>
      </c>
      <c r="G83" s="62" t="s">
        <v>354</v>
      </c>
      <c r="H83" s="335">
        <v>20308092</v>
      </c>
    </row>
    <row r="84" spans="1:10" ht="15.75" x14ac:dyDescent="0.25">
      <c r="A84" s="333"/>
      <c r="B84" s="262" t="s">
        <v>191</v>
      </c>
      <c r="C84" s="264"/>
      <c r="D84" s="172">
        <v>4569898</v>
      </c>
      <c r="E84" s="260" t="s">
        <v>11</v>
      </c>
      <c r="F84" s="172">
        <v>4569898</v>
      </c>
      <c r="G84" s="62" t="s">
        <v>355</v>
      </c>
      <c r="H84" s="344"/>
    </row>
    <row r="85" spans="1:10" ht="15.75" x14ac:dyDescent="0.25">
      <c r="A85" s="333"/>
      <c r="B85" s="262" t="s">
        <v>356</v>
      </c>
      <c r="C85" s="264"/>
      <c r="D85" s="172">
        <v>5105688</v>
      </c>
      <c r="E85" s="260" t="s">
        <v>11</v>
      </c>
      <c r="F85" s="172">
        <v>5105688</v>
      </c>
      <c r="G85" s="62" t="s">
        <v>357</v>
      </c>
      <c r="H85" s="336"/>
    </row>
    <row r="86" spans="1:10" ht="15.75" x14ac:dyDescent="0.25">
      <c r="A86" s="302" t="s">
        <v>195</v>
      </c>
      <c r="B86" s="261" t="s">
        <v>196</v>
      </c>
      <c r="C86" s="254"/>
      <c r="D86" s="170">
        <v>9326658</v>
      </c>
      <c r="E86" s="259" t="s">
        <v>11</v>
      </c>
      <c r="F86" s="170">
        <v>9326658</v>
      </c>
      <c r="G86" s="64" t="s">
        <v>358</v>
      </c>
      <c r="H86" s="337">
        <v>17813922</v>
      </c>
    </row>
    <row r="87" spans="1:10" ht="15.75" x14ac:dyDescent="0.25">
      <c r="A87" s="302"/>
      <c r="B87" s="261" t="s">
        <v>198</v>
      </c>
      <c r="C87" s="254"/>
      <c r="D87" s="170">
        <v>4008639</v>
      </c>
      <c r="E87" s="259" t="s">
        <v>11</v>
      </c>
      <c r="F87" s="170">
        <v>4008639</v>
      </c>
      <c r="G87" s="64" t="s">
        <v>359</v>
      </c>
      <c r="H87" s="338"/>
    </row>
    <row r="88" spans="1:10" ht="15.75" x14ac:dyDescent="0.25">
      <c r="A88" s="302"/>
      <c r="B88" s="261" t="s">
        <v>200</v>
      </c>
      <c r="C88" s="254"/>
      <c r="D88" s="170">
        <v>4478625</v>
      </c>
      <c r="E88" s="259" t="s">
        <v>11</v>
      </c>
      <c r="F88" s="170">
        <v>4478625</v>
      </c>
      <c r="G88" s="64" t="s">
        <v>360</v>
      </c>
      <c r="H88" s="339"/>
    </row>
    <row r="89" spans="1:10" ht="15.75" x14ac:dyDescent="0.25">
      <c r="A89" s="333" t="s">
        <v>202</v>
      </c>
      <c r="B89" s="262" t="s">
        <v>203</v>
      </c>
      <c r="C89" s="264"/>
      <c r="D89" s="172">
        <v>3053944</v>
      </c>
      <c r="E89" s="260" t="s">
        <v>11</v>
      </c>
      <c r="F89" s="172">
        <v>3053944</v>
      </c>
      <c r="G89" s="62" t="s">
        <v>361</v>
      </c>
      <c r="H89" s="335">
        <v>5833034</v>
      </c>
    </row>
    <row r="90" spans="1:10" ht="15.75" x14ac:dyDescent="0.25">
      <c r="A90" s="333"/>
      <c r="B90" s="262" t="s">
        <v>205</v>
      </c>
      <c r="C90" s="264"/>
      <c r="D90" s="172">
        <v>1312598</v>
      </c>
      <c r="E90" s="260" t="s">
        <v>11</v>
      </c>
      <c r="F90" s="172">
        <v>1312598</v>
      </c>
      <c r="G90" s="62" t="s">
        <v>362</v>
      </c>
      <c r="H90" s="344"/>
    </row>
    <row r="91" spans="1:10" ht="15.75" x14ac:dyDescent="0.25">
      <c r="A91" s="333"/>
      <c r="B91" s="262" t="s">
        <v>363</v>
      </c>
      <c r="C91" s="264"/>
      <c r="D91" s="172">
        <v>1466492</v>
      </c>
      <c r="E91" s="260" t="s">
        <v>11</v>
      </c>
      <c r="F91" s="172">
        <v>1466492</v>
      </c>
      <c r="G91" s="62" t="s">
        <v>364</v>
      </c>
      <c r="H91" s="336"/>
      <c r="J91" t="s">
        <v>282</v>
      </c>
    </row>
    <row r="92" spans="1:10" ht="15.75" x14ac:dyDescent="0.25">
      <c r="A92" s="343" t="s">
        <v>209</v>
      </c>
      <c r="B92" s="261" t="s">
        <v>210</v>
      </c>
      <c r="C92" s="254"/>
      <c r="D92" s="170">
        <v>739865</v>
      </c>
      <c r="E92" s="259" t="s">
        <v>11</v>
      </c>
      <c r="F92" s="170">
        <v>739865</v>
      </c>
      <c r="G92" s="64" t="s">
        <v>365</v>
      </c>
      <c r="H92" s="337">
        <v>1566474</v>
      </c>
    </row>
    <row r="93" spans="1:10" ht="15.75" x14ac:dyDescent="0.25">
      <c r="A93" s="343"/>
      <c r="B93" s="261" t="s">
        <v>212</v>
      </c>
      <c r="C93" s="254"/>
      <c r="D93" s="170">
        <v>826609</v>
      </c>
      <c r="E93" s="259" t="s">
        <v>11</v>
      </c>
      <c r="F93" s="170">
        <v>826609</v>
      </c>
      <c r="G93" s="64" t="s">
        <v>366</v>
      </c>
      <c r="H93" s="339"/>
    </row>
    <row r="94" spans="1:10" ht="15.75" x14ac:dyDescent="0.25">
      <c r="A94" s="371" t="s">
        <v>214</v>
      </c>
      <c r="B94" s="342" t="s">
        <v>215</v>
      </c>
      <c r="C94" s="262"/>
      <c r="D94" s="172">
        <v>754333</v>
      </c>
      <c r="E94" s="332" t="s">
        <v>14</v>
      </c>
      <c r="F94" s="172">
        <v>1597106</v>
      </c>
      <c r="G94" s="62" t="s">
        <v>367</v>
      </c>
      <c r="H94" s="335">
        <v>1597106</v>
      </c>
    </row>
    <row r="95" spans="1:10" ht="15.75" x14ac:dyDescent="0.25">
      <c r="A95" s="371"/>
      <c r="B95" s="342"/>
      <c r="C95" s="92" t="s">
        <v>368</v>
      </c>
      <c r="D95" s="172">
        <v>842773</v>
      </c>
      <c r="E95" s="332"/>
      <c r="F95" s="167"/>
      <c r="G95" s="65"/>
      <c r="H95" s="336"/>
    </row>
    <row r="96" spans="1:10" ht="15.75" x14ac:dyDescent="0.25">
      <c r="A96" s="302" t="s">
        <v>218</v>
      </c>
      <c r="B96" s="261" t="s">
        <v>219</v>
      </c>
      <c r="C96" s="254"/>
      <c r="D96" s="170">
        <v>899512</v>
      </c>
      <c r="E96" s="259" t="s">
        <v>11</v>
      </c>
      <c r="F96" s="170">
        <v>899512</v>
      </c>
      <c r="G96" s="64" t="s">
        <v>369</v>
      </c>
      <c r="H96" s="337">
        <v>1904485</v>
      </c>
    </row>
    <row r="97" spans="1:8" ht="30" x14ac:dyDescent="0.25">
      <c r="A97" s="302"/>
      <c r="B97" s="261" t="s">
        <v>370</v>
      </c>
      <c r="C97" s="254"/>
      <c r="D97" s="170">
        <v>1004973</v>
      </c>
      <c r="E97" s="259" t="s">
        <v>11</v>
      </c>
      <c r="F97" s="170">
        <v>1004973</v>
      </c>
      <c r="G97" s="64" t="s">
        <v>371</v>
      </c>
      <c r="H97" s="339"/>
    </row>
    <row r="98" spans="1:8" ht="15.75" x14ac:dyDescent="0.25">
      <c r="A98" s="333" t="s">
        <v>223</v>
      </c>
      <c r="B98" s="262" t="s">
        <v>224</v>
      </c>
      <c r="C98" s="264"/>
      <c r="D98" s="172">
        <v>11266278</v>
      </c>
      <c r="E98" s="260" t="s">
        <v>11</v>
      </c>
      <c r="F98" s="172">
        <v>11266278</v>
      </c>
      <c r="G98" s="62" t="s">
        <v>372</v>
      </c>
      <c r="H98" s="335">
        <v>21518596</v>
      </c>
    </row>
    <row r="99" spans="1:8" ht="15.75" x14ac:dyDescent="0.25">
      <c r="A99" s="333"/>
      <c r="B99" s="262" t="s">
        <v>226</v>
      </c>
      <c r="C99" s="264"/>
      <c r="D99" s="172">
        <v>4842296</v>
      </c>
      <c r="E99" s="260" t="s">
        <v>11</v>
      </c>
      <c r="F99" s="172">
        <v>4842296</v>
      </c>
      <c r="G99" s="62" t="s">
        <v>373</v>
      </c>
      <c r="H99" s="344"/>
    </row>
    <row r="100" spans="1:8" ht="30" x14ac:dyDescent="0.25">
      <c r="A100" s="333"/>
      <c r="B100" s="262" t="s">
        <v>228</v>
      </c>
      <c r="C100" s="264"/>
      <c r="D100" s="172">
        <v>5410022</v>
      </c>
      <c r="E100" s="260" t="s">
        <v>11</v>
      </c>
      <c r="F100" s="172">
        <v>5410022</v>
      </c>
      <c r="G100" s="62" t="s">
        <v>374</v>
      </c>
      <c r="H100" s="336"/>
    </row>
    <row r="101" spans="1:8" ht="15.75" x14ac:dyDescent="0.25">
      <c r="A101" s="302" t="s">
        <v>230</v>
      </c>
      <c r="B101" s="261" t="s">
        <v>375</v>
      </c>
      <c r="C101" s="254"/>
      <c r="D101" s="170">
        <v>1081110</v>
      </c>
      <c r="E101" s="259" t="s">
        <v>11</v>
      </c>
      <c r="F101" s="170">
        <v>1081110</v>
      </c>
      <c r="G101" s="64" t="s">
        <v>376</v>
      </c>
      <c r="H101" s="337">
        <v>2288973</v>
      </c>
    </row>
    <row r="102" spans="1:8" ht="30" x14ac:dyDescent="0.25">
      <c r="A102" s="302"/>
      <c r="B102" s="261" t="s">
        <v>233</v>
      </c>
      <c r="C102" s="254"/>
      <c r="D102" s="170">
        <v>1207863</v>
      </c>
      <c r="E102" s="259" t="s">
        <v>11</v>
      </c>
      <c r="F102" s="170">
        <v>1207863</v>
      </c>
      <c r="G102" s="64" t="s">
        <v>377</v>
      </c>
      <c r="H102" s="339"/>
    </row>
    <row r="103" spans="1:8" ht="15.75" x14ac:dyDescent="0.25">
      <c r="A103" s="333" t="s">
        <v>378</v>
      </c>
      <c r="B103" s="262" t="s">
        <v>236</v>
      </c>
      <c r="C103" s="264"/>
      <c r="D103" s="172">
        <v>574231</v>
      </c>
      <c r="E103" s="260" t="s">
        <v>11</v>
      </c>
      <c r="F103" s="172">
        <v>505353.79</v>
      </c>
      <c r="G103" s="62" t="s">
        <v>379</v>
      </c>
      <c r="H103" s="335">
        <v>1215786</v>
      </c>
    </row>
    <row r="104" spans="1:8" ht="15.75" x14ac:dyDescent="0.25">
      <c r="A104" s="333"/>
      <c r="B104" s="262" t="s">
        <v>380</v>
      </c>
      <c r="C104" s="264"/>
      <c r="D104" s="172">
        <v>641555</v>
      </c>
      <c r="E104" s="260" t="s">
        <v>11</v>
      </c>
      <c r="F104" s="172">
        <v>710432.21</v>
      </c>
      <c r="G104" s="62" t="s">
        <v>381</v>
      </c>
      <c r="H104" s="336"/>
    </row>
    <row r="105" spans="1:8" ht="15.75" x14ac:dyDescent="0.25">
      <c r="A105" s="302" t="s">
        <v>240</v>
      </c>
      <c r="B105" s="261" t="s">
        <v>241</v>
      </c>
      <c r="C105" s="254"/>
      <c r="D105" s="170">
        <v>1472246</v>
      </c>
      <c r="E105" s="259" t="s">
        <v>11</v>
      </c>
      <c r="F105" s="170">
        <v>1472246</v>
      </c>
      <c r="G105" s="64" t="s">
        <v>382</v>
      </c>
      <c r="H105" s="337">
        <v>3117102</v>
      </c>
    </row>
    <row r="106" spans="1:8" ht="30" x14ac:dyDescent="0.25">
      <c r="A106" s="302"/>
      <c r="B106" s="261" t="s">
        <v>383</v>
      </c>
      <c r="C106" s="254"/>
      <c r="D106" s="170">
        <v>1644856</v>
      </c>
      <c r="E106" s="259" t="s">
        <v>11</v>
      </c>
      <c r="F106" s="170">
        <v>1644856</v>
      </c>
      <c r="G106" s="64" t="s">
        <v>384</v>
      </c>
      <c r="H106" s="339"/>
    </row>
    <row r="107" spans="1:8" ht="15.75" x14ac:dyDescent="0.25">
      <c r="A107" s="333" t="s">
        <v>245</v>
      </c>
      <c r="B107" s="262" t="s">
        <v>246</v>
      </c>
      <c r="C107" s="264"/>
      <c r="D107" s="172">
        <v>959379</v>
      </c>
      <c r="E107" s="260" t="s">
        <v>11</v>
      </c>
      <c r="F107" s="172">
        <v>959379</v>
      </c>
      <c r="G107" s="62" t="s">
        <v>385</v>
      </c>
      <c r="H107" s="335">
        <v>2031239</v>
      </c>
    </row>
    <row r="108" spans="1:8" ht="30" x14ac:dyDescent="0.25">
      <c r="A108" s="333"/>
      <c r="B108" s="262" t="s">
        <v>248</v>
      </c>
      <c r="C108" s="264"/>
      <c r="D108" s="172">
        <v>1071860</v>
      </c>
      <c r="E108" s="260" t="s">
        <v>11</v>
      </c>
      <c r="F108" s="172">
        <v>1071860</v>
      </c>
      <c r="G108" s="62" t="s">
        <v>386</v>
      </c>
      <c r="H108" s="336"/>
    </row>
    <row r="109" spans="1:8" ht="15.75" x14ac:dyDescent="0.25">
      <c r="A109" s="302" t="s">
        <v>250</v>
      </c>
      <c r="B109" s="261" t="s">
        <v>251</v>
      </c>
      <c r="C109" s="254"/>
      <c r="D109" s="170">
        <v>143682</v>
      </c>
      <c r="E109" s="259" t="s">
        <v>11</v>
      </c>
      <c r="F109" s="170">
        <v>143682</v>
      </c>
      <c r="G109" s="64" t="s">
        <v>387</v>
      </c>
      <c r="H109" s="337">
        <v>393682</v>
      </c>
    </row>
    <row r="110" spans="1:8" ht="15.75" x14ac:dyDescent="0.25">
      <c r="A110" s="302"/>
      <c r="B110" s="261" t="s">
        <v>253</v>
      </c>
      <c r="C110" s="254"/>
      <c r="D110" s="170">
        <v>250000</v>
      </c>
      <c r="E110" s="259" t="s">
        <v>11</v>
      </c>
      <c r="F110" s="170">
        <v>250000</v>
      </c>
      <c r="G110" s="64" t="s">
        <v>388</v>
      </c>
      <c r="H110" s="339"/>
    </row>
    <row r="111" spans="1:8" ht="15.75" x14ac:dyDescent="0.25">
      <c r="A111" s="333" t="s">
        <v>255</v>
      </c>
      <c r="B111" s="342" t="s">
        <v>389</v>
      </c>
      <c r="C111" s="264"/>
      <c r="D111" s="172">
        <v>930283</v>
      </c>
      <c r="E111" s="332" t="s">
        <v>14</v>
      </c>
      <c r="F111" s="172">
        <v>1762942</v>
      </c>
      <c r="G111" s="62" t="s">
        <v>390</v>
      </c>
      <c r="H111" s="335">
        <v>1762942</v>
      </c>
    </row>
    <row r="112" spans="1:8" ht="15.75" x14ac:dyDescent="0.25">
      <c r="A112" s="333"/>
      <c r="B112" s="342"/>
      <c r="C112" s="264" t="s">
        <v>256</v>
      </c>
      <c r="D112" s="172">
        <v>832659</v>
      </c>
      <c r="E112" s="332"/>
      <c r="F112" s="167"/>
      <c r="G112" s="65"/>
      <c r="H112" s="336"/>
    </row>
    <row r="113" spans="1:8" ht="15.75" x14ac:dyDescent="0.25">
      <c r="A113" s="302" t="s">
        <v>260</v>
      </c>
      <c r="B113" s="261" t="s">
        <v>261</v>
      </c>
      <c r="C113" s="254"/>
      <c r="D113" s="170">
        <v>326778</v>
      </c>
      <c r="E113" s="259" t="s">
        <v>11</v>
      </c>
      <c r="F113" s="170">
        <v>326778</v>
      </c>
      <c r="G113" s="64" t="s">
        <v>391</v>
      </c>
      <c r="H113" s="337">
        <v>691868</v>
      </c>
    </row>
    <row r="114" spans="1:8" ht="15.75" x14ac:dyDescent="0.25">
      <c r="A114" s="302"/>
      <c r="B114" s="261" t="s">
        <v>263</v>
      </c>
      <c r="C114" s="254"/>
      <c r="D114" s="170">
        <v>365090</v>
      </c>
      <c r="E114" s="259" t="s">
        <v>11</v>
      </c>
      <c r="F114" s="170">
        <v>365090</v>
      </c>
      <c r="G114" s="64" t="s">
        <v>392</v>
      </c>
      <c r="H114" s="339"/>
    </row>
    <row r="115" spans="1:8" ht="15.75" x14ac:dyDescent="0.25">
      <c r="A115" s="333" t="s">
        <v>265</v>
      </c>
      <c r="B115" s="262" t="s">
        <v>266</v>
      </c>
      <c r="C115" s="264"/>
      <c r="D115" s="172">
        <v>146177</v>
      </c>
      <c r="E115" s="260" t="s">
        <v>11</v>
      </c>
      <c r="F115" s="172">
        <v>146177</v>
      </c>
      <c r="G115" s="62" t="s">
        <v>393</v>
      </c>
      <c r="H115" s="368">
        <v>761583</v>
      </c>
    </row>
    <row r="116" spans="1:8" ht="15.75" x14ac:dyDescent="0.25">
      <c r="A116" s="333"/>
      <c r="B116" s="262" t="s">
        <v>268</v>
      </c>
      <c r="C116" s="264"/>
      <c r="D116" s="172">
        <v>213528</v>
      </c>
      <c r="E116" s="260" t="s">
        <v>11</v>
      </c>
      <c r="F116" s="172">
        <v>213528</v>
      </c>
      <c r="G116" s="62" t="s">
        <v>394</v>
      </c>
      <c r="H116" s="369"/>
    </row>
    <row r="117" spans="1:8" ht="15.75" x14ac:dyDescent="0.25">
      <c r="A117" s="333"/>
      <c r="B117" s="262" t="s">
        <v>395</v>
      </c>
      <c r="C117" s="264"/>
      <c r="D117" s="172">
        <v>401878</v>
      </c>
      <c r="E117" s="260" t="s">
        <v>11</v>
      </c>
      <c r="F117" s="172">
        <v>401878</v>
      </c>
      <c r="G117" s="62" t="s">
        <v>396</v>
      </c>
      <c r="H117" s="370"/>
    </row>
    <row r="118" spans="1:8" x14ac:dyDescent="0.25">
      <c r="B118" s="80"/>
      <c r="C118" s="33"/>
      <c r="D118" s="161"/>
      <c r="E118" s="61"/>
      <c r="F118" s="161"/>
      <c r="G118" s="66"/>
      <c r="H118" s="161"/>
    </row>
    <row r="119" spans="1:8" ht="15.75" x14ac:dyDescent="0.25">
      <c r="A119" s="21"/>
      <c r="B119" s="31" t="s">
        <v>272</v>
      </c>
      <c r="C119" s="254"/>
      <c r="D119" s="26">
        <f>SUM(D3:D117)</f>
        <v>284999998</v>
      </c>
      <c r="E119" s="49"/>
      <c r="F119" s="26">
        <f>SUM(F3:F117)</f>
        <v>284999998</v>
      </c>
      <c r="G119" s="64"/>
      <c r="H119" s="180">
        <f>SUM(H2:H117)</f>
        <v>284999998</v>
      </c>
    </row>
    <row r="120" spans="1:8" x14ac:dyDescent="0.25">
      <c r="B120" s="112"/>
    </row>
    <row r="121" spans="1:8" x14ac:dyDescent="0.25">
      <c r="A121" s="367" t="s">
        <v>397</v>
      </c>
      <c r="B121" s="367"/>
      <c r="C121" s="367"/>
      <c r="D121" s="367"/>
      <c r="E121" s="367"/>
      <c r="F121" s="367"/>
      <c r="G121" s="367"/>
      <c r="H121" s="367"/>
    </row>
    <row r="122" spans="1:8" x14ac:dyDescent="0.25">
      <c r="B122" s="112"/>
    </row>
  </sheetData>
  <mergeCells count="104">
    <mergeCell ref="A121:H121"/>
    <mergeCell ref="H115:H117"/>
    <mergeCell ref="H92:H93"/>
    <mergeCell ref="H96:H97"/>
    <mergeCell ref="H98:H100"/>
    <mergeCell ref="H101:H102"/>
    <mergeCell ref="H103:H104"/>
    <mergeCell ref="H94:H95"/>
    <mergeCell ref="H111:H112"/>
    <mergeCell ref="H109:H110"/>
    <mergeCell ref="H105:H106"/>
    <mergeCell ref="H113:H114"/>
    <mergeCell ref="H107:H108"/>
    <mergeCell ref="A111:A112"/>
    <mergeCell ref="A115:A117"/>
    <mergeCell ref="A96:A97"/>
    <mergeCell ref="A109:A110"/>
    <mergeCell ref="E94:E95"/>
    <mergeCell ref="B111:B112"/>
    <mergeCell ref="A94:A95"/>
    <mergeCell ref="A107:A108"/>
    <mergeCell ref="A101:A102"/>
    <mergeCell ref="A103:A104"/>
    <mergeCell ref="A105:A106"/>
    <mergeCell ref="H58:H59"/>
    <mergeCell ref="H60:H61"/>
    <mergeCell ref="H62:H64"/>
    <mergeCell ref="H65:H66"/>
    <mergeCell ref="H15:H16"/>
    <mergeCell ref="H21:H22"/>
    <mergeCell ref="B28:B30"/>
    <mergeCell ref="H31:H32"/>
    <mergeCell ref="H33:H36"/>
    <mergeCell ref="H37:H38"/>
    <mergeCell ref="H39:H40"/>
    <mergeCell ref="H41:H43"/>
    <mergeCell ref="H44:H46"/>
    <mergeCell ref="H47:H48"/>
    <mergeCell ref="H56:H57"/>
    <mergeCell ref="E52:E53"/>
    <mergeCell ref="B65:B66"/>
    <mergeCell ref="E65:E66"/>
    <mergeCell ref="B52:B53"/>
    <mergeCell ref="H49:H55"/>
    <mergeCell ref="E28:E30"/>
    <mergeCell ref="A1:H1"/>
    <mergeCell ref="H3:H5"/>
    <mergeCell ref="H10:H14"/>
    <mergeCell ref="H23:H30"/>
    <mergeCell ref="A21:A22"/>
    <mergeCell ref="A39:A40"/>
    <mergeCell ref="A47:A48"/>
    <mergeCell ref="A31:A32"/>
    <mergeCell ref="A33:A36"/>
    <mergeCell ref="A37:A38"/>
    <mergeCell ref="A41:A43"/>
    <mergeCell ref="E4:E5"/>
    <mergeCell ref="H17:H20"/>
    <mergeCell ref="A3:A5"/>
    <mergeCell ref="A10:A14"/>
    <mergeCell ref="E11:E14"/>
    <mergeCell ref="B11:B14"/>
    <mergeCell ref="A17:A20"/>
    <mergeCell ref="B4:B5"/>
    <mergeCell ref="B21:B22"/>
    <mergeCell ref="E21:E22"/>
    <mergeCell ref="B15:B16"/>
    <mergeCell ref="E15:E16"/>
    <mergeCell ref="B7:B9"/>
    <mergeCell ref="A89:A91"/>
    <mergeCell ref="A73:A74"/>
    <mergeCell ref="A75:A77"/>
    <mergeCell ref="A49:A55"/>
    <mergeCell ref="A56:A57"/>
    <mergeCell ref="A58:A59"/>
    <mergeCell ref="A60:A61"/>
    <mergeCell ref="A15:A16"/>
    <mergeCell ref="A62:A64"/>
    <mergeCell ref="A44:A46"/>
    <mergeCell ref="A23:A30"/>
    <mergeCell ref="E111:E112"/>
    <mergeCell ref="A113:A114"/>
    <mergeCell ref="A98:A100"/>
    <mergeCell ref="E7:E9"/>
    <mergeCell ref="H67:H68"/>
    <mergeCell ref="H69:H72"/>
    <mergeCell ref="A6:A9"/>
    <mergeCell ref="H6:H9"/>
    <mergeCell ref="B94:B95"/>
    <mergeCell ref="A69:A72"/>
    <mergeCell ref="A78:A80"/>
    <mergeCell ref="A81:A82"/>
    <mergeCell ref="A83:A85"/>
    <mergeCell ref="A86:A88"/>
    <mergeCell ref="A92:A93"/>
    <mergeCell ref="A65:A66"/>
    <mergeCell ref="H73:H74"/>
    <mergeCell ref="H75:H77"/>
    <mergeCell ref="H78:H80"/>
    <mergeCell ref="H81:H82"/>
    <mergeCell ref="H83:H85"/>
    <mergeCell ref="H86:H88"/>
    <mergeCell ref="H89:H91"/>
    <mergeCell ref="A67:A6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B52ED-3039-48EF-8BE1-E30ACA8C8C04}">
  <dimension ref="A1:O125"/>
  <sheetViews>
    <sheetView zoomScaleNormal="100" workbookViewId="0">
      <selection sqref="A1:K1"/>
    </sheetView>
  </sheetViews>
  <sheetFormatPr defaultColWidth="8.7109375" defaultRowHeight="15" x14ac:dyDescent="0.25"/>
  <cols>
    <col min="1" max="1" width="25.140625" style="1" customWidth="1"/>
    <col min="2" max="2" width="41.5703125" style="32" customWidth="1"/>
    <col min="3" max="3" width="45.7109375" style="32" customWidth="1"/>
    <col min="4" max="4" width="22.42578125" customWidth="1"/>
    <col min="5" max="5" width="21.5703125" customWidth="1"/>
    <col min="6" max="6" width="22.5703125" bestFit="1" customWidth="1"/>
    <col min="7" max="7" width="22.42578125" bestFit="1" customWidth="1"/>
    <col min="8" max="8" width="29" bestFit="1" customWidth="1"/>
    <col min="9" max="9" width="28.140625" bestFit="1" customWidth="1"/>
    <col min="10" max="10" width="27.5703125" customWidth="1"/>
    <col min="11" max="11" width="20.7109375" customWidth="1"/>
    <col min="12" max="12" width="9.140625"/>
    <col min="13" max="13" width="17.5703125" customWidth="1"/>
    <col min="14" max="14" width="9.140625"/>
    <col min="15" max="15" width="6.140625" bestFit="1" customWidth="1"/>
  </cols>
  <sheetData>
    <row r="1" spans="1:15" ht="120" customHeight="1" x14ac:dyDescent="0.25">
      <c r="A1" s="392" t="s">
        <v>398</v>
      </c>
      <c r="B1" s="393"/>
      <c r="C1" s="393"/>
      <c r="D1" s="394"/>
      <c r="E1" s="394"/>
      <c r="F1" s="394"/>
      <c r="G1" s="394"/>
      <c r="H1" s="394"/>
      <c r="I1" s="394"/>
      <c r="J1" s="394"/>
      <c r="K1" s="394"/>
    </row>
    <row r="2" spans="1:15" ht="34.5" customHeight="1" x14ac:dyDescent="0.25">
      <c r="A2" s="399" t="s">
        <v>399</v>
      </c>
      <c r="B2" s="399"/>
      <c r="C2" s="399"/>
      <c r="D2" s="399"/>
      <c r="E2" s="399"/>
      <c r="F2" s="399"/>
      <c r="G2" s="399"/>
      <c r="H2" s="399"/>
      <c r="I2" s="399"/>
      <c r="J2" s="399"/>
      <c r="K2" s="399"/>
    </row>
    <row r="3" spans="1:15" ht="47.25" x14ac:dyDescent="0.25">
      <c r="A3" s="274" t="s">
        <v>1</v>
      </c>
      <c r="B3" s="274" t="s">
        <v>2</v>
      </c>
      <c r="C3" s="275" t="s">
        <v>3</v>
      </c>
      <c r="D3" s="276" t="s">
        <v>4</v>
      </c>
      <c r="E3" s="274" t="s">
        <v>5</v>
      </c>
      <c r="F3" s="277" t="s">
        <v>400</v>
      </c>
      <c r="G3" s="277" t="s">
        <v>401</v>
      </c>
      <c r="H3" s="278" t="s">
        <v>402</v>
      </c>
      <c r="I3" s="279" t="s">
        <v>403</v>
      </c>
      <c r="J3" s="280" t="s">
        <v>404</v>
      </c>
      <c r="K3" s="281" t="s">
        <v>8</v>
      </c>
    </row>
    <row r="4" spans="1:15" ht="15.75" x14ac:dyDescent="0.25">
      <c r="A4" s="303" t="s">
        <v>9</v>
      </c>
      <c r="B4" s="253" t="s">
        <v>274</v>
      </c>
      <c r="C4" s="253"/>
      <c r="D4" s="153">
        <v>24066822.52</v>
      </c>
      <c r="E4" s="257" t="s">
        <v>11</v>
      </c>
      <c r="F4" s="153">
        <v>4813364.5</v>
      </c>
      <c r="G4" s="214" t="s">
        <v>405</v>
      </c>
      <c r="H4" s="211">
        <v>19253458.02</v>
      </c>
      <c r="I4" s="221" t="s">
        <v>406</v>
      </c>
      <c r="J4" s="245">
        <v>24066822.52</v>
      </c>
      <c r="K4" s="395">
        <f>SUM(J4:J5)</f>
        <v>47279310.710000001</v>
      </c>
    </row>
    <row r="5" spans="1:15" ht="15.75" x14ac:dyDescent="0.25">
      <c r="A5" s="303"/>
      <c r="B5" s="398" t="s">
        <v>13</v>
      </c>
      <c r="C5" s="124"/>
      <c r="D5" s="153">
        <v>11206028.779999999</v>
      </c>
      <c r="E5" s="307" t="s">
        <v>14</v>
      </c>
      <c r="F5" s="153">
        <v>5803122.0499999998</v>
      </c>
      <c r="G5" s="214" t="s">
        <v>407</v>
      </c>
      <c r="H5" s="211">
        <v>17409366.140000001</v>
      </c>
      <c r="I5" s="221" t="s">
        <v>408</v>
      </c>
      <c r="J5" s="246">
        <v>23212488.190000001</v>
      </c>
      <c r="K5" s="396"/>
    </row>
    <row r="6" spans="1:15" ht="15.75" x14ac:dyDescent="0.25">
      <c r="A6" s="303"/>
      <c r="B6" s="398"/>
      <c r="C6" s="265" t="s">
        <v>16</v>
      </c>
      <c r="D6" s="153">
        <v>12006459.41</v>
      </c>
      <c r="E6" s="307"/>
      <c r="F6" s="159"/>
      <c r="G6" s="215"/>
      <c r="H6" s="219"/>
      <c r="I6" s="222"/>
      <c r="J6" s="244"/>
      <c r="K6" s="397"/>
    </row>
    <row r="7" spans="1:15" ht="15.75" x14ac:dyDescent="0.25">
      <c r="A7" s="321" t="s">
        <v>409</v>
      </c>
      <c r="B7" s="28" t="s">
        <v>18</v>
      </c>
      <c r="C7" s="28"/>
      <c r="D7" s="154">
        <v>0</v>
      </c>
      <c r="E7" s="259" t="s">
        <v>19</v>
      </c>
      <c r="F7" s="159"/>
      <c r="G7" s="215"/>
      <c r="H7" s="213"/>
      <c r="I7" s="224"/>
      <c r="J7" s="213"/>
      <c r="K7" s="340">
        <v>619231.17000000004</v>
      </c>
    </row>
    <row r="8" spans="1:15" ht="15.75" x14ac:dyDescent="0.25">
      <c r="A8" s="322"/>
      <c r="B8" s="306" t="s">
        <v>22</v>
      </c>
      <c r="C8" s="254"/>
      <c r="D8" s="155">
        <v>202552.25</v>
      </c>
      <c r="E8" s="309" t="s">
        <v>14</v>
      </c>
      <c r="F8" s="155">
        <v>0</v>
      </c>
      <c r="G8" s="218" t="s">
        <v>19</v>
      </c>
      <c r="H8" s="217">
        <v>619231.17000000004</v>
      </c>
      <c r="I8" s="223" t="s">
        <v>410</v>
      </c>
      <c r="J8" s="217">
        <v>619231.17000000004</v>
      </c>
      <c r="K8" s="341"/>
    </row>
    <row r="9" spans="1:15" ht="15.75" x14ac:dyDescent="0.25">
      <c r="A9" s="322"/>
      <c r="B9" s="306"/>
      <c r="C9" s="254" t="s">
        <v>23</v>
      </c>
      <c r="D9" s="155">
        <v>96386.93</v>
      </c>
      <c r="E9" s="309"/>
      <c r="F9" s="159"/>
      <c r="G9" s="215"/>
      <c r="H9" s="213"/>
      <c r="I9" s="224"/>
      <c r="J9" s="213"/>
      <c r="K9" s="341"/>
    </row>
    <row r="10" spans="1:15" ht="15.75" x14ac:dyDescent="0.25">
      <c r="A10" s="323"/>
      <c r="B10" s="306"/>
      <c r="C10" s="254" t="s">
        <v>278</v>
      </c>
      <c r="D10" s="155">
        <v>320291.99</v>
      </c>
      <c r="E10" s="309"/>
      <c r="F10" s="159"/>
      <c r="G10" s="215"/>
      <c r="H10" s="219"/>
      <c r="I10" s="222"/>
      <c r="J10" s="213"/>
      <c r="K10" s="372"/>
    </row>
    <row r="11" spans="1:15" ht="15.75" x14ac:dyDescent="0.25">
      <c r="A11" s="303" t="s">
        <v>24</v>
      </c>
      <c r="B11" s="253" t="s">
        <v>30</v>
      </c>
      <c r="C11" s="253"/>
      <c r="D11" s="153">
        <v>537811.15</v>
      </c>
      <c r="E11" s="257" t="s">
        <v>11</v>
      </c>
      <c r="F11" s="153">
        <v>107562.23</v>
      </c>
      <c r="G11" s="214" t="s">
        <v>411</v>
      </c>
      <c r="H11" s="211">
        <v>430248.92</v>
      </c>
      <c r="I11" s="221" t="s">
        <v>412</v>
      </c>
      <c r="J11" s="211">
        <f>SUM(F11,H11)</f>
        <v>537811.15</v>
      </c>
      <c r="K11" s="377">
        <f>SUM(J11:J12)</f>
        <v>2445095.06</v>
      </c>
    </row>
    <row r="12" spans="1:15" ht="15.75" x14ac:dyDescent="0.25">
      <c r="A12" s="303"/>
      <c r="B12" s="304" t="s">
        <v>413</v>
      </c>
      <c r="C12" s="253"/>
      <c r="D12" s="153">
        <v>1264704.3400000001</v>
      </c>
      <c r="E12" s="307" t="s">
        <v>14</v>
      </c>
      <c r="F12" s="153">
        <v>476820.98</v>
      </c>
      <c r="G12" s="214" t="s">
        <v>414</v>
      </c>
      <c r="H12" s="211">
        <v>1430462.93</v>
      </c>
      <c r="I12" s="221" t="s">
        <v>415</v>
      </c>
      <c r="J12" s="211">
        <f>SUM(F12,H12)</f>
        <v>1907283.91</v>
      </c>
      <c r="K12" s="391"/>
      <c r="O12" s="17"/>
    </row>
    <row r="13" spans="1:15" ht="15.75" x14ac:dyDescent="0.25">
      <c r="A13" s="303"/>
      <c r="B13" s="304"/>
      <c r="C13" s="253" t="s">
        <v>27</v>
      </c>
      <c r="D13" s="153">
        <v>298939.19</v>
      </c>
      <c r="E13" s="307"/>
      <c r="F13" s="159"/>
      <c r="G13" s="215"/>
      <c r="H13" s="213"/>
      <c r="I13" s="224"/>
      <c r="J13" s="213"/>
      <c r="K13" s="391"/>
      <c r="M13" s="17"/>
    </row>
    <row r="14" spans="1:15" ht="15.75" x14ac:dyDescent="0.25">
      <c r="A14" s="303"/>
      <c r="B14" s="304"/>
      <c r="C14" s="253" t="s">
        <v>28</v>
      </c>
      <c r="D14" s="153">
        <v>259825.65</v>
      </c>
      <c r="E14" s="307"/>
      <c r="F14" s="159"/>
      <c r="G14" s="215"/>
      <c r="H14" s="213"/>
      <c r="I14" s="224"/>
      <c r="J14" s="213"/>
      <c r="K14" s="391"/>
    </row>
    <row r="15" spans="1:15" ht="15.75" x14ac:dyDescent="0.25">
      <c r="A15" s="303"/>
      <c r="B15" s="304"/>
      <c r="C15" s="253" t="s">
        <v>29</v>
      </c>
      <c r="D15" s="153">
        <v>83814.73</v>
      </c>
      <c r="E15" s="307"/>
      <c r="F15" s="159"/>
      <c r="G15" s="215"/>
      <c r="H15" s="213"/>
      <c r="I15" s="224"/>
      <c r="J15" s="213"/>
      <c r="K15" s="378"/>
    </row>
    <row r="16" spans="1:15" ht="15.75" x14ac:dyDescent="0.25">
      <c r="A16" s="302" t="s">
        <v>31</v>
      </c>
      <c r="B16" s="306" t="s">
        <v>32</v>
      </c>
      <c r="C16" s="37"/>
      <c r="D16" s="155">
        <v>1768490.7</v>
      </c>
      <c r="E16" s="309" t="s">
        <v>14</v>
      </c>
      <c r="F16" s="155">
        <v>915825.54</v>
      </c>
      <c r="G16" s="64" t="s">
        <v>416</v>
      </c>
      <c r="H16" s="230">
        <v>2747476.63</v>
      </c>
      <c r="I16" s="225" t="s">
        <v>417</v>
      </c>
      <c r="J16" s="217">
        <f>SUM(F16,H16)</f>
        <v>3663302.17</v>
      </c>
      <c r="K16" s="374">
        <f>SUM(J16)</f>
        <v>3663302.17</v>
      </c>
    </row>
    <row r="17" spans="1:13" ht="15.75" x14ac:dyDescent="0.25">
      <c r="A17" s="302"/>
      <c r="B17" s="306"/>
      <c r="C17" s="254" t="s">
        <v>34</v>
      </c>
      <c r="D17" s="155">
        <v>1894811.47</v>
      </c>
      <c r="E17" s="309"/>
      <c r="F17" s="159"/>
      <c r="G17" s="65"/>
      <c r="H17" s="227"/>
      <c r="I17" s="228"/>
      <c r="J17" s="219"/>
      <c r="K17" s="374"/>
      <c r="M17" s="17"/>
    </row>
    <row r="18" spans="1:13" ht="15.75" x14ac:dyDescent="0.25">
      <c r="A18" s="303" t="s">
        <v>35</v>
      </c>
      <c r="B18" s="253" t="s">
        <v>40</v>
      </c>
      <c r="C18" s="253"/>
      <c r="D18" s="153">
        <v>110356.06</v>
      </c>
      <c r="E18" s="257" t="s">
        <v>11</v>
      </c>
      <c r="F18" s="153">
        <v>22071.21</v>
      </c>
      <c r="G18" s="214" t="s">
        <v>418</v>
      </c>
      <c r="H18" s="229">
        <v>88284.85</v>
      </c>
      <c r="I18" s="212" t="s">
        <v>419</v>
      </c>
      <c r="J18" s="229">
        <f>SUM(F18,H18)</f>
        <v>110356.06</v>
      </c>
      <c r="K18" s="377">
        <f>SUM(J18:J19)</f>
        <v>555571.9</v>
      </c>
    </row>
    <row r="19" spans="1:13" ht="15.75" x14ac:dyDescent="0.25">
      <c r="A19" s="303"/>
      <c r="B19" s="304" t="s">
        <v>287</v>
      </c>
      <c r="C19" s="253"/>
      <c r="D19" s="153">
        <v>287364.77</v>
      </c>
      <c r="E19" s="307" t="s">
        <v>14</v>
      </c>
      <c r="F19" s="153">
        <v>111303.96</v>
      </c>
      <c r="G19" s="214" t="s">
        <v>420</v>
      </c>
      <c r="H19" s="229">
        <v>333911.88</v>
      </c>
      <c r="I19" s="212" t="s">
        <v>421</v>
      </c>
      <c r="J19" s="229">
        <f>SUM(F19,H19)</f>
        <v>445215.84</v>
      </c>
      <c r="K19" s="391"/>
    </row>
    <row r="20" spans="1:13" ht="15.75" x14ac:dyDescent="0.25">
      <c r="A20" s="303"/>
      <c r="B20" s="304"/>
      <c r="C20" s="253" t="s">
        <v>36</v>
      </c>
      <c r="D20" s="153">
        <v>78227.08</v>
      </c>
      <c r="E20" s="307"/>
      <c r="F20" s="159"/>
      <c r="G20" s="215"/>
      <c r="H20" s="213"/>
      <c r="I20" s="213"/>
      <c r="J20" s="213"/>
      <c r="K20" s="391"/>
      <c r="M20" s="17"/>
    </row>
    <row r="21" spans="1:13" ht="15.75" x14ac:dyDescent="0.25">
      <c r="A21" s="303"/>
      <c r="B21" s="304"/>
      <c r="C21" s="253" t="s">
        <v>38</v>
      </c>
      <c r="D21" s="153">
        <v>79623.990000000005</v>
      </c>
      <c r="E21" s="307"/>
      <c r="F21" s="159"/>
      <c r="G21" s="215"/>
      <c r="H21" s="213"/>
      <c r="I21" s="213"/>
      <c r="J21" s="213"/>
      <c r="K21" s="378"/>
    </row>
    <row r="22" spans="1:13" ht="15.75" x14ac:dyDescent="0.25">
      <c r="A22" s="302" t="s">
        <v>44</v>
      </c>
      <c r="B22" s="306" t="s">
        <v>45</v>
      </c>
      <c r="C22" s="254"/>
      <c r="D22" s="155">
        <v>3205913.24</v>
      </c>
      <c r="E22" s="309" t="s">
        <v>14</v>
      </c>
      <c r="F22" s="155">
        <v>1660205.07</v>
      </c>
      <c r="G22" s="64" t="s">
        <v>422</v>
      </c>
      <c r="H22" s="230">
        <v>4980615.22</v>
      </c>
      <c r="I22" s="225" t="s">
        <v>423</v>
      </c>
      <c r="J22" s="231">
        <f>SUM(F22,H22)</f>
        <v>6640820.29</v>
      </c>
      <c r="K22" s="374">
        <f>SUM(J22)</f>
        <v>6640820.29</v>
      </c>
    </row>
    <row r="23" spans="1:13" ht="15.75" x14ac:dyDescent="0.25">
      <c r="A23" s="302"/>
      <c r="B23" s="306"/>
      <c r="C23" s="37" t="s">
        <v>47</v>
      </c>
      <c r="D23" s="155">
        <v>3434907.05</v>
      </c>
      <c r="E23" s="309"/>
      <c r="F23" s="159"/>
      <c r="G23" s="65"/>
      <c r="H23" s="65"/>
      <c r="I23" s="215"/>
      <c r="J23" s="213"/>
      <c r="K23" s="374"/>
    </row>
    <row r="24" spans="1:13" ht="30.75" x14ac:dyDescent="0.25">
      <c r="A24" s="303" t="s">
        <v>48</v>
      </c>
      <c r="B24" s="304" t="s">
        <v>295</v>
      </c>
      <c r="C24" s="253"/>
      <c r="D24" s="153">
        <v>2019036.87</v>
      </c>
      <c r="E24" s="307" t="s">
        <v>14</v>
      </c>
      <c r="F24" s="153">
        <v>975867.82</v>
      </c>
      <c r="G24" s="67" t="s">
        <v>424</v>
      </c>
      <c r="H24" s="232">
        <v>2927603.47</v>
      </c>
      <c r="I24" s="252" t="s">
        <v>425</v>
      </c>
      <c r="J24" s="211">
        <f>SUM(F24,H24)</f>
        <v>3903471.29</v>
      </c>
      <c r="K24" s="387">
        <f>SUM(J24)</f>
        <v>3903471.29</v>
      </c>
    </row>
    <row r="25" spans="1:13" ht="15.75" x14ac:dyDescent="0.25">
      <c r="A25" s="303"/>
      <c r="B25" s="304"/>
      <c r="C25" s="253" t="s">
        <v>49</v>
      </c>
      <c r="D25" s="153">
        <v>257031.82</v>
      </c>
      <c r="E25" s="307"/>
      <c r="F25" s="159"/>
      <c r="G25" s="65"/>
      <c r="H25" s="65"/>
      <c r="I25" s="215"/>
      <c r="J25" s="213"/>
      <c r="K25" s="387"/>
    </row>
    <row r="26" spans="1:13" ht="15.75" x14ac:dyDescent="0.25">
      <c r="A26" s="303"/>
      <c r="B26" s="304"/>
      <c r="C26" s="253" t="s">
        <v>51</v>
      </c>
      <c r="D26" s="153">
        <v>64257.96</v>
      </c>
      <c r="E26" s="307"/>
      <c r="F26" s="159"/>
      <c r="G26" s="65"/>
      <c r="H26" s="65"/>
      <c r="I26" s="215"/>
      <c r="J26" s="213"/>
      <c r="K26" s="387"/>
    </row>
    <row r="27" spans="1:13" ht="15.75" x14ac:dyDescent="0.25">
      <c r="A27" s="303"/>
      <c r="B27" s="304"/>
      <c r="C27" s="253" t="s">
        <v>53</v>
      </c>
      <c r="D27" s="153">
        <v>6984.56</v>
      </c>
      <c r="E27" s="307"/>
      <c r="F27" s="159"/>
      <c r="G27" s="65"/>
      <c r="H27" s="65"/>
      <c r="I27" s="215"/>
      <c r="J27" s="213"/>
      <c r="K27" s="387"/>
    </row>
    <row r="28" spans="1:13" ht="15.75" x14ac:dyDescent="0.25">
      <c r="A28" s="303"/>
      <c r="B28" s="304"/>
      <c r="C28" s="253" t="s">
        <v>55</v>
      </c>
      <c r="D28" s="153">
        <v>64257.96</v>
      </c>
      <c r="E28" s="307"/>
      <c r="F28" s="159"/>
      <c r="G28" s="65"/>
      <c r="H28" s="65"/>
      <c r="I28" s="215"/>
      <c r="J28" s="213"/>
      <c r="K28" s="387"/>
    </row>
    <row r="29" spans="1:13" ht="15.75" x14ac:dyDescent="0.25">
      <c r="A29" s="303"/>
      <c r="B29" s="304"/>
      <c r="C29" s="253" t="s">
        <v>57</v>
      </c>
      <c r="D29" s="153">
        <v>1155246.3</v>
      </c>
      <c r="E29" s="307"/>
      <c r="F29" s="159"/>
      <c r="G29" s="65"/>
      <c r="H29" s="65"/>
      <c r="I29" s="215"/>
      <c r="J29" s="213"/>
      <c r="K29" s="387"/>
    </row>
    <row r="30" spans="1:13" ht="15.75" x14ac:dyDescent="0.25">
      <c r="A30" s="303"/>
      <c r="B30" s="304"/>
      <c r="C30" s="253" t="s">
        <v>59</v>
      </c>
      <c r="D30" s="153">
        <v>16762.95</v>
      </c>
      <c r="E30" s="307"/>
      <c r="F30" s="159"/>
      <c r="G30" s="65"/>
      <c r="H30" s="65"/>
      <c r="I30" s="215"/>
      <c r="J30" s="213"/>
      <c r="K30" s="387"/>
    </row>
    <row r="31" spans="1:13" ht="15.75" x14ac:dyDescent="0.25">
      <c r="A31" s="303"/>
      <c r="B31" s="304"/>
      <c r="C31" s="253" t="s">
        <v>61</v>
      </c>
      <c r="D31" s="153">
        <v>319892.87</v>
      </c>
      <c r="E31" s="307"/>
      <c r="F31" s="159"/>
      <c r="G31" s="65"/>
      <c r="H31" s="65"/>
      <c r="I31" s="215"/>
      <c r="J31" s="213"/>
      <c r="K31" s="387"/>
    </row>
    <row r="32" spans="1:13" ht="15.75" x14ac:dyDescent="0.25">
      <c r="A32" s="302" t="s">
        <v>65</v>
      </c>
      <c r="B32" s="306" t="s">
        <v>297</v>
      </c>
      <c r="C32" s="254"/>
      <c r="D32" s="155">
        <v>856307.11</v>
      </c>
      <c r="E32" s="309" t="s">
        <v>14</v>
      </c>
      <c r="F32" s="155">
        <v>443444.75</v>
      </c>
      <c r="G32" s="64" t="s">
        <v>426</v>
      </c>
      <c r="H32" s="77">
        <v>1330334.26</v>
      </c>
      <c r="I32" s="216" t="s">
        <v>427</v>
      </c>
      <c r="J32" s="217">
        <f>SUM(F32,H32)</f>
        <v>1773779.01</v>
      </c>
      <c r="K32" s="374">
        <f>SUM(J32)</f>
        <v>1773779.01</v>
      </c>
    </row>
    <row r="33" spans="1:13" ht="15.75" x14ac:dyDescent="0.25">
      <c r="A33" s="302"/>
      <c r="B33" s="306"/>
      <c r="C33" s="37" t="s">
        <v>68</v>
      </c>
      <c r="D33" s="155">
        <v>917471.9</v>
      </c>
      <c r="E33" s="309"/>
      <c r="F33" s="159"/>
      <c r="G33" s="65"/>
      <c r="H33" s="227"/>
      <c r="I33" s="228"/>
      <c r="J33" s="219"/>
      <c r="K33" s="374"/>
    </row>
    <row r="34" spans="1:13" ht="15.75" x14ac:dyDescent="0.25">
      <c r="A34" s="303" t="s">
        <v>70</v>
      </c>
      <c r="B34" s="253" t="s">
        <v>71</v>
      </c>
      <c r="C34" s="269"/>
      <c r="D34" s="153">
        <v>7524257.1500000004</v>
      </c>
      <c r="E34" s="257" t="s">
        <v>11</v>
      </c>
      <c r="F34" s="153">
        <v>1504851.43</v>
      </c>
      <c r="G34" s="67" t="s">
        <v>428</v>
      </c>
      <c r="H34" s="236">
        <v>6019405.7199999997</v>
      </c>
      <c r="I34" s="67" t="s">
        <v>429</v>
      </c>
      <c r="J34" s="236">
        <f>SUM(F34,H34)</f>
        <v>7524257.1499999994</v>
      </c>
      <c r="K34" s="377">
        <f>SUM(J34,J35,J37)</f>
        <v>14781415.009999998</v>
      </c>
    </row>
    <row r="35" spans="1:13" ht="15.75" x14ac:dyDescent="0.25">
      <c r="A35" s="303"/>
      <c r="B35" s="304" t="s">
        <v>73</v>
      </c>
      <c r="C35" s="269"/>
      <c r="D35" s="153">
        <v>2976819.66</v>
      </c>
      <c r="E35" s="307" t="s">
        <v>14</v>
      </c>
      <c r="F35" s="153">
        <v>1682630.5</v>
      </c>
      <c r="G35" s="67" t="s">
        <v>430</v>
      </c>
      <c r="H35" s="236">
        <v>5047891.5</v>
      </c>
      <c r="I35" s="67" t="s">
        <v>431</v>
      </c>
      <c r="J35" s="236">
        <f>SUM(F35,H35)</f>
        <v>6730522</v>
      </c>
      <c r="K35" s="391"/>
      <c r="M35" s="17"/>
    </row>
    <row r="36" spans="1:13" ht="15.75" x14ac:dyDescent="0.25">
      <c r="A36" s="303"/>
      <c r="B36" s="304"/>
      <c r="C36" s="269" t="s">
        <v>303</v>
      </c>
      <c r="D36" s="153">
        <v>3753702.34</v>
      </c>
      <c r="E36" s="307"/>
      <c r="F36" s="159"/>
      <c r="G36" s="65"/>
      <c r="H36" s="65"/>
      <c r="I36" s="65"/>
      <c r="J36" s="65"/>
      <c r="K36" s="391"/>
    </row>
    <row r="37" spans="1:13" ht="15.75" x14ac:dyDescent="0.25">
      <c r="A37" s="303"/>
      <c r="B37" s="253" t="s">
        <v>75</v>
      </c>
      <c r="C37" s="269"/>
      <c r="D37" s="153">
        <v>526635.86</v>
      </c>
      <c r="E37" s="257" t="s">
        <v>11</v>
      </c>
      <c r="F37" s="153">
        <v>105327.17</v>
      </c>
      <c r="G37" s="67" t="s">
        <v>432</v>
      </c>
      <c r="H37" s="236">
        <v>421308.69</v>
      </c>
      <c r="I37" s="67" t="s">
        <v>433</v>
      </c>
      <c r="J37" s="236">
        <f>SUM(F37,H37)</f>
        <v>526635.86</v>
      </c>
      <c r="K37" s="378"/>
    </row>
    <row r="38" spans="1:13" ht="15.75" x14ac:dyDescent="0.25">
      <c r="A38" s="302" t="s">
        <v>79</v>
      </c>
      <c r="B38" s="306" t="s">
        <v>80</v>
      </c>
      <c r="C38" s="254"/>
      <c r="D38" s="155">
        <v>2377544.38</v>
      </c>
      <c r="E38" s="309" t="s">
        <v>14</v>
      </c>
      <c r="F38" s="155">
        <v>1231228.3400000001</v>
      </c>
      <c r="G38" s="64" t="s">
        <v>434</v>
      </c>
      <c r="H38" s="237">
        <v>3693685.01</v>
      </c>
      <c r="I38" s="225" t="s">
        <v>435</v>
      </c>
      <c r="J38" s="231">
        <f>SUM(F38,H38)</f>
        <v>4924913.3499999996</v>
      </c>
      <c r="K38" s="374">
        <f>SUM(J38)</f>
        <v>4924913.3499999996</v>
      </c>
    </row>
    <row r="39" spans="1:13" ht="15.75" x14ac:dyDescent="0.25">
      <c r="A39" s="302"/>
      <c r="B39" s="306"/>
      <c r="C39" s="254" t="s">
        <v>82</v>
      </c>
      <c r="D39" s="155">
        <v>2547368.9700000002</v>
      </c>
      <c r="E39" s="309"/>
      <c r="F39" s="159"/>
      <c r="G39" s="65"/>
      <c r="H39" s="65"/>
      <c r="I39" s="215"/>
      <c r="J39" s="213"/>
      <c r="K39" s="374"/>
    </row>
    <row r="40" spans="1:13" ht="15.75" x14ac:dyDescent="0.25">
      <c r="A40" s="303" t="s">
        <v>84</v>
      </c>
      <c r="B40" s="304" t="s">
        <v>85</v>
      </c>
      <c r="C40" s="253"/>
      <c r="D40" s="153">
        <v>2114825.12</v>
      </c>
      <c r="E40" s="307" t="s">
        <v>14</v>
      </c>
      <c r="F40" s="153">
        <v>1022165.48</v>
      </c>
      <c r="G40" s="67" t="s">
        <v>436</v>
      </c>
      <c r="H40" s="236">
        <v>3066496.42</v>
      </c>
      <c r="I40" s="214" t="s">
        <v>437</v>
      </c>
      <c r="J40" s="211">
        <f>SUM(F40,H40)</f>
        <v>4088661.9</v>
      </c>
      <c r="K40" s="387">
        <f>SUM(J40)</f>
        <v>4088661.9</v>
      </c>
    </row>
    <row r="41" spans="1:13" ht="15.75" x14ac:dyDescent="0.25">
      <c r="A41" s="303"/>
      <c r="B41" s="304"/>
      <c r="C41" s="253" t="s">
        <v>87</v>
      </c>
      <c r="D41" s="153">
        <v>1973836.78</v>
      </c>
      <c r="E41" s="307"/>
      <c r="F41" s="159"/>
      <c r="G41" s="65"/>
      <c r="H41" s="65"/>
      <c r="I41" s="215"/>
      <c r="J41" s="219"/>
      <c r="K41" s="387"/>
    </row>
    <row r="42" spans="1:13" ht="15.75" x14ac:dyDescent="0.25">
      <c r="A42" s="302" t="s">
        <v>88</v>
      </c>
      <c r="B42" s="254" t="s">
        <v>89</v>
      </c>
      <c r="C42" s="254"/>
      <c r="D42" s="155">
        <v>3990136.37</v>
      </c>
      <c r="E42" s="259" t="s">
        <v>11</v>
      </c>
      <c r="F42" s="155">
        <v>798027.27</v>
      </c>
      <c r="G42" s="64" t="s">
        <v>438</v>
      </c>
      <c r="H42" s="77">
        <v>3192109.1</v>
      </c>
      <c r="I42" s="64" t="s">
        <v>439</v>
      </c>
      <c r="J42" s="77">
        <f t="shared" ref="J42:J53" si="0">SUM(F42,H42)</f>
        <v>3990136.37</v>
      </c>
      <c r="K42" s="388">
        <f>SUM(J42:J44)</f>
        <v>7838629.1799999997</v>
      </c>
    </row>
    <row r="43" spans="1:13" ht="15.75" x14ac:dyDescent="0.25">
      <c r="A43" s="302"/>
      <c r="B43" s="254" t="s">
        <v>310</v>
      </c>
      <c r="C43" s="254"/>
      <c r="D43" s="155">
        <v>1857893.08</v>
      </c>
      <c r="E43" s="259" t="s">
        <v>11</v>
      </c>
      <c r="F43" s="155">
        <v>371578.62</v>
      </c>
      <c r="G43" s="64" t="s">
        <v>440</v>
      </c>
      <c r="H43" s="77">
        <v>1486314.46</v>
      </c>
      <c r="I43" s="64" t="s">
        <v>441</v>
      </c>
      <c r="J43" s="77">
        <f t="shared" si="0"/>
        <v>1857893.08</v>
      </c>
      <c r="K43" s="389"/>
      <c r="M43" s="17"/>
    </row>
    <row r="44" spans="1:13" ht="15.75" x14ac:dyDescent="0.25">
      <c r="A44" s="302"/>
      <c r="B44" s="254" t="s">
        <v>93</v>
      </c>
      <c r="C44" s="254"/>
      <c r="D44" s="155">
        <v>1990599.73</v>
      </c>
      <c r="E44" s="259" t="s">
        <v>11</v>
      </c>
      <c r="F44" s="155">
        <v>398119.95</v>
      </c>
      <c r="G44" s="64" t="s">
        <v>442</v>
      </c>
      <c r="H44" s="77">
        <v>1592479.78</v>
      </c>
      <c r="I44" s="64" t="s">
        <v>443</v>
      </c>
      <c r="J44" s="77">
        <f t="shared" si="0"/>
        <v>1990599.73</v>
      </c>
      <c r="K44" s="390"/>
    </row>
    <row r="45" spans="1:13" ht="15.75" x14ac:dyDescent="0.25">
      <c r="A45" s="333" t="s">
        <v>95</v>
      </c>
      <c r="B45" s="264" t="s">
        <v>96</v>
      </c>
      <c r="C45" s="264"/>
      <c r="D45" s="156">
        <v>349228.02</v>
      </c>
      <c r="E45" s="260" t="s">
        <v>11</v>
      </c>
      <c r="F45" s="156">
        <v>69845.600000000006</v>
      </c>
      <c r="G45" s="62" t="s">
        <v>444</v>
      </c>
      <c r="H45" s="238">
        <v>279382.42</v>
      </c>
      <c r="I45" s="62" t="s">
        <v>445</v>
      </c>
      <c r="J45" s="238">
        <f t="shared" si="0"/>
        <v>349228.02</v>
      </c>
      <c r="K45" s="375">
        <f>SUM(J45:J47)</f>
        <v>3078794.24</v>
      </c>
    </row>
    <row r="46" spans="1:13" ht="15.75" x14ac:dyDescent="0.25">
      <c r="A46" s="333"/>
      <c r="B46" s="264" t="s">
        <v>100</v>
      </c>
      <c r="C46" s="264"/>
      <c r="D46" s="156">
        <v>1137086.44</v>
      </c>
      <c r="E46" s="260" t="s">
        <v>11</v>
      </c>
      <c r="F46" s="156">
        <v>227417.29</v>
      </c>
      <c r="G46" s="62" t="s">
        <v>446</v>
      </c>
      <c r="H46" s="238">
        <v>909669.15</v>
      </c>
      <c r="I46" s="62" t="s">
        <v>447</v>
      </c>
      <c r="J46" s="238">
        <f t="shared" si="0"/>
        <v>1137086.44</v>
      </c>
      <c r="K46" s="385"/>
    </row>
    <row r="47" spans="1:13" ht="15.75" x14ac:dyDescent="0.25">
      <c r="A47" s="333"/>
      <c r="B47" s="264" t="s">
        <v>98</v>
      </c>
      <c r="C47" s="264"/>
      <c r="D47" s="156">
        <v>1592479.78</v>
      </c>
      <c r="E47" s="260" t="s">
        <v>11</v>
      </c>
      <c r="F47" s="156">
        <v>318495.96000000002</v>
      </c>
      <c r="G47" s="62" t="s">
        <v>448</v>
      </c>
      <c r="H47" s="238">
        <v>1273983.82</v>
      </c>
      <c r="I47" s="62" t="s">
        <v>449</v>
      </c>
      <c r="J47" s="238">
        <f t="shared" si="0"/>
        <v>1592479.78</v>
      </c>
      <c r="K47" s="376"/>
      <c r="M47" s="17"/>
    </row>
    <row r="48" spans="1:13" ht="15.75" x14ac:dyDescent="0.25">
      <c r="A48" s="302" t="s">
        <v>101</v>
      </c>
      <c r="B48" s="254" t="s">
        <v>102</v>
      </c>
      <c r="C48" s="254"/>
      <c r="D48" s="155">
        <v>569940.13</v>
      </c>
      <c r="E48" s="259" t="s">
        <v>11</v>
      </c>
      <c r="F48" s="155">
        <v>113988.03</v>
      </c>
      <c r="G48" s="64" t="s">
        <v>450</v>
      </c>
      <c r="H48" s="77">
        <v>455952.1</v>
      </c>
      <c r="I48" s="64" t="s">
        <v>451</v>
      </c>
      <c r="J48" s="239">
        <f t="shared" si="0"/>
        <v>569940.13</v>
      </c>
      <c r="K48" s="340">
        <f>SUM(J48,J49)</f>
        <v>1180590.27</v>
      </c>
    </row>
    <row r="49" spans="1:13" ht="15.75" x14ac:dyDescent="0.25">
      <c r="A49" s="302"/>
      <c r="B49" s="254" t="s">
        <v>104</v>
      </c>
      <c r="C49" s="254"/>
      <c r="D49" s="155">
        <v>610650.14</v>
      </c>
      <c r="E49" s="259" t="s">
        <v>11</v>
      </c>
      <c r="F49" s="155">
        <v>122130.03</v>
      </c>
      <c r="G49" s="64" t="s">
        <v>452</v>
      </c>
      <c r="H49" s="77">
        <v>488520.11</v>
      </c>
      <c r="I49" s="64" t="s">
        <v>453</v>
      </c>
      <c r="J49" s="234">
        <f t="shared" si="0"/>
        <v>610650.14</v>
      </c>
      <c r="K49" s="372"/>
    </row>
    <row r="50" spans="1:13" ht="15.75" x14ac:dyDescent="0.25">
      <c r="A50" s="333" t="s">
        <v>106</v>
      </c>
      <c r="B50" s="264" t="s">
        <v>109</v>
      </c>
      <c r="C50" s="264"/>
      <c r="D50" s="156">
        <v>143640000</v>
      </c>
      <c r="E50" s="260" t="s">
        <v>11</v>
      </c>
      <c r="F50" s="156">
        <v>28728000</v>
      </c>
      <c r="G50" s="62" t="s">
        <v>454</v>
      </c>
      <c r="H50" s="238">
        <v>114912000</v>
      </c>
      <c r="I50" s="62" t="s">
        <v>455</v>
      </c>
      <c r="J50" s="240">
        <f t="shared" si="0"/>
        <v>143640000</v>
      </c>
      <c r="K50" s="375">
        <f>SUM(J50,J51,J52,J53,J55,J56)</f>
        <v>319859616.75</v>
      </c>
    </row>
    <row r="51" spans="1:13" ht="15.75" x14ac:dyDescent="0.25">
      <c r="A51" s="333"/>
      <c r="B51" s="264" t="s">
        <v>111</v>
      </c>
      <c r="C51" s="264"/>
      <c r="D51" s="156">
        <v>82328410.879999995</v>
      </c>
      <c r="E51" s="260" t="s">
        <v>11</v>
      </c>
      <c r="F51" s="156">
        <v>16465682.18</v>
      </c>
      <c r="G51" s="62" t="s">
        <v>456</v>
      </c>
      <c r="H51" s="238">
        <v>65862728.700000003</v>
      </c>
      <c r="I51" s="62" t="s">
        <v>457</v>
      </c>
      <c r="J51" s="240">
        <f t="shared" si="0"/>
        <v>82328410.879999995</v>
      </c>
      <c r="K51" s="385"/>
    </row>
    <row r="52" spans="1:13" ht="15.75" x14ac:dyDescent="0.25">
      <c r="A52" s="333"/>
      <c r="B52" s="264" t="s">
        <v>117</v>
      </c>
      <c r="C52" s="264"/>
      <c r="D52" s="156">
        <v>363696.04</v>
      </c>
      <c r="E52" s="260" t="s">
        <v>11</v>
      </c>
      <c r="F52" s="156">
        <v>72739.210000000006</v>
      </c>
      <c r="G52" s="62" t="s">
        <v>458</v>
      </c>
      <c r="H52" s="238">
        <v>290956.83</v>
      </c>
      <c r="I52" s="62" t="s">
        <v>459</v>
      </c>
      <c r="J52" s="240">
        <f t="shared" si="0"/>
        <v>363696.04000000004</v>
      </c>
      <c r="K52" s="385"/>
    </row>
    <row r="53" spans="1:13" ht="15.75" x14ac:dyDescent="0.25">
      <c r="A53" s="333"/>
      <c r="B53" s="357" t="s">
        <v>113</v>
      </c>
      <c r="C53" s="264"/>
      <c r="D53" s="156">
        <v>2834733.75</v>
      </c>
      <c r="E53" s="332" t="s">
        <v>14</v>
      </c>
      <c r="F53" s="156">
        <v>2129231.9900000002</v>
      </c>
      <c r="G53" s="62" t="s">
        <v>460</v>
      </c>
      <c r="H53" s="238">
        <v>6387695.96</v>
      </c>
      <c r="I53" s="62" t="s">
        <v>461</v>
      </c>
      <c r="J53" s="240">
        <f t="shared" si="0"/>
        <v>8516927.9499999993</v>
      </c>
      <c r="K53" s="385"/>
    </row>
    <row r="54" spans="1:13" ht="15.75" x14ac:dyDescent="0.25">
      <c r="A54" s="333"/>
      <c r="B54" s="357"/>
      <c r="C54" s="264" t="s">
        <v>107</v>
      </c>
      <c r="D54" s="156">
        <v>5682194.2000000002</v>
      </c>
      <c r="E54" s="332"/>
      <c r="F54" s="159"/>
      <c r="G54" s="65"/>
      <c r="H54" s="65"/>
      <c r="I54" s="65"/>
      <c r="J54" s="233"/>
      <c r="K54" s="385"/>
      <c r="M54" s="17"/>
    </row>
    <row r="55" spans="1:13" ht="15.75" x14ac:dyDescent="0.25">
      <c r="A55" s="333"/>
      <c r="B55" s="264" t="s">
        <v>322</v>
      </c>
      <c r="C55" s="264"/>
      <c r="D55" s="156">
        <v>84199375.069999993</v>
      </c>
      <c r="E55" s="260" t="s">
        <v>11</v>
      </c>
      <c r="F55" s="156">
        <v>16839875.010000002</v>
      </c>
      <c r="G55" s="62" t="s">
        <v>462</v>
      </c>
      <c r="H55" s="238">
        <v>67359500.060000002</v>
      </c>
      <c r="I55" s="62" t="s">
        <v>463</v>
      </c>
      <c r="J55" s="240">
        <f>SUM(F55,H55)</f>
        <v>84199375.070000008</v>
      </c>
      <c r="K55" s="385"/>
    </row>
    <row r="56" spans="1:13" ht="15.75" x14ac:dyDescent="0.25">
      <c r="A56" s="333"/>
      <c r="B56" s="264" t="s">
        <v>115</v>
      </c>
      <c r="C56" s="264"/>
      <c r="D56" s="156">
        <v>811206.81</v>
      </c>
      <c r="E56" s="260" t="s">
        <v>11</v>
      </c>
      <c r="F56" s="156">
        <v>162241.35999999999</v>
      </c>
      <c r="G56" s="62" t="s">
        <v>464</v>
      </c>
      <c r="H56" s="238">
        <v>648965.44999999995</v>
      </c>
      <c r="I56" s="62" t="s">
        <v>465</v>
      </c>
      <c r="J56" s="240">
        <f>SUM(F56,H56)</f>
        <v>811206.80999999994</v>
      </c>
      <c r="K56" s="376"/>
    </row>
    <row r="57" spans="1:13" ht="15.75" x14ac:dyDescent="0.25">
      <c r="A57" s="302" t="s">
        <v>121</v>
      </c>
      <c r="B57" s="306" t="s">
        <v>122</v>
      </c>
      <c r="C57" s="254"/>
      <c r="D57" s="155">
        <v>1444407.1</v>
      </c>
      <c r="E57" s="309" t="s">
        <v>14</v>
      </c>
      <c r="F57" s="155">
        <v>747996.54</v>
      </c>
      <c r="G57" s="64" t="s">
        <v>466</v>
      </c>
      <c r="H57" s="77">
        <v>2243989.6</v>
      </c>
      <c r="I57" s="64" t="s">
        <v>467</v>
      </c>
      <c r="J57" s="234">
        <f>SUM(F57,H57)</f>
        <v>2991986.14</v>
      </c>
      <c r="K57" s="374">
        <f>SUM(J57)</f>
        <v>2991986.14</v>
      </c>
    </row>
    <row r="58" spans="1:13" ht="15.75" x14ac:dyDescent="0.25">
      <c r="A58" s="302"/>
      <c r="B58" s="306"/>
      <c r="C58" s="254" t="s">
        <v>326</v>
      </c>
      <c r="D58" s="155">
        <v>1547579.04</v>
      </c>
      <c r="E58" s="309"/>
      <c r="F58" s="159"/>
      <c r="G58" s="65"/>
      <c r="H58" s="65"/>
      <c r="I58" s="65"/>
      <c r="J58" s="233"/>
      <c r="K58" s="374"/>
    </row>
    <row r="59" spans="1:13" ht="15.75" x14ac:dyDescent="0.25">
      <c r="A59" s="333" t="s">
        <v>126</v>
      </c>
      <c r="B59" s="357" t="s">
        <v>127</v>
      </c>
      <c r="C59" s="264"/>
      <c r="D59" s="156">
        <v>1096575.99</v>
      </c>
      <c r="E59" s="332" t="s">
        <v>14</v>
      </c>
      <c r="F59" s="156">
        <v>567869.71</v>
      </c>
      <c r="G59" s="62" t="s">
        <v>468</v>
      </c>
      <c r="H59" s="238">
        <v>1703609.13</v>
      </c>
      <c r="I59" s="62" t="s">
        <v>469</v>
      </c>
      <c r="J59" s="240">
        <f>SUM(F59,H59)</f>
        <v>2271478.84</v>
      </c>
      <c r="K59" s="373">
        <f>SUM(J59)</f>
        <v>2271478.84</v>
      </c>
    </row>
    <row r="60" spans="1:13" ht="15.75" x14ac:dyDescent="0.25">
      <c r="A60" s="333"/>
      <c r="B60" s="357"/>
      <c r="C60" s="264" t="s">
        <v>129</v>
      </c>
      <c r="D60" s="156">
        <v>1174902.8500000001</v>
      </c>
      <c r="E60" s="332"/>
      <c r="F60" s="159"/>
      <c r="G60" s="65"/>
      <c r="H60" s="65"/>
      <c r="I60" s="65"/>
      <c r="J60" s="233"/>
      <c r="K60" s="373"/>
    </row>
    <row r="61" spans="1:13" ht="15.75" x14ac:dyDescent="0.25">
      <c r="A61" s="302" t="s">
        <v>131</v>
      </c>
      <c r="B61" s="254" t="s">
        <v>132</v>
      </c>
      <c r="C61" s="254"/>
      <c r="D61" s="155">
        <v>849322.55</v>
      </c>
      <c r="E61" s="259" t="s">
        <v>11</v>
      </c>
      <c r="F61" s="155">
        <v>169864.51</v>
      </c>
      <c r="G61" s="64" t="s">
        <v>470</v>
      </c>
      <c r="H61" s="77">
        <v>679458.04</v>
      </c>
      <c r="I61" s="77" t="s">
        <v>471</v>
      </c>
      <c r="J61" s="234">
        <f t="shared" ref="J61:J68" si="1">SUM(F61,H61)</f>
        <v>849322.55</v>
      </c>
      <c r="K61" s="340">
        <f>SUM(J61,J62)</f>
        <v>1759311</v>
      </c>
      <c r="M61" s="17"/>
    </row>
    <row r="62" spans="1:13" ht="15.75" x14ac:dyDescent="0.25">
      <c r="A62" s="302"/>
      <c r="B62" s="254" t="s">
        <v>134</v>
      </c>
      <c r="C62" s="254"/>
      <c r="D62" s="155">
        <v>909988.45</v>
      </c>
      <c r="E62" s="259" t="s">
        <v>11</v>
      </c>
      <c r="F62" s="241">
        <v>181997.69</v>
      </c>
      <c r="G62" s="64" t="s">
        <v>472</v>
      </c>
      <c r="H62" s="77">
        <v>727990.76</v>
      </c>
      <c r="I62" s="77" t="s">
        <v>473</v>
      </c>
      <c r="J62" s="234">
        <f t="shared" si="1"/>
        <v>909988.45</v>
      </c>
      <c r="K62" s="372"/>
    </row>
    <row r="63" spans="1:13" ht="15.75" x14ac:dyDescent="0.25">
      <c r="A63" s="333" t="s">
        <v>136</v>
      </c>
      <c r="B63" s="264" t="s">
        <v>137</v>
      </c>
      <c r="C63" s="264"/>
      <c r="D63" s="156">
        <v>3381924.17</v>
      </c>
      <c r="E63" s="260" t="s">
        <v>11</v>
      </c>
      <c r="F63" s="156">
        <v>676384.83</v>
      </c>
      <c r="G63" s="62" t="s">
        <v>474</v>
      </c>
      <c r="H63" s="238">
        <v>2705539.34</v>
      </c>
      <c r="I63" s="238" t="s">
        <v>475</v>
      </c>
      <c r="J63" s="240">
        <f t="shared" si="1"/>
        <v>3381924.17</v>
      </c>
      <c r="K63" s="375">
        <f>SUM(J63,J64,J65,)</f>
        <v>7824304.1699999999</v>
      </c>
    </row>
    <row r="64" spans="1:13" ht="15.75" x14ac:dyDescent="0.25">
      <c r="A64" s="333"/>
      <c r="B64" s="264" t="s">
        <v>139</v>
      </c>
      <c r="C64" s="264"/>
      <c r="D64" s="156">
        <v>395326.12</v>
      </c>
      <c r="E64" s="260" t="s">
        <v>11</v>
      </c>
      <c r="F64" s="156">
        <v>79065.22</v>
      </c>
      <c r="G64" s="62" t="s">
        <v>476</v>
      </c>
      <c r="H64" s="238">
        <v>316260.90000000002</v>
      </c>
      <c r="I64" s="238" t="s">
        <v>477</v>
      </c>
      <c r="J64" s="240">
        <f t="shared" si="1"/>
        <v>395326.12</v>
      </c>
      <c r="K64" s="385"/>
    </row>
    <row r="65" spans="1:13" ht="30" x14ac:dyDescent="0.25">
      <c r="A65" s="333"/>
      <c r="B65" s="264" t="s">
        <v>141</v>
      </c>
      <c r="C65" s="264"/>
      <c r="D65" s="156">
        <v>4047053.88</v>
      </c>
      <c r="E65" s="260" t="s">
        <v>11</v>
      </c>
      <c r="F65" s="156">
        <v>809410.78</v>
      </c>
      <c r="G65" s="62" t="s">
        <v>478</v>
      </c>
      <c r="H65" s="238">
        <v>3237643.1</v>
      </c>
      <c r="I65" s="238" t="s">
        <v>479</v>
      </c>
      <c r="J65" s="240">
        <f t="shared" si="1"/>
        <v>4047053.88</v>
      </c>
      <c r="K65" s="376"/>
      <c r="M65" s="17"/>
    </row>
    <row r="66" spans="1:13" ht="15.75" x14ac:dyDescent="0.25">
      <c r="A66" s="302" t="s">
        <v>143</v>
      </c>
      <c r="B66" s="254" t="s">
        <v>144</v>
      </c>
      <c r="C66" s="254"/>
      <c r="D66" s="155">
        <v>449805.69</v>
      </c>
      <c r="E66" s="259" t="s">
        <v>11</v>
      </c>
      <c r="F66" s="155">
        <v>89961.14</v>
      </c>
      <c r="G66" s="64" t="s">
        <v>480</v>
      </c>
      <c r="H66" s="77">
        <v>359844.55</v>
      </c>
      <c r="I66" s="77" t="s">
        <v>481</v>
      </c>
      <c r="J66" s="234">
        <f t="shared" si="1"/>
        <v>449805.69</v>
      </c>
      <c r="K66" s="340">
        <f>SUM(J66,J67)</f>
        <v>931740.36</v>
      </c>
    </row>
    <row r="67" spans="1:13" ht="15.75" x14ac:dyDescent="0.25">
      <c r="A67" s="302"/>
      <c r="B67" s="254" t="s">
        <v>146</v>
      </c>
      <c r="C67" s="254"/>
      <c r="D67" s="155">
        <v>481934.67</v>
      </c>
      <c r="E67" s="259" t="s">
        <v>11</v>
      </c>
      <c r="F67" s="155">
        <v>96386.93</v>
      </c>
      <c r="G67" s="64" t="s">
        <v>482</v>
      </c>
      <c r="H67" s="77">
        <v>385547.74</v>
      </c>
      <c r="I67" s="77" t="s">
        <v>483</v>
      </c>
      <c r="J67" s="234">
        <f t="shared" si="1"/>
        <v>481934.67</v>
      </c>
      <c r="K67" s="372"/>
    </row>
    <row r="68" spans="1:13" ht="15.75" x14ac:dyDescent="0.25">
      <c r="A68" s="333" t="s">
        <v>147</v>
      </c>
      <c r="B68" s="357" t="s">
        <v>148</v>
      </c>
      <c r="C68" s="264"/>
      <c r="D68" s="156">
        <v>579718.52</v>
      </c>
      <c r="E68" s="332" t="s">
        <v>14</v>
      </c>
      <c r="F68" s="156">
        <v>300211.38</v>
      </c>
      <c r="G68" s="62" t="s">
        <v>484</v>
      </c>
      <c r="H68" s="238">
        <v>900634.12</v>
      </c>
      <c r="I68" s="238" t="s">
        <v>485</v>
      </c>
      <c r="J68" s="240">
        <f t="shared" si="1"/>
        <v>1200845.5</v>
      </c>
      <c r="K68" s="373">
        <f>SUM(J68)</f>
        <v>1200845.5</v>
      </c>
    </row>
    <row r="69" spans="1:13" ht="15.75" x14ac:dyDescent="0.25">
      <c r="A69" s="333"/>
      <c r="B69" s="357"/>
      <c r="C69" s="264" t="s">
        <v>150</v>
      </c>
      <c r="D69" s="156">
        <v>621126.98</v>
      </c>
      <c r="E69" s="332"/>
      <c r="F69" s="159"/>
      <c r="G69" s="65"/>
      <c r="H69" s="65"/>
      <c r="I69" s="65"/>
      <c r="J69" s="233"/>
      <c r="K69" s="373"/>
    </row>
    <row r="70" spans="1:13" ht="15.75" x14ac:dyDescent="0.25">
      <c r="A70" s="302" t="s">
        <v>152</v>
      </c>
      <c r="B70" s="254" t="s">
        <v>153</v>
      </c>
      <c r="C70" s="254"/>
      <c r="D70" s="155">
        <v>10290351.689999999</v>
      </c>
      <c r="E70" s="259" t="s">
        <v>11</v>
      </c>
      <c r="F70" s="155">
        <v>2058070.34</v>
      </c>
      <c r="G70" s="64" t="s">
        <v>486</v>
      </c>
      <c r="H70" s="77">
        <v>8232281.3499999996</v>
      </c>
      <c r="I70" s="64" t="s">
        <v>487</v>
      </c>
      <c r="J70" s="234">
        <f>SUM(F70,H70)</f>
        <v>10290351.689999999</v>
      </c>
      <c r="K70" s="340">
        <f>SUM(J70:J73)</f>
        <v>40430824.159999996</v>
      </c>
    </row>
    <row r="71" spans="1:13" ht="15.75" x14ac:dyDescent="0.25">
      <c r="A71" s="302"/>
      <c r="B71" s="254" t="s">
        <v>155</v>
      </c>
      <c r="C71" s="254"/>
      <c r="D71" s="155">
        <v>10290351.689999999</v>
      </c>
      <c r="E71" s="259" t="s">
        <v>11</v>
      </c>
      <c r="F71" s="155">
        <v>2058070.34</v>
      </c>
      <c r="G71" s="64" t="s">
        <v>488</v>
      </c>
      <c r="H71" s="77">
        <v>8232281.3499999996</v>
      </c>
      <c r="I71" s="64" t="s">
        <v>489</v>
      </c>
      <c r="J71" s="234">
        <f>SUM(F71,H71)</f>
        <v>10290351.689999999</v>
      </c>
      <c r="K71" s="341"/>
    </row>
    <row r="72" spans="1:13" ht="15.75" x14ac:dyDescent="0.25">
      <c r="A72" s="302"/>
      <c r="B72" s="254" t="s">
        <v>157</v>
      </c>
      <c r="C72" s="254"/>
      <c r="D72" s="155">
        <v>9582816.9299999997</v>
      </c>
      <c r="E72" s="259" t="s">
        <v>11</v>
      </c>
      <c r="F72" s="155">
        <v>1916563.39</v>
      </c>
      <c r="G72" s="64" t="s">
        <v>490</v>
      </c>
      <c r="H72" s="77">
        <v>7666253.54</v>
      </c>
      <c r="I72" s="64" t="s">
        <v>491</v>
      </c>
      <c r="J72" s="234">
        <f>SUM(F72,H72)</f>
        <v>9582816.9299999997</v>
      </c>
      <c r="K72" s="341"/>
      <c r="M72" s="17"/>
    </row>
    <row r="73" spans="1:13" ht="30" x14ac:dyDescent="0.25">
      <c r="A73" s="302"/>
      <c r="B73" s="254" t="s">
        <v>159</v>
      </c>
      <c r="C73" s="254"/>
      <c r="D73" s="155">
        <v>10267303.85</v>
      </c>
      <c r="E73" s="259" t="s">
        <v>11</v>
      </c>
      <c r="F73" s="155">
        <v>2053460.77</v>
      </c>
      <c r="G73" s="64" t="s">
        <v>492</v>
      </c>
      <c r="H73" s="77">
        <v>8213843.0800000001</v>
      </c>
      <c r="I73" s="64" t="s">
        <v>493</v>
      </c>
      <c r="J73" s="234">
        <f>SUM(F73,H73)</f>
        <v>10267303.85</v>
      </c>
      <c r="K73" s="372"/>
    </row>
    <row r="74" spans="1:13" ht="15.75" x14ac:dyDescent="0.25">
      <c r="A74" s="333" t="s">
        <v>161</v>
      </c>
      <c r="B74" s="386" t="s">
        <v>164</v>
      </c>
      <c r="C74" s="264"/>
      <c r="D74" s="156">
        <v>923458.67</v>
      </c>
      <c r="E74" s="332" t="s">
        <v>14</v>
      </c>
      <c r="F74" s="156">
        <v>446338.36</v>
      </c>
      <c r="G74" s="62" t="s">
        <v>494</v>
      </c>
      <c r="H74" s="238">
        <v>1339015.07</v>
      </c>
      <c r="I74" s="62" t="s">
        <v>495</v>
      </c>
      <c r="J74" s="240">
        <f>SUM(F74,H74)</f>
        <v>1785353.4300000002</v>
      </c>
      <c r="K74" s="373">
        <f>SUM(J74)</f>
        <v>1785353.4300000002</v>
      </c>
    </row>
    <row r="75" spans="1:13" ht="15.75" x14ac:dyDescent="0.25">
      <c r="A75" s="333"/>
      <c r="B75" s="386"/>
      <c r="C75" s="264" t="s">
        <v>162</v>
      </c>
      <c r="D75" s="156">
        <v>861894.76</v>
      </c>
      <c r="E75" s="332"/>
      <c r="F75" s="159"/>
      <c r="G75" s="65"/>
      <c r="H75" s="65"/>
      <c r="I75" s="65"/>
      <c r="J75" s="233"/>
      <c r="K75" s="373"/>
    </row>
    <row r="76" spans="1:13" ht="15.75" x14ac:dyDescent="0.25">
      <c r="A76" s="302" t="s">
        <v>166</v>
      </c>
      <c r="B76" s="254" t="s">
        <v>169</v>
      </c>
      <c r="C76" s="254"/>
      <c r="D76" s="155">
        <v>8433288.2200000007</v>
      </c>
      <c r="E76" s="259" t="s">
        <v>11</v>
      </c>
      <c r="F76" s="155">
        <v>1686657.64</v>
      </c>
      <c r="G76" s="64" t="s">
        <v>496</v>
      </c>
      <c r="H76" s="77">
        <v>6746630.5800000001</v>
      </c>
      <c r="I76" s="64" t="s">
        <v>497</v>
      </c>
      <c r="J76" s="234">
        <f t="shared" ref="J76:J87" si="2">SUM(F76,H76)</f>
        <v>8433288.2200000007</v>
      </c>
      <c r="K76" s="340">
        <f>SUM(J76:J78)</f>
        <v>16567207.970000003</v>
      </c>
    </row>
    <row r="77" spans="1:13" ht="15.75" x14ac:dyDescent="0.25">
      <c r="A77" s="302"/>
      <c r="B77" s="254" t="s">
        <v>171</v>
      </c>
      <c r="C77" s="254"/>
      <c r="D77" s="155">
        <v>3926719.88</v>
      </c>
      <c r="E77" s="259" t="s">
        <v>11</v>
      </c>
      <c r="F77" s="155">
        <v>785343.98</v>
      </c>
      <c r="G77" s="64" t="s">
        <v>498</v>
      </c>
      <c r="H77" s="77">
        <v>3141375.9</v>
      </c>
      <c r="I77" s="64" t="s">
        <v>499</v>
      </c>
      <c r="J77" s="234">
        <f t="shared" si="2"/>
        <v>3926719.88</v>
      </c>
      <c r="K77" s="341"/>
      <c r="M77" s="17"/>
    </row>
    <row r="78" spans="1:13" ht="15.75" x14ac:dyDescent="0.25">
      <c r="A78" s="302"/>
      <c r="B78" s="254" t="s">
        <v>173</v>
      </c>
      <c r="C78" s="254"/>
      <c r="D78" s="155">
        <v>4207199.87</v>
      </c>
      <c r="E78" s="259" t="s">
        <v>11</v>
      </c>
      <c r="F78" s="155">
        <v>841439.97</v>
      </c>
      <c r="G78" s="64" t="s">
        <v>500</v>
      </c>
      <c r="H78" s="77">
        <v>3365759.9</v>
      </c>
      <c r="I78" s="64" t="s">
        <v>501</v>
      </c>
      <c r="J78" s="234">
        <f t="shared" si="2"/>
        <v>4207199.87</v>
      </c>
      <c r="K78" s="372"/>
    </row>
    <row r="79" spans="1:13" ht="15.75" x14ac:dyDescent="0.25">
      <c r="A79" s="333" t="s">
        <v>175</v>
      </c>
      <c r="B79" s="264" t="s">
        <v>176</v>
      </c>
      <c r="C79" s="264"/>
      <c r="D79" s="156">
        <v>16683570.18</v>
      </c>
      <c r="E79" s="260" t="s">
        <v>11</v>
      </c>
      <c r="F79" s="156">
        <v>3336714.04</v>
      </c>
      <c r="G79" s="62" t="s">
        <v>502</v>
      </c>
      <c r="H79" s="238">
        <v>13346856.140000001</v>
      </c>
      <c r="I79" s="62" t="s">
        <v>503</v>
      </c>
      <c r="J79" s="240">
        <f t="shared" si="2"/>
        <v>16683570.18</v>
      </c>
      <c r="K79" s="375">
        <f>SUM(J79:J81)</f>
        <v>32774899.869999997</v>
      </c>
    </row>
    <row r="80" spans="1:13" ht="15.75" x14ac:dyDescent="0.25">
      <c r="A80" s="333"/>
      <c r="B80" s="264" t="s">
        <v>178</v>
      </c>
      <c r="C80" s="264"/>
      <c r="D80" s="156">
        <v>7768228.1299999999</v>
      </c>
      <c r="E80" s="260" t="s">
        <v>11</v>
      </c>
      <c r="F80" s="156">
        <v>1553645.63</v>
      </c>
      <c r="G80" s="62" t="s">
        <v>504</v>
      </c>
      <c r="H80" s="238">
        <v>6214582.5</v>
      </c>
      <c r="I80" s="62" t="s">
        <v>505</v>
      </c>
      <c r="J80" s="240">
        <f t="shared" si="2"/>
        <v>7768228.1299999999</v>
      </c>
      <c r="K80" s="385"/>
      <c r="M80" s="17"/>
    </row>
    <row r="81" spans="1:13" ht="15.75" x14ac:dyDescent="0.25">
      <c r="A81" s="333"/>
      <c r="B81" s="264" t="s">
        <v>180</v>
      </c>
      <c r="C81" s="264"/>
      <c r="D81" s="156">
        <v>8323101.5599999996</v>
      </c>
      <c r="E81" s="260" t="s">
        <v>11</v>
      </c>
      <c r="F81" s="156">
        <v>1664620.31</v>
      </c>
      <c r="G81" s="62" t="s">
        <v>506</v>
      </c>
      <c r="H81" s="238">
        <v>6658481.25</v>
      </c>
      <c r="I81" s="62" t="s">
        <v>507</v>
      </c>
      <c r="J81" s="240">
        <f t="shared" si="2"/>
        <v>8323101.5600000005</v>
      </c>
      <c r="K81" s="376"/>
    </row>
    <row r="82" spans="1:13" ht="15.75" x14ac:dyDescent="0.25">
      <c r="A82" s="302" t="s">
        <v>182</v>
      </c>
      <c r="B82" s="254" t="s">
        <v>183</v>
      </c>
      <c r="C82" s="254"/>
      <c r="D82" s="155">
        <v>3641749.82</v>
      </c>
      <c r="E82" s="259" t="s">
        <v>11</v>
      </c>
      <c r="F82" s="155">
        <v>728349.96</v>
      </c>
      <c r="G82" s="64" t="s">
        <v>508</v>
      </c>
      <c r="H82" s="77">
        <v>2913399.86</v>
      </c>
      <c r="I82" s="64" t="s">
        <v>509</v>
      </c>
      <c r="J82" s="234">
        <f t="shared" si="2"/>
        <v>3641749.82</v>
      </c>
      <c r="K82" s="340">
        <f>SUM(J82:J83)</f>
        <v>7543624.6199999992</v>
      </c>
    </row>
    <row r="83" spans="1:13" ht="15.75" x14ac:dyDescent="0.25">
      <c r="A83" s="302"/>
      <c r="B83" s="254" t="s">
        <v>185</v>
      </c>
      <c r="C83" s="254"/>
      <c r="D83" s="155">
        <v>3901874.8</v>
      </c>
      <c r="E83" s="259" t="s">
        <v>11</v>
      </c>
      <c r="F83" s="155">
        <v>780374.96</v>
      </c>
      <c r="G83" s="64" t="s">
        <v>510</v>
      </c>
      <c r="H83" s="77">
        <v>3121499.84</v>
      </c>
      <c r="I83" s="64" t="s">
        <v>511</v>
      </c>
      <c r="J83" s="234">
        <f t="shared" si="2"/>
        <v>3901874.8</v>
      </c>
      <c r="K83" s="372"/>
      <c r="M83" s="17"/>
    </row>
    <row r="84" spans="1:13" ht="15.75" x14ac:dyDescent="0.25">
      <c r="A84" s="333" t="s">
        <v>188</v>
      </c>
      <c r="B84" s="264" t="s">
        <v>189</v>
      </c>
      <c r="C84" s="264"/>
      <c r="D84" s="156">
        <v>27480939.199999999</v>
      </c>
      <c r="E84" s="260" t="s">
        <v>11</v>
      </c>
      <c r="F84" s="156">
        <v>5496187.8399999999</v>
      </c>
      <c r="G84" s="62" t="s">
        <v>512</v>
      </c>
      <c r="H84" s="238">
        <v>21984751.359999999</v>
      </c>
      <c r="I84" s="62" t="s">
        <v>513</v>
      </c>
      <c r="J84" s="240">
        <f t="shared" si="2"/>
        <v>27480939.199999999</v>
      </c>
      <c r="K84" s="375">
        <f>SUM(J84:J86)</f>
        <v>53986348.299999997</v>
      </c>
    </row>
    <row r="85" spans="1:13" ht="15.75" x14ac:dyDescent="0.25">
      <c r="A85" s="333"/>
      <c r="B85" s="264" t="s">
        <v>191</v>
      </c>
      <c r="C85" s="264"/>
      <c r="D85" s="156">
        <v>12795714.74</v>
      </c>
      <c r="E85" s="260" t="s">
        <v>11</v>
      </c>
      <c r="F85" s="156">
        <v>2559142.9500000002</v>
      </c>
      <c r="G85" s="62" t="s">
        <v>514</v>
      </c>
      <c r="H85" s="238">
        <v>10236571.789999999</v>
      </c>
      <c r="I85" s="62" t="s">
        <v>515</v>
      </c>
      <c r="J85" s="240">
        <f t="shared" si="2"/>
        <v>12795714.739999998</v>
      </c>
      <c r="K85" s="385"/>
      <c r="M85" s="17"/>
    </row>
    <row r="86" spans="1:13" ht="15.75" x14ac:dyDescent="0.25">
      <c r="A86" s="333"/>
      <c r="B86" s="264" t="s">
        <v>356</v>
      </c>
      <c r="C86" s="264"/>
      <c r="D86" s="156">
        <v>13709694.359999999</v>
      </c>
      <c r="E86" s="260" t="s">
        <v>11</v>
      </c>
      <c r="F86" s="156">
        <v>2741938.87</v>
      </c>
      <c r="G86" s="62" t="s">
        <v>516</v>
      </c>
      <c r="H86" s="238">
        <v>10967755.49</v>
      </c>
      <c r="I86" s="62" t="s">
        <v>517</v>
      </c>
      <c r="J86" s="240">
        <f t="shared" si="2"/>
        <v>13709694.359999999</v>
      </c>
      <c r="K86" s="376"/>
    </row>
    <row r="87" spans="1:13" ht="15.75" x14ac:dyDescent="0.25">
      <c r="A87" s="302" t="s">
        <v>195</v>
      </c>
      <c r="B87" s="306" t="s">
        <v>200</v>
      </c>
      <c r="C87" s="254"/>
      <c r="D87" s="155">
        <v>12025916.4</v>
      </c>
      <c r="E87" s="309" t="s">
        <v>14</v>
      </c>
      <c r="F87" s="155">
        <v>11838982.220000001</v>
      </c>
      <c r="G87" s="77" t="s">
        <v>518</v>
      </c>
      <c r="H87" s="77">
        <v>35516946.670000002</v>
      </c>
      <c r="I87" s="77" t="s">
        <v>519</v>
      </c>
      <c r="J87" s="234">
        <f t="shared" si="2"/>
        <v>47355928.890000001</v>
      </c>
      <c r="K87" s="374">
        <f>SUM(J87)</f>
        <v>47355928.890000001</v>
      </c>
    </row>
    <row r="88" spans="1:13" ht="15.75" x14ac:dyDescent="0.25">
      <c r="A88" s="302"/>
      <c r="B88" s="306"/>
      <c r="C88" s="254" t="s">
        <v>196</v>
      </c>
      <c r="D88" s="155">
        <v>24105823.850000001</v>
      </c>
      <c r="E88" s="309"/>
      <c r="F88" s="159"/>
      <c r="G88" s="57"/>
      <c r="H88" s="57"/>
      <c r="I88" s="57"/>
      <c r="J88" s="235"/>
      <c r="K88" s="374"/>
    </row>
    <row r="89" spans="1:13" ht="15.75" x14ac:dyDescent="0.25">
      <c r="A89" s="302"/>
      <c r="B89" s="306"/>
      <c r="C89" s="254" t="s">
        <v>198</v>
      </c>
      <c r="D89" s="155">
        <v>11224188.640000001</v>
      </c>
      <c r="E89" s="309"/>
      <c r="F89" s="159"/>
      <c r="G89" s="57"/>
      <c r="H89" s="57"/>
      <c r="I89" s="57"/>
      <c r="J89" s="235"/>
      <c r="K89" s="374"/>
    </row>
    <row r="90" spans="1:13" ht="15.75" x14ac:dyDescent="0.25">
      <c r="A90" s="333" t="s">
        <v>202</v>
      </c>
      <c r="B90" s="264" t="s">
        <v>203</v>
      </c>
      <c r="C90" s="264"/>
      <c r="D90" s="156">
        <v>7893269.7599999998</v>
      </c>
      <c r="E90" s="260" t="s">
        <v>11</v>
      </c>
      <c r="F90" s="156">
        <v>1578653.95</v>
      </c>
      <c r="G90" s="62" t="s">
        <v>520</v>
      </c>
      <c r="H90" s="238">
        <v>6314615.8099999996</v>
      </c>
      <c r="I90" s="62" t="s">
        <v>521</v>
      </c>
      <c r="J90" s="240">
        <f>SUM(F90,H90)</f>
        <v>7893269.7599999998</v>
      </c>
      <c r="K90" s="375">
        <f>SUM(J90:J91)</f>
        <v>15506340.870000001</v>
      </c>
    </row>
    <row r="91" spans="1:13" ht="15.75" x14ac:dyDescent="0.25">
      <c r="A91" s="333"/>
      <c r="B91" s="357" t="s">
        <v>205</v>
      </c>
      <c r="C91" s="264"/>
      <c r="D91" s="156">
        <v>3675275.71</v>
      </c>
      <c r="E91" s="332" t="s">
        <v>14</v>
      </c>
      <c r="F91" s="156">
        <v>1903267.78</v>
      </c>
      <c r="G91" s="62" t="s">
        <v>522</v>
      </c>
      <c r="H91" s="238">
        <v>5709803.3300000001</v>
      </c>
      <c r="I91" s="62" t="s">
        <v>523</v>
      </c>
      <c r="J91" s="240">
        <f>SUM(F91,H91)</f>
        <v>7613071.1100000003</v>
      </c>
      <c r="K91" s="385"/>
      <c r="M91" s="17"/>
    </row>
    <row r="92" spans="1:13" ht="15.75" x14ac:dyDescent="0.25">
      <c r="A92" s="333"/>
      <c r="B92" s="357"/>
      <c r="C92" s="266" t="s">
        <v>363</v>
      </c>
      <c r="D92" s="156">
        <v>3937795.4</v>
      </c>
      <c r="E92" s="332"/>
      <c r="F92" s="159"/>
      <c r="G92" s="57"/>
      <c r="H92" s="57"/>
      <c r="I92" s="57"/>
      <c r="J92" s="235"/>
      <c r="K92" s="376"/>
    </row>
    <row r="93" spans="1:13" ht="15.75" x14ac:dyDescent="0.25">
      <c r="A93" s="302" t="s">
        <v>209</v>
      </c>
      <c r="B93" s="306" t="s">
        <v>212</v>
      </c>
      <c r="C93" s="254"/>
      <c r="D93" s="155">
        <v>2219593.5299999998</v>
      </c>
      <c r="E93" s="309" t="s">
        <v>14</v>
      </c>
      <c r="F93" s="156">
        <v>1072803.54</v>
      </c>
      <c r="G93" s="64" t="s">
        <v>524</v>
      </c>
      <c r="H93" s="77">
        <v>3218410.62</v>
      </c>
      <c r="I93" s="64" t="s">
        <v>525</v>
      </c>
      <c r="J93" s="234">
        <f>SUM(F93,H93)</f>
        <v>4291214.16</v>
      </c>
      <c r="K93" s="374">
        <f>SUM(J93)</f>
        <v>4291214.16</v>
      </c>
    </row>
    <row r="94" spans="1:13" ht="15.75" x14ac:dyDescent="0.25">
      <c r="A94" s="302"/>
      <c r="B94" s="306"/>
      <c r="C94" s="254" t="s">
        <v>210</v>
      </c>
      <c r="D94" s="155">
        <v>2071620.63</v>
      </c>
      <c r="E94" s="309"/>
      <c r="F94" s="159"/>
      <c r="G94" s="57"/>
      <c r="H94" s="57"/>
      <c r="I94" s="57"/>
      <c r="J94" s="235"/>
      <c r="K94" s="374"/>
    </row>
    <row r="95" spans="1:13" ht="15.75" x14ac:dyDescent="0.25">
      <c r="A95" s="333" t="s">
        <v>214</v>
      </c>
      <c r="B95" s="357" t="s">
        <v>215</v>
      </c>
      <c r="C95" s="264"/>
      <c r="D95" s="156">
        <v>2112131.08</v>
      </c>
      <c r="E95" s="332" t="s">
        <v>14</v>
      </c>
      <c r="F95" s="156">
        <v>1093782.17</v>
      </c>
      <c r="G95" s="62" t="s">
        <v>526</v>
      </c>
      <c r="H95" s="238">
        <v>3281346.49</v>
      </c>
      <c r="I95" s="62" t="s">
        <v>527</v>
      </c>
      <c r="J95" s="240">
        <f>SUM(F95,H95)</f>
        <v>4375128.66</v>
      </c>
      <c r="K95" s="373">
        <f>SUM(J95)</f>
        <v>4375128.66</v>
      </c>
    </row>
    <row r="96" spans="1:13" ht="15.75" x14ac:dyDescent="0.25">
      <c r="A96" s="333"/>
      <c r="B96" s="357"/>
      <c r="C96" s="264" t="s">
        <v>368</v>
      </c>
      <c r="D96" s="156">
        <v>2262997.58</v>
      </c>
      <c r="E96" s="332"/>
      <c r="F96" s="159"/>
      <c r="G96" s="57"/>
      <c r="H96" s="57"/>
      <c r="I96" s="57"/>
      <c r="J96" s="235"/>
      <c r="K96" s="373"/>
    </row>
    <row r="97" spans="1:13" ht="15.75" x14ac:dyDescent="0.25">
      <c r="A97" s="302" t="s">
        <v>218</v>
      </c>
      <c r="B97" s="254" t="s">
        <v>219</v>
      </c>
      <c r="C97" s="254"/>
      <c r="D97" s="155">
        <v>2518632.5</v>
      </c>
      <c r="E97" s="259" t="s">
        <v>11</v>
      </c>
      <c r="F97" s="155">
        <v>503726.5</v>
      </c>
      <c r="G97" s="64" t="s">
        <v>528</v>
      </c>
      <c r="H97" s="77">
        <v>2014906</v>
      </c>
      <c r="I97" s="64" t="s">
        <v>529</v>
      </c>
      <c r="J97" s="234">
        <f>SUM(F97,H97)</f>
        <v>2518632.5</v>
      </c>
      <c r="K97" s="340">
        <f>SUM(J97:J98)</f>
        <v>5217167.32</v>
      </c>
      <c r="M97" s="17"/>
    </row>
    <row r="98" spans="1:13" ht="17.25" customHeight="1" x14ac:dyDescent="0.25">
      <c r="A98" s="302"/>
      <c r="B98" s="254" t="s">
        <v>370</v>
      </c>
      <c r="C98" s="254"/>
      <c r="D98" s="155">
        <v>2698534.82</v>
      </c>
      <c r="E98" s="259" t="s">
        <v>11</v>
      </c>
      <c r="F98" s="155">
        <v>539706.96</v>
      </c>
      <c r="G98" s="64" t="s">
        <v>530</v>
      </c>
      <c r="H98" s="77">
        <v>2158827.86</v>
      </c>
      <c r="I98" s="64" t="s">
        <v>531</v>
      </c>
      <c r="J98" s="234">
        <f>SUM(F98,H98)</f>
        <v>2698534.82</v>
      </c>
      <c r="K98" s="372"/>
    </row>
    <row r="99" spans="1:13" ht="15.75" x14ac:dyDescent="0.25">
      <c r="A99" s="333" t="s">
        <v>223</v>
      </c>
      <c r="B99" s="264" t="s">
        <v>224</v>
      </c>
      <c r="C99" s="264"/>
      <c r="D99" s="156">
        <v>29118995.18</v>
      </c>
      <c r="E99" s="260" t="s">
        <v>11</v>
      </c>
      <c r="F99" s="156">
        <v>5823799.04</v>
      </c>
      <c r="G99" s="62" t="s">
        <v>532</v>
      </c>
      <c r="H99" s="238">
        <v>23295196.140000001</v>
      </c>
      <c r="I99" s="62" t="s">
        <v>533</v>
      </c>
      <c r="J99" s="240">
        <f>SUM(F99,H99)</f>
        <v>29118995.18</v>
      </c>
      <c r="K99" s="375">
        <f>SUM(J99:J100)</f>
        <v>57204311.850000001</v>
      </c>
    </row>
    <row r="100" spans="1:13" ht="15.75" x14ac:dyDescent="0.25">
      <c r="A100" s="333"/>
      <c r="B100" s="357" t="s">
        <v>534</v>
      </c>
      <c r="C100" s="264"/>
      <c r="D100" s="156">
        <v>13558428.74</v>
      </c>
      <c r="E100" s="332" t="s">
        <v>14</v>
      </c>
      <c r="F100" s="156">
        <v>7021329.1699999999</v>
      </c>
      <c r="G100" s="62" t="s">
        <v>535</v>
      </c>
      <c r="H100" s="238">
        <v>21063987.5</v>
      </c>
      <c r="I100" s="62" t="s">
        <v>536</v>
      </c>
      <c r="J100" s="240">
        <f>SUM(F100,H100)</f>
        <v>28085316.670000002</v>
      </c>
      <c r="K100" s="385"/>
    </row>
    <row r="101" spans="1:13" ht="15.75" x14ac:dyDescent="0.25">
      <c r="A101" s="333"/>
      <c r="B101" s="357"/>
      <c r="C101" s="264" t="s">
        <v>228</v>
      </c>
      <c r="D101" s="156">
        <v>14526887.93</v>
      </c>
      <c r="E101" s="332"/>
      <c r="F101" s="159"/>
      <c r="G101" s="57"/>
      <c r="H101" s="57"/>
      <c r="I101" s="57"/>
      <c r="J101" s="235"/>
      <c r="K101" s="376"/>
    </row>
    <row r="102" spans="1:13" ht="15.75" x14ac:dyDescent="0.25">
      <c r="A102" s="302" t="s">
        <v>230</v>
      </c>
      <c r="B102" s="306" t="s">
        <v>375</v>
      </c>
      <c r="C102" s="254"/>
      <c r="D102" s="155">
        <v>3027108.5</v>
      </c>
      <c r="E102" s="309" t="s">
        <v>14</v>
      </c>
      <c r="F102" s="155">
        <v>1567609.76</v>
      </c>
      <c r="G102" s="64" t="s">
        <v>537</v>
      </c>
      <c r="H102" s="77">
        <v>4702829.2699999996</v>
      </c>
      <c r="I102" s="64" t="s">
        <v>538</v>
      </c>
      <c r="J102" s="234">
        <f>SUM(F102,H102)</f>
        <v>6270439.0299999993</v>
      </c>
      <c r="K102" s="374">
        <f>SUM(J102)</f>
        <v>6270439.0299999993</v>
      </c>
    </row>
    <row r="103" spans="1:13" ht="15.75" x14ac:dyDescent="0.25">
      <c r="A103" s="302"/>
      <c r="B103" s="306"/>
      <c r="C103" s="254" t="s">
        <v>233</v>
      </c>
      <c r="D103" s="155">
        <v>3243330.53</v>
      </c>
      <c r="E103" s="309"/>
      <c r="F103" s="159"/>
      <c r="G103" s="57"/>
      <c r="H103" s="57"/>
      <c r="I103" s="57"/>
      <c r="J103" s="235"/>
      <c r="K103" s="374"/>
    </row>
    <row r="104" spans="1:13" ht="15.75" x14ac:dyDescent="0.25">
      <c r="A104" s="333" t="s">
        <v>235</v>
      </c>
      <c r="B104" s="253" t="s">
        <v>236</v>
      </c>
      <c r="C104" s="253"/>
      <c r="D104" s="156">
        <v>1607845.81</v>
      </c>
      <c r="E104" s="257" t="s">
        <v>11</v>
      </c>
      <c r="F104" s="156">
        <v>321569.15999999997</v>
      </c>
      <c r="G104" s="67" t="s">
        <v>539</v>
      </c>
      <c r="H104" s="236">
        <v>1286276.6499999999</v>
      </c>
      <c r="I104" s="67" t="s">
        <v>540</v>
      </c>
      <c r="J104" s="242">
        <f>SUM(F104,H104)</f>
        <v>1607845.8099999998</v>
      </c>
      <c r="K104" s="377">
        <f>SUM(J104:J105)</f>
        <v>3330537.75</v>
      </c>
      <c r="M104" s="17"/>
    </row>
    <row r="105" spans="1:13" ht="15.75" x14ac:dyDescent="0.25">
      <c r="A105" s="333"/>
      <c r="B105" s="253" t="s">
        <v>380</v>
      </c>
      <c r="C105" s="253"/>
      <c r="D105" s="156">
        <v>1722691.94</v>
      </c>
      <c r="E105" s="257" t="s">
        <v>11</v>
      </c>
      <c r="F105" s="156">
        <v>344538.39</v>
      </c>
      <c r="G105" s="67" t="s">
        <v>541</v>
      </c>
      <c r="H105" s="236">
        <v>1378153.55</v>
      </c>
      <c r="I105" s="67" t="s">
        <v>542</v>
      </c>
      <c r="J105" s="242">
        <f>SUM(F105,H105)</f>
        <v>1722691.94</v>
      </c>
      <c r="K105" s="378"/>
    </row>
    <row r="106" spans="1:13" ht="15.75" x14ac:dyDescent="0.25">
      <c r="A106" s="302" t="s">
        <v>240</v>
      </c>
      <c r="B106" s="306" t="s">
        <v>383</v>
      </c>
      <c r="C106" s="254"/>
      <c r="D106" s="155">
        <v>4416736.6900000004</v>
      </c>
      <c r="E106" s="309" t="s">
        <v>14</v>
      </c>
      <c r="F106" s="155">
        <v>2134756.0699999998</v>
      </c>
      <c r="G106" s="64" t="s">
        <v>543</v>
      </c>
      <c r="H106" s="77">
        <v>6404268.1900000004</v>
      </c>
      <c r="I106" s="64" t="s">
        <v>544</v>
      </c>
      <c r="J106" s="234">
        <f>SUM(F106,H106)</f>
        <v>8539024.2599999998</v>
      </c>
      <c r="K106" s="374">
        <f>SUM(J106)</f>
        <v>8539024.2599999998</v>
      </c>
    </row>
    <row r="107" spans="1:13" ht="15.75" x14ac:dyDescent="0.25">
      <c r="A107" s="302"/>
      <c r="B107" s="306"/>
      <c r="C107" s="254" t="s">
        <v>241</v>
      </c>
      <c r="D107" s="155">
        <v>4122287.57</v>
      </c>
      <c r="E107" s="309"/>
      <c r="F107" s="159"/>
      <c r="G107" s="57"/>
      <c r="H107" s="57"/>
      <c r="I107" s="57"/>
      <c r="J107" s="235"/>
      <c r="K107" s="374"/>
    </row>
    <row r="108" spans="1:13" ht="15.75" x14ac:dyDescent="0.25">
      <c r="A108" s="333" t="s">
        <v>245</v>
      </c>
      <c r="B108" s="264" t="s">
        <v>246</v>
      </c>
      <c r="C108" s="264"/>
      <c r="D108" s="156">
        <v>2686261.95</v>
      </c>
      <c r="E108" s="383" t="s">
        <v>545</v>
      </c>
      <c r="F108" s="156">
        <v>537252.39</v>
      </c>
      <c r="G108" s="62" t="s">
        <v>546</v>
      </c>
      <c r="H108" s="381">
        <f>2149009.56+2302510.24</f>
        <v>4451519.8000000007</v>
      </c>
      <c r="I108" s="379" t="s">
        <v>547</v>
      </c>
      <c r="J108" s="240">
        <f>SUM(F108,H108,H109)</f>
        <v>4988772.1900000004</v>
      </c>
      <c r="K108" s="375">
        <f>SUM(J108:J109)</f>
        <v>5564399.75</v>
      </c>
    </row>
    <row r="109" spans="1:13" ht="30" x14ac:dyDescent="0.25">
      <c r="A109" s="333"/>
      <c r="B109" s="264" t="s">
        <v>248</v>
      </c>
      <c r="C109" s="264"/>
      <c r="D109" s="156">
        <v>2878137.8</v>
      </c>
      <c r="E109" s="384"/>
      <c r="F109" s="156">
        <v>575627.56000000006</v>
      </c>
      <c r="G109" s="62" t="s">
        <v>548</v>
      </c>
      <c r="H109" s="382"/>
      <c r="I109" s="380"/>
      <c r="J109" s="240">
        <f>F109</f>
        <v>575627.56000000006</v>
      </c>
      <c r="K109" s="376"/>
      <c r="M109" s="17"/>
    </row>
    <row r="110" spans="1:13" ht="15.75" x14ac:dyDescent="0.25">
      <c r="A110" s="302" t="s">
        <v>250</v>
      </c>
      <c r="B110" s="306" t="s">
        <v>253</v>
      </c>
      <c r="C110" s="254"/>
      <c r="D110" s="155">
        <v>431047.16</v>
      </c>
      <c r="E110" s="309" t="s">
        <v>14</v>
      </c>
      <c r="F110" s="155">
        <v>208339.46</v>
      </c>
      <c r="G110" s="64" t="s">
        <v>549</v>
      </c>
      <c r="H110" s="77">
        <v>625018.38</v>
      </c>
      <c r="I110" s="64" t="s">
        <v>550</v>
      </c>
      <c r="J110" s="234">
        <f>SUM(F110,H110)</f>
        <v>833357.84</v>
      </c>
      <c r="K110" s="374">
        <f>SUM(J110)</f>
        <v>833357.84</v>
      </c>
    </row>
    <row r="111" spans="1:13" ht="15.75" x14ac:dyDescent="0.25">
      <c r="A111" s="302"/>
      <c r="B111" s="306"/>
      <c r="C111" s="254" t="s">
        <v>251</v>
      </c>
      <c r="D111" s="155">
        <v>402310.68</v>
      </c>
      <c r="E111" s="309"/>
      <c r="F111" s="159"/>
      <c r="G111" s="57"/>
      <c r="H111" s="57"/>
      <c r="I111" s="57"/>
      <c r="J111" s="235"/>
      <c r="K111" s="374"/>
    </row>
    <row r="112" spans="1:13" ht="15.75" x14ac:dyDescent="0.25">
      <c r="A112" s="333" t="s">
        <v>255</v>
      </c>
      <c r="B112" s="357" t="s">
        <v>389</v>
      </c>
      <c r="C112" s="264"/>
      <c r="D112" s="156">
        <v>2497978.15</v>
      </c>
      <c r="E112" s="332" t="s">
        <v>14</v>
      </c>
      <c r="F112" s="156">
        <v>1207356.1100000001</v>
      </c>
      <c r="G112" s="62" t="s">
        <v>551</v>
      </c>
      <c r="H112" s="238">
        <v>3622068.32</v>
      </c>
      <c r="I112" s="62" t="s">
        <v>552</v>
      </c>
      <c r="J112" s="240">
        <f>SUM(F112,H112)</f>
        <v>4829424.43</v>
      </c>
      <c r="K112" s="373">
        <f>SUM(J112)</f>
        <v>4829424.43</v>
      </c>
    </row>
    <row r="113" spans="1:13" ht="15.75" x14ac:dyDescent="0.25">
      <c r="A113" s="333"/>
      <c r="B113" s="357"/>
      <c r="C113" s="264" t="s">
        <v>256</v>
      </c>
      <c r="D113" s="156">
        <v>2331446.2799999998</v>
      </c>
      <c r="E113" s="332"/>
      <c r="F113" s="159"/>
      <c r="G113" s="57"/>
      <c r="H113" s="57"/>
      <c r="I113" s="57"/>
      <c r="J113" s="235"/>
      <c r="K113" s="373"/>
    </row>
    <row r="114" spans="1:13" ht="15.75" x14ac:dyDescent="0.25">
      <c r="A114" s="302" t="s">
        <v>260</v>
      </c>
      <c r="B114" s="254" t="s">
        <v>261</v>
      </c>
      <c r="C114" s="254"/>
      <c r="D114" s="155">
        <v>914977.42</v>
      </c>
      <c r="E114" s="259" t="s">
        <v>11</v>
      </c>
      <c r="F114" s="155">
        <v>182995.48</v>
      </c>
      <c r="G114" s="64" t="s">
        <v>553</v>
      </c>
      <c r="H114" s="77">
        <v>731981.94</v>
      </c>
      <c r="I114" s="64" t="s">
        <v>554</v>
      </c>
      <c r="J114" s="234">
        <f>SUM(F114,H114)</f>
        <v>914977.41999999993</v>
      </c>
      <c r="K114" s="340">
        <f>SUM(J114:J115)</f>
        <v>1895310.3699999999</v>
      </c>
      <c r="M114" s="17"/>
    </row>
    <row r="115" spans="1:13" ht="15.75" x14ac:dyDescent="0.25">
      <c r="A115" s="302"/>
      <c r="B115" s="254" t="s">
        <v>263</v>
      </c>
      <c r="C115" s="254"/>
      <c r="D115" s="155">
        <v>980332.95</v>
      </c>
      <c r="E115" s="259" t="s">
        <v>11</v>
      </c>
      <c r="F115" s="155">
        <v>196066.59</v>
      </c>
      <c r="G115" s="64" t="s">
        <v>555</v>
      </c>
      <c r="H115" s="77">
        <v>784266.36</v>
      </c>
      <c r="I115" s="64" t="s">
        <v>556</v>
      </c>
      <c r="J115" s="234">
        <f>SUM(F115,H115)</f>
        <v>980332.95</v>
      </c>
      <c r="K115" s="372"/>
    </row>
    <row r="116" spans="1:13" ht="15.75" x14ac:dyDescent="0.25">
      <c r="A116" s="333" t="s">
        <v>557</v>
      </c>
      <c r="B116" s="357" t="s">
        <v>395</v>
      </c>
      <c r="C116" s="264"/>
      <c r="D116" s="156">
        <v>1079114.5900000001</v>
      </c>
      <c r="E116" s="332" t="s">
        <v>14</v>
      </c>
      <c r="F116" s="156">
        <v>521572.05</v>
      </c>
      <c r="G116" s="62" t="s">
        <v>558</v>
      </c>
      <c r="H116" s="238">
        <v>1564716.15</v>
      </c>
      <c r="I116" s="62" t="s">
        <v>559</v>
      </c>
      <c r="J116" s="240">
        <f>SUM(F116,H116)</f>
        <v>2086288.2</v>
      </c>
      <c r="K116" s="373">
        <f>SUM(J116)</f>
        <v>2086288.2</v>
      </c>
    </row>
    <row r="117" spans="1:13" ht="15.75" x14ac:dyDescent="0.25">
      <c r="A117" s="333"/>
      <c r="B117" s="357"/>
      <c r="C117" s="264" t="s">
        <v>266</v>
      </c>
      <c r="D117" s="156">
        <v>409295.24</v>
      </c>
      <c r="E117" s="332"/>
      <c r="F117" s="159"/>
      <c r="G117" s="57"/>
      <c r="H117" s="57"/>
      <c r="I117" s="57"/>
      <c r="J117" s="235"/>
      <c r="K117" s="373"/>
    </row>
    <row r="118" spans="1:13" ht="15.75" x14ac:dyDescent="0.25">
      <c r="A118" s="333"/>
      <c r="B118" s="357"/>
      <c r="C118" s="264" t="s">
        <v>268</v>
      </c>
      <c r="D118" s="156">
        <v>597878.37</v>
      </c>
      <c r="E118" s="332"/>
      <c r="F118" s="159"/>
      <c r="G118" s="57"/>
      <c r="H118" s="57"/>
      <c r="I118" s="57"/>
      <c r="J118" s="235"/>
      <c r="K118" s="373"/>
    </row>
    <row r="119" spans="1:13" ht="15.75" x14ac:dyDescent="0.25">
      <c r="A119" s="38"/>
      <c r="B119" s="39"/>
      <c r="C119" s="39"/>
      <c r="D119" s="157"/>
      <c r="E119" s="69"/>
      <c r="F119" s="157"/>
      <c r="G119" s="68"/>
      <c r="H119" s="68"/>
      <c r="I119" s="68"/>
      <c r="J119" s="212"/>
      <c r="K119" s="152"/>
    </row>
    <row r="120" spans="1:13" ht="15.75" x14ac:dyDescent="0.25">
      <c r="A120" s="21"/>
      <c r="B120" s="31" t="s">
        <v>272</v>
      </c>
      <c r="C120" s="254"/>
      <c r="D120" s="158">
        <f>SUM(D4:D118)</f>
        <v>760000000.0400002</v>
      </c>
      <c r="E120" s="49"/>
      <c r="F120" s="158">
        <f>SUM(F4:F118)</f>
        <v>161292965.95999995</v>
      </c>
      <c r="G120" s="23"/>
      <c r="H120" s="26">
        <f>SUM(H4:H116)</f>
        <v>598707034.08000004</v>
      </c>
      <c r="I120" s="226">
        <f>SUM(I4:I118)</f>
        <v>0</v>
      </c>
      <c r="J120" s="220">
        <f>SUM(J4:J118)</f>
        <v>760000000.03999996</v>
      </c>
      <c r="K120" s="247">
        <f>SUM(K4:K118)</f>
        <v>760000000.03999984</v>
      </c>
    </row>
    <row r="121" spans="1:13" x14ac:dyDescent="0.25">
      <c r="D121" s="17"/>
    </row>
    <row r="122" spans="1:13" x14ac:dyDescent="0.25">
      <c r="A122" s="367" t="s">
        <v>560</v>
      </c>
      <c r="B122" s="367"/>
      <c r="C122" s="367"/>
      <c r="J122" s="243"/>
    </row>
    <row r="123" spans="1:13" x14ac:dyDescent="0.25">
      <c r="A123" s="1" t="s">
        <v>561</v>
      </c>
    </row>
    <row r="124" spans="1:13" x14ac:dyDescent="0.25">
      <c r="G124" s="17"/>
      <c r="I124" s="17"/>
      <c r="J124" s="17"/>
    </row>
    <row r="125" spans="1:13" x14ac:dyDescent="0.25">
      <c r="G125" s="17"/>
    </row>
  </sheetData>
  <mergeCells count="140">
    <mergeCell ref="A122:C122"/>
    <mergeCell ref="A1:K1"/>
    <mergeCell ref="A4:A6"/>
    <mergeCell ref="K4:K6"/>
    <mergeCell ref="B5:B6"/>
    <mergeCell ref="E5:E6"/>
    <mergeCell ref="A7:A10"/>
    <mergeCell ref="K7:K10"/>
    <mergeCell ref="B8:B10"/>
    <mergeCell ref="E8:E10"/>
    <mergeCell ref="A2:K2"/>
    <mergeCell ref="A18:A21"/>
    <mergeCell ref="K18:K21"/>
    <mergeCell ref="B19:B21"/>
    <mergeCell ref="E19:E21"/>
    <mergeCell ref="A22:A23"/>
    <mergeCell ref="B22:B23"/>
    <mergeCell ref="E22:E23"/>
    <mergeCell ref="K22:K23"/>
    <mergeCell ref="A11:A15"/>
    <mergeCell ref="K11:K15"/>
    <mergeCell ref="B12:B15"/>
    <mergeCell ref="E12:E15"/>
    <mergeCell ref="A16:A17"/>
    <mergeCell ref="B16:B17"/>
    <mergeCell ref="E16:E17"/>
    <mergeCell ref="K16:K17"/>
    <mergeCell ref="A34:A37"/>
    <mergeCell ref="K34:K37"/>
    <mergeCell ref="B35:B36"/>
    <mergeCell ref="E35:E36"/>
    <mergeCell ref="A38:A39"/>
    <mergeCell ref="B38:B39"/>
    <mergeCell ref="E38:E39"/>
    <mergeCell ref="K38:K39"/>
    <mergeCell ref="A24:A31"/>
    <mergeCell ref="B24:B31"/>
    <mergeCell ref="E24:E31"/>
    <mergeCell ref="K24:K31"/>
    <mergeCell ref="A32:A33"/>
    <mergeCell ref="B32:B33"/>
    <mergeCell ref="E32:E33"/>
    <mergeCell ref="K32:K33"/>
    <mergeCell ref="A48:A49"/>
    <mergeCell ref="K48:K49"/>
    <mergeCell ref="A50:A56"/>
    <mergeCell ref="K50:K56"/>
    <mergeCell ref="B53:B54"/>
    <mergeCell ref="E53:E54"/>
    <mergeCell ref="A40:A41"/>
    <mergeCell ref="B40:B41"/>
    <mergeCell ref="E40:E41"/>
    <mergeCell ref="K40:K41"/>
    <mergeCell ref="A42:A44"/>
    <mergeCell ref="A45:A47"/>
    <mergeCell ref="K45:K47"/>
    <mergeCell ref="K42:K44"/>
    <mergeCell ref="A61:A62"/>
    <mergeCell ref="K61:K62"/>
    <mergeCell ref="A63:A65"/>
    <mergeCell ref="K63:K65"/>
    <mergeCell ref="A66:A67"/>
    <mergeCell ref="K66:K67"/>
    <mergeCell ref="A57:A58"/>
    <mergeCell ref="B57:B58"/>
    <mergeCell ref="E57:E58"/>
    <mergeCell ref="K57:K58"/>
    <mergeCell ref="A59:A60"/>
    <mergeCell ref="B59:B60"/>
    <mergeCell ref="E59:E60"/>
    <mergeCell ref="K59:K60"/>
    <mergeCell ref="A74:A75"/>
    <mergeCell ref="B74:B75"/>
    <mergeCell ref="E74:E75"/>
    <mergeCell ref="K74:K75"/>
    <mergeCell ref="A76:A78"/>
    <mergeCell ref="K76:K78"/>
    <mergeCell ref="A68:A69"/>
    <mergeCell ref="B68:B69"/>
    <mergeCell ref="E68:E69"/>
    <mergeCell ref="K68:K69"/>
    <mergeCell ref="A70:A73"/>
    <mergeCell ref="K70:K73"/>
    <mergeCell ref="A87:A89"/>
    <mergeCell ref="B87:B89"/>
    <mergeCell ref="E87:E89"/>
    <mergeCell ref="K87:K89"/>
    <mergeCell ref="A90:A92"/>
    <mergeCell ref="K90:K92"/>
    <mergeCell ref="B91:B92"/>
    <mergeCell ref="E91:E92"/>
    <mergeCell ref="A79:A81"/>
    <mergeCell ref="K79:K81"/>
    <mergeCell ref="A82:A83"/>
    <mergeCell ref="K82:K83"/>
    <mergeCell ref="A84:A86"/>
    <mergeCell ref="K84:K86"/>
    <mergeCell ref="A97:A98"/>
    <mergeCell ref="K97:K98"/>
    <mergeCell ref="A99:A101"/>
    <mergeCell ref="K99:K101"/>
    <mergeCell ref="B100:B101"/>
    <mergeCell ref="E100:E101"/>
    <mergeCell ref="A93:A94"/>
    <mergeCell ref="B93:B94"/>
    <mergeCell ref="E93:E94"/>
    <mergeCell ref="K93:K94"/>
    <mergeCell ref="A95:A96"/>
    <mergeCell ref="B95:B96"/>
    <mergeCell ref="E95:E96"/>
    <mergeCell ref="K95:K96"/>
    <mergeCell ref="A106:A107"/>
    <mergeCell ref="B106:B107"/>
    <mergeCell ref="E106:E107"/>
    <mergeCell ref="K106:K107"/>
    <mergeCell ref="A108:A109"/>
    <mergeCell ref="K108:K109"/>
    <mergeCell ref="A102:A103"/>
    <mergeCell ref="B102:B103"/>
    <mergeCell ref="E102:E103"/>
    <mergeCell ref="K102:K103"/>
    <mergeCell ref="A104:A105"/>
    <mergeCell ref="K104:K105"/>
    <mergeCell ref="I108:I109"/>
    <mergeCell ref="H108:H109"/>
    <mergeCell ref="E108:E109"/>
    <mergeCell ref="A114:A115"/>
    <mergeCell ref="K114:K115"/>
    <mergeCell ref="A116:A118"/>
    <mergeCell ref="B116:B118"/>
    <mergeCell ref="E116:E118"/>
    <mergeCell ref="K116:K118"/>
    <mergeCell ref="A110:A111"/>
    <mergeCell ref="B110:B111"/>
    <mergeCell ref="E110:E111"/>
    <mergeCell ref="K110:K111"/>
    <mergeCell ref="A112:A113"/>
    <mergeCell ref="B112:B113"/>
    <mergeCell ref="E112:E113"/>
    <mergeCell ref="K112:K113"/>
  </mergeCells>
  <pageMargins left="0.7" right="0.7" top="0.75" bottom="0.75" header="0.3" footer="0.3"/>
  <pageSetup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2C3D7-DE76-4FD2-9C49-8B50D3698602}">
  <dimension ref="A1:M126"/>
  <sheetViews>
    <sheetView zoomScaleNormal="100" workbookViewId="0">
      <selection sqref="A1:H1"/>
    </sheetView>
  </sheetViews>
  <sheetFormatPr defaultRowHeight="14.45" customHeight="1" x14ac:dyDescent="0.25"/>
  <cols>
    <col min="1" max="1" width="25.140625" style="45" customWidth="1"/>
    <col min="2" max="2" width="37.5703125" customWidth="1"/>
    <col min="3" max="3" width="44.42578125" customWidth="1"/>
    <col min="4" max="4" width="21.85546875" customWidth="1"/>
    <col min="5" max="5" width="21.28515625" customWidth="1"/>
    <col min="6" max="6" width="21.140625" customWidth="1"/>
    <col min="7" max="7" width="22.28515625" style="66" customWidth="1"/>
    <col min="8" max="8" width="19.5703125" customWidth="1"/>
    <col min="9" max="9" width="38.85546875" customWidth="1"/>
  </cols>
  <sheetData>
    <row r="1" spans="1:9" ht="120.75" customHeight="1" x14ac:dyDescent="0.25">
      <c r="A1" s="412" t="s">
        <v>562</v>
      </c>
      <c r="B1" s="349"/>
      <c r="C1" s="349"/>
      <c r="D1" s="349"/>
      <c r="E1" s="349"/>
      <c r="F1" s="349"/>
      <c r="G1" s="349"/>
      <c r="H1" s="349"/>
    </row>
    <row r="2" spans="1:9" ht="47.25" x14ac:dyDescent="0.25">
      <c r="A2" s="11" t="s">
        <v>1</v>
      </c>
      <c r="B2" s="11" t="s">
        <v>2</v>
      </c>
      <c r="C2" s="12" t="s">
        <v>3</v>
      </c>
      <c r="D2" s="15" t="s">
        <v>4</v>
      </c>
      <c r="E2" s="11" t="s">
        <v>5</v>
      </c>
      <c r="F2" s="55" t="s">
        <v>6</v>
      </c>
      <c r="G2" s="15" t="s">
        <v>7</v>
      </c>
      <c r="H2" s="10" t="s">
        <v>8</v>
      </c>
    </row>
    <row r="3" spans="1:9" ht="15.75" x14ac:dyDescent="0.25">
      <c r="A3" s="303" t="s">
        <v>9</v>
      </c>
      <c r="B3" s="253" t="s">
        <v>274</v>
      </c>
      <c r="C3" s="253"/>
      <c r="D3" s="122">
        <v>26044615.379999999</v>
      </c>
      <c r="E3" s="267" t="s">
        <v>11</v>
      </c>
      <c r="F3" s="122">
        <v>26044615.379999999</v>
      </c>
      <c r="G3" s="123" t="s">
        <v>563</v>
      </c>
      <c r="H3" s="351">
        <f>SUM(F3:F4)</f>
        <v>51157160.629999995</v>
      </c>
    </row>
    <row r="4" spans="1:9" ht="15.75" x14ac:dyDescent="0.25">
      <c r="A4" s="303"/>
      <c r="B4" s="304" t="s">
        <v>13</v>
      </c>
      <c r="C4" s="253"/>
      <c r="D4" s="122">
        <v>12156020.98</v>
      </c>
      <c r="E4" s="413" t="s">
        <v>14</v>
      </c>
      <c r="F4" s="122">
        <f>SUM(D4:D5)</f>
        <v>25112545.25</v>
      </c>
      <c r="G4" s="123" t="s">
        <v>564</v>
      </c>
      <c r="H4" s="352"/>
    </row>
    <row r="5" spans="1:9" ht="15.75" x14ac:dyDescent="0.25">
      <c r="A5" s="303"/>
      <c r="B5" s="304"/>
      <c r="C5" s="265" t="s">
        <v>16</v>
      </c>
      <c r="D5" s="122">
        <v>12956524.27</v>
      </c>
      <c r="E5" s="307"/>
      <c r="F5" s="210"/>
      <c r="G5" s="65"/>
      <c r="H5" s="353"/>
    </row>
    <row r="6" spans="1:9" ht="15.75" x14ac:dyDescent="0.25">
      <c r="A6" s="321" t="s">
        <v>17</v>
      </c>
      <c r="B6" s="324" t="s">
        <v>22</v>
      </c>
      <c r="C6" s="50"/>
      <c r="D6" s="294">
        <v>119726.89</v>
      </c>
      <c r="E6" s="404" t="s">
        <v>14</v>
      </c>
      <c r="F6" s="295">
        <f>SUM(D6:D9)</f>
        <v>360701.4</v>
      </c>
      <c r="G6" s="51" t="s">
        <v>565</v>
      </c>
      <c r="H6" s="337">
        <v>360701.4</v>
      </c>
    </row>
    <row r="7" spans="1:9" ht="15.75" x14ac:dyDescent="0.25">
      <c r="A7" s="322"/>
      <c r="B7" s="325"/>
      <c r="C7" s="50" t="s">
        <v>18</v>
      </c>
      <c r="D7" s="294">
        <v>3741.48</v>
      </c>
      <c r="E7" s="405"/>
      <c r="F7" s="73"/>
      <c r="G7" s="65"/>
      <c r="H7" s="338"/>
    </row>
    <row r="8" spans="1:9" ht="15.75" x14ac:dyDescent="0.25">
      <c r="A8" s="322"/>
      <c r="B8" s="325"/>
      <c r="C8" s="50" t="s">
        <v>23</v>
      </c>
      <c r="D8" s="294">
        <v>51133.36</v>
      </c>
      <c r="E8" s="405"/>
      <c r="F8" s="73"/>
      <c r="G8" s="65"/>
      <c r="H8" s="338"/>
    </row>
    <row r="9" spans="1:9" ht="15.75" x14ac:dyDescent="0.25">
      <c r="A9" s="323"/>
      <c r="B9" s="326"/>
      <c r="C9" s="50" t="s">
        <v>566</v>
      </c>
      <c r="D9" s="294">
        <v>186099.67</v>
      </c>
      <c r="E9" s="406"/>
      <c r="F9" s="73"/>
      <c r="G9" s="65"/>
      <c r="H9" s="339"/>
    </row>
    <row r="10" spans="1:9" ht="15.75" x14ac:dyDescent="0.25">
      <c r="A10" s="303" t="s">
        <v>24</v>
      </c>
      <c r="B10" s="402" t="s">
        <v>413</v>
      </c>
      <c r="C10" s="253"/>
      <c r="D10" s="108">
        <v>830802.06</v>
      </c>
      <c r="E10" s="408" t="s">
        <v>14</v>
      </c>
      <c r="F10" s="108">
        <f>SUM(D10:D14)</f>
        <v>1610274.0100000002</v>
      </c>
      <c r="G10" s="67" t="s">
        <v>567</v>
      </c>
      <c r="H10" s="351">
        <v>1610274.01</v>
      </c>
    </row>
    <row r="11" spans="1:9" ht="15.75" x14ac:dyDescent="0.25">
      <c r="A11" s="303"/>
      <c r="B11" s="411"/>
      <c r="C11" s="253" t="s">
        <v>30</v>
      </c>
      <c r="D11" s="121">
        <v>334237.57</v>
      </c>
      <c r="E11" s="409"/>
      <c r="F11" s="73"/>
      <c r="G11" s="65"/>
      <c r="H11" s="352"/>
    </row>
    <row r="12" spans="1:9" ht="15.75" x14ac:dyDescent="0.25">
      <c r="A12" s="303"/>
      <c r="B12" s="411"/>
      <c r="C12" s="253" t="s">
        <v>27</v>
      </c>
      <c r="D12" s="121">
        <v>231970.85</v>
      </c>
      <c r="E12" s="409"/>
      <c r="F12" s="73"/>
      <c r="G12" s="65"/>
      <c r="H12" s="352"/>
    </row>
    <row r="13" spans="1:9" ht="15.75" x14ac:dyDescent="0.25">
      <c r="A13" s="303"/>
      <c r="B13" s="411"/>
      <c r="C13" s="253" t="s">
        <v>28</v>
      </c>
      <c r="D13" s="121">
        <v>153400.07999999999</v>
      </c>
      <c r="E13" s="409"/>
      <c r="F13" s="73"/>
      <c r="G13" s="65"/>
      <c r="H13" s="352"/>
      <c r="I13" t="s">
        <v>282</v>
      </c>
    </row>
    <row r="14" spans="1:9" ht="15.75" x14ac:dyDescent="0.25">
      <c r="A14" s="303"/>
      <c r="B14" s="403"/>
      <c r="C14" s="253" t="s">
        <v>29</v>
      </c>
      <c r="D14" s="121">
        <v>59863.45</v>
      </c>
      <c r="E14" s="410"/>
      <c r="F14" s="73"/>
      <c r="G14" s="65"/>
      <c r="H14" s="353"/>
    </row>
    <row r="15" spans="1:9" ht="15.75" x14ac:dyDescent="0.25">
      <c r="A15" s="302" t="s">
        <v>31</v>
      </c>
      <c r="B15" s="306" t="s">
        <v>32</v>
      </c>
      <c r="C15" s="37"/>
      <c r="D15" s="60">
        <v>1254638.05</v>
      </c>
      <c r="E15" s="309" t="s">
        <v>14</v>
      </c>
      <c r="F15" s="60">
        <v>2591897.04</v>
      </c>
      <c r="G15" s="64" t="s">
        <v>568</v>
      </c>
      <c r="H15" s="361">
        <v>2591897.04</v>
      </c>
    </row>
    <row r="16" spans="1:9" ht="15.75" x14ac:dyDescent="0.25">
      <c r="A16" s="302"/>
      <c r="B16" s="306"/>
      <c r="C16" s="254" t="s">
        <v>34</v>
      </c>
      <c r="D16" s="60">
        <v>1337258.99</v>
      </c>
      <c r="E16" s="309"/>
      <c r="F16" s="73"/>
      <c r="G16" s="65"/>
      <c r="H16" s="361"/>
    </row>
    <row r="17" spans="1:13" ht="15.75" x14ac:dyDescent="0.25">
      <c r="A17" s="303" t="s">
        <v>35</v>
      </c>
      <c r="B17" s="253" t="s">
        <v>40</v>
      </c>
      <c r="C17" s="253"/>
      <c r="D17" s="108">
        <v>240700.94</v>
      </c>
      <c r="E17" s="257" t="s">
        <v>11</v>
      </c>
      <c r="F17" s="108">
        <v>240700.94</v>
      </c>
      <c r="G17" s="67" t="s">
        <v>569</v>
      </c>
      <c r="H17" s="351">
        <f>SUM(F17:F18)</f>
        <v>875989.06</v>
      </c>
    </row>
    <row r="18" spans="1:13" ht="15.75" x14ac:dyDescent="0.25">
      <c r="A18" s="303"/>
      <c r="B18" s="304" t="s">
        <v>287</v>
      </c>
      <c r="C18" s="253"/>
      <c r="D18" s="108">
        <v>451956.32</v>
      </c>
      <c r="E18" s="307" t="s">
        <v>14</v>
      </c>
      <c r="F18" s="108">
        <f>SUM(D18:D20)</f>
        <v>635288.12</v>
      </c>
      <c r="G18" s="67" t="s">
        <v>570</v>
      </c>
      <c r="H18" s="352"/>
    </row>
    <row r="19" spans="1:13" ht="15.75" x14ac:dyDescent="0.25">
      <c r="A19" s="303"/>
      <c r="B19" s="304"/>
      <c r="C19" s="253" t="s">
        <v>36</v>
      </c>
      <c r="D19" s="108">
        <v>42403.27</v>
      </c>
      <c r="E19" s="307"/>
      <c r="F19" s="73"/>
      <c r="G19" s="65"/>
      <c r="H19" s="352"/>
      <c r="I19" s="75"/>
    </row>
    <row r="20" spans="1:13" ht="15.75" x14ac:dyDescent="0.25">
      <c r="A20" s="303"/>
      <c r="B20" s="304"/>
      <c r="C20" s="253" t="s">
        <v>38</v>
      </c>
      <c r="D20" s="108">
        <v>140928.53</v>
      </c>
      <c r="E20" s="307"/>
      <c r="F20" s="73"/>
      <c r="G20" s="65"/>
      <c r="H20" s="353"/>
    </row>
    <row r="21" spans="1:13" ht="15.75" x14ac:dyDescent="0.25">
      <c r="A21" s="302" t="s">
        <v>44</v>
      </c>
      <c r="B21" s="306" t="s">
        <v>45</v>
      </c>
      <c r="C21" s="254"/>
      <c r="D21" s="60">
        <v>3857450.79</v>
      </c>
      <c r="E21" s="309" t="s">
        <v>14</v>
      </c>
      <c r="F21" s="60">
        <v>7968924.0199999996</v>
      </c>
      <c r="G21" s="64" t="s">
        <v>571</v>
      </c>
      <c r="H21" s="361">
        <v>7968924.0199999996</v>
      </c>
    </row>
    <row r="22" spans="1:13" ht="15.75" x14ac:dyDescent="0.25">
      <c r="A22" s="302"/>
      <c r="B22" s="306"/>
      <c r="C22" s="37" t="s">
        <v>47</v>
      </c>
      <c r="D22" s="60">
        <v>4111473.23</v>
      </c>
      <c r="E22" s="309"/>
      <c r="F22" s="296"/>
      <c r="G22" s="297"/>
      <c r="H22" s="361"/>
    </row>
    <row r="23" spans="1:13" ht="30.75" x14ac:dyDescent="0.25">
      <c r="A23" s="303" t="s">
        <v>48</v>
      </c>
      <c r="B23" s="304" t="s">
        <v>295</v>
      </c>
      <c r="C23" s="120"/>
      <c r="D23" s="110">
        <v>2441893.41</v>
      </c>
      <c r="E23" s="307" t="s">
        <v>14</v>
      </c>
      <c r="F23" s="108">
        <v>4732917.3899999997</v>
      </c>
      <c r="G23" s="298" t="s">
        <v>572</v>
      </c>
      <c r="H23" s="350">
        <v>4732917.3899999997</v>
      </c>
    </row>
    <row r="24" spans="1:13" ht="15.75" x14ac:dyDescent="0.25">
      <c r="A24" s="303"/>
      <c r="B24" s="304"/>
      <c r="C24" s="253" t="s">
        <v>49</v>
      </c>
      <c r="D24" s="108">
        <v>576185.67000000004</v>
      </c>
      <c r="E24" s="307"/>
      <c r="F24" s="73"/>
      <c r="G24" s="299"/>
      <c r="H24" s="350"/>
      <c r="J24" s="1"/>
      <c r="K24" s="1"/>
      <c r="L24" s="1"/>
      <c r="M24" s="1"/>
    </row>
    <row r="25" spans="1:13" ht="15.75" x14ac:dyDescent="0.25">
      <c r="A25" s="303"/>
      <c r="B25" s="304"/>
      <c r="C25" s="253" t="s">
        <v>51</v>
      </c>
      <c r="D25" s="108">
        <v>127209.82</v>
      </c>
      <c r="E25" s="307"/>
      <c r="F25" s="73"/>
      <c r="G25" s="299"/>
      <c r="H25" s="350"/>
    </row>
    <row r="26" spans="1:13" ht="15.75" x14ac:dyDescent="0.25">
      <c r="A26" s="303"/>
      <c r="B26" s="304"/>
      <c r="C26" s="253" t="s">
        <v>53</v>
      </c>
      <c r="D26" s="108">
        <v>14965.87</v>
      </c>
      <c r="E26" s="307"/>
      <c r="F26" s="73"/>
      <c r="G26" s="299"/>
      <c r="H26" s="350"/>
      <c r="I26" s="17"/>
    </row>
    <row r="27" spans="1:13" ht="15.75" x14ac:dyDescent="0.25">
      <c r="A27" s="303"/>
      <c r="B27" s="304"/>
      <c r="C27" s="253" t="s">
        <v>55</v>
      </c>
      <c r="D27" s="108">
        <v>163377.32</v>
      </c>
      <c r="E27" s="307"/>
      <c r="F27" s="73"/>
      <c r="G27" s="299"/>
      <c r="H27" s="350"/>
      <c r="I27" s="75" t="s">
        <v>282</v>
      </c>
    </row>
    <row r="28" spans="1:13" ht="15.75" x14ac:dyDescent="0.25">
      <c r="A28" s="303"/>
      <c r="B28" s="304"/>
      <c r="C28" s="253" t="s">
        <v>57</v>
      </c>
      <c r="D28" s="108">
        <v>995229.79</v>
      </c>
      <c r="E28" s="307"/>
      <c r="F28" s="73"/>
      <c r="G28" s="299"/>
      <c r="H28" s="350"/>
      <c r="I28" s="75"/>
    </row>
    <row r="29" spans="1:13" ht="15.75" x14ac:dyDescent="0.25">
      <c r="A29" s="303"/>
      <c r="B29" s="304"/>
      <c r="C29" s="253" t="s">
        <v>59</v>
      </c>
      <c r="D29" s="108">
        <v>13718.72</v>
      </c>
      <c r="E29" s="307"/>
      <c r="F29" s="73"/>
      <c r="G29" s="299"/>
      <c r="H29" s="350"/>
      <c r="I29" s="75"/>
    </row>
    <row r="30" spans="1:13" ht="15.75" x14ac:dyDescent="0.25">
      <c r="A30" s="303"/>
      <c r="B30" s="304"/>
      <c r="C30" s="253" t="s">
        <v>61</v>
      </c>
      <c r="D30" s="108">
        <v>400336.79</v>
      </c>
      <c r="E30" s="307"/>
      <c r="F30" s="73"/>
      <c r="G30" s="299"/>
      <c r="H30" s="350"/>
      <c r="I30" s="75"/>
    </row>
    <row r="31" spans="1:13" ht="15.75" x14ac:dyDescent="0.25">
      <c r="A31" s="302" t="s">
        <v>65</v>
      </c>
      <c r="B31" s="306" t="s">
        <v>297</v>
      </c>
      <c r="C31" s="254"/>
      <c r="D31" s="60">
        <v>637296.27</v>
      </c>
      <c r="E31" s="309" t="s">
        <v>14</v>
      </c>
      <c r="F31" s="300">
        <v>1316560.03</v>
      </c>
      <c r="G31" s="64" t="s">
        <v>573</v>
      </c>
      <c r="H31" s="361">
        <v>1316560.03</v>
      </c>
    </row>
    <row r="32" spans="1:13" ht="15.75" x14ac:dyDescent="0.25">
      <c r="A32" s="302"/>
      <c r="B32" s="306"/>
      <c r="C32" s="37" t="s">
        <v>68</v>
      </c>
      <c r="D32" s="60">
        <v>679263.76</v>
      </c>
      <c r="E32" s="309"/>
      <c r="F32" s="73"/>
      <c r="G32" s="65"/>
      <c r="H32" s="361"/>
    </row>
    <row r="33" spans="1:9" ht="15.75" x14ac:dyDescent="0.25">
      <c r="A33" s="303" t="s">
        <v>70</v>
      </c>
      <c r="B33" s="253" t="s">
        <v>71</v>
      </c>
      <c r="C33" s="269"/>
      <c r="D33" s="108">
        <v>11265425.1</v>
      </c>
      <c r="E33" s="257" t="s">
        <v>11</v>
      </c>
      <c r="F33" s="108">
        <v>11265425.1</v>
      </c>
      <c r="G33" s="67" t="s">
        <v>574</v>
      </c>
      <c r="H33" s="351">
        <f>SUM(F33:F36)</f>
        <v>22127689.460000001</v>
      </c>
    </row>
    <row r="34" spans="1:9" ht="15.75" x14ac:dyDescent="0.25">
      <c r="A34" s="303"/>
      <c r="B34" s="304" t="s">
        <v>73</v>
      </c>
      <c r="C34" s="269"/>
      <c r="D34" s="108">
        <v>4911296.87</v>
      </c>
      <c r="E34" s="307" t="s">
        <v>14</v>
      </c>
      <c r="F34" s="108">
        <v>10515555.24</v>
      </c>
      <c r="G34" s="67" t="s">
        <v>575</v>
      </c>
      <c r="H34" s="352"/>
      <c r="I34" s="17"/>
    </row>
    <row r="35" spans="1:9" ht="15.75" x14ac:dyDescent="0.25">
      <c r="A35" s="303"/>
      <c r="B35" s="304"/>
      <c r="C35" s="269" t="s">
        <v>303</v>
      </c>
      <c r="D35" s="108">
        <v>5604258.3700000001</v>
      </c>
      <c r="E35" s="307"/>
      <c r="F35" s="73"/>
      <c r="G35" s="65"/>
      <c r="H35" s="352"/>
    </row>
    <row r="36" spans="1:9" ht="15.75" x14ac:dyDescent="0.25">
      <c r="A36" s="303"/>
      <c r="B36" s="253" t="s">
        <v>75</v>
      </c>
      <c r="C36" s="269"/>
      <c r="D36" s="108">
        <v>346709.12</v>
      </c>
      <c r="E36" s="257" t="s">
        <v>11</v>
      </c>
      <c r="F36" s="108">
        <v>346709.12</v>
      </c>
      <c r="G36" s="67" t="s">
        <v>576</v>
      </c>
      <c r="H36" s="353"/>
      <c r="I36" t="s">
        <v>282</v>
      </c>
    </row>
    <row r="37" spans="1:9" ht="15.75" x14ac:dyDescent="0.25">
      <c r="A37" s="302" t="s">
        <v>79</v>
      </c>
      <c r="B37" s="306" t="s">
        <v>80</v>
      </c>
      <c r="C37" s="254"/>
      <c r="D37" s="60">
        <v>2055311.64</v>
      </c>
      <c r="E37" s="309" t="s">
        <v>14</v>
      </c>
      <c r="F37" s="60">
        <v>4245970.51</v>
      </c>
      <c r="G37" s="64" t="s">
        <v>577</v>
      </c>
      <c r="H37" s="361">
        <v>4245970.51</v>
      </c>
      <c r="I37" t="s">
        <v>282</v>
      </c>
    </row>
    <row r="38" spans="1:9" ht="15.75" x14ac:dyDescent="0.25">
      <c r="A38" s="302"/>
      <c r="B38" s="306"/>
      <c r="C38" s="254" t="s">
        <v>82</v>
      </c>
      <c r="D38" s="60">
        <v>2190658.87</v>
      </c>
      <c r="E38" s="309"/>
      <c r="F38" s="73"/>
      <c r="G38" s="65"/>
      <c r="H38" s="361"/>
    </row>
    <row r="39" spans="1:9" ht="15.75" x14ac:dyDescent="0.25">
      <c r="A39" s="303" t="s">
        <v>84</v>
      </c>
      <c r="B39" s="304" t="s">
        <v>85</v>
      </c>
      <c r="C39" s="253"/>
      <c r="D39" s="108">
        <v>1405052.44</v>
      </c>
      <c r="E39" s="307" t="s">
        <v>14</v>
      </c>
      <c r="F39" s="108">
        <v>2723295.4</v>
      </c>
      <c r="G39" s="67" t="s">
        <v>578</v>
      </c>
      <c r="H39" s="350">
        <v>2723295.4</v>
      </c>
    </row>
    <row r="40" spans="1:9" ht="15.75" x14ac:dyDescent="0.25">
      <c r="A40" s="303"/>
      <c r="B40" s="304"/>
      <c r="C40" s="253" t="s">
        <v>87</v>
      </c>
      <c r="D40" s="119">
        <v>1318242.96</v>
      </c>
      <c r="E40" s="307"/>
      <c r="F40" s="73"/>
      <c r="G40" s="65"/>
      <c r="H40" s="350"/>
    </row>
    <row r="41" spans="1:9" ht="15.75" x14ac:dyDescent="0.25">
      <c r="A41" s="302" t="s">
        <v>88</v>
      </c>
      <c r="B41" s="254" t="s">
        <v>89</v>
      </c>
      <c r="C41" s="254"/>
      <c r="D41" s="82">
        <v>4283319.84</v>
      </c>
      <c r="E41" s="259" t="s">
        <v>11</v>
      </c>
      <c r="F41" s="60">
        <v>4283319.84</v>
      </c>
      <c r="G41" s="64" t="s">
        <v>579</v>
      </c>
      <c r="H41" s="337">
        <f>SUM(F41:F43)</f>
        <v>8413350.620000001</v>
      </c>
    </row>
    <row r="42" spans="1:9" ht="15.75" x14ac:dyDescent="0.25">
      <c r="A42" s="302"/>
      <c r="B42" s="254" t="s">
        <v>310</v>
      </c>
      <c r="C42" s="254"/>
      <c r="D42" s="60">
        <v>1999189.66</v>
      </c>
      <c r="E42" s="259" t="s">
        <v>11</v>
      </c>
      <c r="F42" s="60">
        <v>1999189.66</v>
      </c>
      <c r="G42" s="64" t="s">
        <v>580</v>
      </c>
      <c r="H42" s="338"/>
    </row>
    <row r="43" spans="1:9" ht="15.75" x14ac:dyDescent="0.25">
      <c r="A43" s="302"/>
      <c r="B43" s="254" t="s">
        <v>581</v>
      </c>
      <c r="C43" s="254"/>
      <c r="D43" s="60">
        <v>2130841.12</v>
      </c>
      <c r="E43" s="259" t="s">
        <v>11</v>
      </c>
      <c r="F43" s="60">
        <v>2130841.12</v>
      </c>
      <c r="G43" s="64" t="s">
        <v>582</v>
      </c>
      <c r="H43" s="339"/>
    </row>
    <row r="44" spans="1:9" ht="15.75" x14ac:dyDescent="0.25">
      <c r="A44" s="303" t="s">
        <v>95</v>
      </c>
      <c r="B44" s="253" t="s">
        <v>96</v>
      </c>
      <c r="C44" s="253"/>
      <c r="D44" s="81">
        <v>390359.55</v>
      </c>
      <c r="E44" s="257" t="s">
        <v>11</v>
      </c>
      <c r="F44" s="81">
        <v>390359.55</v>
      </c>
      <c r="G44" s="67" t="s">
        <v>583</v>
      </c>
      <c r="H44" s="351">
        <f>SUM(F44:F46)</f>
        <v>3181901.4400000004</v>
      </c>
    </row>
    <row r="45" spans="1:9" ht="15.75" x14ac:dyDescent="0.25">
      <c r="A45" s="303"/>
      <c r="B45" s="253" t="s">
        <v>100</v>
      </c>
      <c r="C45" s="253"/>
      <c r="D45" s="81">
        <v>1149877.02</v>
      </c>
      <c r="E45" s="257" t="s">
        <v>11</v>
      </c>
      <c r="F45" s="81">
        <v>1149877.02</v>
      </c>
      <c r="G45" s="67" t="s">
        <v>584</v>
      </c>
      <c r="H45" s="352"/>
    </row>
    <row r="46" spans="1:9" ht="16.5" customHeight="1" x14ac:dyDescent="0.25">
      <c r="A46" s="303"/>
      <c r="B46" s="253" t="s">
        <v>585</v>
      </c>
      <c r="C46" s="253"/>
      <c r="D46" s="81">
        <v>1641664.87</v>
      </c>
      <c r="E46" s="257" t="s">
        <v>11</v>
      </c>
      <c r="F46" s="81">
        <v>1641664.87</v>
      </c>
      <c r="G46" s="67" t="s">
        <v>586</v>
      </c>
      <c r="H46" s="353"/>
    </row>
    <row r="47" spans="1:9" ht="15.75" x14ac:dyDescent="0.25">
      <c r="A47" s="302" t="s">
        <v>101</v>
      </c>
      <c r="B47" s="254" t="s">
        <v>102</v>
      </c>
      <c r="C47" s="254"/>
      <c r="D47" s="60">
        <v>422785.59</v>
      </c>
      <c r="E47" s="259" t="s">
        <v>11</v>
      </c>
      <c r="F47" s="60">
        <v>422785.59</v>
      </c>
      <c r="G47" s="64" t="s">
        <v>587</v>
      </c>
      <c r="H47" s="337">
        <f>SUM(F47:F48)</f>
        <v>873412.63</v>
      </c>
    </row>
    <row r="48" spans="1:9" ht="15.75" x14ac:dyDescent="0.25">
      <c r="A48" s="302"/>
      <c r="B48" s="254" t="s">
        <v>104</v>
      </c>
      <c r="C48" s="254"/>
      <c r="D48" s="60">
        <v>450627.04</v>
      </c>
      <c r="E48" s="259" t="s">
        <v>11</v>
      </c>
      <c r="F48" s="60">
        <v>450627.04</v>
      </c>
      <c r="G48" s="64" t="s">
        <v>588</v>
      </c>
      <c r="H48" s="339"/>
    </row>
    <row r="49" spans="1:9" ht="15.75" x14ac:dyDescent="0.25">
      <c r="A49" s="303" t="s">
        <v>106</v>
      </c>
      <c r="B49" s="253" t="s">
        <v>109</v>
      </c>
      <c r="C49" s="253"/>
      <c r="D49" s="81">
        <v>143640000</v>
      </c>
      <c r="E49" s="257" t="s">
        <v>11</v>
      </c>
      <c r="F49" s="81">
        <v>143640000</v>
      </c>
      <c r="G49" s="67" t="s">
        <v>589</v>
      </c>
      <c r="H49" s="351">
        <f>SUM(F49:F52:F54:F55)</f>
        <v>329479089.65000004</v>
      </c>
    </row>
    <row r="50" spans="1:9" ht="15.75" x14ac:dyDescent="0.25">
      <c r="A50" s="303"/>
      <c r="B50" s="253" t="s">
        <v>111</v>
      </c>
      <c r="C50" s="253"/>
      <c r="D50" s="81">
        <v>85120000</v>
      </c>
      <c r="E50" s="257" t="s">
        <v>11</v>
      </c>
      <c r="F50" s="81">
        <v>85120000</v>
      </c>
      <c r="G50" s="67" t="s">
        <v>590</v>
      </c>
      <c r="H50" s="352"/>
    </row>
    <row r="51" spans="1:9" ht="15.75" x14ac:dyDescent="0.25">
      <c r="A51" s="303"/>
      <c r="B51" s="253" t="s">
        <v>117</v>
      </c>
      <c r="C51" s="253"/>
      <c r="D51" s="81">
        <v>299088.75</v>
      </c>
      <c r="E51" s="257" t="s">
        <v>11</v>
      </c>
      <c r="F51" s="81">
        <v>299088.75</v>
      </c>
      <c r="G51" s="67" t="s">
        <v>591</v>
      </c>
      <c r="H51" s="352"/>
    </row>
    <row r="52" spans="1:9" ht="15.75" x14ac:dyDescent="0.25">
      <c r="A52" s="303"/>
      <c r="B52" s="304" t="s">
        <v>113</v>
      </c>
      <c r="C52" s="253"/>
      <c r="D52" s="81">
        <v>4381317.74</v>
      </c>
      <c r="E52" s="307" t="s">
        <v>14</v>
      </c>
      <c r="F52" s="81">
        <v>13188443.25</v>
      </c>
      <c r="G52" s="67" t="s">
        <v>592</v>
      </c>
      <c r="H52" s="352"/>
    </row>
    <row r="53" spans="1:9" ht="15.75" x14ac:dyDescent="0.25">
      <c r="A53" s="303"/>
      <c r="B53" s="304"/>
      <c r="C53" s="253" t="s">
        <v>107</v>
      </c>
      <c r="D53" s="81">
        <v>8807125.5099999998</v>
      </c>
      <c r="E53" s="307"/>
      <c r="F53" s="73"/>
      <c r="G53" s="65"/>
      <c r="H53" s="352"/>
    </row>
    <row r="54" spans="1:9" ht="15.75" x14ac:dyDescent="0.25">
      <c r="A54" s="303"/>
      <c r="B54" s="253" t="s">
        <v>322</v>
      </c>
      <c r="C54" s="253"/>
      <c r="D54" s="81">
        <v>86550964.599999994</v>
      </c>
      <c r="E54" s="257" t="s">
        <v>11</v>
      </c>
      <c r="F54" s="81">
        <v>86550964.599999994</v>
      </c>
      <c r="G54" s="67" t="s">
        <v>593</v>
      </c>
      <c r="H54" s="352"/>
    </row>
    <row r="55" spans="1:9" ht="15.75" x14ac:dyDescent="0.25">
      <c r="A55" s="303"/>
      <c r="B55" s="253" t="s">
        <v>115</v>
      </c>
      <c r="C55" s="253"/>
      <c r="D55" s="81">
        <v>680593.05</v>
      </c>
      <c r="E55" s="257" t="s">
        <v>11</v>
      </c>
      <c r="F55" s="81">
        <v>680593.05</v>
      </c>
      <c r="G55" s="67" t="s">
        <v>594</v>
      </c>
      <c r="H55" s="353"/>
    </row>
    <row r="56" spans="1:9" ht="15.75" x14ac:dyDescent="0.25">
      <c r="A56" s="302" t="s">
        <v>121</v>
      </c>
      <c r="B56" s="306" t="s">
        <v>122</v>
      </c>
      <c r="C56" s="254"/>
      <c r="D56" s="60">
        <v>1398060.89</v>
      </c>
      <c r="E56" s="309" t="s">
        <v>14</v>
      </c>
      <c r="F56" s="60">
        <v>2888187.46</v>
      </c>
      <c r="G56" s="64" t="s">
        <v>595</v>
      </c>
      <c r="H56" s="361">
        <v>2888187.46</v>
      </c>
    </row>
    <row r="57" spans="1:9" ht="15.75" x14ac:dyDescent="0.25">
      <c r="A57" s="302"/>
      <c r="B57" s="306"/>
      <c r="C57" s="254" t="s">
        <v>326</v>
      </c>
      <c r="D57" s="248">
        <v>1490126.57</v>
      </c>
      <c r="E57" s="309"/>
      <c r="F57" s="73"/>
      <c r="G57" s="65"/>
      <c r="H57" s="361"/>
    </row>
    <row r="58" spans="1:9" ht="15.75" x14ac:dyDescent="0.25">
      <c r="A58" s="303" t="s">
        <v>126</v>
      </c>
      <c r="B58" s="304" t="s">
        <v>129</v>
      </c>
      <c r="C58" s="54"/>
      <c r="D58" s="301">
        <v>1035138.75</v>
      </c>
      <c r="E58" s="305" t="s">
        <v>14</v>
      </c>
      <c r="F58" s="81">
        <v>2138443.88</v>
      </c>
      <c r="G58" s="67" t="s">
        <v>596</v>
      </c>
      <c r="H58" s="350">
        <v>2138443.88</v>
      </c>
    </row>
    <row r="59" spans="1:9" ht="15.75" x14ac:dyDescent="0.25">
      <c r="A59" s="303"/>
      <c r="B59" s="304"/>
      <c r="C59" s="54" t="s">
        <v>127</v>
      </c>
      <c r="D59" s="301">
        <v>1103305.1299999999</v>
      </c>
      <c r="E59" s="305"/>
      <c r="F59" s="73"/>
      <c r="G59" s="65"/>
      <c r="H59" s="350"/>
    </row>
    <row r="60" spans="1:9" ht="15.75" x14ac:dyDescent="0.25">
      <c r="A60" s="302" t="s">
        <v>131</v>
      </c>
      <c r="B60" s="254" t="s">
        <v>132</v>
      </c>
      <c r="C60" s="254"/>
      <c r="D60" s="82">
        <v>1066317.6299999999</v>
      </c>
      <c r="E60" s="259" t="s">
        <v>11</v>
      </c>
      <c r="F60" s="60">
        <v>1066317.6299999999</v>
      </c>
      <c r="G60" s="64" t="s">
        <v>597</v>
      </c>
      <c r="H60" s="337">
        <f>SUM(F60:F61)</f>
        <v>2202854.8499999996</v>
      </c>
    </row>
    <row r="61" spans="1:9" ht="15.75" x14ac:dyDescent="0.25">
      <c r="A61" s="302"/>
      <c r="B61" s="254" t="s">
        <v>134</v>
      </c>
      <c r="C61" s="254"/>
      <c r="D61" s="60">
        <v>1136537.22</v>
      </c>
      <c r="E61" s="259" t="s">
        <v>11</v>
      </c>
      <c r="F61" s="60">
        <v>1136537.22</v>
      </c>
      <c r="G61" s="64" t="s">
        <v>598</v>
      </c>
      <c r="H61" s="339"/>
    </row>
    <row r="62" spans="1:9" ht="15.75" x14ac:dyDescent="0.25">
      <c r="A62" s="303" t="s">
        <v>136</v>
      </c>
      <c r="B62" s="253" t="s">
        <v>137</v>
      </c>
      <c r="C62" s="253"/>
      <c r="D62" s="81">
        <v>2552926.54</v>
      </c>
      <c r="E62" s="257" t="s">
        <v>11</v>
      </c>
      <c r="F62" s="81">
        <v>2552926.54</v>
      </c>
      <c r="G62" s="67" t="s">
        <v>599</v>
      </c>
      <c r="H62" s="335">
        <f>SUM(F62:F64)</f>
        <v>6193757.96</v>
      </c>
      <c r="I62" t="s">
        <v>282</v>
      </c>
    </row>
    <row r="63" spans="1:9" ht="15.75" x14ac:dyDescent="0.25">
      <c r="A63" s="303"/>
      <c r="B63" s="253" t="s">
        <v>139</v>
      </c>
      <c r="C63" s="253"/>
      <c r="D63" s="81">
        <v>445234.38</v>
      </c>
      <c r="E63" s="257" t="s">
        <v>11</v>
      </c>
      <c r="F63" s="81">
        <v>445234.38</v>
      </c>
      <c r="G63" s="67" t="s">
        <v>600</v>
      </c>
      <c r="H63" s="344"/>
      <c r="I63" t="s">
        <v>282</v>
      </c>
    </row>
    <row r="64" spans="1:9" ht="30" x14ac:dyDescent="0.25">
      <c r="A64" s="303"/>
      <c r="B64" s="253" t="s">
        <v>601</v>
      </c>
      <c r="C64" s="253"/>
      <c r="D64" s="81">
        <v>3195597.04</v>
      </c>
      <c r="E64" s="257" t="s">
        <v>11</v>
      </c>
      <c r="F64" s="81">
        <v>3195597.04</v>
      </c>
      <c r="G64" s="67" t="s">
        <v>602</v>
      </c>
      <c r="H64" s="344"/>
    </row>
    <row r="65" spans="1:8" ht="15.75" x14ac:dyDescent="0.25">
      <c r="A65" s="302" t="s">
        <v>143</v>
      </c>
      <c r="B65" s="254" t="s">
        <v>144</v>
      </c>
      <c r="C65" s="254"/>
      <c r="D65" s="60">
        <v>617341.79</v>
      </c>
      <c r="E65" s="259" t="s">
        <v>11</v>
      </c>
      <c r="F65" s="60">
        <v>617341.79</v>
      </c>
      <c r="G65" s="64" t="s">
        <v>603</v>
      </c>
      <c r="H65" s="337">
        <f>SUM(F65:F66)</f>
        <v>1275337.02</v>
      </c>
    </row>
    <row r="66" spans="1:8" ht="15.75" x14ac:dyDescent="0.25">
      <c r="A66" s="302"/>
      <c r="B66" s="254" t="s">
        <v>146</v>
      </c>
      <c r="C66" s="254"/>
      <c r="D66" s="60">
        <v>657995.23</v>
      </c>
      <c r="E66" s="259" t="s">
        <v>11</v>
      </c>
      <c r="F66" s="60">
        <v>657995.23</v>
      </c>
      <c r="G66" s="64" t="s">
        <v>604</v>
      </c>
      <c r="H66" s="339"/>
    </row>
    <row r="67" spans="1:8" ht="15.75" x14ac:dyDescent="0.25">
      <c r="A67" s="303" t="s">
        <v>147</v>
      </c>
      <c r="B67" s="304" t="s">
        <v>150</v>
      </c>
      <c r="C67" s="253"/>
      <c r="D67" s="125">
        <v>700532.3</v>
      </c>
      <c r="E67" s="307" t="s">
        <v>14</v>
      </c>
      <c r="F67" s="81">
        <v>1357783.05</v>
      </c>
      <c r="G67" s="67" t="s">
        <v>605</v>
      </c>
      <c r="H67" s="350">
        <v>1357783.05</v>
      </c>
    </row>
    <row r="68" spans="1:8" ht="15.75" x14ac:dyDescent="0.25">
      <c r="A68" s="303"/>
      <c r="B68" s="304"/>
      <c r="C68" s="253" t="s">
        <v>148</v>
      </c>
      <c r="D68" s="81">
        <v>657250.75</v>
      </c>
      <c r="E68" s="307"/>
      <c r="F68" s="73"/>
      <c r="G68" s="65"/>
      <c r="H68" s="350"/>
    </row>
    <row r="69" spans="1:8" ht="15.75" x14ac:dyDescent="0.25">
      <c r="A69" s="302" t="s">
        <v>152</v>
      </c>
      <c r="B69" s="254" t="s">
        <v>153</v>
      </c>
      <c r="C69" s="254"/>
      <c r="D69" s="60">
        <v>5092955.47</v>
      </c>
      <c r="E69" s="259" t="s">
        <v>11</v>
      </c>
      <c r="F69" s="60">
        <v>5092955.47</v>
      </c>
      <c r="G69" s="64" t="s">
        <v>606</v>
      </c>
      <c r="H69" s="337">
        <f>SUM(F69:F73)</f>
        <v>30010941.279999997</v>
      </c>
    </row>
    <row r="70" spans="1:8" ht="15.75" x14ac:dyDescent="0.25">
      <c r="A70" s="302"/>
      <c r="B70" s="254" t="s">
        <v>607</v>
      </c>
      <c r="C70" s="254"/>
      <c r="D70" s="60">
        <v>5092955.47</v>
      </c>
      <c r="E70" s="259" t="s">
        <v>11</v>
      </c>
      <c r="F70" s="60">
        <v>5092955.47</v>
      </c>
      <c r="G70" s="64" t="s">
        <v>608</v>
      </c>
      <c r="H70" s="338"/>
    </row>
    <row r="71" spans="1:8" ht="15.75" x14ac:dyDescent="0.25">
      <c r="A71" s="302"/>
      <c r="B71" s="254" t="s">
        <v>155</v>
      </c>
      <c r="C71" s="261"/>
      <c r="D71" s="60">
        <v>5092955.47</v>
      </c>
      <c r="E71" s="259" t="s">
        <v>11</v>
      </c>
      <c r="F71" s="60">
        <v>5092955.47</v>
      </c>
      <c r="G71" s="64" t="s">
        <v>609</v>
      </c>
      <c r="H71" s="338"/>
    </row>
    <row r="72" spans="1:8" ht="15.75" x14ac:dyDescent="0.25">
      <c r="A72" s="302"/>
      <c r="B72" s="254" t="s">
        <v>157</v>
      </c>
      <c r="C72" s="254"/>
      <c r="D72" s="60">
        <v>7131232.9900000002</v>
      </c>
      <c r="E72" s="259" t="s">
        <v>11</v>
      </c>
      <c r="F72" s="60">
        <v>7131232.9900000002</v>
      </c>
      <c r="G72" s="64" t="s">
        <v>610</v>
      </c>
      <c r="H72" s="338"/>
    </row>
    <row r="73" spans="1:8" ht="30" x14ac:dyDescent="0.25">
      <c r="A73" s="302"/>
      <c r="B73" s="254" t="s">
        <v>611</v>
      </c>
      <c r="C73" s="254"/>
      <c r="D73" s="60">
        <v>7600841.8799999999</v>
      </c>
      <c r="E73" s="259" t="s">
        <v>11</v>
      </c>
      <c r="F73" s="60">
        <v>7600841.8799999999</v>
      </c>
      <c r="G73" s="64" t="s">
        <v>612</v>
      </c>
      <c r="H73" s="339"/>
    </row>
    <row r="74" spans="1:8" ht="15.75" x14ac:dyDescent="0.25">
      <c r="A74" s="303" t="s">
        <v>161</v>
      </c>
      <c r="B74" s="407" t="s">
        <v>164</v>
      </c>
      <c r="C74" s="253"/>
      <c r="D74" s="81">
        <v>996962.47</v>
      </c>
      <c r="E74" s="307" t="s">
        <v>14</v>
      </c>
      <c r="F74" s="81">
        <v>1932328.81</v>
      </c>
      <c r="G74" s="67" t="s">
        <v>613</v>
      </c>
      <c r="H74" s="350">
        <v>1932328.81</v>
      </c>
    </row>
    <row r="75" spans="1:8" ht="15.75" x14ac:dyDescent="0.25">
      <c r="A75" s="303"/>
      <c r="B75" s="407"/>
      <c r="C75" s="253" t="s">
        <v>162</v>
      </c>
      <c r="D75" s="81">
        <v>935366.34</v>
      </c>
      <c r="E75" s="307"/>
      <c r="F75" s="73"/>
      <c r="G75" s="65"/>
      <c r="H75" s="350"/>
    </row>
    <row r="76" spans="1:8" ht="15.75" x14ac:dyDescent="0.25">
      <c r="A76" s="302" t="s">
        <v>166</v>
      </c>
      <c r="B76" s="254" t="s">
        <v>169</v>
      </c>
      <c r="C76" s="254"/>
      <c r="D76" s="60">
        <v>8860566.8000000007</v>
      </c>
      <c r="E76" s="259" t="s">
        <v>11</v>
      </c>
      <c r="F76" s="60">
        <v>8860566.8000000007</v>
      </c>
      <c r="G76" s="64" t="s">
        <v>614</v>
      </c>
      <c r="H76" s="337">
        <f>SUM(F76:F78)</f>
        <v>17404036.600000001</v>
      </c>
    </row>
    <row r="77" spans="1:8" ht="15.75" x14ac:dyDescent="0.25">
      <c r="A77" s="302"/>
      <c r="B77" s="254" t="s">
        <v>171</v>
      </c>
      <c r="C77" s="254"/>
      <c r="D77" s="60">
        <v>4135566.39</v>
      </c>
      <c r="E77" s="259" t="s">
        <v>11</v>
      </c>
      <c r="F77" s="60">
        <v>4135566.39</v>
      </c>
      <c r="G77" s="64" t="s">
        <v>615</v>
      </c>
      <c r="H77" s="338"/>
    </row>
    <row r="78" spans="1:8" ht="15.75" x14ac:dyDescent="0.25">
      <c r="A78" s="302"/>
      <c r="B78" s="254" t="s">
        <v>173</v>
      </c>
      <c r="C78" s="254"/>
      <c r="D78" s="60">
        <v>4407903.41</v>
      </c>
      <c r="E78" s="259" t="s">
        <v>11</v>
      </c>
      <c r="F78" s="60">
        <v>4407903.41</v>
      </c>
      <c r="G78" s="64" t="s">
        <v>616</v>
      </c>
      <c r="H78" s="339"/>
    </row>
    <row r="79" spans="1:8" ht="15.75" x14ac:dyDescent="0.25">
      <c r="A79" s="303" t="s">
        <v>175</v>
      </c>
      <c r="B79" s="253" t="s">
        <v>176</v>
      </c>
      <c r="C79" s="253"/>
      <c r="D79" s="81">
        <v>24791417</v>
      </c>
      <c r="E79" s="257" t="s">
        <v>11</v>
      </c>
      <c r="F79" s="81">
        <v>24791417</v>
      </c>
      <c r="G79" s="67" t="s">
        <v>617</v>
      </c>
      <c r="H79" s="351">
        <f>SUM(F79:F81)</f>
        <v>48695612.640000001</v>
      </c>
    </row>
    <row r="80" spans="1:8" ht="15.75" x14ac:dyDescent="0.25">
      <c r="A80" s="303"/>
      <c r="B80" s="253" t="s">
        <v>178</v>
      </c>
      <c r="C80" s="253"/>
      <c r="D80" s="81">
        <v>11571105.23</v>
      </c>
      <c r="E80" s="257" t="s">
        <v>11</v>
      </c>
      <c r="F80" s="81">
        <v>11571105.23</v>
      </c>
      <c r="G80" s="67" t="s">
        <v>618</v>
      </c>
      <c r="H80" s="352"/>
    </row>
    <row r="81" spans="1:9" ht="15.75" x14ac:dyDescent="0.25">
      <c r="A81" s="303"/>
      <c r="B81" s="253" t="s">
        <v>180</v>
      </c>
      <c r="C81" s="253"/>
      <c r="D81" s="81">
        <v>12333090.41</v>
      </c>
      <c r="E81" s="257" t="s">
        <v>11</v>
      </c>
      <c r="F81" s="81">
        <v>12333090.41</v>
      </c>
      <c r="G81" s="67" t="s">
        <v>619</v>
      </c>
      <c r="H81" s="353"/>
    </row>
    <row r="82" spans="1:9" ht="15.75" x14ac:dyDescent="0.25">
      <c r="A82" s="302" t="s">
        <v>182</v>
      </c>
      <c r="B82" s="254" t="s">
        <v>183</v>
      </c>
      <c r="C82" s="254"/>
      <c r="D82" s="60">
        <v>4156768.02</v>
      </c>
      <c r="E82" s="259" t="s">
        <v>11</v>
      </c>
      <c r="F82" s="60">
        <v>4156768.02</v>
      </c>
      <c r="G82" s="64" t="s">
        <v>620</v>
      </c>
      <c r="H82" s="337">
        <f>SUM(F82:F83)</f>
        <v>8587269.2400000002</v>
      </c>
    </row>
    <row r="83" spans="1:9" ht="15.75" x14ac:dyDescent="0.25">
      <c r="A83" s="302"/>
      <c r="B83" s="254" t="s">
        <v>185</v>
      </c>
      <c r="C83" s="254"/>
      <c r="D83" s="60">
        <v>4430501.22</v>
      </c>
      <c r="E83" s="259" t="s">
        <v>11</v>
      </c>
      <c r="F83" s="60">
        <v>4430501.22</v>
      </c>
      <c r="G83" s="64" t="s">
        <v>621</v>
      </c>
      <c r="H83" s="339"/>
    </row>
    <row r="84" spans="1:9" ht="15.75" x14ac:dyDescent="0.25">
      <c r="A84" s="303" t="s">
        <v>188</v>
      </c>
      <c r="B84" s="253" t="s">
        <v>189</v>
      </c>
      <c r="C84" s="253"/>
      <c r="D84" s="81">
        <v>22517489.879999999</v>
      </c>
      <c r="E84" s="257" t="s">
        <v>11</v>
      </c>
      <c r="F84" s="81">
        <v>22517489.879999999</v>
      </c>
      <c r="G84" s="67" t="s">
        <v>622</v>
      </c>
      <c r="H84" s="351">
        <f>SUM(F84:F86)</f>
        <v>44229136.420000002</v>
      </c>
    </row>
    <row r="85" spans="1:9" ht="15.75" x14ac:dyDescent="0.25">
      <c r="A85" s="303"/>
      <c r="B85" s="253" t="s">
        <v>191</v>
      </c>
      <c r="C85" s="253"/>
      <c r="D85" s="81">
        <v>10509776.220000001</v>
      </c>
      <c r="E85" s="257" t="s">
        <v>11</v>
      </c>
      <c r="F85" s="81">
        <v>10509776.220000001</v>
      </c>
      <c r="G85" s="67" t="s">
        <v>623</v>
      </c>
      <c r="H85" s="352"/>
    </row>
    <row r="86" spans="1:9" ht="15.75" x14ac:dyDescent="0.25">
      <c r="A86" s="303"/>
      <c r="B86" s="253" t="s">
        <v>356</v>
      </c>
      <c r="C86" s="253"/>
      <c r="D86" s="81">
        <v>11201870.32</v>
      </c>
      <c r="E86" s="257" t="s">
        <v>11</v>
      </c>
      <c r="F86" s="81">
        <v>11201870.32</v>
      </c>
      <c r="G86" s="67" t="s">
        <v>624</v>
      </c>
      <c r="H86" s="353"/>
    </row>
    <row r="87" spans="1:9" ht="15.75" x14ac:dyDescent="0.25">
      <c r="A87" s="302" t="s">
        <v>195</v>
      </c>
      <c r="B87" s="306" t="s">
        <v>198</v>
      </c>
      <c r="C87" s="254"/>
      <c r="D87" s="126">
        <v>9670440.8200000003</v>
      </c>
      <c r="E87" s="309" t="s">
        <v>14</v>
      </c>
      <c r="F87" s="60">
        <v>40696893.770000003</v>
      </c>
      <c r="G87" s="64" t="s">
        <v>625</v>
      </c>
      <c r="H87" s="361">
        <v>40696893.770000003</v>
      </c>
    </row>
    <row r="88" spans="1:9" ht="15.75" x14ac:dyDescent="0.25">
      <c r="A88" s="302"/>
      <c r="B88" s="306"/>
      <c r="C88" s="254" t="s">
        <v>196</v>
      </c>
      <c r="D88" s="60">
        <v>20719190.280000001</v>
      </c>
      <c r="E88" s="309"/>
      <c r="F88" s="73"/>
      <c r="G88" s="65"/>
      <c r="H88" s="361"/>
    </row>
    <row r="89" spans="1:9" ht="15.75" x14ac:dyDescent="0.25">
      <c r="A89" s="302"/>
      <c r="B89" s="306"/>
      <c r="C89" s="254" t="s">
        <v>200</v>
      </c>
      <c r="D89" s="126">
        <v>10307262.67</v>
      </c>
      <c r="E89" s="309"/>
      <c r="F89" s="73"/>
      <c r="G89" s="65"/>
      <c r="H89" s="361"/>
    </row>
    <row r="90" spans="1:9" ht="15.75" x14ac:dyDescent="0.25">
      <c r="A90" s="303" t="s">
        <v>202</v>
      </c>
      <c r="B90" s="253" t="s">
        <v>203</v>
      </c>
      <c r="C90" s="253"/>
      <c r="D90" s="81">
        <v>6196518.2199999997</v>
      </c>
      <c r="E90" s="257" t="s">
        <v>11</v>
      </c>
      <c r="F90" s="81">
        <v>6196518.2199999997</v>
      </c>
      <c r="G90" s="67" t="s">
        <v>626</v>
      </c>
      <c r="H90" s="351">
        <f>SUM(F90:F91)</f>
        <v>12171278.91</v>
      </c>
    </row>
    <row r="91" spans="1:9" ht="15.75" x14ac:dyDescent="0.25">
      <c r="A91" s="303"/>
      <c r="B91" s="304" t="s">
        <v>205</v>
      </c>
      <c r="C91" s="42"/>
      <c r="D91" s="81">
        <v>2892152.73</v>
      </c>
      <c r="E91" s="307" t="s">
        <v>14</v>
      </c>
      <c r="F91" s="81">
        <v>5974760.6900000004</v>
      </c>
      <c r="G91" s="67" t="s">
        <v>627</v>
      </c>
      <c r="H91" s="352"/>
    </row>
    <row r="92" spans="1:9" ht="15.75" x14ac:dyDescent="0.25">
      <c r="A92" s="303"/>
      <c r="B92" s="304"/>
      <c r="C92" s="40" t="s">
        <v>363</v>
      </c>
      <c r="D92" s="81">
        <v>3082607.96</v>
      </c>
      <c r="E92" s="307"/>
      <c r="F92" s="73"/>
      <c r="G92" s="65"/>
      <c r="H92" s="353"/>
    </row>
    <row r="93" spans="1:9" ht="15.75" x14ac:dyDescent="0.25">
      <c r="A93" s="302" t="s">
        <v>209</v>
      </c>
      <c r="B93" s="306" t="s">
        <v>212</v>
      </c>
      <c r="C93" s="254"/>
      <c r="D93" s="60">
        <v>1924802.21</v>
      </c>
      <c r="E93" s="309" t="s">
        <v>14</v>
      </c>
      <c r="F93" s="60">
        <v>3730682.83</v>
      </c>
      <c r="G93" s="64" t="s">
        <v>628</v>
      </c>
      <c r="H93" s="361">
        <v>3730682.83</v>
      </c>
    </row>
    <row r="94" spans="1:9" ht="15.75" x14ac:dyDescent="0.25">
      <c r="A94" s="302"/>
      <c r="B94" s="306"/>
      <c r="C94" s="254" t="s">
        <v>210</v>
      </c>
      <c r="D94" s="60">
        <v>1805880.62</v>
      </c>
      <c r="E94" s="309"/>
      <c r="F94" s="73"/>
      <c r="G94" s="65"/>
      <c r="H94" s="361"/>
    </row>
    <row r="95" spans="1:9" ht="15.75" x14ac:dyDescent="0.25">
      <c r="A95" s="303" t="s">
        <v>214</v>
      </c>
      <c r="B95" s="304" t="s">
        <v>215</v>
      </c>
      <c r="C95" s="253"/>
      <c r="D95" s="81">
        <v>2254856.46</v>
      </c>
      <c r="E95" s="307" t="s">
        <v>14</v>
      </c>
      <c r="F95" s="81">
        <f>SUM(D95:D96)</f>
        <v>4658200.66</v>
      </c>
      <c r="G95" s="67" t="s">
        <v>629</v>
      </c>
      <c r="H95" s="350">
        <v>4658200.66</v>
      </c>
      <c r="I95" t="s">
        <v>282</v>
      </c>
    </row>
    <row r="96" spans="1:9" ht="15.75" x14ac:dyDescent="0.25">
      <c r="A96" s="303"/>
      <c r="B96" s="304"/>
      <c r="C96" s="253" t="s">
        <v>368</v>
      </c>
      <c r="D96" s="81">
        <v>2403344.2000000002</v>
      </c>
      <c r="E96" s="307"/>
      <c r="F96" s="73"/>
      <c r="G96" s="65"/>
      <c r="H96" s="350"/>
    </row>
    <row r="97" spans="1:9" ht="15.75" x14ac:dyDescent="0.25">
      <c r="A97" s="302" t="s">
        <v>218</v>
      </c>
      <c r="B97" s="306" t="s">
        <v>370</v>
      </c>
      <c r="C97" s="43"/>
      <c r="D97" s="126">
        <v>2608053.8199999998</v>
      </c>
      <c r="E97" s="309" t="s">
        <v>14</v>
      </c>
      <c r="F97" s="60">
        <v>5054972.17</v>
      </c>
      <c r="G97" s="64" t="s">
        <v>630</v>
      </c>
      <c r="H97" s="361">
        <v>5054972.17</v>
      </c>
    </row>
    <row r="98" spans="1:9" ht="15.75" x14ac:dyDescent="0.25">
      <c r="A98" s="302"/>
      <c r="B98" s="306"/>
      <c r="C98" s="254" t="s">
        <v>219</v>
      </c>
      <c r="D98" s="126">
        <v>2446918.35</v>
      </c>
      <c r="E98" s="309"/>
      <c r="F98" s="73"/>
      <c r="G98" s="65"/>
      <c r="H98" s="361"/>
    </row>
    <row r="99" spans="1:9" ht="15.75" x14ac:dyDescent="0.25">
      <c r="A99" s="303" t="s">
        <v>223</v>
      </c>
      <c r="B99" s="253" t="s">
        <v>224</v>
      </c>
      <c r="C99" s="268"/>
      <c r="D99" s="81">
        <v>26795465.579999998</v>
      </c>
      <c r="E99" s="257" t="s">
        <v>11</v>
      </c>
      <c r="F99" s="81">
        <v>26795465.579999998</v>
      </c>
      <c r="G99" s="67" t="s">
        <v>631</v>
      </c>
      <c r="H99" s="351">
        <f>SUM(F99:F100)</f>
        <v>52631990.030000001</v>
      </c>
    </row>
    <row r="100" spans="1:9" ht="15.75" x14ac:dyDescent="0.25">
      <c r="A100" s="303"/>
      <c r="B100" s="304" t="s">
        <v>534</v>
      </c>
      <c r="C100" s="253"/>
      <c r="D100" s="81">
        <v>12506471.57</v>
      </c>
      <c r="E100" s="307" t="s">
        <v>14</v>
      </c>
      <c r="F100" s="81">
        <v>25836524.449999999</v>
      </c>
      <c r="G100" s="67" t="s">
        <v>632</v>
      </c>
      <c r="H100" s="352"/>
    </row>
    <row r="101" spans="1:9" ht="15.75" x14ac:dyDescent="0.25">
      <c r="A101" s="303"/>
      <c r="B101" s="304"/>
      <c r="C101" s="253" t="s">
        <v>228</v>
      </c>
      <c r="D101" s="81">
        <v>13330052.880000001</v>
      </c>
      <c r="E101" s="307"/>
      <c r="F101" s="73"/>
      <c r="G101" s="65"/>
      <c r="H101" s="353"/>
    </row>
    <row r="102" spans="1:9" ht="15.75" x14ac:dyDescent="0.25">
      <c r="A102" s="302" t="s">
        <v>230</v>
      </c>
      <c r="B102" s="306" t="s">
        <v>375</v>
      </c>
      <c r="C102" s="254"/>
      <c r="D102" s="60">
        <v>2867209.63</v>
      </c>
      <c r="E102" s="309" t="s">
        <v>14</v>
      </c>
      <c r="F102" s="60">
        <v>5923231.9199999999</v>
      </c>
      <c r="G102" s="64" t="s">
        <v>633</v>
      </c>
      <c r="H102" s="361">
        <v>5923231.9199999999</v>
      </c>
    </row>
    <row r="103" spans="1:9" ht="30" x14ac:dyDescent="0.25">
      <c r="A103" s="302"/>
      <c r="B103" s="306"/>
      <c r="C103" s="254" t="s">
        <v>233</v>
      </c>
      <c r="D103" s="60">
        <v>3056022.29</v>
      </c>
      <c r="E103" s="309"/>
      <c r="F103" s="73"/>
      <c r="G103" s="65"/>
      <c r="H103" s="361"/>
    </row>
    <row r="104" spans="1:9" ht="15.75" x14ac:dyDescent="0.25">
      <c r="A104" s="303" t="s">
        <v>235</v>
      </c>
      <c r="B104" s="253" t="s">
        <v>236</v>
      </c>
      <c r="C104" s="253"/>
      <c r="D104" s="81">
        <v>1470395.89</v>
      </c>
      <c r="E104" s="257" t="s">
        <v>11</v>
      </c>
      <c r="F104" s="81">
        <v>1470395.89</v>
      </c>
      <c r="G104" s="67" t="s">
        <v>634</v>
      </c>
      <c r="H104" s="351">
        <f>SUM(F104:F105)</f>
        <v>3037620.8899999997</v>
      </c>
    </row>
    <row r="105" spans="1:9" ht="15.75" x14ac:dyDescent="0.25">
      <c r="A105" s="303"/>
      <c r="B105" s="253" t="s">
        <v>635</v>
      </c>
      <c r="C105" s="253"/>
      <c r="D105" s="81">
        <v>1567225</v>
      </c>
      <c r="E105" s="257" t="s">
        <v>11</v>
      </c>
      <c r="F105" s="81">
        <v>1567225</v>
      </c>
      <c r="G105" s="67" t="s">
        <v>636</v>
      </c>
      <c r="H105" s="353"/>
      <c r="I105" s="75"/>
    </row>
    <row r="106" spans="1:9" ht="15.75" x14ac:dyDescent="0.25">
      <c r="A106" s="302" t="s">
        <v>240</v>
      </c>
      <c r="B106" s="306" t="s">
        <v>383</v>
      </c>
      <c r="C106" s="254"/>
      <c r="D106" s="60">
        <v>3845616.57</v>
      </c>
      <c r="E106" s="309" t="s">
        <v>14</v>
      </c>
      <c r="F106" s="60">
        <v>7453636.3399999999</v>
      </c>
      <c r="G106" s="64" t="s">
        <v>637</v>
      </c>
      <c r="H106" s="361">
        <v>7453636.3399999999</v>
      </c>
    </row>
    <row r="107" spans="1:9" ht="15.75" x14ac:dyDescent="0.25">
      <c r="A107" s="302"/>
      <c r="B107" s="306"/>
      <c r="C107" s="254" t="s">
        <v>241</v>
      </c>
      <c r="D107" s="60">
        <v>3608019.77</v>
      </c>
      <c r="E107" s="309"/>
      <c r="F107" s="73"/>
      <c r="G107" s="65"/>
      <c r="H107" s="361"/>
    </row>
    <row r="108" spans="1:9" ht="15.75" x14ac:dyDescent="0.25">
      <c r="A108" s="303" t="s">
        <v>245</v>
      </c>
      <c r="B108" s="304" t="s">
        <v>246</v>
      </c>
      <c r="C108" s="253"/>
      <c r="D108" s="81">
        <v>2315967.06</v>
      </c>
      <c r="E108" s="307" t="s">
        <v>14</v>
      </c>
      <c r="F108" s="81">
        <v>4784446.1399999997</v>
      </c>
      <c r="G108" s="67" t="s">
        <v>638</v>
      </c>
      <c r="H108" s="351">
        <v>4784446.1399999997</v>
      </c>
    </row>
    <row r="109" spans="1:9" ht="15.75" x14ac:dyDescent="0.25">
      <c r="A109" s="303"/>
      <c r="B109" s="304"/>
      <c r="C109" s="253" t="s">
        <v>248</v>
      </c>
      <c r="D109" s="81">
        <v>2468479.08</v>
      </c>
      <c r="E109" s="307"/>
      <c r="F109" s="73"/>
      <c r="G109" s="65"/>
      <c r="H109" s="353"/>
    </row>
    <row r="110" spans="1:9" ht="15.75" x14ac:dyDescent="0.25">
      <c r="A110" s="302" t="s">
        <v>250</v>
      </c>
      <c r="B110" s="306" t="s">
        <v>253</v>
      </c>
      <c r="C110" s="254"/>
      <c r="D110" s="60">
        <v>386821.45</v>
      </c>
      <c r="E110" s="309" t="s">
        <v>14</v>
      </c>
      <c r="F110" s="60">
        <v>749743.59</v>
      </c>
      <c r="G110" s="64" t="s">
        <v>639</v>
      </c>
      <c r="H110" s="361">
        <v>749743.59</v>
      </c>
    </row>
    <row r="111" spans="1:9" ht="15.75" x14ac:dyDescent="0.25">
      <c r="A111" s="302"/>
      <c r="B111" s="306"/>
      <c r="C111" s="254" t="s">
        <v>251</v>
      </c>
      <c r="D111" s="60">
        <v>362922.14</v>
      </c>
      <c r="E111" s="309"/>
      <c r="F111" s="73"/>
      <c r="G111" s="65"/>
      <c r="H111" s="361"/>
    </row>
    <row r="112" spans="1:9" ht="15.75" x14ac:dyDescent="0.25">
      <c r="A112" s="303" t="s">
        <v>255</v>
      </c>
      <c r="B112" s="304" t="s">
        <v>389</v>
      </c>
      <c r="C112" s="253"/>
      <c r="D112" s="81">
        <v>2988228.85</v>
      </c>
      <c r="E112" s="307" t="s">
        <v>14</v>
      </c>
      <c r="F112" s="81">
        <v>5791833.5700000003</v>
      </c>
      <c r="G112" s="67" t="s">
        <v>640</v>
      </c>
      <c r="H112" s="350">
        <v>5791833.5700000003</v>
      </c>
    </row>
    <row r="113" spans="1:8" ht="15.75" x14ac:dyDescent="0.25">
      <c r="A113" s="303"/>
      <c r="B113" s="304"/>
      <c r="C113" s="253" t="s">
        <v>256</v>
      </c>
      <c r="D113" s="81">
        <v>2803604.72</v>
      </c>
      <c r="E113" s="307"/>
      <c r="F113" s="73"/>
      <c r="G113" s="65"/>
      <c r="H113" s="350"/>
    </row>
    <row r="114" spans="1:8" ht="15.75" x14ac:dyDescent="0.25">
      <c r="A114" s="302" t="s">
        <v>260</v>
      </c>
      <c r="B114" s="254" t="s">
        <v>261</v>
      </c>
      <c r="C114" s="254"/>
      <c r="D114" s="60">
        <v>930377.72</v>
      </c>
      <c r="E114" s="259" t="s">
        <v>11</v>
      </c>
      <c r="F114" s="60">
        <v>930377.72</v>
      </c>
      <c r="G114" s="64" t="s">
        <v>641</v>
      </c>
      <c r="H114" s="337">
        <f>SUM(F114:F115)</f>
        <v>1922023.06</v>
      </c>
    </row>
    <row r="115" spans="1:8" ht="15.75" x14ac:dyDescent="0.25">
      <c r="A115" s="302"/>
      <c r="B115" s="254" t="s">
        <v>642</v>
      </c>
      <c r="C115" s="254"/>
      <c r="D115" s="60">
        <v>991645.34</v>
      </c>
      <c r="E115" s="259" t="s">
        <v>11</v>
      </c>
      <c r="F115" s="60">
        <v>991645.34</v>
      </c>
      <c r="G115" s="64" t="s">
        <v>643</v>
      </c>
      <c r="H115" s="339"/>
    </row>
    <row r="116" spans="1:8" ht="15.75" x14ac:dyDescent="0.25">
      <c r="A116" s="383" t="s">
        <v>265</v>
      </c>
      <c r="B116" s="264" t="s">
        <v>268</v>
      </c>
      <c r="C116" s="264"/>
      <c r="D116" s="83">
        <v>876750.05</v>
      </c>
      <c r="E116" s="260" t="s">
        <v>11</v>
      </c>
      <c r="F116" s="83">
        <v>876750.05</v>
      </c>
      <c r="G116" s="62" t="s">
        <v>644</v>
      </c>
      <c r="H116" s="335">
        <f>SUM(F116:F117)</f>
        <v>2818623.62</v>
      </c>
    </row>
    <row r="117" spans="1:8" ht="15.75" x14ac:dyDescent="0.25">
      <c r="A117" s="400"/>
      <c r="B117" s="402" t="s">
        <v>395</v>
      </c>
      <c r="C117" s="253"/>
      <c r="D117" s="81">
        <v>1454235.92</v>
      </c>
      <c r="E117" s="307" t="s">
        <v>14</v>
      </c>
      <c r="F117" s="83">
        <f>SUM(D117:D118)</f>
        <v>1941873.5699999998</v>
      </c>
      <c r="G117" s="67" t="s">
        <v>645</v>
      </c>
      <c r="H117" s="344"/>
    </row>
    <row r="118" spans="1:8" ht="15.75" x14ac:dyDescent="0.25">
      <c r="A118" s="401"/>
      <c r="B118" s="403"/>
      <c r="C118" s="253" t="s">
        <v>266</v>
      </c>
      <c r="D118" s="81">
        <v>487637.65</v>
      </c>
      <c r="E118" s="307"/>
      <c r="F118" s="73"/>
      <c r="G118" s="65"/>
      <c r="H118" s="336"/>
    </row>
    <row r="119" spans="1:8" ht="15.75" x14ac:dyDescent="0.25">
      <c r="A119" s="44"/>
      <c r="B119" s="181"/>
      <c r="C119" s="14"/>
      <c r="D119" s="72"/>
      <c r="E119" s="70"/>
      <c r="F119" s="72"/>
      <c r="G119" s="74"/>
      <c r="H119" s="182"/>
    </row>
    <row r="120" spans="1:8" ht="15.75" x14ac:dyDescent="0.25">
      <c r="A120" s="22"/>
      <c r="B120" s="31" t="s">
        <v>272</v>
      </c>
      <c r="C120" s="19"/>
      <c r="D120" s="71">
        <f>SUM(D3:D118)</f>
        <v>760000000.0000006</v>
      </c>
      <c r="E120" s="49"/>
      <c r="F120" s="71">
        <f>SUM(F3:F118)</f>
        <v>760000000.00000048</v>
      </c>
      <c r="G120" s="64"/>
      <c r="H120" s="184">
        <f>SUM(H3:H118)</f>
        <v>759999999.99999988</v>
      </c>
    </row>
    <row r="121" spans="1:8" ht="14.45" customHeight="1" x14ac:dyDescent="0.25">
      <c r="H121" s="183"/>
    </row>
    <row r="122" spans="1:8" ht="14.45" customHeight="1" x14ac:dyDescent="0.25">
      <c r="A122" s="367" t="s">
        <v>560</v>
      </c>
      <c r="B122" s="367"/>
      <c r="C122" s="367"/>
    </row>
    <row r="123" spans="1:8" ht="14.45" customHeight="1" x14ac:dyDescent="0.25">
      <c r="A123" s="1" t="s">
        <v>561</v>
      </c>
      <c r="B123" s="32"/>
      <c r="C123" s="32"/>
    </row>
    <row r="124" spans="1:8" ht="14.45" customHeight="1" x14ac:dyDescent="0.25">
      <c r="F124" s="75"/>
    </row>
    <row r="125" spans="1:8" ht="14.45" customHeight="1" x14ac:dyDescent="0.25">
      <c r="H125" t="s">
        <v>282</v>
      </c>
    </row>
    <row r="126" spans="1:8" ht="14.45" customHeight="1" x14ac:dyDescent="0.25">
      <c r="F126" t="s">
        <v>282</v>
      </c>
    </row>
  </sheetData>
  <mergeCells count="140">
    <mergeCell ref="A122:C122"/>
    <mergeCell ref="H62:H64"/>
    <mergeCell ref="A1:H1"/>
    <mergeCell ref="H93:H94"/>
    <mergeCell ref="H95:H96"/>
    <mergeCell ref="H97:H98"/>
    <mergeCell ref="H102:H103"/>
    <mergeCell ref="H106:H107"/>
    <mergeCell ref="H3:H5"/>
    <mergeCell ref="H10:H14"/>
    <mergeCell ref="A84:A86"/>
    <mergeCell ref="A10:A14"/>
    <mergeCell ref="A15:A16"/>
    <mergeCell ref="A17:A20"/>
    <mergeCell ref="A23:A30"/>
    <mergeCell ref="A31:A32"/>
    <mergeCell ref="A33:A36"/>
    <mergeCell ref="E4:E5"/>
    <mergeCell ref="B4:B5"/>
    <mergeCell ref="A60:A61"/>
    <mergeCell ref="B15:B16"/>
    <mergeCell ref="H15:H16"/>
    <mergeCell ref="H21:H22"/>
    <mergeCell ref="H23:H30"/>
    <mergeCell ref="H31:H32"/>
    <mergeCell ref="H37:H38"/>
    <mergeCell ref="H17:H20"/>
    <mergeCell ref="H33:H36"/>
    <mergeCell ref="E10:E14"/>
    <mergeCell ref="B10:B14"/>
    <mergeCell ref="H114:H115"/>
    <mergeCell ref="H39:H40"/>
    <mergeCell ref="H56:H57"/>
    <mergeCell ref="H58:H59"/>
    <mergeCell ref="H67:H68"/>
    <mergeCell ref="H74:H75"/>
    <mergeCell ref="H87:H89"/>
    <mergeCell ref="H41:H43"/>
    <mergeCell ref="H44:H46"/>
    <mergeCell ref="H47:H48"/>
    <mergeCell ref="H49:H55"/>
    <mergeCell ref="H60:H61"/>
    <mergeCell ref="H65:H66"/>
    <mergeCell ref="H69:H73"/>
    <mergeCell ref="H76:H78"/>
    <mergeCell ref="H79:H81"/>
    <mergeCell ref="H82:H83"/>
    <mergeCell ref="H84:H86"/>
    <mergeCell ref="H90:H92"/>
    <mergeCell ref="H110:H111"/>
    <mergeCell ref="H112:H113"/>
    <mergeCell ref="H99:H101"/>
    <mergeCell ref="H104:H105"/>
    <mergeCell ref="H108:H109"/>
    <mergeCell ref="E112:E113"/>
    <mergeCell ref="B74:B75"/>
    <mergeCell ref="E74:E75"/>
    <mergeCell ref="B87:B89"/>
    <mergeCell ref="E87:E89"/>
    <mergeCell ref="B91:B92"/>
    <mergeCell ref="E91:E92"/>
    <mergeCell ref="B93:B94"/>
    <mergeCell ref="B18:B20"/>
    <mergeCell ref="E18:E20"/>
    <mergeCell ref="B21:B22"/>
    <mergeCell ref="E21:E22"/>
    <mergeCell ref="B31:B32"/>
    <mergeCell ref="E31:E32"/>
    <mergeCell ref="B34:B35"/>
    <mergeCell ref="E34:E35"/>
    <mergeCell ref="B23:B30"/>
    <mergeCell ref="E23:E30"/>
    <mergeCell ref="A114:A115"/>
    <mergeCell ref="A106:A107"/>
    <mergeCell ref="A49:A55"/>
    <mergeCell ref="A56:A57"/>
    <mergeCell ref="A58:A59"/>
    <mergeCell ref="B67:B68"/>
    <mergeCell ref="B112:B113"/>
    <mergeCell ref="A95:A96"/>
    <mergeCell ref="A97:A98"/>
    <mergeCell ref="A99:A101"/>
    <mergeCell ref="A102:A103"/>
    <mergeCell ref="A104:A105"/>
    <mergeCell ref="A62:A64"/>
    <mergeCell ref="A65:A66"/>
    <mergeCell ref="A67:A68"/>
    <mergeCell ref="A69:A73"/>
    <mergeCell ref="A74:A75"/>
    <mergeCell ref="A76:A78"/>
    <mergeCell ref="A79:A81"/>
    <mergeCell ref="A82:A83"/>
    <mergeCell ref="E37:E38"/>
    <mergeCell ref="B39:B40"/>
    <mergeCell ref="E39:E40"/>
    <mergeCell ref="B52:B53"/>
    <mergeCell ref="E52:E53"/>
    <mergeCell ref="B56:B57"/>
    <mergeCell ref="A3:A5"/>
    <mergeCell ref="A87:A89"/>
    <mergeCell ref="A90:A92"/>
    <mergeCell ref="A21:A22"/>
    <mergeCell ref="A37:A38"/>
    <mergeCell ref="A39:A40"/>
    <mergeCell ref="A41:A43"/>
    <mergeCell ref="A44:A46"/>
    <mergeCell ref="A47:A48"/>
    <mergeCell ref="B37:B38"/>
    <mergeCell ref="E56:E57"/>
    <mergeCell ref="B58:B59"/>
    <mergeCell ref="E58:E59"/>
    <mergeCell ref="E67:E68"/>
    <mergeCell ref="A6:A9"/>
    <mergeCell ref="B6:B9"/>
    <mergeCell ref="E6:E9"/>
    <mergeCell ref="E15:E16"/>
    <mergeCell ref="A116:A118"/>
    <mergeCell ref="B117:B118"/>
    <mergeCell ref="H116:H118"/>
    <mergeCell ref="H6:H9"/>
    <mergeCell ref="E117:E118"/>
    <mergeCell ref="B100:B101"/>
    <mergeCell ref="E100:E101"/>
    <mergeCell ref="B102:B103"/>
    <mergeCell ref="E102:E103"/>
    <mergeCell ref="B106:B107"/>
    <mergeCell ref="E106:E107"/>
    <mergeCell ref="B97:B98"/>
    <mergeCell ref="E97:E98"/>
    <mergeCell ref="B108:B109"/>
    <mergeCell ref="E108:E109"/>
    <mergeCell ref="E93:E94"/>
    <mergeCell ref="B95:B96"/>
    <mergeCell ref="E95:E96"/>
    <mergeCell ref="B110:B111"/>
    <mergeCell ref="E110:E111"/>
    <mergeCell ref="A93:A94"/>
    <mergeCell ref="A108:A109"/>
    <mergeCell ref="A110:A111"/>
    <mergeCell ref="A112:A113"/>
  </mergeCells>
  <pageMargins left="0.7" right="0.7" top="0.75" bottom="0.75" header="0.3" footer="0.3"/>
  <ignoredErrors>
    <ignoredError sqref="H114 H104 H69 H60 H62 H49 H47 H41 F10 F18 F117 F95" formulaRange="1"/>
  </ignoredErrors>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6EBF-93C7-4A32-8341-4E70839C12B2}">
  <dimension ref="A1:K121"/>
  <sheetViews>
    <sheetView showGridLines="0" zoomScaleNormal="100" workbookViewId="0">
      <selection sqref="A1:G1"/>
    </sheetView>
  </sheetViews>
  <sheetFormatPr defaultColWidth="9.140625" defaultRowHeight="15" customHeight="1" x14ac:dyDescent="0.2"/>
  <cols>
    <col min="1" max="1" width="24.5703125" style="3" customWidth="1"/>
    <col min="2" max="2" width="55.85546875" style="4" customWidth="1"/>
    <col min="3" max="3" width="20.5703125" style="3" customWidth="1"/>
    <col min="4" max="4" width="24.5703125" style="6" customWidth="1"/>
    <col min="5" max="5" width="21.7109375" style="3" customWidth="1"/>
    <col min="6" max="6" width="20.7109375" style="3" customWidth="1"/>
    <col min="7" max="7" width="20.85546875" style="3" customWidth="1"/>
    <col min="8" max="16384" width="9.140625" style="3"/>
  </cols>
  <sheetData>
    <row r="1" spans="1:7" ht="118.5" customHeight="1" x14ac:dyDescent="0.2">
      <c r="A1" s="463" t="s">
        <v>646</v>
      </c>
      <c r="B1" s="464"/>
      <c r="C1" s="464"/>
      <c r="D1" s="464"/>
      <c r="E1" s="464"/>
      <c r="F1" s="464"/>
      <c r="G1" s="464"/>
    </row>
    <row r="2" spans="1:7" ht="56.25" customHeight="1" x14ac:dyDescent="0.2">
      <c r="A2" s="11" t="s">
        <v>1</v>
      </c>
      <c r="B2" s="12" t="s">
        <v>647</v>
      </c>
      <c r="C2" s="10" t="s">
        <v>4</v>
      </c>
      <c r="D2" s="11" t="s">
        <v>5</v>
      </c>
      <c r="E2" s="10" t="s">
        <v>648</v>
      </c>
      <c r="F2" s="10" t="s">
        <v>649</v>
      </c>
      <c r="G2" s="10" t="s">
        <v>8</v>
      </c>
    </row>
    <row r="3" spans="1:7" x14ac:dyDescent="0.2">
      <c r="A3" s="364" t="s">
        <v>9</v>
      </c>
      <c r="B3" s="134" t="s">
        <v>274</v>
      </c>
      <c r="C3" s="13">
        <v>28446565.830000002</v>
      </c>
      <c r="D3" s="257" t="s">
        <v>11</v>
      </c>
      <c r="E3" s="185">
        <v>28446565.830000002</v>
      </c>
      <c r="F3" s="96" t="s">
        <v>650</v>
      </c>
      <c r="G3" s="414">
        <v>55943666.539999999</v>
      </c>
    </row>
    <row r="4" spans="1:7" x14ac:dyDescent="0.2">
      <c r="A4" s="365"/>
      <c r="B4" s="134" t="s">
        <v>13</v>
      </c>
      <c r="C4" s="13">
        <v>13463753.5</v>
      </c>
      <c r="D4" s="364" t="s">
        <v>14</v>
      </c>
      <c r="E4" s="186">
        <v>27497100.710000001</v>
      </c>
      <c r="F4" s="135" t="s">
        <v>651</v>
      </c>
      <c r="G4" s="415"/>
    </row>
    <row r="5" spans="1:7" x14ac:dyDescent="0.2">
      <c r="A5" s="366"/>
      <c r="B5" s="134" t="s">
        <v>16</v>
      </c>
      <c r="C5" s="144">
        <v>14033347.210000001</v>
      </c>
      <c r="D5" s="365"/>
      <c r="E5" s="187"/>
      <c r="F5" s="149"/>
      <c r="G5" s="416"/>
    </row>
    <row r="6" spans="1:7" x14ac:dyDescent="0.2">
      <c r="A6" s="436" t="s">
        <v>17</v>
      </c>
      <c r="B6" s="138" t="s">
        <v>18</v>
      </c>
      <c r="C6" s="155">
        <v>0</v>
      </c>
      <c r="D6" s="49" t="s">
        <v>19</v>
      </c>
      <c r="E6" s="188"/>
      <c r="F6" s="147"/>
      <c r="G6" s="438">
        <v>247950.11999997305</v>
      </c>
    </row>
    <row r="7" spans="1:7" ht="15.75" customHeight="1" x14ac:dyDescent="0.2">
      <c r="A7" s="436"/>
      <c r="B7" s="136" t="s">
        <v>22</v>
      </c>
      <c r="C7" s="145">
        <v>66221.97</v>
      </c>
      <c r="D7" s="417" t="s">
        <v>14</v>
      </c>
      <c r="E7" s="189">
        <v>247950.12</v>
      </c>
      <c r="F7" s="146" t="s">
        <v>652</v>
      </c>
      <c r="G7" s="439"/>
    </row>
    <row r="8" spans="1:7" x14ac:dyDescent="0.2">
      <c r="A8" s="437"/>
      <c r="B8" s="136" t="s">
        <v>23</v>
      </c>
      <c r="C8" s="137">
        <v>55184.97</v>
      </c>
      <c r="D8" s="417"/>
      <c r="E8" s="190"/>
      <c r="F8" s="101"/>
      <c r="G8" s="439"/>
    </row>
    <row r="9" spans="1:7" x14ac:dyDescent="0.2">
      <c r="A9" s="437"/>
      <c r="B9" s="136" t="s">
        <v>278</v>
      </c>
      <c r="C9" s="137">
        <v>126543.18</v>
      </c>
      <c r="D9" s="418"/>
      <c r="E9" s="190"/>
      <c r="F9" s="101"/>
      <c r="G9" s="440"/>
    </row>
    <row r="10" spans="1:7" ht="33.75" customHeight="1" x14ac:dyDescent="0.2">
      <c r="A10" s="347" t="s">
        <v>24</v>
      </c>
      <c r="B10" s="131" t="s">
        <v>25</v>
      </c>
      <c r="C10" s="132">
        <v>1051170.9000000001</v>
      </c>
      <c r="D10" s="429" t="s">
        <v>14</v>
      </c>
      <c r="E10" s="191">
        <v>2059676.24</v>
      </c>
      <c r="F10" s="133" t="s">
        <v>653</v>
      </c>
      <c r="G10" s="431">
        <v>2059676.24</v>
      </c>
    </row>
    <row r="11" spans="1:7" x14ac:dyDescent="0.2">
      <c r="A11" s="303"/>
      <c r="B11" s="48" t="s">
        <v>27</v>
      </c>
      <c r="C11" s="5">
        <v>262128.61</v>
      </c>
      <c r="D11" s="429"/>
      <c r="E11" s="192"/>
      <c r="F11" s="103"/>
      <c r="G11" s="426"/>
    </row>
    <row r="12" spans="1:7" x14ac:dyDescent="0.2">
      <c r="A12" s="303"/>
      <c r="B12" s="48" t="s">
        <v>28</v>
      </c>
      <c r="C12" s="5">
        <v>240054.62</v>
      </c>
      <c r="D12" s="346"/>
      <c r="E12" s="192"/>
      <c r="F12" s="103"/>
      <c r="G12" s="426"/>
    </row>
    <row r="13" spans="1:7" x14ac:dyDescent="0.2">
      <c r="A13" s="303"/>
      <c r="B13" s="48" t="s">
        <v>29</v>
      </c>
      <c r="C13" s="5">
        <v>75879.33</v>
      </c>
      <c r="D13" s="346"/>
      <c r="E13" s="192"/>
      <c r="F13" s="103"/>
      <c r="G13" s="426"/>
    </row>
    <row r="14" spans="1:7" x14ac:dyDescent="0.2">
      <c r="A14" s="303"/>
      <c r="B14" s="48" t="s">
        <v>30</v>
      </c>
      <c r="C14" s="5">
        <v>430442.78</v>
      </c>
      <c r="D14" s="430"/>
      <c r="E14" s="192"/>
      <c r="F14" s="103"/>
      <c r="G14" s="426"/>
    </row>
    <row r="15" spans="1:7" x14ac:dyDescent="0.2">
      <c r="A15" s="421" t="s">
        <v>31</v>
      </c>
      <c r="B15" s="136" t="s">
        <v>32</v>
      </c>
      <c r="C15" s="137">
        <v>1706595.2499999998</v>
      </c>
      <c r="D15" s="421" t="s">
        <v>14</v>
      </c>
      <c r="E15" s="193">
        <f>SUM(C15:C16)</f>
        <v>3485389.2299999995</v>
      </c>
      <c r="F15" s="140" t="s">
        <v>654</v>
      </c>
      <c r="G15" s="422">
        <v>3485389.2299999995</v>
      </c>
    </row>
    <row r="16" spans="1:7" x14ac:dyDescent="0.2">
      <c r="A16" s="421"/>
      <c r="B16" s="136" t="s">
        <v>34</v>
      </c>
      <c r="C16" s="137">
        <v>1778793.98</v>
      </c>
      <c r="D16" s="421"/>
      <c r="E16" s="194"/>
      <c r="F16" s="101"/>
      <c r="G16" s="423"/>
    </row>
    <row r="17" spans="1:7" x14ac:dyDescent="0.2">
      <c r="A17" s="424" t="s">
        <v>35</v>
      </c>
      <c r="B17" s="46" t="s">
        <v>36</v>
      </c>
      <c r="C17" s="5">
        <v>68981.210000000006</v>
      </c>
      <c r="D17" s="428" t="s">
        <v>14</v>
      </c>
      <c r="E17" s="195"/>
      <c r="F17" s="101"/>
      <c r="G17" s="425">
        <v>1014341.25</v>
      </c>
    </row>
    <row r="18" spans="1:7" x14ac:dyDescent="0.2">
      <c r="A18" s="424"/>
      <c r="B18" s="46" t="s">
        <v>287</v>
      </c>
      <c r="C18" s="5">
        <v>517676.5</v>
      </c>
      <c r="D18" s="428"/>
      <c r="E18" s="196"/>
      <c r="F18" s="101"/>
      <c r="G18" s="426"/>
    </row>
    <row r="19" spans="1:7" x14ac:dyDescent="0.2">
      <c r="A19" s="424"/>
      <c r="B19" s="46" t="s">
        <v>38</v>
      </c>
      <c r="C19" s="5">
        <v>202804.78</v>
      </c>
      <c r="D19" s="428"/>
      <c r="E19" s="197">
        <f>SUM(C17,C18,C19,C20)</f>
        <v>1014341.25</v>
      </c>
      <c r="F19" s="130" t="s">
        <v>655</v>
      </c>
      <c r="G19" s="426"/>
    </row>
    <row r="20" spans="1:7" x14ac:dyDescent="0.2">
      <c r="A20" s="424"/>
      <c r="B20" s="46" t="s">
        <v>40</v>
      </c>
      <c r="C20" s="5">
        <v>224878.76</v>
      </c>
      <c r="D20" s="428"/>
      <c r="E20" s="196"/>
      <c r="F20" s="99"/>
      <c r="G20" s="426"/>
    </row>
    <row r="21" spans="1:7" x14ac:dyDescent="0.2">
      <c r="A21" s="421" t="s">
        <v>44</v>
      </c>
      <c r="B21" s="136" t="s">
        <v>45</v>
      </c>
      <c r="C21" s="137">
        <v>3272468.82</v>
      </c>
      <c r="D21" s="421" t="s">
        <v>14</v>
      </c>
      <c r="E21" s="193">
        <f>SUM(C21:C22)</f>
        <v>6683381.7799999993</v>
      </c>
      <c r="F21" s="139" t="s">
        <v>656</v>
      </c>
      <c r="G21" s="422">
        <v>6683381.7799999993</v>
      </c>
    </row>
    <row r="22" spans="1:7" x14ac:dyDescent="0.2">
      <c r="A22" s="421"/>
      <c r="B22" s="136" t="s">
        <v>47</v>
      </c>
      <c r="C22" s="137">
        <v>3410912.96</v>
      </c>
      <c r="D22" s="421"/>
      <c r="E22" s="196"/>
      <c r="F22" s="99"/>
      <c r="G22" s="423"/>
    </row>
    <row r="23" spans="1:7" x14ac:dyDescent="0.2">
      <c r="A23" s="424" t="s">
        <v>48</v>
      </c>
      <c r="B23" s="46" t="s">
        <v>49</v>
      </c>
      <c r="C23" s="5">
        <v>957459.26</v>
      </c>
      <c r="D23" s="271" t="s">
        <v>11</v>
      </c>
      <c r="E23" s="197">
        <v>957459.26</v>
      </c>
      <c r="F23" s="100" t="s">
        <v>657</v>
      </c>
      <c r="G23" s="425">
        <v>7103206.4299999997</v>
      </c>
    </row>
    <row r="24" spans="1:7" x14ac:dyDescent="0.2">
      <c r="A24" s="424"/>
      <c r="B24" s="46" t="s">
        <v>51</v>
      </c>
      <c r="C24" s="5">
        <v>184869.66000000003</v>
      </c>
      <c r="D24" s="271" t="s">
        <v>11</v>
      </c>
      <c r="E24" s="198">
        <v>184869.66000000003</v>
      </c>
      <c r="F24" s="100" t="s">
        <v>658</v>
      </c>
      <c r="G24" s="426"/>
    </row>
    <row r="25" spans="1:7" x14ac:dyDescent="0.2">
      <c r="A25" s="424"/>
      <c r="B25" s="46" t="s">
        <v>53</v>
      </c>
      <c r="C25" s="5">
        <v>37249.86</v>
      </c>
      <c r="D25" s="427" t="s">
        <v>14</v>
      </c>
      <c r="E25" s="199"/>
      <c r="F25" s="98"/>
      <c r="G25" s="426"/>
    </row>
    <row r="26" spans="1:7" x14ac:dyDescent="0.2">
      <c r="A26" s="424"/>
      <c r="B26" s="46" t="s">
        <v>55</v>
      </c>
      <c r="C26" s="5">
        <v>184869.66</v>
      </c>
      <c r="D26" s="427"/>
      <c r="E26" s="200"/>
      <c r="F26" s="99"/>
      <c r="G26" s="426"/>
    </row>
    <row r="27" spans="1:7" ht="30" x14ac:dyDescent="0.2">
      <c r="A27" s="424"/>
      <c r="B27" s="129" t="s">
        <v>295</v>
      </c>
      <c r="C27" s="5">
        <v>3625173.51</v>
      </c>
      <c r="D27" s="428"/>
      <c r="E27" s="201">
        <f>SUM(C25:C28)</f>
        <v>3863848.5799999996</v>
      </c>
      <c r="F27" s="97" t="s">
        <v>659</v>
      </c>
      <c r="G27" s="426"/>
    </row>
    <row r="28" spans="1:7" x14ac:dyDescent="0.2">
      <c r="A28" s="424"/>
      <c r="B28" s="46" t="s">
        <v>59</v>
      </c>
      <c r="C28" s="5">
        <v>16555.55</v>
      </c>
      <c r="D28" s="428"/>
      <c r="E28" s="196"/>
      <c r="F28" s="99"/>
      <c r="G28" s="426"/>
    </row>
    <row r="29" spans="1:7" x14ac:dyDescent="0.2">
      <c r="A29" s="424"/>
      <c r="B29" s="46" t="s">
        <v>57</v>
      </c>
      <c r="C29" s="5">
        <v>1397559.4100000001</v>
      </c>
      <c r="D29" s="271" t="s">
        <v>11</v>
      </c>
      <c r="E29" s="197">
        <v>1397559.4100000001</v>
      </c>
      <c r="F29" s="100" t="s">
        <v>660</v>
      </c>
      <c r="G29" s="426"/>
    </row>
    <row r="30" spans="1:7" x14ac:dyDescent="0.2">
      <c r="A30" s="424"/>
      <c r="B30" s="46" t="s">
        <v>61</v>
      </c>
      <c r="C30" s="5">
        <v>699469.52</v>
      </c>
      <c r="D30" s="271" t="s">
        <v>11</v>
      </c>
      <c r="E30" s="197">
        <v>699469.52</v>
      </c>
      <c r="F30" s="100" t="s">
        <v>661</v>
      </c>
      <c r="G30" s="426"/>
    </row>
    <row r="31" spans="1:7" x14ac:dyDescent="0.2">
      <c r="A31" s="421" t="s">
        <v>65</v>
      </c>
      <c r="B31" s="136" t="s">
        <v>297</v>
      </c>
      <c r="C31" s="137">
        <v>677395.52999999991</v>
      </c>
      <c r="D31" s="421" t="s">
        <v>14</v>
      </c>
      <c r="E31" s="202">
        <f>SUM(C31,C32)</f>
        <v>1383448.7599999998</v>
      </c>
      <c r="F31" s="139" t="s">
        <v>662</v>
      </c>
      <c r="G31" s="422">
        <v>1383448.7599999998</v>
      </c>
    </row>
    <row r="32" spans="1:7" x14ac:dyDescent="0.2">
      <c r="A32" s="421"/>
      <c r="B32" s="136" t="s">
        <v>68</v>
      </c>
      <c r="C32" s="137">
        <v>706053.23</v>
      </c>
      <c r="D32" s="455"/>
      <c r="E32" s="203"/>
      <c r="F32" s="99"/>
      <c r="G32" s="423"/>
    </row>
    <row r="33" spans="1:7" x14ac:dyDescent="0.2">
      <c r="A33" s="303" t="s">
        <v>70</v>
      </c>
      <c r="B33" s="47" t="s">
        <v>73</v>
      </c>
      <c r="C33" s="5">
        <v>5259127.8100000005</v>
      </c>
      <c r="D33" s="441" t="s">
        <v>14</v>
      </c>
      <c r="E33" s="204">
        <v>11720018.17</v>
      </c>
      <c r="F33" s="97" t="s">
        <v>663</v>
      </c>
      <c r="G33" s="443">
        <v>25756214.130000003</v>
      </c>
    </row>
    <row r="34" spans="1:7" x14ac:dyDescent="0.2">
      <c r="A34" s="303"/>
      <c r="B34" s="48" t="s">
        <v>303</v>
      </c>
      <c r="C34" s="5">
        <v>6460890.3599999994</v>
      </c>
      <c r="D34" s="442"/>
      <c r="E34" s="190"/>
      <c r="F34" s="101"/>
      <c r="G34" s="444"/>
    </row>
    <row r="35" spans="1:7" x14ac:dyDescent="0.2">
      <c r="A35" s="303"/>
      <c r="B35" s="47" t="s">
        <v>71</v>
      </c>
      <c r="C35" s="5">
        <v>13096671.82</v>
      </c>
      <c r="D35" s="128" t="s">
        <v>11</v>
      </c>
      <c r="E35" s="204">
        <v>13096671.82</v>
      </c>
      <c r="F35" s="97" t="s">
        <v>664</v>
      </c>
      <c r="G35" s="444"/>
    </row>
    <row r="36" spans="1:7" x14ac:dyDescent="0.2">
      <c r="A36" s="303"/>
      <c r="B36" s="47" t="s">
        <v>75</v>
      </c>
      <c r="C36" s="5">
        <v>939524.14</v>
      </c>
      <c r="D36" s="9" t="s">
        <v>11</v>
      </c>
      <c r="E36" s="204">
        <v>939524.14</v>
      </c>
      <c r="F36" s="97" t="s">
        <v>665</v>
      </c>
      <c r="G36" s="445"/>
    </row>
    <row r="37" spans="1:7" x14ac:dyDescent="0.2">
      <c r="A37" s="302" t="s">
        <v>79</v>
      </c>
      <c r="B37" s="141" t="s">
        <v>80</v>
      </c>
      <c r="C37" s="137">
        <v>2284657.84</v>
      </c>
      <c r="D37" s="446" t="s">
        <v>14</v>
      </c>
      <c r="E37" s="205">
        <v>4665969.75</v>
      </c>
      <c r="F37" s="142" t="s">
        <v>666</v>
      </c>
      <c r="G37" s="448">
        <v>4665969.75</v>
      </c>
    </row>
    <row r="38" spans="1:7" x14ac:dyDescent="0.2">
      <c r="A38" s="321"/>
      <c r="B38" s="143" t="s">
        <v>82</v>
      </c>
      <c r="C38" s="137">
        <v>2381311.91</v>
      </c>
      <c r="D38" s="447"/>
      <c r="E38" s="206"/>
      <c r="F38" s="102"/>
      <c r="G38" s="449"/>
    </row>
    <row r="39" spans="1:7" x14ac:dyDescent="0.2">
      <c r="A39" s="432" t="s">
        <v>84</v>
      </c>
      <c r="B39" s="48" t="s">
        <v>85</v>
      </c>
      <c r="C39" s="5">
        <v>1873701.34</v>
      </c>
      <c r="D39" s="434" t="s">
        <v>14</v>
      </c>
      <c r="E39" s="204">
        <v>3671351.79</v>
      </c>
      <c r="F39" s="97" t="s">
        <v>667</v>
      </c>
      <c r="G39" s="425">
        <v>3671351.79</v>
      </c>
    </row>
    <row r="40" spans="1:7" x14ac:dyDescent="0.2">
      <c r="A40" s="433"/>
      <c r="B40" s="127" t="s">
        <v>87</v>
      </c>
      <c r="C40" s="5">
        <v>1797650.45</v>
      </c>
      <c r="D40" s="435"/>
      <c r="E40" s="190"/>
      <c r="F40" s="101"/>
      <c r="G40" s="426"/>
    </row>
    <row r="41" spans="1:7" x14ac:dyDescent="0.2">
      <c r="A41" s="323" t="s">
        <v>88</v>
      </c>
      <c r="B41" s="143" t="s">
        <v>89</v>
      </c>
      <c r="C41" s="137">
        <v>5678236.5599999996</v>
      </c>
      <c r="D41" s="273" t="s">
        <v>11</v>
      </c>
      <c r="E41" s="202">
        <v>5678236.5599999996</v>
      </c>
      <c r="F41" s="139" t="s">
        <v>668</v>
      </c>
      <c r="G41" s="422">
        <v>11166949.77</v>
      </c>
    </row>
    <row r="42" spans="1:7" x14ac:dyDescent="0.2">
      <c r="A42" s="302"/>
      <c r="B42" s="143" t="s">
        <v>310</v>
      </c>
      <c r="C42" s="137">
        <v>2687508.13</v>
      </c>
      <c r="D42" s="273" t="s">
        <v>11</v>
      </c>
      <c r="E42" s="202">
        <v>2687508.13</v>
      </c>
      <c r="F42" s="139" t="s">
        <v>669</v>
      </c>
      <c r="G42" s="423"/>
    </row>
    <row r="43" spans="1:7" x14ac:dyDescent="0.2">
      <c r="A43" s="302"/>
      <c r="B43" s="143" t="s">
        <v>93</v>
      </c>
      <c r="C43" s="137">
        <v>2801205.08</v>
      </c>
      <c r="D43" s="273" t="s">
        <v>11</v>
      </c>
      <c r="E43" s="202">
        <v>2801205.08</v>
      </c>
      <c r="F43" s="139" t="s">
        <v>670</v>
      </c>
      <c r="G43" s="423"/>
    </row>
    <row r="44" spans="1:7" x14ac:dyDescent="0.2">
      <c r="A44" s="424" t="s">
        <v>95</v>
      </c>
      <c r="B44" s="46" t="s">
        <v>96</v>
      </c>
      <c r="C44" s="5">
        <v>575303.34</v>
      </c>
      <c r="D44" s="272" t="s">
        <v>11</v>
      </c>
      <c r="E44" s="207">
        <v>575303.34</v>
      </c>
      <c r="F44" s="100" t="s">
        <v>671</v>
      </c>
      <c r="G44" s="425">
        <v>4141893.4399999995</v>
      </c>
    </row>
    <row r="45" spans="1:7" x14ac:dyDescent="0.2">
      <c r="A45" s="424"/>
      <c r="B45" s="46" t="s">
        <v>100</v>
      </c>
      <c r="C45" s="5">
        <v>1452744.38</v>
      </c>
      <c r="D45" s="272" t="s">
        <v>11</v>
      </c>
      <c r="E45" s="207">
        <v>1452744.38</v>
      </c>
      <c r="F45" s="100" t="s">
        <v>672</v>
      </c>
      <c r="G45" s="426"/>
    </row>
    <row r="46" spans="1:7" ht="14.25" customHeight="1" x14ac:dyDescent="0.2">
      <c r="A46" s="424"/>
      <c r="B46" s="46" t="s">
        <v>98</v>
      </c>
      <c r="C46" s="5">
        <v>2113845.7199999997</v>
      </c>
      <c r="D46" s="272" t="s">
        <v>11</v>
      </c>
      <c r="E46" s="207">
        <v>2113845.7199999997</v>
      </c>
      <c r="F46" s="100" t="s">
        <v>673</v>
      </c>
      <c r="G46" s="426"/>
    </row>
    <row r="47" spans="1:7" x14ac:dyDescent="0.2">
      <c r="A47" s="421" t="s">
        <v>101</v>
      </c>
      <c r="B47" s="136" t="s">
        <v>674</v>
      </c>
      <c r="C47" s="137">
        <v>634627.17000000004</v>
      </c>
      <c r="D47" s="270" t="s">
        <v>11</v>
      </c>
      <c r="E47" s="205">
        <v>634627.17000000004</v>
      </c>
      <c r="F47" s="142" t="s">
        <v>675</v>
      </c>
      <c r="G47" s="422">
        <v>1296102.7000000002</v>
      </c>
    </row>
    <row r="48" spans="1:7" x14ac:dyDescent="0.2">
      <c r="A48" s="421"/>
      <c r="B48" s="136" t="s">
        <v>104</v>
      </c>
      <c r="C48" s="137">
        <v>661475.53</v>
      </c>
      <c r="D48" s="270" t="s">
        <v>11</v>
      </c>
      <c r="E48" s="205">
        <v>661475.53</v>
      </c>
      <c r="F48" s="142" t="s">
        <v>676</v>
      </c>
      <c r="G48" s="423"/>
    </row>
    <row r="49" spans="1:7" x14ac:dyDescent="0.2">
      <c r="A49" s="303" t="s">
        <v>106</v>
      </c>
      <c r="B49" s="47" t="s">
        <v>109</v>
      </c>
      <c r="C49" s="5">
        <v>164335500</v>
      </c>
      <c r="D49" s="9" t="s">
        <v>11</v>
      </c>
      <c r="E49" s="207">
        <v>164335500</v>
      </c>
      <c r="F49" s="100" t="s">
        <v>677</v>
      </c>
      <c r="G49" s="443">
        <v>380361330.80000007</v>
      </c>
    </row>
    <row r="50" spans="1:7" x14ac:dyDescent="0.2">
      <c r="A50" s="303"/>
      <c r="B50" s="47" t="s">
        <v>111</v>
      </c>
      <c r="C50" s="5">
        <v>97384000</v>
      </c>
      <c r="D50" s="9" t="s">
        <v>11</v>
      </c>
      <c r="E50" s="207">
        <v>97384000</v>
      </c>
      <c r="F50" s="100" t="s">
        <v>678</v>
      </c>
      <c r="G50" s="444"/>
    </row>
    <row r="51" spans="1:7" x14ac:dyDescent="0.2">
      <c r="A51" s="303"/>
      <c r="B51" s="47" t="s">
        <v>322</v>
      </c>
      <c r="C51" s="5">
        <v>102557467.23999999</v>
      </c>
      <c r="D51" s="93" t="s">
        <v>11</v>
      </c>
      <c r="E51" s="207">
        <v>102557467.23999999</v>
      </c>
      <c r="F51" s="100" t="s">
        <v>679</v>
      </c>
      <c r="G51" s="444"/>
    </row>
    <row r="52" spans="1:7" x14ac:dyDescent="0.2">
      <c r="A52" s="303"/>
      <c r="B52" s="47" t="s">
        <v>107</v>
      </c>
      <c r="C52" s="8">
        <v>10047680.34</v>
      </c>
      <c r="D52" s="450" t="s">
        <v>14</v>
      </c>
      <c r="E52" s="207">
        <v>15004432.85</v>
      </c>
      <c r="F52" s="100" t="s">
        <v>680</v>
      </c>
      <c r="G52" s="444"/>
    </row>
    <row r="53" spans="1:7" x14ac:dyDescent="0.2">
      <c r="A53" s="303"/>
      <c r="B53" s="47" t="s">
        <v>113</v>
      </c>
      <c r="C53" s="8">
        <v>4956752.51</v>
      </c>
      <c r="D53" s="450"/>
      <c r="E53" s="190"/>
      <c r="F53" s="95"/>
      <c r="G53" s="444"/>
    </row>
    <row r="54" spans="1:7" x14ac:dyDescent="0.2">
      <c r="A54" s="303"/>
      <c r="B54" s="48" t="s">
        <v>115</v>
      </c>
      <c r="C54" s="5">
        <v>799522.6</v>
      </c>
      <c r="D54" s="94" t="s">
        <v>11</v>
      </c>
      <c r="E54" s="207">
        <v>799522.6</v>
      </c>
      <c r="F54" s="100" t="s">
        <v>681</v>
      </c>
      <c r="G54" s="444"/>
    </row>
    <row r="55" spans="1:7" x14ac:dyDescent="0.2">
      <c r="A55" s="303"/>
      <c r="B55" s="48" t="s">
        <v>117</v>
      </c>
      <c r="C55" s="5">
        <v>280408.11</v>
      </c>
      <c r="D55" s="9" t="s">
        <v>11</v>
      </c>
      <c r="E55" s="207">
        <v>280408.11</v>
      </c>
      <c r="F55" s="100" t="s">
        <v>682</v>
      </c>
      <c r="G55" s="445"/>
    </row>
    <row r="56" spans="1:7" x14ac:dyDescent="0.2">
      <c r="A56" s="302" t="s">
        <v>121</v>
      </c>
      <c r="B56" s="141" t="s">
        <v>122</v>
      </c>
      <c r="C56" s="137">
        <v>1542419.96</v>
      </c>
      <c r="D56" s="451" t="s">
        <v>683</v>
      </c>
      <c r="E56" s="205">
        <v>3150093.11</v>
      </c>
      <c r="F56" s="142" t="s">
        <v>684</v>
      </c>
      <c r="G56" s="438">
        <v>3150093.11</v>
      </c>
    </row>
    <row r="57" spans="1:7" x14ac:dyDescent="0.2">
      <c r="A57" s="302"/>
      <c r="B57" s="141" t="s">
        <v>326</v>
      </c>
      <c r="C57" s="137">
        <v>1607673.15</v>
      </c>
      <c r="D57" s="452"/>
      <c r="E57" s="208"/>
      <c r="F57" s="103"/>
      <c r="G57" s="440"/>
    </row>
    <row r="58" spans="1:7" x14ac:dyDescent="0.2">
      <c r="A58" s="303" t="s">
        <v>126</v>
      </c>
      <c r="B58" s="47" t="s">
        <v>127</v>
      </c>
      <c r="C58" s="5">
        <v>873302.17</v>
      </c>
      <c r="D58" s="441" t="s">
        <v>14</v>
      </c>
      <c r="E58" s="207">
        <v>1783550.01</v>
      </c>
      <c r="F58" s="100" t="s">
        <v>685</v>
      </c>
      <c r="G58" s="453">
        <v>1783550.01</v>
      </c>
    </row>
    <row r="59" spans="1:7" x14ac:dyDescent="0.2">
      <c r="A59" s="303"/>
      <c r="B59" s="48" t="s">
        <v>129</v>
      </c>
      <c r="C59" s="5">
        <v>910247.84</v>
      </c>
      <c r="D59" s="442"/>
      <c r="E59" s="208"/>
      <c r="F59" s="103"/>
      <c r="G59" s="454"/>
    </row>
    <row r="60" spans="1:7" x14ac:dyDescent="0.2">
      <c r="A60" s="465" t="s">
        <v>131</v>
      </c>
      <c r="B60" s="136" t="s">
        <v>686</v>
      </c>
      <c r="C60" s="137">
        <v>1081625.45</v>
      </c>
      <c r="D60" s="270" t="s">
        <v>11</v>
      </c>
      <c r="E60" s="205">
        <v>1081625.45</v>
      </c>
      <c r="F60" s="142" t="s">
        <v>687</v>
      </c>
      <c r="G60" s="438">
        <v>2209009.84</v>
      </c>
    </row>
    <row r="61" spans="1:7" x14ac:dyDescent="0.2">
      <c r="A61" s="418"/>
      <c r="B61" s="136" t="s">
        <v>134</v>
      </c>
      <c r="C61" s="137">
        <v>1127384.3899999999</v>
      </c>
      <c r="D61" s="270" t="s">
        <v>11</v>
      </c>
      <c r="E61" s="205">
        <v>1127384.3899999999</v>
      </c>
      <c r="F61" s="142" t="s">
        <v>688</v>
      </c>
      <c r="G61" s="440"/>
    </row>
    <row r="62" spans="1:7" x14ac:dyDescent="0.2">
      <c r="A62" s="424" t="s">
        <v>136</v>
      </c>
      <c r="B62" s="46" t="s">
        <v>137</v>
      </c>
      <c r="C62" s="5">
        <v>2555064.19</v>
      </c>
      <c r="D62" s="272" t="s">
        <v>11</v>
      </c>
      <c r="E62" s="207">
        <v>2555064.19</v>
      </c>
      <c r="F62" s="100" t="s">
        <v>689</v>
      </c>
      <c r="G62" s="425">
        <v>6232563.4500000002</v>
      </c>
    </row>
    <row r="63" spans="1:7" x14ac:dyDescent="0.2">
      <c r="A63" s="424"/>
      <c r="B63" s="46" t="s">
        <v>141</v>
      </c>
      <c r="C63" s="5">
        <v>3180834.5100000002</v>
      </c>
      <c r="D63" s="272" t="s">
        <v>11</v>
      </c>
      <c r="E63" s="207">
        <v>3180834.5100000002</v>
      </c>
      <c r="F63" s="100" t="s">
        <v>690</v>
      </c>
      <c r="G63" s="426"/>
    </row>
    <row r="64" spans="1:7" x14ac:dyDescent="0.2">
      <c r="A64" s="424"/>
      <c r="B64" s="46" t="s">
        <v>139</v>
      </c>
      <c r="C64" s="5">
        <v>496664.74999999994</v>
      </c>
      <c r="D64" s="272" t="s">
        <v>11</v>
      </c>
      <c r="E64" s="207">
        <v>496664.74999999994</v>
      </c>
      <c r="F64" s="100" t="s">
        <v>691</v>
      </c>
      <c r="G64" s="426"/>
    </row>
    <row r="65" spans="1:11" x14ac:dyDescent="0.2">
      <c r="A65" s="421" t="s">
        <v>143</v>
      </c>
      <c r="B65" s="136" t="s">
        <v>144</v>
      </c>
      <c r="C65" s="137">
        <v>698089.8899999999</v>
      </c>
      <c r="D65" s="270" t="s">
        <v>11</v>
      </c>
      <c r="E65" s="205">
        <v>698089.8899999999</v>
      </c>
      <c r="F65" s="142" t="s">
        <v>692</v>
      </c>
      <c r="G65" s="422">
        <v>1425712.98</v>
      </c>
    </row>
    <row r="66" spans="1:11" x14ac:dyDescent="0.2">
      <c r="A66" s="421"/>
      <c r="B66" s="136" t="s">
        <v>146</v>
      </c>
      <c r="C66" s="137">
        <v>727623.09000000008</v>
      </c>
      <c r="D66" s="270" t="s">
        <v>11</v>
      </c>
      <c r="E66" s="205">
        <v>727623.09000000008</v>
      </c>
      <c r="F66" s="142" t="s">
        <v>693</v>
      </c>
      <c r="G66" s="423"/>
    </row>
    <row r="67" spans="1:11" x14ac:dyDescent="0.2">
      <c r="A67" s="428" t="s">
        <v>147</v>
      </c>
      <c r="B67" s="46" t="s">
        <v>147</v>
      </c>
      <c r="C67" s="5">
        <v>678775.15</v>
      </c>
      <c r="D67" s="427" t="s">
        <v>14</v>
      </c>
      <c r="E67" s="190"/>
      <c r="F67" s="101"/>
      <c r="G67" s="425">
        <v>1386266.37</v>
      </c>
    </row>
    <row r="68" spans="1:11" x14ac:dyDescent="0.2">
      <c r="A68" s="428"/>
      <c r="B68" s="46" t="s">
        <v>150</v>
      </c>
      <c r="C68" s="5">
        <v>707491.22</v>
      </c>
      <c r="D68" s="427"/>
      <c r="E68" s="204">
        <f>SUM(C67:C68)</f>
        <v>1386266.37</v>
      </c>
      <c r="F68" s="97" t="s">
        <v>694</v>
      </c>
      <c r="G68" s="426"/>
    </row>
    <row r="69" spans="1:11" x14ac:dyDescent="0.2">
      <c r="A69" s="421" t="s">
        <v>152</v>
      </c>
      <c r="B69" s="136" t="s">
        <v>153</v>
      </c>
      <c r="C69" s="137">
        <v>5878393.379999999</v>
      </c>
      <c r="D69" s="270" t="s">
        <v>11</v>
      </c>
      <c r="E69" s="205">
        <v>5878393.379999999</v>
      </c>
      <c r="F69" s="142" t="s">
        <v>695</v>
      </c>
      <c r="G69" s="422">
        <v>34681748.349999994</v>
      </c>
    </row>
    <row r="70" spans="1:11" x14ac:dyDescent="0.2">
      <c r="A70" s="421"/>
      <c r="B70" s="136" t="s">
        <v>607</v>
      </c>
      <c r="C70" s="137">
        <v>5878393.379999999</v>
      </c>
      <c r="D70" s="270" t="s">
        <v>11</v>
      </c>
      <c r="E70" s="205">
        <v>5878393.379999999</v>
      </c>
      <c r="F70" s="142" t="s">
        <v>696</v>
      </c>
      <c r="G70" s="423"/>
    </row>
    <row r="71" spans="1:11" x14ac:dyDescent="0.2">
      <c r="A71" s="421"/>
      <c r="B71" s="136" t="s">
        <v>157</v>
      </c>
      <c r="C71" s="137">
        <v>8346726.9799999995</v>
      </c>
      <c r="D71" s="270" t="s">
        <v>11</v>
      </c>
      <c r="E71" s="205">
        <v>8346726.9799999995</v>
      </c>
      <c r="F71" s="142" t="s">
        <v>697</v>
      </c>
      <c r="G71" s="423"/>
    </row>
    <row r="72" spans="1:11" x14ac:dyDescent="0.2">
      <c r="A72" s="421"/>
      <c r="B72" s="136" t="s">
        <v>155</v>
      </c>
      <c r="C72" s="137">
        <v>5878393.379999999</v>
      </c>
      <c r="D72" s="270" t="s">
        <v>11</v>
      </c>
      <c r="E72" s="205">
        <v>5878393.379999999</v>
      </c>
      <c r="F72" s="142" t="s">
        <v>698</v>
      </c>
      <c r="G72" s="423"/>
    </row>
    <row r="73" spans="1:11" x14ac:dyDescent="0.2">
      <c r="A73" s="421"/>
      <c r="B73" s="136" t="s">
        <v>159</v>
      </c>
      <c r="C73" s="137">
        <v>8699841.2299999986</v>
      </c>
      <c r="D73" s="270" t="s">
        <v>11</v>
      </c>
      <c r="E73" s="205">
        <v>8699841.2299999986</v>
      </c>
      <c r="F73" s="142" t="s">
        <v>699</v>
      </c>
      <c r="G73" s="423"/>
    </row>
    <row r="74" spans="1:11" x14ac:dyDescent="0.2">
      <c r="A74" s="303" t="s">
        <v>161</v>
      </c>
      <c r="B74" s="47" t="s">
        <v>162</v>
      </c>
      <c r="C74" s="5">
        <v>978153.62</v>
      </c>
      <c r="D74" s="9" t="s">
        <v>11</v>
      </c>
      <c r="E74" s="207">
        <v>978153.62</v>
      </c>
      <c r="F74" s="100" t="s">
        <v>700</v>
      </c>
      <c r="G74" s="453">
        <v>1997688.73</v>
      </c>
    </row>
    <row r="75" spans="1:11" x14ac:dyDescent="0.2">
      <c r="A75" s="303"/>
      <c r="B75" s="47" t="s">
        <v>164</v>
      </c>
      <c r="C75" s="5">
        <v>1019535.11</v>
      </c>
      <c r="D75" s="9" t="s">
        <v>11</v>
      </c>
      <c r="E75" s="207">
        <v>1019535.11</v>
      </c>
      <c r="F75" s="100" t="s">
        <v>701</v>
      </c>
      <c r="G75" s="454"/>
    </row>
    <row r="76" spans="1:11" x14ac:dyDescent="0.2">
      <c r="A76" s="302" t="s">
        <v>166</v>
      </c>
      <c r="B76" s="143" t="s">
        <v>169</v>
      </c>
      <c r="C76" s="137">
        <v>10858024.16</v>
      </c>
      <c r="D76" s="273" t="s">
        <v>11</v>
      </c>
      <c r="E76" s="205">
        <v>10858024.16</v>
      </c>
      <c r="F76" s="142" t="s">
        <v>702</v>
      </c>
      <c r="G76" s="422">
        <v>21353638.469999999</v>
      </c>
    </row>
    <row r="77" spans="1:11" x14ac:dyDescent="0.2">
      <c r="A77" s="302"/>
      <c r="B77" s="143" t="s">
        <v>171</v>
      </c>
      <c r="C77" s="137">
        <v>5139100.5</v>
      </c>
      <c r="D77" s="273" t="s">
        <v>11</v>
      </c>
      <c r="E77" s="205">
        <v>5139100.5</v>
      </c>
      <c r="F77" s="142" t="s">
        <v>703</v>
      </c>
      <c r="G77" s="423"/>
      <c r="K77" s="3" t="s">
        <v>282</v>
      </c>
    </row>
    <row r="78" spans="1:11" x14ac:dyDescent="0.2">
      <c r="A78" s="302"/>
      <c r="B78" s="143" t="s">
        <v>173</v>
      </c>
      <c r="C78" s="137">
        <v>5356513.8099999996</v>
      </c>
      <c r="D78" s="273" t="s">
        <v>11</v>
      </c>
      <c r="E78" s="205">
        <v>5356513.8099999996</v>
      </c>
      <c r="F78" s="142" t="s">
        <v>704</v>
      </c>
      <c r="G78" s="423"/>
    </row>
    <row r="79" spans="1:11" x14ac:dyDescent="0.2">
      <c r="A79" s="303" t="s">
        <v>175</v>
      </c>
      <c r="B79" s="47" t="s">
        <v>176</v>
      </c>
      <c r="C79" s="5">
        <v>27053240.850000001</v>
      </c>
      <c r="D79" s="9" t="s">
        <v>11</v>
      </c>
      <c r="E79" s="207">
        <v>27053240.850000001</v>
      </c>
      <c r="F79" s="100" t="s">
        <v>705</v>
      </c>
      <c r="G79" s="425">
        <v>53203521.780000001</v>
      </c>
    </row>
    <row r="80" spans="1:11" x14ac:dyDescent="0.2">
      <c r="A80" s="303"/>
      <c r="B80" s="47" t="s">
        <v>706</v>
      </c>
      <c r="C80" s="5">
        <v>12804293.08</v>
      </c>
      <c r="D80" s="9" t="s">
        <v>11</v>
      </c>
      <c r="E80" s="207">
        <v>12804293.08</v>
      </c>
      <c r="F80" s="100" t="s">
        <v>707</v>
      </c>
      <c r="G80" s="426"/>
    </row>
    <row r="81" spans="1:7" x14ac:dyDescent="0.2">
      <c r="A81" s="303"/>
      <c r="B81" s="47" t="s">
        <v>180</v>
      </c>
      <c r="C81" s="5">
        <v>13345987.85</v>
      </c>
      <c r="D81" s="9" t="s">
        <v>11</v>
      </c>
      <c r="E81" s="207">
        <v>13345987.85</v>
      </c>
      <c r="F81" s="100" t="s">
        <v>708</v>
      </c>
      <c r="G81" s="426"/>
    </row>
    <row r="82" spans="1:7" x14ac:dyDescent="0.2">
      <c r="A82" s="302" t="s">
        <v>182</v>
      </c>
      <c r="B82" s="143" t="s">
        <v>183</v>
      </c>
      <c r="C82" s="137">
        <v>5787523.9199999999</v>
      </c>
      <c r="D82" s="451" t="s">
        <v>14</v>
      </c>
      <c r="E82" s="205">
        <v>11819893.18</v>
      </c>
      <c r="F82" s="142" t="s">
        <v>709</v>
      </c>
      <c r="G82" s="422">
        <v>11819893.18</v>
      </c>
    </row>
    <row r="83" spans="1:7" x14ac:dyDescent="0.2">
      <c r="A83" s="302"/>
      <c r="B83" s="143" t="s">
        <v>185</v>
      </c>
      <c r="C83" s="137">
        <v>6032369.2599999998</v>
      </c>
      <c r="D83" s="452"/>
      <c r="E83" s="208"/>
      <c r="F83" s="103"/>
      <c r="G83" s="423"/>
    </row>
    <row r="84" spans="1:7" x14ac:dyDescent="0.2">
      <c r="A84" s="303" t="s">
        <v>188</v>
      </c>
      <c r="B84" s="48" t="s">
        <v>189</v>
      </c>
      <c r="C84" s="5">
        <v>29918593.27</v>
      </c>
      <c r="D84" s="9" t="s">
        <v>11</v>
      </c>
      <c r="E84" s="207">
        <v>29918593.27</v>
      </c>
      <c r="F84" s="100" t="s">
        <v>710</v>
      </c>
      <c r="G84" s="425">
        <v>58838589.329999998</v>
      </c>
    </row>
    <row r="85" spans="1:7" x14ac:dyDescent="0.2">
      <c r="A85" s="303"/>
      <c r="B85" s="48" t="s">
        <v>191</v>
      </c>
      <c r="C85" s="5">
        <v>14160463.76</v>
      </c>
      <c r="D85" s="9" t="s">
        <v>11</v>
      </c>
      <c r="E85" s="207">
        <v>14160463.76</v>
      </c>
      <c r="F85" s="100" t="s">
        <v>711</v>
      </c>
      <c r="G85" s="426"/>
    </row>
    <row r="86" spans="1:7" x14ac:dyDescent="0.2">
      <c r="A86" s="303"/>
      <c r="B86" s="48" t="s">
        <v>193</v>
      </c>
      <c r="C86" s="5">
        <v>14759532.300000001</v>
      </c>
      <c r="D86" s="9" t="s">
        <v>11</v>
      </c>
      <c r="E86" s="207">
        <v>14759532.300000001</v>
      </c>
      <c r="F86" s="100" t="s">
        <v>712</v>
      </c>
      <c r="G86" s="426"/>
    </row>
    <row r="87" spans="1:7" x14ac:dyDescent="0.2">
      <c r="A87" s="421" t="s">
        <v>195</v>
      </c>
      <c r="B87" s="136" t="s">
        <v>196</v>
      </c>
      <c r="C87" s="137">
        <v>22100815.879999999</v>
      </c>
      <c r="D87" s="455" t="s">
        <v>683</v>
      </c>
      <c r="E87" s="208"/>
      <c r="F87" s="103"/>
      <c r="G87" s="422">
        <v>43463969.630000003</v>
      </c>
    </row>
    <row r="88" spans="1:7" x14ac:dyDescent="0.2">
      <c r="A88" s="421"/>
      <c r="B88" s="136" t="s">
        <v>198</v>
      </c>
      <c r="C88" s="137">
        <v>10460311.4</v>
      </c>
      <c r="D88" s="455"/>
      <c r="E88" s="208"/>
      <c r="F88" s="103"/>
      <c r="G88" s="423"/>
    </row>
    <row r="89" spans="1:7" x14ac:dyDescent="0.2">
      <c r="A89" s="421"/>
      <c r="B89" s="136" t="s">
        <v>200</v>
      </c>
      <c r="C89" s="137">
        <v>10902842.35</v>
      </c>
      <c r="D89" s="455"/>
      <c r="E89" s="202">
        <f>SUM(C87:C89)</f>
        <v>43463969.630000003</v>
      </c>
      <c r="F89" s="139" t="s">
        <v>713</v>
      </c>
      <c r="G89" s="423"/>
    </row>
    <row r="90" spans="1:7" x14ac:dyDescent="0.2">
      <c r="A90" s="307" t="s">
        <v>202</v>
      </c>
      <c r="B90" s="47" t="s">
        <v>205</v>
      </c>
      <c r="C90" s="5">
        <v>3385598.02</v>
      </c>
      <c r="D90" s="458" t="s">
        <v>14</v>
      </c>
      <c r="E90" s="207">
        <v>6914426.1900000004</v>
      </c>
      <c r="F90" s="100" t="s">
        <v>714</v>
      </c>
      <c r="G90" s="425">
        <v>14067605.060000001</v>
      </c>
    </row>
    <row r="91" spans="1:7" x14ac:dyDescent="0.2">
      <c r="A91" s="307"/>
      <c r="B91" s="47" t="s">
        <v>207</v>
      </c>
      <c r="C91" s="5">
        <v>3528828.17</v>
      </c>
      <c r="D91" s="459"/>
      <c r="E91" s="190"/>
      <c r="F91" s="101"/>
      <c r="G91" s="426"/>
    </row>
    <row r="92" spans="1:7" x14ac:dyDescent="0.2">
      <c r="A92" s="307"/>
      <c r="B92" s="47" t="s">
        <v>203</v>
      </c>
      <c r="C92" s="5">
        <v>7153178.8700000001</v>
      </c>
      <c r="D92" s="9" t="s">
        <v>11</v>
      </c>
      <c r="E92" s="207">
        <v>7153178.8700000001</v>
      </c>
      <c r="F92" s="100" t="s">
        <v>715</v>
      </c>
      <c r="G92" s="426"/>
    </row>
    <row r="93" spans="1:7" x14ac:dyDescent="0.2">
      <c r="A93" s="437" t="s">
        <v>716</v>
      </c>
      <c r="B93" s="148" t="s">
        <v>210</v>
      </c>
      <c r="C93" s="137">
        <v>2113584.42</v>
      </c>
      <c r="D93" s="455" t="s">
        <v>14</v>
      </c>
      <c r="E93" s="202">
        <f>SUM(C93:C94)</f>
        <v>4316585.54</v>
      </c>
      <c r="F93" s="139" t="s">
        <v>717</v>
      </c>
      <c r="G93" s="422">
        <v>4316585.54</v>
      </c>
    </row>
    <row r="94" spans="1:7" x14ac:dyDescent="0.2">
      <c r="A94" s="437"/>
      <c r="B94" s="136" t="s">
        <v>212</v>
      </c>
      <c r="C94" s="137">
        <v>2203001.12</v>
      </c>
      <c r="D94" s="455"/>
      <c r="E94" s="190"/>
      <c r="F94" s="101"/>
      <c r="G94" s="423"/>
    </row>
    <row r="95" spans="1:7" x14ac:dyDescent="0.2">
      <c r="A95" s="303" t="s">
        <v>214</v>
      </c>
      <c r="B95" s="47" t="s">
        <v>215</v>
      </c>
      <c r="C95" s="5">
        <v>2564721.56</v>
      </c>
      <c r="D95" s="419" t="s">
        <v>14</v>
      </c>
      <c r="E95" s="207">
        <v>5237945.5</v>
      </c>
      <c r="F95" s="100" t="s">
        <v>718</v>
      </c>
      <c r="G95" s="453">
        <v>5237945.5</v>
      </c>
    </row>
    <row r="96" spans="1:7" ht="19.5" customHeight="1" x14ac:dyDescent="0.2">
      <c r="A96" s="303"/>
      <c r="B96" s="47" t="s">
        <v>719</v>
      </c>
      <c r="C96" s="5">
        <v>2673223.94</v>
      </c>
      <c r="D96" s="420"/>
      <c r="E96" s="209"/>
      <c r="F96" s="150"/>
      <c r="G96" s="454"/>
    </row>
    <row r="97" spans="1:7" x14ac:dyDescent="0.2">
      <c r="A97" s="302" t="s">
        <v>218</v>
      </c>
      <c r="B97" s="143" t="s">
        <v>219</v>
      </c>
      <c r="C97" s="137">
        <v>2603351.0500000003</v>
      </c>
      <c r="D97" s="456" t="s">
        <v>14</v>
      </c>
      <c r="E97" s="202">
        <v>5316838.7300000004</v>
      </c>
      <c r="F97" s="139" t="s">
        <v>720</v>
      </c>
      <c r="G97" s="422">
        <v>5316838.7300000004</v>
      </c>
    </row>
    <row r="98" spans="1:7" x14ac:dyDescent="0.2">
      <c r="A98" s="302"/>
      <c r="B98" s="143" t="s">
        <v>370</v>
      </c>
      <c r="C98" s="137">
        <v>2713487.68</v>
      </c>
      <c r="D98" s="457"/>
      <c r="E98" s="190"/>
      <c r="F98" s="101"/>
      <c r="G98" s="423"/>
    </row>
    <row r="99" spans="1:7" x14ac:dyDescent="0.2">
      <c r="A99" s="428" t="s">
        <v>223</v>
      </c>
      <c r="B99" s="46" t="s">
        <v>224</v>
      </c>
      <c r="C99" s="5">
        <v>28866312.280000001</v>
      </c>
      <c r="D99" s="272" t="s">
        <v>11</v>
      </c>
      <c r="E99" s="207">
        <v>28866312.280000001</v>
      </c>
      <c r="F99" s="100" t="s">
        <v>721</v>
      </c>
      <c r="G99" s="425">
        <v>56769149.479999997</v>
      </c>
    </row>
    <row r="100" spans="1:7" x14ac:dyDescent="0.2">
      <c r="A100" s="428"/>
      <c r="B100" s="46" t="s">
        <v>228</v>
      </c>
      <c r="C100" s="5">
        <v>14240417.800000001</v>
      </c>
      <c r="D100" s="427" t="s">
        <v>14</v>
      </c>
      <c r="E100" s="190"/>
      <c r="F100" s="101"/>
      <c r="G100" s="426"/>
    </row>
    <row r="101" spans="1:7" x14ac:dyDescent="0.2">
      <c r="A101" s="428"/>
      <c r="B101" s="46" t="s">
        <v>226</v>
      </c>
      <c r="C101" s="5">
        <v>13662419.4</v>
      </c>
      <c r="D101" s="427"/>
      <c r="E101" s="204">
        <f>SUM(C100:C101)</f>
        <v>27902837.200000003</v>
      </c>
      <c r="F101" s="97" t="s">
        <v>722</v>
      </c>
      <c r="G101" s="426"/>
    </row>
    <row r="102" spans="1:7" x14ac:dyDescent="0.2">
      <c r="A102" s="302" t="s">
        <v>230</v>
      </c>
      <c r="B102" s="141" t="s">
        <v>375</v>
      </c>
      <c r="C102" s="137">
        <v>2488842.2199999997</v>
      </c>
      <c r="D102" s="451" t="s">
        <v>14</v>
      </c>
      <c r="E102" s="202">
        <v>5082976.6900000004</v>
      </c>
      <c r="F102" s="139" t="s">
        <v>723</v>
      </c>
      <c r="G102" s="422">
        <v>5082976.6900000004</v>
      </c>
    </row>
    <row r="103" spans="1:7" x14ac:dyDescent="0.2">
      <c r="A103" s="302"/>
      <c r="B103" s="143" t="s">
        <v>233</v>
      </c>
      <c r="C103" s="137">
        <v>2594134.4700000002</v>
      </c>
      <c r="D103" s="452"/>
      <c r="E103" s="208"/>
      <c r="F103" s="103"/>
      <c r="G103" s="423"/>
    </row>
    <row r="104" spans="1:7" x14ac:dyDescent="0.2">
      <c r="A104" s="303" t="s">
        <v>235</v>
      </c>
      <c r="B104" s="47" t="s">
        <v>236</v>
      </c>
      <c r="C104" s="5">
        <v>1655549.15</v>
      </c>
      <c r="D104" s="9" t="s">
        <v>11</v>
      </c>
      <c r="E104" s="204">
        <v>1655549.15</v>
      </c>
      <c r="F104" s="97" t="s">
        <v>724</v>
      </c>
      <c r="G104" s="425">
        <v>3381137.49</v>
      </c>
    </row>
    <row r="105" spans="1:7" x14ac:dyDescent="0.2">
      <c r="A105" s="303"/>
      <c r="B105" s="47" t="s">
        <v>380</v>
      </c>
      <c r="C105" s="5">
        <v>1725588.34</v>
      </c>
      <c r="D105" s="9" t="s">
        <v>11</v>
      </c>
      <c r="E105" s="204">
        <v>1725588.34</v>
      </c>
      <c r="F105" s="97" t="s">
        <v>725</v>
      </c>
      <c r="G105" s="426"/>
    </row>
    <row r="106" spans="1:7" x14ac:dyDescent="0.2">
      <c r="A106" s="302" t="s">
        <v>240</v>
      </c>
      <c r="B106" s="141" t="s">
        <v>241</v>
      </c>
      <c r="C106" s="137">
        <v>3126228.65</v>
      </c>
      <c r="D106" s="273" t="s">
        <v>11</v>
      </c>
      <c r="E106" s="202">
        <v>3126228.65</v>
      </c>
      <c r="F106" s="139" t="s">
        <v>726</v>
      </c>
      <c r="G106" s="422">
        <v>6384714.6400000006</v>
      </c>
    </row>
    <row r="107" spans="1:7" x14ac:dyDescent="0.2">
      <c r="A107" s="302"/>
      <c r="B107" s="143" t="s">
        <v>383</v>
      </c>
      <c r="C107" s="137">
        <v>3258485.99</v>
      </c>
      <c r="D107" s="273" t="s">
        <v>11</v>
      </c>
      <c r="E107" s="202">
        <v>3258485.99</v>
      </c>
      <c r="F107" s="139" t="s">
        <v>727</v>
      </c>
      <c r="G107" s="423"/>
    </row>
    <row r="108" spans="1:7" x14ac:dyDescent="0.2">
      <c r="A108" s="303" t="s">
        <v>245</v>
      </c>
      <c r="B108" s="47" t="s">
        <v>246</v>
      </c>
      <c r="C108" s="5">
        <v>2884794.4000000004</v>
      </c>
      <c r="D108" s="441" t="s">
        <v>14</v>
      </c>
      <c r="E108" s="204">
        <v>5891632.0899999999</v>
      </c>
      <c r="F108" s="97" t="s">
        <v>728</v>
      </c>
      <c r="G108" s="425">
        <v>5891632.0899999999</v>
      </c>
    </row>
    <row r="109" spans="1:7" x14ac:dyDescent="0.2">
      <c r="A109" s="303"/>
      <c r="B109" s="48" t="s">
        <v>248</v>
      </c>
      <c r="C109" s="5">
        <v>3006837.69</v>
      </c>
      <c r="D109" s="442"/>
      <c r="E109" s="208"/>
      <c r="F109" s="103"/>
      <c r="G109" s="426"/>
    </row>
    <row r="110" spans="1:7" x14ac:dyDescent="0.2">
      <c r="A110" s="302" t="s">
        <v>250</v>
      </c>
      <c r="B110" s="141" t="s">
        <v>253</v>
      </c>
      <c r="C110" s="137">
        <v>437149.04000000004</v>
      </c>
      <c r="D110" s="451" t="s">
        <v>14</v>
      </c>
      <c r="E110" s="202">
        <v>856554.82000000007</v>
      </c>
      <c r="F110" s="139" t="s">
        <v>729</v>
      </c>
      <c r="G110" s="422">
        <v>856554.82000000007</v>
      </c>
    </row>
    <row r="111" spans="1:7" x14ac:dyDescent="0.2">
      <c r="A111" s="302"/>
      <c r="B111" s="143" t="s">
        <v>251</v>
      </c>
      <c r="C111" s="137">
        <v>419405.78</v>
      </c>
      <c r="D111" s="452"/>
      <c r="E111" s="208"/>
      <c r="F111" s="103"/>
      <c r="G111" s="423"/>
    </row>
    <row r="112" spans="1:7" x14ac:dyDescent="0.2">
      <c r="A112" s="303" t="s">
        <v>255</v>
      </c>
      <c r="B112" s="48" t="s">
        <v>256</v>
      </c>
      <c r="C112" s="5">
        <v>3367662.91</v>
      </c>
      <c r="D112" s="441" t="s">
        <v>14</v>
      </c>
      <c r="E112" s="204">
        <v>6877797.2000000002</v>
      </c>
      <c r="F112" s="97" t="s">
        <v>730</v>
      </c>
      <c r="G112" s="425">
        <v>6877797.2000000002</v>
      </c>
    </row>
    <row r="113" spans="1:7" x14ac:dyDescent="0.2">
      <c r="A113" s="303"/>
      <c r="B113" s="48" t="s">
        <v>258</v>
      </c>
      <c r="C113" s="5">
        <v>3510134.29</v>
      </c>
      <c r="D113" s="442"/>
      <c r="E113" s="208"/>
      <c r="F113" s="103"/>
      <c r="G113" s="426"/>
    </row>
    <row r="114" spans="1:7" x14ac:dyDescent="0.2">
      <c r="A114" s="421" t="s">
        <v>260</v>
      </c>
      <c r="B114" s="136" t="s">
        <v>263</v>
      </c>
      <c r="C114" s="137">
        <v>1059798.8400000001</v>
      </c>
      <c r="D114" s="270" t="s">
        <v>11</v>
      </c>
      <c r="E114" s="205">
        <v>1059798.8400000001</v>
      </c>
      <c r="F114" s="142" t="s">
        <v>731</v>
      </c>
      <c r="G114" s="422">
        <v>2076581.95</v>
      </c>
    </row>
    <row r="115" spans="1:7" x14ac:dyDescent="0.2">
      <c r="A115" s="421"/>
      <c r="B115" s="136" t="s">
        <v>261</v>
      </c>
      <c r="C115" s="137">
        <v>1016783.1099999999</v>
      </c>
      <c r="D115" s="270" t="s">
        <v>11</v>
      </c>
      <c r="E115" s="205">
        <v>1016783.1099999999</v>
      </c>
      <c r="F115" s="142" t="s">
        <v>732</v>
      </c>
      <c r="G115" s="423"/>
    </row>
    <row r="116" spans="1:7" x14ac:dyDescent="0.2">
      <c r="A116" s="428" t="s">
        <v>265</v>
      </c>
      <c r="B116" s="46" t="s">
        <v>266</v>
      </c>
      <c r="C116" s="5">
        <v>576682.94999999995</v>
      </c>
      <c r="D116" s="427" t="s">
        <v>14</v>
      </c>
      <c r="E116" s="208"/>
      <c r="F116" s="103"/>
      <c r="G116" s="425">
        <v>1961467.5999999999</v>
      </c>
    </row>
    <row r="117" spans="1:7" x14ac:dyDescent="0.2">
      <c r="A117" s="428"/>
      <c r="B117" s="46" t="s">
        <v>395</v>
      </c>
      <c r="C117" s="5">
        <v>1384784.65</v>
      </c>
      <c r="D117" s="427"/>
      <c r="E117" s="204">
        <f>SUM(C116:C117)</f>
        <v>1961467.5999999999</v>
      </c>
      <c r="F117" s="97" t="s">
        <v>733</v>
      </c>
      <c r="G117" s="426"/>
    </row>
    <row r="118" spans="1:7" x14ac:dyDescent="0.2">
      <c r="A118" s="421" t="s">
        <v>734</v>
      </c>
      <c r="B118" s="136" t="s">
        <v>268</v>
      </c>
      <c r="C118" s="137">
        <v>751895.25</v>
      </c>
      <c r="D118" s="270" t="s">
        <v>11</v>
      </c>
      <c r="E118" s="205">
        <v>751895.25</v>
      </c>
      <c r="F118" s="142" t="s">
        <v>735</v>
      </c>
      <c r="G118" s="422">
        <v>751895.25</v>
      </c>
    </row>
    <row r="119" spans="1:7" ht="22.5" customHeight="1" x14ac:dyDescent="0.2">
      <c r="A119" s="421"/>
      <c r="B119" s="136" t="s">
        <v>395</v>
      </c>
      <c r="C119" s="460" t="s">
        <v>736</v>
      </c>
      <c r="D119" s="461"/>
      <c r="E119" s="461"/>
      <c r="F119" s="462"/>
      <c r="G119" s="423"/>
    </row>
    <row r="120" spans="1:7" x14ac:dyDescent="0.2">
      <c r="A120" s="7"/>
      <c r="C120" s="7"/>
      <c r="D120" s="4"/>
      <c r="E120" s="7"/>
      <c r="F120" s="7"/>
      <c r="G120" s="7"/>
    </row>
    <row r="121" spans="1:7" ht="15.75" x14ac:dyDescent="0.2">
      <c r="A121" s="249"/>
      <c r="B121" s="250" t="s">
        <v>272</v>
      </c>
      <c r="C121" s="251">
        <f>SUM(C3:C118)</f>
        <v>869499999.99999952</v>
      </c>
      <c r="D121" s="250"/>
      <c r="E121" s="251">
        <f>SUM(E3:E118)</f>
        <v>869500000.00000024</v>
      </c>
      <c r="F121" s="251"/>
      <c r="G121" s="251">
        <f>SUM(G3:G119)</f>
        <v>869500000.00000024</v>
      </c>
    </row>
  </sheetData>
  <mergeCells count="113">
    <mergeCell ref="A1:G1"/>
    <mergeCell ref="A31:A32"/>
    <mergeCell ref="D31:D32"/>
    <mergeCell ref="G31:G32"/>
    <mergeCell ref="A69:A73"/>
    <mergeCell ref="G69:G73"/>
    <mergeCell ref="A67:A68"/>
    <mergeCell ref="D67:D68"/>
    <mergeCell ref="G67:G68"/>
    <mergeCell ref="A15:A16"/>
    <mergeCell ref="D15:D16"/>
    <mergeCell ref="G15:G16"/>
    <mergeCell ref="A17:A20"/>
    <mergeCell ref="D17:D20"/>
    <mergeCell ref="G17:G20"/>
    <mergeCell ref="A58:A59"/>
    <mergeCell ref="D58:D59"/>
    <mergeCell ref="G58:G59"/>
    <mergeCell ref="A60:A61"/>
    <mergeCell ref="G60:G61"/>
    <mergeCell ref="A62:A64"/>
    <mergeCell ref="G62:G64"/>
    <mergeCell ref="A49:A55"/>
    <mergeCell ref="G49:G55"/>
    <mergeCell ref="A114:A115"/>
    <mergeCell ref="G114:G115"/>
    <mergeCell ref="A116:A117"/>
    <mergeCell ref="D116:D117"/>
    <mergeCell ref="G116:G117"/>
    <mergeCell ref="A118:A119"/>
    <mergeCell ref="G118:G119"/>
    <mergeCell ref="A110:A111"/>
    <mergeCell ref="D110:D111"/>
    <mergeCell ref="G110:G111"/>
    <mergeCell ref="A112:A113"/>
    <mergeCell ref="D112:D113"/>
    <mergeCell ref="G112:G113"/>
    <mergeCell ref="C119:F119"/>
    <mergeCell ref="A104:A105"/>
    <mergeCell ref="G104:G105"/>
    <mergeCell ref="A106:A107"/>
    <mergeCell ref="G106:G107"/>
    <mergeCell ref="A108:A109"/>
    <mergeCell ref="D108:D109"/>
    <mergeCell ref="G108:G109"/>
    <mergeCell ref="A99:A101"/>
    <mergeCell ref="G99:G101"/>
    <mergeCell ref="D100:D101"/>
    <mergeCell ref="A102:A103"/>
    <mergeCell ref="D102:D103"/>
    <mergeCell ref="G102:G103"/>
    <mergeCell ref="A93:A94"/>
    <mergeCell ref="D93:D94"/>
    <mergeCell ref="G93:G94"/>
    <mergeCell ref="A95:A96"/>
    <mergeCell ref="G95:G96"/>
    <mergeCell ref="A97:A98"/>
    <mergeCell ref="D97:D98"/>
    <mergeCell ref="G97:G98"/>
    <mergeCell ref="A87:A89"/>
    <mergeCell ref="D87:D89"/>
    <mergeCell ref="G87:G89"/>
    <mergeCell ref="A90:A92"/>
    <mergeCell ref="D90:D91"/>
    <mergeCell ref="G90:G92"/>
    <mergeCell ref="A79:A81"/>
    <mergeCell ref="G79:G81"/>
    <mergeCell ref="A82:A83"/>
    <mergeCell ref="D82:D83"/>
    <mergeCell ref="G82:G83"/>
    <mergeCell ref="A84:A86"/>
    <mergeCell ref="G84:G86"/>
    <mergeCell ref="A65:A66"/>
    <mergeCell ref="G65:G66"/>
    <mergeCell ref="A74:A75"/>
    <mergeCell ref="G74:G75"/>
    <mergeCell ref="A76:A78"/>
    <mergeCell ref="G76:G78"/>
    <mergeCell ref="G37:G38"/>
    <mergeCell ref="D52:D53"/>
    <mergeCell ref="A56:A57"/>
    <mergeCell ref="D56:D57"/>
    <mergeCell ref="G56:G57"/>
    <mergeCell ref="A41:A43"/>
    <mergeCell ref="G41:G43"/>
    <mergeCell ref="A44:A46"/>
    <mergeCell ref="G44:G46"/>
    <mergeCell ref="A47:A48"/>
    <mergeCell ref="G47:G48"/>
    <mergeCell ref="A3:A5"/>
    <mergeCell ref="D4:D5"/>
    <mergeCell ref="G3:G5"/>
    <mergeCell ref="D7:D9"/>
    <mergeCell ref="D95:D96"/>
    <mergeCell ref="A21:A22"/>
    <mergeCell ref="D21:D22"/>
    <mergeCell ref="G21:G22"/>
    <mergeCell ref="A23:A30"/>
    <mergeCell ref="G23:G30"/>
    <mergeCell ref="D25:D28"/>
    <mergeCell ref="A10:A14"/>
    <mergeCell ref="D10:D14"/>
    <mergeCell ref="G10:G14"/>
    <mergeCell ref="A39:A40"/>
    <mergeCell ref="D39:D40"/>
    <mergeCell ref="G39:G40"/>
    <mergeCell ref="A6:A9"/>
    <mergeCell ref="G6:G9"/>
    <mergeCell ref="A33:A36"/>
    <mergeCell ref="D33:D34"/>
    <mergeCell ref="G33:G36"/>
    <mergeCell ref="A37:A38"/>
    <mergeCell ref="D37:D3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d100e1-537d-40ea-aa89-9894e316499d">
      <Terms xmlns="http://schemas.microsoft.com/office/infopath/2007/PartnerControls"/>
    </lcf76f155ced4ddcb4097134ff3c332f>
    <TaxCatchAll xmlns="b81d817a-1478-46c7-a8b0-e0874bfd524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3D5FB29CAC924099D53FBF346890BA" ma:contentTypeVersion="14" ma:contentTypeDescription="Create a new document." ma:contentTypeScope="" ma:versionID="5a0dd9b1baff0c985d8c08b700587df2">
  <xsd:schema xmlns:xsd="http://www.w3.org/2001/XMLSchema" xmlns:xs="http://www.w3.org/2001/XMLSchema" xmlns:p="http://schemas.microsoft.com/office/2006/metadata/properties" xmlns:ns2="b81d817a-1478-46c7-a8b0-e0874bfd524c" xmlns:ns3="13d100e1-537d-40ea-aa89-9894e316499d" targetNamespace="http://schemas.microsoft.com/office/2006/metadata/properties" ma:root="true" ma:fieldsID="e87ac45b41137b31d59de1f9c47a8673" ns2:_="" ns3:_="">
    <xsd:import namespace="b81d817a-1478-46c7-a8b0-e0874bfd524c"/>
    <xsd:import namespace="13d100e1-537d-40ea-aa89-9894e31649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d817a-1478-46c7-a8b0-e0874bfd524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c0d52b1-c356-43f9-b908-5152d89e42c9}" ma:internalName="TaxCatchAll" ma:showField="CatchAllData" ma:web="b81d817a-1478-46c7-a8b0-e0874bfd524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100e1-537d-40ea-aa89-9894e31649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3BE432-C594-4BA9-BFFD-FC9A2DD9F642}">
  <ds:schemaRefs>
    <ds:schemaRef ds:uri="http://schemas.microsoft.com/sharepoint/v3/contenttype/forms"/>
  </ds:schemaRefs>
</ds:datastoreItem>
</file>

<file path=customXml/itemProps2.xml><?xml version="1.0" encoding="utf-8"?>
<ds:datastoreItem xmlns:ds="http://schemas.openxmlformats.org/officeDocument/2006/customXml" ds:itemID="{382A0711-83A2-484D-82E1-DD92FB4C75AB}">
  <ds:schemaRefs>
    <ds:schemaRef ds:uri="13d100e1-537d-40ea-aa89-9894e316499d"/>
    <ds:schemaRef ds:uri="http://schemas.microsoft.com/office/2006/metadata/properties"/>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b81d817a-1478-46c7-a8b0-e0874bfd524c"/>
    <ds:schemaRef ds:uri="http://purl.org/dc/elements/1.1/"/>
  </ds:schemaRefs>
</ds:datastoreItem>
</file>

<file path=customXml/itemProps3.xml><?xml version="1.0" encoding="utf-8"?>
<ds:datastoreItem xmlns:ds="http://schemas.openxmlformats.org/officeDocument/2006/customXml" ds:itemID="{6D549808-D496-4CE2-8A16-9CC0A0373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d817a-1478-46c7-a8b0-e0874bfd524c"/>
    <ds:schemaRef ds:uri="13d100e1-537d-40ea-aa89-9894e31649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HHAP 1 </vt:lpstr>
      <vt:lpstr>HHAP 2 </vt:lpstr>
      <vt:lpstr>HHAP 3 </vt:lpstr>
      <vt:lpstr>HHAP 4 </vt:lpstr>
      <vt:lpstr>HHAP 5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Paulick, Kayla@HCD</dc:creator>
  <cp:keywords/>
  <dc:description/>
  <cp:lastModifiedBy>Poss, Sarah@HCD</cp:lastModifiedBy>
  <cp:revision/>
  <dcterms:created xsi:type="dcterms:W3CDTF">2025-05-05T15:30:10Z</dcterms:created>
  <dcterms:modified xsi:type="dcterms:W3CDTF">2026-01-16T17:59:20Z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0x010100C43D5FB29CAC924099D53FBF346890BA</vt:lpwstr>
  </property>
  <property fmtid="{D5CDD505-2E9C-101B-9397-08002B2CF9AE}" pid="3" name="MediaServiceImageTags">
    <vt:lpwstr/>
  </property>
</Properties>
</file>