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ahcd-my.sharepoint.com/personal/safa_bharoocha_hcd_ca_gov/Documents/Desktop/Remediation/Documents to Remediate/"/>
    </mc:Choice>
  </mc:AlternateContent>
  <xr:revisionPtr revIDLastSave="0" documentId="8_{955B884D-BD2E-452B-A4B0-7AD9F0B70C75}" xr6:coauthVersionLast="47" xr6:coauthVersionMax="47" xr10:uidLastSave="{00000000-0000-0000-0000-000000000000}"/>
  <bookViews>
    <workbookView xWindow="-110" yWindow="-110" windowWidth="19420" windowHeight="10300" xr2:uid="{73E4C210-072D-4C68-AE54-D229158B1BA1}"/>
  </bookViews>
  <sheets>
    <sheet name="2023 24 $" sheetId="6" r:id="rId1"/>
    <sheet name="2023 24 #" sheetId="10" r:id="rId2"/>
    <sheet name="2018-calculations" sheetId="9" state="hidden" r:id="rId3"/>
  </sheets>
  <definedNames>
    <definedName name="_xlnm.Print_Area" localSheetId="1">'2023 24 #'!$B$1:$AH$38</definedName>
    <definedName name="_xlnm.Print_Area" localSheetId="0">'2023 24 $'!$B$1:$AF$40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0" l="1"/>
  <c r="F30" i="10"/>
  <c r="F26" i="10"/>
  <c r="AH32" i="10" l="1"/>
  <c r="AH31" i="10"/>
  <c r="AH30" i="10"/>
  <c r="G31" i="10"/>
  <c r="G32" i="10"/>
  <c r="G30" i="10"/>
  <c r="G36" i="10"/>
  <c r="F36" i="10"/>
  <c r="G26" i="10"/>
  <c r="G22" i="10"/>
  <c r="F22" i="10"/>
  <c r="G18" i="10"/>
  <c r="F18" i="10"/>
  <c r="G14" i="10"/>
  <c r="F14" i="10"/>
  <c r="G10" i="10"/>
  <c r="F10" i="10"/>
  <c r="AH36" i="10"/>
  <c r="AH10" i="10"/>
  <c r="AH14" i="10"/>
  <c r="AH18" i="10"/>
  <c r="AH22" i="10"/>
  <c r="AH26" i="10"/>
  <c r="K35" i="9" l="1"/>
  <c r="K39" i="9"/>
  <c r="C20" i="9"/>
  <c r="D20" i="9"/>
  <c r="C21" i="9"/>
  <c r="D21" i="9"/>
  <c r="D22" i="9"/>
  <c r="D23" i="9"/>
  <c r="L3" i="9"/>
  <c r="P3" i="9"/>
  <c r="Q3" i="9"/>
  <c r="L4" i="9"/>
  <c r="Q4" i="9" s="1"/>
  <c r="P4" i="9"/>
  <c r="L5" i="9"/>
  <c r="P5" i="9"/>
  <c r="Q5" i="9"/>
  <c r="L6" i="9"/>
  <c r="K30" i="9" s="1"/>
  <c r="P6" i="9"/>
  <c r="Q6" i="9" s="1"/>
  <c r="L7" i="9"/>
  <c r="P7" i="9"/>
  <c r="Q7" i="9"/>
  <c r="L8" i="9"/>
  <c r="Q8" i="9" s="1"/>
  <c r="P8" i="9"/>
  <c r="L9" i="9"/>
  <c r="K33" i="9" s="1"/>
  <c r="P9" i="9"/>
  <c r="Q9" i="9"/>
  <c r="L10" i="9"/>
  <c r="P10" i="9"/>
  <c r="Q10" i="9" s="1"/>
  <c r="L11" i="9"/>
  <c r="P11" i="9"/>
  <c r="Q11" i="9"/>
  <c r="L12" i="9"/>
  <c r="Q12" i="9" s="1"/>
  <c r="P12" i="9"/>
  <c r="L13" i="9"/>
  <c r="P13" i="9"/>
  <c r="Q13" i="9"/>
  <c r="L14" i="9"/>
  <c r="K38" i="9" s="1"/>
  <c r="P14" i="9"/>
  <c r="Q14" i="9" s="1"/>
  <c r="L15" i="9"/>
  <c r="P15" i="9"/>
  <c r="Q15" i="9"/>
  <c r="L16" i="9"/>
  <c r="P16" i="9"/>
  <c r="B17" i="9"/>
  <c r="L17" i="9"/>
  <c r="P18" i="9" s="1"/>
  <c r="Q18" i="9" s="1"/>
  <c r="M17" i="9"/>
  <c r="P17" i="9"/>
  <c r="Q17" i="9" s="1"/>
  <c r="Q16" i="9" l="1"/>
  <c r="J36" i="9" l="1"/>
  <c r="K36" i="9" s="1"/>
  <c r="J40" i="9"/>
  <c r="K40" i="9" s="1"/>
  <c r="J37" i="9"/>
  <c r="K37" i="9" s="1"/>
  <c r="J31" i="9" l="1"/>
  <c r="K31" i="9" s="1"/>
  <c r="J27" i="9"/>
  <c r="K27" i="9" s="1"/>
  <c r="J32" i="9"/>
  <c r="K32" i="9" s="1"/>
  <c r="J34" i="9"/>
  <c r="K34" i="9" s="1"/>
  <c r="J29" i="9" l="1"/>
  <c r="K29" i="9" s="1"/>
  <c r="J28" i="9"/>
  <c r="K28" i="9" s="1"/>
</calcChain>
</file>

<file path=xl/sharedStrings.xml><?xml version="1.0" encoding="utf-8"?>
<sst xmlns="http://schemas.openxmlformats.org/spreadsheetml/2006/main" count="586" uniqueCount="76">
  <si>
    <t xml:space="preserve">State of California </t>
  </si>
  <si>
    <t>Grant: B-25-DU-06-0001</t>
  </si>
  <si>
    <t>Program Expenditure Projections</t>
  </si>
  <si>
    <t>**This budget total reflects program budgets as of the original Action Plan</t>
  </si>
  <si>
    <t>Program</t>
  </si>
  <si>
    <t>Original AP Budget</t>
  </si>
  <si>
    <t>Current APA Budget**</t>
  </si>
  <si>
    <t>Actuals*</t>
  </si>
  <si>
    <t>Budget Remaining</t>
  </si>
  <si>
    <t>Total Projected</t>
  </si>
  <si>
    <t>Q3</t>
  </si>
  <si>
    <t>Q4</t>
  </si>
  <si>
    <t>Q1</t>
  </si>
  <si>
    <t>Q2</t>
  </si>
  <si>
    <t>B-25-DU-06-0001 Homebuyer Assistance Program (HBA)</t>
  </si>
  <si>
    <t>HBA</t>
  </si>
  <si>
    <t>B-25-DU-06-0001 Single-Family Rehab/Reconstruction Program (SFRR)​​</t>
  </si>
  <si>
    <t>SFRR</t>
  </si>
  <si>
    <t>B-25-DU-06-0001 Multifamily Housing Program (MHP)</t>
  </si>
  <si>
    <t>MHP</t>
  </si>
  <si>
    <t xml:space="preserve">B-25-DU-06-0001 Tribal (Hoopa Valley Tribe Set-Aside​​ &amp; Tule River Tribe Set-Aside​​) </t>
  </si>
  <si>
    <t>Tribal</t>
  </si>
  <si>
    <t>B-25-DU-06-0001 Infrastructure Program</t>
  </si>
  <si>
    <t xml:space="preserve"> INFRA</t>
  </si>
  <si>
    <t>B-25-DU-06-0001 Mitigation Set-Aside</t>
  </si>
  <si>
    <t>MIT Set-Aside</t>
  </si>
  <si>
    <t>Mitigation-Resilient Infrastructure and Planning Program (MIT-RIPP)</t>
  </si>
  <si>
    <t>Insurance Resilience Planning Program (IRPP)</t>
  </si>
  <si>
    <t>B-25-DU-06-0001 Administration</t>
  </si>
  <si>
    <t>Admin</t>
  </si>
  <si>
    <t>Updated Q1 2026</t>
  </si>
  <si>
    <t>Program Performance Outcomes Projections</t>
  </si>
  <si>
    <t>*Difference is calculated as Projections - Actuals</t>
  </si>
  <si>
    <t>Outcome</t>
  </si>
  <si>
    <t>Program Goal</t>
  </si>
  <si>
    <t>Actuals</t>
  </si>
  <si>
    <t>Difference*</t>
  </si>
  <si>
    <t># of housing units</t>
  </si>
  <si>
    <t># of multifamily units</t>
  </si>
  <si>
    <t># planning studies</t>
  </si>
  <si>
    <t># infrastructure improvement project</t>
  </si>
  <si>
    <t>4`</t>
  </si>
  <si>
    <t># of planning studies</t>
  </si>
  <si>
    <t>Original</t>
  </si>
  <si>
    <t>APA1</t>
  </si>
  <si>
    <t>APA2</t>
  </si>
  <si>
    <t>APA3</t>
  </si>
  <si>
    <t>APA4</t>
  </si>
  <si>
    <t>APA5</t>
  </si>
  <si>
    <t>APA6</t>
  </si>
  <si>
    <t>APA7</t>
  </si>
  <si>
    <t>APA8</t>
  </si>
  <si>
    <t>APA9</t>
  </si>
  <si>
    <t>Running Total</t>
  </si>
  <si>
    <t>Grant Breakdown File - May</t>
  </si>
  <si>
    <t>Q1 2025 QPR</t>
  </si>
  <si>
    <t>Housing</t>
  </si>
  <si>
    <t>B-19-DV-06-0001</t>
  </si>
  <si>
    <t>B-19-DV-06-002</t>
  </si>
  <si>
    <t>QPR TOTAL</t>
  </si>
  <si>
    <t>OOR</t>
  </si>
  <si>
    <t>Multifamily</t>
  </si>
  <si>
    <t>Homebuyer Assistance</t>
  </si>
  <si>
    <t>Infrastructure</t>
  </si>
  <si>
    <t>Local/FEMA Match</t>
  </si>
  <si>
    <t>Paradise Sewer</t>
  </si>
  <si>
    <t>Economic Revitalization</t>
  </si>
  <si>
    <t>Workforce Development</t>
  </si>
  <si>
    <t>Planning</t>
  </si>
  <si>
    <t>Technical Assistance</t>
  </si>
  <si>
    <t>Regional &amp; Local</t>
  </si>
  <si>
    <t>State &amp; Local</t>
  </si>
  <si>
    <t>State and Local Program Delivery</t>
  </si>
  <si>
    <t>Administration</t>
  </si>
  <si>
    <t xml:space="preserve">Infrastructure </t>
  </si>
  <si>
    <t>*This budget total reflects actuals through the last day of the previous quarter.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</si>
</sst>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&quot;$&quot;#,##0.00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2060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5" tint="-0.499984740745262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ptos Narrow"/>
      <family val="2"/>
      <scheme val="minor"/>
    </font>
    <font>
      <b/>
      <i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8">
    <xf numFmtId="0" fontId="0" fillId="0" borderId="0" xfId="0"/>
    <xf numFmtId="0" fontId="4" fillId="0" borderId="0" xfId="3" applyFont="1"/>
    <xf numFmtId="44" fontId="0" fillId="0" borderId="0" xfId="4" applyFont="1"/>
    <xf numFmtId="43" fontId="0" fillId="0" borderId="0" xfId="5" applyFont="1"/>
    <xf numFmtId="0" fontId="5" fillId="0" borderId="0" xfId="3" applyFont="1"/>
    <xf numFmtId="9" fontId="0" fillId="0" borderId="0" xfId="6" applyFont="1"/>
    <xf numFmtId="0" fontId="5" fillId="0" borderId="0" xfId="3" applyFont="1" applyAlignment="1">
      <alignment wrapText="1"/>
    </xf>
    <xf numFmtId="0" fontId="3" fillId="0" borderId="0" xfId="3"/>
    <xf numFmtId="44" fontId="3" fillId="0" borderId="0" xfId="3" applyNumberFormat="1"/>
    <xf numFmtId="164" fontId="6" fillId="2" borderId="0" xfId="0" applyNumberFormat="1" applyFont="1" applyFill="1"/>
    <xf numFmtId="0" fontId="7" fillId="2" borderId="0" xfId="0" applyFont="1" applyFill="1"/>
    <xf numFmtId="0" fontId="8" fillId="2" borderId="0" xfId="0" applyFont="1" applyFill="1"/>
    <xf numFmtId="1" fontId="7" fillId="2" borderId="0" xfId="0" applyNumberFormat="1" applyFont="1" applyFill="1"/>
    <xf numFmtId="164" fontId="7" fillId="2" borderId="0" xfId="0" applyNumberFormat="1" applyFont="1" applyFill="1"/>
    <xf numFmtId="164" fontId="9" fillId="2" borderId="0" xfId="0" applyNumberFormat="1" applyFont="1" applyFill="1"/>
    <xf numFmtId="0" fontId="10" fillId="2" borderId="0" xfId="0" applyFont="1" applyFill="1" applyAlignment="1">
      <alignment horizontal="center" vertical="center"/>
    </xf>
    <xf numFmtId="1" fontId="11" fillId="2" borderId="5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/>
    </xf>
    <xf numFmtId="1" fontId="11" fillId="2" borderId="0" xfId="0" applyNumberFormat="1" applyFont="1" applyFill="1" applyAlignment="1">
      <alignment horizontal="center" vertical="center"/>
    </xf>
    <xf numFmtId="165" fontId="10" fillId="2" borderId="0" xfId="1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10" fillId="2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164" fontId="8" fillId="2" borderId="0" xfId="0" applyNumberFormat="1" applyFont="1" applyFill="1" applyAlignment="1">
      <alignment horizontal="right" vertical="top"/>
    </xf>
    <xf numFmtId="164" fontId="10" fillId="2" borderId="0" xfId="0" applyNumberFormat="1" applyFont="1" applyFill="1" applyAlignment="1">
      <alignment horizontal="center" vertical="center" wrapText="1"/>
    </xf>
    <xf numFmtId="10" fontId="7" fillId="2" borderId="0" xfId="2" applyNumberFormat="1" applyFont="1" applyFill="1" applyBorder="1" applyAlignment="1">
      <alignment horizontal="center"/>
    </xf>
    <xf numFmtId="0" fontId="12" fillId="2" borderId="0" xfId="0" applyFont="1" applyFill="1"/>
    <xf numFmtId="165" fontId="7" fillId="2" borderId="0" xfId="1" applyNumberFormat="1" applyFont="1" applyFill="1" applyBorder="1"/>
    <xf numFmtId="164" fontId="7" fillId="2" borderId="0" xfId="1" applyNumberFormat="1" applyFont="1" applyFill="1" applyBorder="1"/>
    <xf numFmtId="0" fontId="7" fillId="2" borderId="0" xfId="0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 wrapText="1"/>
    </xf>
    <xf numFmtId="0" fontId="3" fillId="0" borderId="0" xfId="3" applyAlignment="1">
      <alignment horizontal="center"/>
    </xf>
    <xf numFmtId="0" fontId="10" fillId="3" borderId="14" xfId="0" applyFont="1" applyFill="1" applyBorder="1" applyAlignment="1" applyProtection="1">
      <alignment horizontal="center" vertical="center"/>
      <protection locked="0"/>
    </xf>
    <xf numFmtId="0" fontId="10" fillId="3" borderId="20" xfId="0" applyFont="1" applyFill="1" applyBorder="1" applyAlignment="1" applyProtection="1">
      <alignment horizontal="center" vertical="center"/>
      <protection locked="0"/>
    </xf>
    <xf numFmtId="0" fontId="10" fillId="3" borderId="13" xfId="0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12" xfId="0" applyFont="1" applyFill="1" applyBorder="1" applyAlignment="1" applyProtection="1">
      <alignment horizontal="center" vertical="center"/>
      <protection locked="0"/>
    </xf>
    <xf numFmtId="164" fontId="10" fillId="2" borderId="22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8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29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164" fontId="10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3" borderId="40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48" xfId="0" applyFont="1" applyFill="1" applyBorder="1" applyAlignment="1" applyProtection="1">
      <alignment horizontal="center" vertical="center"/>
      <protection locked="0"/>
    </xf>
    <xf numFmtId="0" fontId="10" fillId="3" borderId="43" xfId="0" applyFont="1" applyFill="1" applyBorder="1" applyAlignment="1" applyProtection="1">
      <alignment horizontal="center" vertical="center"/>
      <protection locked="0"/>
    </xf>
    <xf numFmtId="164" fontId="13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39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47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28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38" xfId="1" applyNumberFormat="1" applyFont="1" applyFill="1" applyBorder="1" applyAlignment="1" applyProtection="1">
      <alignment horizontal="center" vertical="center" wrapText="1"/>
      <protection locked="0"/>
    </xf>
    <xf numFmtId="164" fontId="10" fillId="2" borderId="46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23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33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15" xfId="0" applyFont="1" applyFill="1" applyBorder="1" applyAlignment="1" applyProtection="1">
      <alignment horizontal="center" vertical="center"/>
      <protection locked="0"/>
    </xf>
    <xf numFmtId="164" fontId="10" fillId="2" borderId="19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25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11" xfId="0" applyNumberFormat="1" applyFont="1" applyFill="1" applyBorder="1" applyAlignment="1" applyProtection="1">
      <alignment horizontal="center" vertical="center" wrapText="1"/>
      <protection locked="0"/>
    </xf>
    <xf numFmtId="1" fontId="11" fillId="3" borderId="8" xfId="0" applyNumberFormat="1" applyFont="1" applyFill="1" applyBorder="1" applyAlignment="1" applyProtection="1">
      <alignment horizontal="center" vertical="center"/>
      <protection locked="0"/>
    </xf>
    <xf numFmtId="164" fontId="7" fillId="2" borderId="11" xfId="1" applyNumberFormat="1" applyFont="1" applyFill="1" applyBorder="1" applyAlignment="1" applyProtection="1">
      <alignment horizontal="center" vertical="center" wrapText="1"/>
      <protection locked="0"/>
    </xf>
    <xf numFmtId="1" fontId="10" fillId="3" borderId="12" xfId="0" applyNumberFormat="1" applyFont="1" applyFill="1" applyBorder="1" applyAlignment="1" applyProtection="1">
      <alignment horizontal="center" vertical="center"/>
      <protection locked="0"/>
    </xf>
    <xf numFmtId="164" fontId="7" fillId="2" borderId="9" xfId="1" applyNumberFormat="1" applyFont="1" applyFill="1" applyBorder="1" applyAlignment="1" applyProtection="1">
      <alignment horizontal="center" vertical="center" wrapText="1"/>
      <protection locked="0"/>
    </xf>
    <xf numFmtId="164" fontId="10" fillId="2" borderId="30" xfId="1" applyNumberFormat="1" applyFont="1" applyFill="1" applyBorder="1" applyAlignment="1" applyProtection="1">
      <alignment horizontal="center" vertical="center" wrapText="1"/>
      <protection locked="0"/>
    </xf>
    <xf numFmtId="164" fontId="10" fillId="2" borderId="24" xfId="1" applyNumberFormat="1" applyFont="1" applyFill="1" applyBorder="1" applyAlignment="1" applyProtection="1">
      <alignment horizontal="center" vertical="center" wrapText="1"/>
      <protection locked="0"/>
    </xf>
    <xf numFmtId="164" fontId="6" fillId="2" borderId="0" xfId="0" applyNumberFormat="1" applyFont="1" applyFill="1" applyProtection="1">
      <protection locked="0"/>
    </xf>
    <xf numFmtId="0" fontId="8" fillId="2" borderId="0" xfId="0" applyFont="1" applyFill="1" applyProtection="1">
      <protection locked="0"/>
    </xf>
    <xf numFmtId="1" fontId="7" fillId="2" borderId="0" xfId="0" applyNumberFormat="1" applyFont="1" applyFill="1" applyProtection="1"/>
    <xf numFmtId="164" fontId="7" fillId="2" borderId="0" xfId="0" applyNumberFormat="1" applyFont="1" applyFill="1" applyProtection="1"/>
    <xf numFmtId="165" fontId="7" fillId="0" borderId="0" xfId="0" applyNumberFormat="1" applyFont="1" applyProtection="1"/>
    <xf numFmtId="165" fontId="7" fillId="2" borderId="0" xfId="0" applyNumberFormat="1" applyFont="1" applyFill="1" applyProtection="1"/>
    <xf numFmtId="0" fontId="10" fillId="3" borderId="36" xfId="0" applyFont="1" applyFill="1" applyBorder="1" applyAlignment="1" applyProtection="1">
      <alignment horizontal="center" vertical="center"/>
      <protection locked="0"/>
    </xf>
    <xf numFmtId="0" fontId="10" fillId="3" borderId="37" xfId="0" applyFont="1" applyFill="1" applyBorder="1" applyAlignment="1" applyProtection="1">
      <alignment horizontal="center" vertical="center"/>
      <protection locked="0"/>
    </xf>
    <xf numFmtId="0" fontId="10" fillId="3" borderId="35" xfId="0" applyFont="1" applyFill="1" applyBorder="1" applyAlignment="1" applyProtection="1">
      <alignment horizontal="center" vertical="center"/>
      <protection locked="0"/>
    </xf>
    <xf numFmtId="1" fontId="11" fillId="3" borderId="12" xfId="0" applyNumberFormat="1" applyFont="1" applyFill="1" applyBorder="1" applyAlignment="1" applyProtection="1">
      <alignment horizontal="center" vertical="center"/>
      <protection locked="0"/>
    </xf>
    <xf numFmtId="1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19" xfId="0" applyNumberFormat="1" applyFont="1" applyFill="1" applyBorder="1" applyAlignment="1" applyProtection="1">
      <alignment horizontal="center" vertical="center"/>
      <protection locked="0"/>
    </xf>
    <xf numFmtId="1" fontId="10" fillId="2" borderId="11" xfId="1" applyNumberFormat="1" applyFont="1" applyFill="1" applyBorder="1" applyAlignment="1" applyProtection="1">
      <alignment horizontal="center" vertical="center"/>
      <protection locked="0"/>
    </xf>
    <xf numFmtId="1" fontId="10" fillId="2" borderId="11" xfId="0" applyNumberFormat="1" applyFont="1" applyFill="1" applyBorder="1" applyAlignment="1" applyProtection="1">
      <alignment horizontal="center" vertical="center"/>
      <protection locked="0"/>
    </xf>
    <xf numFmtId="164" fontId="10" fillId="2" borderId="22" xfId="0" applyNumberFormat="1" applyFont="1" applyFill="1" applyBorder="1" applyAlignment="1" applyProtection="1">
      <alignment horizontal="center" vertical="center"/>
      <protection locked="0"/>
    </xf>
    <xf numFmtId="164" fontId="10" fillId="2" borderId="29" xfId="0" applyNumberFormat="1" applyFont="1" applyFill="1" applyBorder="1" applyAlignment="1" applyProtection="1">
      <alignment horizontal="center" vertical="center"/>
      <protection locked="0"/>
    </xf>
    <xf numFmtId="164" fontId="10" fillId="2" borderId="21" xfId="0" applyNumberFormat="1" applyFont="1" applyFill="1" applyBorder="1" applyAlignment="1" applyProtection="1">
      <alignment vertical="center" wrapText="1"/>
      <protection locked="0"/>
    </xf>
    <xf numFmtId="164" fontId="10" fillId="2" borderId="34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41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32" xfId="0" applyNumberFormat="1" applyFont="1" applyFill="1" applyBorder="1" applyAlignment="1" applyProtection="1">
      <alignment horizontal="center" vertical="center"/>
      <protection locked="0"/>
    </xf>
    <xf numFmtId="1" fontId="10" fillId="0" borderId="10" xfId="0" applyNumberFormat="1" applyFont="1" applyBorder="1" applyAlignment="1" applyProtection="1">
      <alignment horizontal="center" vertical="center"/>
      <protection locked="0"/>
    </xf>
    <xf numFmtId="1" fontId="10" fillId="0" borderId="32" xfId="0" applyNumberFormat="1" applyFont="1" applyBorder="1" applyAlignment="1" applyProtection="1">
      <alignment horizontal="center" vertical="center"/>
      <protection locked="0"/>
    </xf>
    <xf numFmtId="164" fontId="10" fillId="2" borderId="44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45" xfId="0" applyNumberFormat="1" applyFont="1" applyFill="1" applyBorder="1" applyAlignment="1" applyProtection="1">
      <alignment horizontal="center" vertical="center"/>
      <protection locked="0"/>
    </xf>
    <xf numFmtId="1" fontId="10" fillId="2" borderId="18" xfId="0" applyNumberFormat="1" applyFont="1" applyFill="1" applyBorder="1" applyAlignment="1" applyProtection="1">
      <alignment horizontal="center" vertical="center"/>
      <protection locked="0"/>
    </xf>
    <xf numFmtId="1" fontId="10" fillId="0" borderId="24" xfId="0" applyNumberFormat="1" applyFont="1" applyBorder="1" applyAlignment="1" applyProtection="1">
      <alignment horizontal="center" vertical="center"/>
      <protection locked="0"/>
    </xf>
    <xf numFmtId="1" fontId="10" fillId="0" borderId="33" xfId="0" applyNumberFormat="1" applyFont="1" applyBorder="1" applyAlignment="1" applyProtection="1">
      <alignment horizontal="center" vertical="center"/>
      <protection locked="0"/>
    </xf>
    <xf numFmtId="164" fontId="10" fillId="2" borderId="21" xfId="0" applyNumberFormat="1" applyFont="1" applyFill="1" applyBorder="1" applyAlignment="1" applyProtection="1">
      <alignment vertical="center"/>
      <protection locked="0"/>
    </xf>
    <xf numFmtId="1" fontId="10" fillId="2" borderId="42" xfId="0" applyNumberFormat="1" applyFont="1" applyFill="1" applyBorder="1" applyAlignment="1" applyProtection="1">
      <alignment horizontal="center" vertical="center"/>
      <protection locked="0"/>
    </xf>
    <xf numFmtId="1" fontId="10" fillId="0" borderId="10" xfId="1" applyNumberFormat="1" applyFont="1" applyFill="1" applyBorder="1" applyAlignment="1" applyProtection="1">
      <alignment horizontal="center" vertical="center"/>
      <protection locked="0"/>
    </xf>
    <xf numFmtId="164" fontId="10" fillId="2" borderId="31" xfId="0" applyNumberFormat="1" applyFont="1" applyFill="1" applyBorder="1" applyAlignment="1" applyProtection="1">
      <alignment horizontal="center" vertical="center"/>
      <protection locked="0"/>
    </xf>
    <xf numFmtId="164" fontId="10" fillId="2" borderId="23" xfId="0" applyNumberFormat="1" applyFont="1" applyFill="1" applyBorder="1" applyAlignment="1" applyProtection="1">
      <alignment horizontal="center" vertical="center"/>
      <protection locked="0"/>
    </xf>
    <xf numFmtId="1" fontId="10" fillId="2" borderId="6" xfId="0" applyNumberFormat="1" applyFont="1" applyFill="1" applyBorder="1" applyAlignment="1" applyProtection="1">
      <alignment horizontal="center" vertical="center"/>
      <protection locked="0"/>
    </xf>
    <xf numFmtId="1" fontId="10" fillId="2" borderId="25" xfId="0" applyNumberFormat="1" applyFont="1" applyFill="1" applyBorder="1" applyAlignment="1" applyProtection="1">
      <alignment horizontal="center" vertical="center"/>
      <protection locked="0"/>
    </xf>
    <xf numFmtId="1" fontId="7" fillId="2" borderId="11" xfId="1" applyNumberFormat="1" applyFont="1" applyFill="1" applyBorder="1" applyAlignment="1" applyProtection="1">
      <alignment horizontal="center"/>
      <protection locked="0"/>
    </xf>
    <xf numFmtId="1" fontId="7" fillId="2" borderId="24" xfId="1" applyNumberFormat="1" applyFont="1" applyFill="1" applyBorder="1" applyProtection="1">
      <protection locked="0"/>
    </xf>
    <xf numFmtId="1" fontId="7" fillId="0" borderId="30" xfId="1" applyNumberFormat="1" applyFont="1" applyFill="1" applyBorder="1" applyAlignment="1" applyProtection="1">
      <alignment horizontal="center"/>
      <protection locked="0"/>
    </xf>
    <xf numFmtId="1" fontId="7" fillId="0" borderId="30" xfId="1" applyNumberFormat="1" applyFont="1" applyFill="1" applyBorder="1" applyProtection="1">
      <protection locked="0"/>
    </xf>
    <xf numFmtId="1" fontId="7" fillId="0" borderId="10" xfId="1" applyNumberFormat="1" applyFont="1" applyFill="1" applyBorder="1" applyAlignment="1" applyProtection="1">
      <alignment horizontal="center"/>
      <protection locked="0"/>
    </xf>
    <xf numFmtId="1" fontId="7" fillId="0" borderId="10" xfId="1" applyNumberFormat="1" applyFont="1" applyFill="1" applyBorder="1" applyProtection="1">
      <protection locked="0"/>
    </xf>
    <xf numFmtId="1" fontId="7" fillId="0" borderId="24" xfId="1" applyNumberFormat="1" applyFont="1" applyFill="1" applyBorder="1" applyAlignment="1" applyProtection="1">
      <alignment horizontal="center"/>
      <protection locked="0"/>
    </xf>
    <xf numFmtId="1" fontId="7" fillId="0" borderId="24" xfId="1" applyNumberFormat="1" applyFont="1" applyFill="1" applyBorder="1" applyProtection="1">
      <protection locked="0"/>
    </xf>
    <xf numFmtId="1" fontId="10" fillId="3" borderId="35" xfId="0" applyNumberFormat="1" applyFont="1" applyFill="1" applyBorder="1" applyAlignment="1" applyProtection="1">
      <alignment horizontal="center" vertical="center"/>
      <protection locked="0"/>
    </xf>
    <xf numFmtId="165" fontId="7" fillId="2" borderId="0" xfId="0" applyNumberFormat="1" applyFont="1" applyFill="1" applyAlignment="1" applyProtection="1">
      <alignment horizontal="center"/>
    </xf>
    <xf numFmtId="165" fontId="7" fillId="0" borderId="0" xfId="0" applyNumberFormat="1" applyFont="1" applyAlignment="1" applyProtection="1">
      <alignment horizontal="center"/>
    </xf>
  </cellXfs>
  <cellStyles count="7">
    <cellStyle name="Comma 2" xfId="5" xr:uid="{69EA9927-7773-49AC-B5ED-7D675122D02D}"/>
    <cellStyle name="Currency" xfId="1" builtinId="4"/>
    <cellStyle name="Currency 2" xfId="4" xr:uid="{030EBA91-D6A8-4BC3-86D2-4EE4A74B6DBC}"/>
    <cellStyle name="Normal" xfId="0" builtinId="0"/>
    <cellStyle name="Normal 2" xfId="3" xr:uid="{A81625C5-6547-4313-B3DA-5814CB823376}"/>
    <cellStyle name="Percent" xfId="2" builtinId="5"/>
    <cellStyle name="Percent 2" xfId="6" xr:uid="{7DCAE2CD-25B3-4CF5-9C68-F4C6AE60D390}"/>
  </cellStyles>
  <dxfs count="2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CFDD3"/>
      <color rgb="FF1F4E78"/>
      <color rgb="FFE97132"/>
      <color rgb="FF70AD4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E150-0561-4898-A141-F354EB33175C}">
  <sheetPr codeName="Sheet14">
    <tabColor theme="4" tint="0.79998168889431442"/>
    <pageSetUpPr autoPageBreaks="0" fitToPage="1"/>
  </sheetPr>
  <dimension ref="B1:AG43"/>
  <sheetViews>
    <sheetView tabSelected="1" zoomScale="64" zoomScaleNormal="50" workbookViewId="0">
      <pane xSplit="2" ySplit="7" topLeftCell="C25" activePane="bottomRight" state="frozen"/>
      <selection pane="topRight" activeCell="D1" sqref="D1"/>
      <selection pane="bottomLeft" activeCell="A6" sqref="A6"/>
      <selection pane="bottomRight" activeCell="B5" sqref="B5"/>
    </sheetView>
  </sheetViews>
  <sheetFormatPr defaultColWidth="9.1796875" defaultRowHeight="14.25" customHeight="1" x14ac:dyDescent="0.4"/>
  <cols>
    <col min="1" max="1" width="2.54296875" style="10" customWidth="1"/>
    <col min="2" max="2" width="30.7265625" style="10" customWidth="1"/>
    <col min="3" max="3" width="23.54296875" style="10" bestFit="1" customWidth="1"/>
    <col min="4" max="6" width="25.453125" style="10" customWidth="1"/>
    <col min="7" max="7" width="24.26953125" style="10" customWidth="1"/>
    <col min="8" max="8" width="9.1796875" style="26" customWidth="1"/>
    <col min="9" max="9" width="13.26953125" style="12" customWidth="1"/>
    <col min="10" max="32" width="15.54296875" style="12" customWidth="1"/>
    <col min="33" max="40" width="15.54296875" style="10" customWidth="1"/>
    <col min="41" max="41" width="16.54296875" style="10" bestFit="1" customWidth="1"/>
    <col min="42" max="16384" width="9.1796875" style="10"/>
  </cols>
  <sheetData>
    <row r="1" spans="2:32" ht="16" x14ac:dyDescent="0.4">
      <c r="B1" s="73" t="s">
        <v>0</v>
      </c>
    </row>
    <row r="2" spans="2:32" ht="16" x14ac:dyDescent="0.4">
      <c r="B2" s="73" t="s">
        <v>1</v>
      </c>
    </row>
    <row r="3" spans="2:32" ht="16" x14ac:dyDescent="0.4">
      <c r="B3" s="73" t="s">
        <v>2</v>
      </c>
    </row>
    <row r="4" spans="2:32" ht="14.25" customHeight="1" x14ac:dyDescent="0.35">
      <c r="B4" s="74" t="s">
        <v>75</v>
      </c>
      <c r="H4" s="10"/>
    </row>
    <row r="5" spans="2:32" ht="14.25" customHeight="1" thickBot="1" x14ac:dyDescent="0.4">
      <c r="B5" s="74" t="s">
        <v>3</v>
      </c>
      <c r="H5" s="10"/>
    </row>
    <row r="6" spans="2:32" ht="16" thickBot="1" x14ac:dyDescent="0.4">
      <c r="B6" s="13"/>
      <c r="C6" s="14"/>
      <c r="D6" s="14"/>
      <c r="E6" s="14"/>
      <c r="F6" s="14"/>
      <c r="G6" s="18"/>
      <c r="H6" s="10"/>
      <c r="I6" s="67">
        <v>2025</v>
      </c>
      <c r="J6" s="67">
        <v>2025</v>
      </c>
      <c r="K6" s="67">
        <v>2026</v>
      </c>
      <c r="L6" s="67">
        <v>2026</v>
      </c>
      <c r="M6" s="67">
        <v>2026</v>
      </c>
      <c r="N6" s="67">
        <v>2026</v>
      </c>
      <c r="O6" s="67">
        <v>2027</v>
      </c>
      <c r="P6" s="67">
        <v>2027</v>
      </c>
      <c r="Q6" s="67">
        <v>2027</v>
      </c>
      <c r="R6" s="67">
        <v>2027</v>
      </c>
      <c r="S6" s="67">
        <v>2028</v>
      </c>
      <c r="T6" s="67">
        <v>2028</v>
      </c>
      <c r="U6" s="67">
        <v>2028</v>
      </c>
      <c r="V6" s="67">
        <v>2028</v>
      </c>
      <c r="W6" s="67">
        <v>2029</v>
      </c>
      <c r="X6" s="67">
        <v>2029</v>
      </c>
      <c r="Y6" s="67">
        <v>2029</v>
      </c>
      <c r="Z6" s="67">
        <v>2029</v>
      </c>
      <c r="AA6" s="67">
        <v>2030</v>
      </c>
      <c r="AB6" s="67">
        <v>2030</v>
      </c>
      <c r="AC6" s="67">
        <v>2030</v>
      </c>
      <c r="AD6" s="67">
        <v>2030</v>
      </c>
      <c r="AE6" s="67">
        <v>2031</v>
      </c>
      <c r="AF6" s="67">
        <v>2031</v>
      </c>
    </row>
    <row r="7" spans="2:32" s="13" customFormat="1" ht="26.25" customHeight="1" x14ac:dyDescent="0.35">
      <c r="B7" s="32" t="s">
        <v>4</v>
      </c>
      <c r="C7" s="33" t="s">
        <v>5</v>
      </c>
      <c r="D7" s="34" t="s">
        <v>6</v>
      </c>
      <c r="E7" s="35" t="s">
        <v>7</v>
      </c>
      <c r="F7" s="35" t="s">
        <v>8</v>
      </c>
      <c r="G7" s="36" t="s">
        <v>9</v>
      </c>
      <c r="H7" s="10"/>
      <c r="I7" s="69" t="s">
        <v>10</v>
      </c>
      <c r="J7" s="69" t="s">
        <v>11</v>
      </c>
      <c r="K7" s="69" t="s">
        <v>12</v>
      </c>
      <c r="L7" s="69" t="s">
        <v>13</v>
      </c>
      <c r="M7" s="69" t="s">
        <v>10</v>
      </c>
      <c r="N7" s="69" t="s">
        <v>11</v>
      </c>
      <c r="O7" s="69" t="s">
        <v>12</v>
      </c>
      <c r="P7" s="69" t="s">
        <v>13</v>
      </c>
      <c r="Q7" s="69" t="s">
        <v>10</v>
      </c>
      <c r="R7" s="69" t="s">
        <v>11</v>
      </c>
      <c r="S7" s="69" t="s">
        <v>12</v>
      </c>
      <c r="T7" s="69" t="s">
        <v>13</v>
      </c>
      <c r="U7" s="69" t="s">
        <v>10</v>
      </c>
      <c r="V7" s="69" t="s">
        <v>11</v>
      </c>
      <c r="W7" s="69" t="s">
        <v>12</v>
      </c>
      <c r="X7" s="69" t="s">
        <v>13</v>
      </c>
      <c r="Y7" s="69" t="s">
        <v>10</v>
      </c>
      <c r="Z7" s="69" t="s">
        <v>11</v>
      </c>
      <c r="AA7" s="69" t="s">
        <v>12</v>
      </c>
      <c r="AB7" s="69" t="s">
        <v>13</v>
      </c>
      <c r="AC7" s="69" t="s">
        <v>10</v>
      </c>
      <c r="AD7" s="69" t="s">
        <v>11</v>
      </c>
      <c r="AE7" s="69" t="s">
        <v>12</v>
      </c>
      <c r="AF7" s="69" t="s">
        <v>13</v>
      </c>
    </row>
    <row r="8" spans="2:32" ht="16" thickBot="1" x14ac:dyDescent="0.4">
      <c r="B8" s="13"/>
      <c r="C8" s="14"/>
      <c r="D8" s="14"/>
      <c r="E8" s="14"/>
      <c r="F8" s="14"/>
      <c r="G8" s="14"/>
      <c r="H8" s="10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</row>
    <row r="9" spans="2:32" s="15" customFormat="1" ht="16" thickBot="1" x14ac:dyDescent="0.4">
      <c r="B9" s="73" t="s">
        <v>14</v>
      </c>
      <c r="G9" s="18"/>
      <c r="H9" s="10"/>
      <c r="I9" s="67">
        <v>2025</v>
      </c>
      <c r="J9" s="67">
        <v>2025</v>
      </c>
      <c r="K9" s="67">
        <v>2026</v>
      </c>
      <c r="L9" s="67">
        <v>2026</v>
      </c>
      <c r="M9" s="67">
        <v>2026</v>
      </c>
      <c r="N9" s="67">
        <v>2026</v>
      </c>
      <c r="O9" s="67">
        <v>2027</v>
      </c>
      <c r="P9" s="67">
        <v>2027</v>
      </c>
      <c r="Q9" s="67">
        <v>2027</v>
      </c>
      <c r="R9" s="67">
        <v>2027</v>
      </c>
      <c r="S9" s="67">
        <v>2028</v>
      </c>
      <c r="T9" s="67">
        <v>2028</v>
      </c>
      <c r="U9" s="67">
        <v>2028</v>
      </c>
      <c r="V9" s="67">
        <v>2028</v>
      </c>
      <c r="W9" s="67">
        <v>2029</v>
      </c>
      <c r="X9" s="67">
        <v>2029</v>
      </c>
      <c r="Y9" s="67">
        <v>2029</v>
      </c>
      <c r="Z9" s="67">
        <v>2029</v>
      </c>
      <c r="AA9" s="67">
        <v>2030</v>
      </c>
      <c r="AB9" s="67">
        <v>2030</v>
      </c>
      <c r="AC9" s="67">
        <v>2030</v>
      </c>
      <c r="AD9" s="67">
        <v>2030</v>
      </c>
      <c r="AE9" s="67">
        <v>2031</v>
      </c>
      <c r="AF9" s="67">
        <v>2031</v>
      </c>
    </row>
    <row r="10" spans="2:32" s="13" customFormat="1" ht="26.25" customHeight="1" x14ac:dyDescent="0.35">
      <c r="B10" s="32" t="s">
        <v>4</v>
      </c>
      <c r="C10" s="33" t="s">
        <v>5</v>
      </c>
      <c r="D10" s="34" t="s">
        <v>6</v>
      </c>
      <c r="E10" s="35" t="s">
        <v>7</v>
      </c>
      <c r="F10" s="35" t="s">
        <v>8</v>
      </c>
      <c r="G10" s="36" t="s">
        <v>9</v>
      </c>
      <c r="H10" s="10"/>
      <c r="I10" s="69" t="s">
        <v>10</v>
      </c>
      <c r="J10" s="69" t="s">
        <v>11</v>
      </c>
      <c r="K10" s="69" t="s">
        <v>12</v>
      </c>
      <c r="L10" s="69" t="s">
        <v>13</v>
      </c>
      <c r="M10" s="69" t="s">
        <v>10</v>
      </c>
      <c r="N10" s="69" t="s">
        <v>11</v>
      </c>
      <c r="O10" s="69" t="s">
        <v>12</v>
      </c>
      <c r="P10" s="69" t="s">
        <v>13</v>
      </c>
      <c r="Q10" s="69" t="s">
        <v>10</v>
      </c>
      <c r="R10" s="69" t="s">
        <v>11</v>
      </c>
      <c r="S10" s="69" t="s">
        <v>12</v>
      </c>
      <c r="T10" s="69" t="s">
        <v>13</v>
      </c>
      <c r="U10" s="69" t="s">
        <v>10</v>
      </c>
      <c r="V10" s="69" t="s">
        <v>11</v>
      </c>
      <c r="W10" s="69" t="s">
        <v>12</v>
      </c>
      <c r="X10" s="69" t="s">
        <v>13</v>
      </c>
      <c r="Y10" s="69" t="s">
        <v>10</v>
      </c>
      <c r="Z10" s="69" t="s">
        <v>11</v>
      </c>
      <c r="AA10" s="69" t="s">
        <v>12</v>
      </c>
      <c r="AB10" s="69" t="s">
        <v>13</v>
      </c>
      <c r="AC10" s="69" t="s">
        <v>10</v>
      </c>
      <c r="AD10" s="69" t="s">
        <v>11</v>
      </c>
      <c r="AE10" s="69" t="s">
        <v>12</v>
      </c>
      <c r="AF10" s="69" t="s">
        <v>13</v>
      </c>
    </row>
    <row r="11" spans="2:32" s="30" customFormat="1" ht="16" thickBot="1" x14ac:dyDescent="0.4">
      <c r="B11" s="37" t="s">
        <v>15</v>
      </c>
      <c r="C11" s="38">
        <v>14686880</v>
      </c>
      <c r="D11" s="39">
        <v>14686880</v>
      </c>
      <c r="E11" s="40">
        <v>0</v>
      </c>
      <c r="F11" s="40">
        <v>14686880</v>
      </c>
      <c r="G11" s="41">
        <v>14686880</v>
      </c>
      <c r="H11" s="29"/>
      <c r="I11" s="41">
        <v>9400</v>
      </c>
      <c r="J11" s="41">
        <v>35000</v>
      </c>
      <c r="K11" s="41">
        <v>60000</v>
      </c>
      <c r="L11" s="41">
        <v>5430446.5</v>
      </c>
      <c r="M11" s="41">
        <v>7840446.5</v>
      </c>
      <c r="N11" s="41">
        <v>75000</v>
      </c>
      <c r="O11" s="41">
        <v>80000</v>
      </c>
      <c r="P11" s="41">
        <v>100000</v>
      </c>
      <c r="Q11" s="41">
        <v>100000</v>
      </c>
      <c r="R11" s="41">
        <v>150000</v>
      </c>
      <c r="S11" s="41">
        <v>150000</v>
      </c>
      <c r="T11" s="41">
        <v>100000</v>
      </c>
      <c r="U11" s="41">
        <v>100000</v>
      </c>
      <c r="V11" s="41">
        <v>75000</v>
      </c>
      <c r="W11" s="41">
        <v>75000</v>
      </c>
      <c r="X11" s="41">
        <v>50000</v>
      </c>
      <c r="Y11" s="41">
        <v>50000</v>
      </c>
      <c r="Z11" s="41">
        <v>30000</v>
      </c>
      <c r="AA11" s="41">
        <v>30000</v>
      </c>
      <c r="AB11" s="41">
        <v>30000</v>
      </c>
      <c r="AC11" s="41">
        <v>30000</v>
      </c>
      <c r="AD11" s="41">
        <v>30000</v>
      </c>
      <c r="AE11" s="41">
        <v>30000</v>
      </c>
      <c r="AF11" s="41">
        <v>26587</v>
      </c>
    </row>
    <row r="12" spans="2:32" ht="14.25" customHeight="1" thickBot="1" x14ac:dyDescent="0.4">
      <c r="C12" s="13"/>
      <c r="H12" s="10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</row>
    <row r="13" spans="2:32" s="15" customFormat="1" ht="16" thickBot="1" x14ac:dyDescent="0.4">
      <c r="B13" s="73" t="s">
        <v>16</v>
      </c>
      <c r="G13" s="18"/>
      <c r="H13" s="10"/>
      <c r="I13" s="67">
        <v>2025</v>
      </c>
      <c r="J13" s="67">
        <v>2025</v>
      </c>
      <c r="K13" s="67">
        <v>2026</v>
      </c>
      <c r="L13" s="67">
        <v>2026</v>
      </c>
      <c r="M13" s="67">
        <v>2026</v>
      </c>
      <c r="N13" s="67">
        <v>2026</v>
      </c>
      <c r="O13" s="67">
        <v>2027</v>
      </c>
      <c r="P13" s="67">
        <v>2027</v>
      </c>
      <c r="Q13" s="67">
        <v>2027</v>
      </c>
      <c r="R13" s="67">
        <v>2027</v>
      </c>
      <c r="S13" s="67">
        <v>2028</v>
      </c>
      <c r="T13" s="67">
        <v>2028</v>
      </c>
      <c r="U13" s="67">
        <v>2028</v>
      </c>
      <c r="V13" s="67">
        <v>2028</v>
      </c>
      <c r="W13" s="67">
        <v>2029</v>
      </c>
      <c r="X13" s="67">
        <v>2029</v>
      </c>
      <c r="Y13" s="67">
        <v>2029</v>
      </c>
      <c r="Z13" s="67">
        <v>2029</v>
      </c>
      <c r="AA13" s="67">
        <v>2030</v>
      </c>
      <c r="AB13" s="67">
        <v>2030</v>
      </c>
      <c r="AC13" s="67">
        <v>2030</v>
      </c>
      <c r="AD13" s="67">
        <v>2030</v>
      </c>
      <c r="AE13" s="67">
        <v>2031</v>
      </c>
      <c r="AF13" s="67">
        <v>2031</v>
      </c>
    </row>
    <row r="14" spans="2:32" s="13" customFormat="1" ht="26.25" customHeight="1" x14ac:dyDescent="0.35">
      <c r="B14" s="32" t="s">
        <v>4</v>
      </c>
      <c r="C14" s="33" t="s">
        <v>5</v>
      </c>
      <c r="D14" s="34" t="s">
        <v>6</v>
      </c>
      <c r="E14" s="35" t="s">
        <v>7</v>
      </c>
      <c r="F14" s="35" t="s">
        <v>8</v>
      </c>
      <c r="G14" s="36" t="s">
        <v>9</v>
      </c>
      <c r="H14" s="10"/>
      <c r="I14" s="69" t="s">
        <v>10</v>
      </c>
      <c r="J14" s="69" t="s">
        <v>11</v>
      </c>
      <c r="K14" s="69" t="s">
        <v>12</v>
      </c>
      <c r="L14" s="69" t="s">
        <v>13</v>
      </c>
      <c r="M14" s="69" t="s">
        <v>10</v>
      </c>
      <c r="N14" s="69" t="s">
        <v>11</v>
      </c>
      <c r="O14" s="69" t="s">
        <v>12</v>
      </c>
      <c r="P14" s="69" t="s">
        <v>13</v>
      </c>
      <c r="Q14" s="69" t="s">
        <v>10</v>
      </c>
      <c r="R14" s="69" t="s">
        <v>11</v>
      </c>
      <c r="S14" s="69" t="s">
        <v>12</v>
      </c>
      <c r="T14" s="69" t="s">
        <v>13</v>
      </c>
      <c r="U14" s="69" t="s">
        <v>10</v>
      </c>
      <c r="V14" s="69" t="s">
        <v>11</v>
      </c>
      <c r="W14" s="69" t="s">
        <v>12</v>
      </c>
      <c r="X14" s="69" t="s">
        <v>13</v>
      </c>
      <c r="Y14" s="69" t="s">
        <v>10</v>
      </c>
      <c r="Z14" s="69" t="s">
        <v>11</v>
      </c>
      <c r="AA14" s="69" t="s">
        <v>12</v>
      </c>
      <c r="AB14" s="69" t="s">
        <v>13</v>
      </c>
      <c r="AC14" s="69" t="s">
        <v>10</v>
      </c>
      <c r="AD14" s="69" t="s">
        <v>11</v>
      </c>
      <c r="AE14" s="69" t="s">
        <v>12</v>
      </c>
      <c r="AF14" s="69" t="s">
        <v>13</v>
      </c>
    </row>
    <row r="15" spans="2:32" s="30" customFormat="1" ht="16" thickBot="1" x14ac:dyDescent="0.4">
      <c r="B15" s="37" t="s">
        <v>17</v>
      </c>
      <c r="C15" s="38">
        <v>52814040</v>
      </c>
      <c r="D15" s="42">
        <v>52814040</v>
      </c>
      <c r="E15" s="40">
        <v>0</v>
      </c>
      <c r="F15" s="40">
        <v>52814040</v>
      </c>
      <c r="G15" s="41">
        <v>52814039.999999993</v>
      </c>
      <c r="H15" s="29"/>
      <c r="I15" s="41">
        <v>56700</v>
      </c>
      <c r="J15" s="41">
        <v>290000</v>
      </c>
      <c r="K15" s="41">
        <v>497375.56</v>
      </c>
      <c r="L15" s="41">
        <v>1122216.17</v>
      </c>
      <c r="M15" s="41">
        <v>1531083.67</v>
      </c>
      <c r="N15" s="41">
        <v>3301984.27</v>
      </c>
      <c r="O15" s="41">
        <v>3323657.94</v>
      </c>
      <c r="P15" s="41">
        <v>14713657.939999999</v>
      </c>
      <c r="Q15" s="41">
        <v>19718657.940000001</v>
      </c>
      <c r="R15" s="41">
        <v>5548657.9400000004</v>
      </c>
      <c r="S15" s="41">
        <v>497375.57</v>
      </c>
      <c r="T15" s="41">
        <v>300000</v>
      </c>
      <c r="U15" s="41">
        <v>250000</v>
      </c>
      <c r="V15" s="41">
        <v>250000</v>
      </c>
      <c r="W15" s="41">
        <v>200000</v>
      </c>
      <c r="X15" s="41">
        <v>200000</v>
      </c>
      <c r="Y15" s="41">
        <v>200000</v>
      </c>
      <c r="Z15" s="41">
        <v>150000</v>
      </c>
      <c r="AA15" s="41">
        <v>150000</v>
      </c>
      <c r="AB15" s="41">
        <v>150000</v>
      </c>
      <c r="AC15" s="41">
        <v>150000</v>
      </c>
      <c r="AD15" s="41">
        <v>100000</v>
      </c>
      <c r="AE15" s="41">
        <v>100000</v>
      </c>
      <c r="AF15" s="41">
        <v>12673</v>
      </c>
    </row>
    <row r="16" spans="2:32" s="13" customFormat="1" ht="15" customHeight="1" thickBot="1" x14ac:dyDescent="0.4"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</row>
    <row r="17" spans="2:32" s="15" customFormat="1" ht="16" thickBot="1" x14ac:dyDescent="0.4">
      <c r="B17" s="73" t="s">
        <v>18</v>
      </c>
      <c r="G17" s="18"/>
      <c r="H17" s="10"/>
      <c r="I17" s="67">
        <v>2025</v>
      </c>
      <c r="J17" s="67">
        <v>2025</v>
      </c>
      <c r="K17" s="67">
        <v>2026</v>
      </c>
      <c r="L17" s="67">
        <v>2026</v>
      </c>
      <c r="M17" s="67">
        <v>2026</v>
      </c>
      <c r="N17" s="67">
        <v>2026</v>
      </c>
      <c r="O17" s="67">
        <v>2027</v>
      </c>
      <c r="P17" s="67">
        <v>2027</v>
      </c>
      <c r="Q17" s="67">
        <v>2027</v>
      </c>
      <c r="R17" s="67">
        <v>2027</v>
      </c>
      <c r="S17" s="67">
        <v>2028</v>
      </c>
      <c r="T17" s="67">
        <v>2028</v>
      </c>
      <c r="U17" s="67">
        <v>2028</v>
      </c>
      <c r="V17" s="67">
        <v>2028</v>
      </c>
      <c r="W17" s="67">
        <v>2029</v>
      </c>
      <c r="X17" s="67">
        <v>2029</v>
      </c>
      <c r="Y17" s="67">
        <v>2029</v>
      </c>
      <c r="Z17" s="67">
        <v>2029</v>
      </c>
      <c r="AA17" s="67">
        <v>2030</v>
      </c>
      <c r="AB17" s="67">
        <v>2030</v>
      </c>
      <c r="AC17" s="67">
        <v>2030</v>
      </c>
      <c r="AD17" s="67">
        <v>2030</v>
      </c>
      <c r="AE17" s="67">
        <v>2031</v>
      </c>
      <c r="AF17" s="67">
        <v>2031</v>
      </c>
    </row>
    <row r="18" spans="2:32" s="13" customFormat="1" ht="26.25" customHeight="1" x14ac:dyDescent="0.35">
      <c r="B18" s="32" t="s">
        <v>4</v>
      </c>
      <c r="C18" s="43" t="s">
        <v>5</v>
      </c>
      <c r="D18" s="34" t="s">
        <v>6</v>
      </c>
      <c r="E18" s="35" t="s">
        <v>7</v>
      </c>
      <c r="F18" s="35" t="s">
        <v>8</v>
      </c>
      <c r="G18" s="36" t="s">
        <v>9</v>
      </c>
      <c r="H18" s="10"/>
      <c r="I18" s="69" t="s">
        <v>10</v>
      </c>
      <c r="J18" s="69" t="s">
        <v>11</v>
      </c>
      <c r="K18" s="69" t="s">
        <v>12</v>
      </c>
      <c r="L18" s="69" t="s">
        <v>13</v>
      </c>
      <c r="M18" s="69" t="s">
        <v>10</v>
      </c>
      <c r="N18" s="69" t="s">
        <v>11</v>
      </c>
      <c r="O18" s="69" t="s">
        <v>12</v>
      </c>
      <c r="P18" s="69" t="s">
        <v>13</v>
      </c>
      <c r="Q18" s="69" t="s">
        <v>10</v>
      </c>
      <c r="R18" s="69" t="s">
        <v>11</v>
      </c>
      <c r="S18" s="69" t="s">
        <v>12</v>
      </c>
      <c r="T18" s="69" t="s">
        <v>13</v>
      </c>
      <c r="U18" s="69" t="s">
        <v>10</v>
      </c>
      <c r="V18" s="69" t="s">
        <v>11</v>
      </c>
      <c r="W18" s="69" t="s">
        <v>12</v>
      </c>
      <c r="X18" s="69" t="s">
        <v>13</v>
      </c>
      <c r="Y18" s="69" t="s">
        <v>10</v>
      </c>
      <c r="Z18" s="69" t="s">
        <v>11</v>
      </c>
      <c r="AA18" s="69" t="s">
        <v>12</v>
      </c>
      <c r="AB18" s="69" t="s">
        <v>13</v>
      </c>
      <c r="AC18" s="69" t="s">
        <v>10</v>
      </c>
      <c r="AD18" s="69" t="s">
        <v>11</v>
      </c>
      <c r="AE18" s="69" t="s">
        <v>12</v>
      </c>
      <c r="AF18" s="69" t="s">
        <v>13</v>
      </c>
    </row>
    <row r="19" spans="2:32" s="30" customFormat="1" ht="16" thickBot="1" x14ac:dyDescent="0.4">
      <c r="B19" s="37" t="s">
        <v>19</v>
      </c>
      <c r="C19" s="38">
        <v>155695585</v>
      </c>
      <c r="D19" s="39">
        <v>155695585</v>
      </c>
      <c r="E19" s="40">
        <v>0</v>
      </c>
      <c r="F19" s="40">
        <v>155695585</v>
      </c>
      <c r="G19" s="41">
        <v>155695584.99999997</v>
      </c>
      <c r="H19" s="29"/>
      <c r="I19" s="41">
        <v>7000</v>
      </c>
      <c r="J19" s="41">
        <v>86800</v>
      </c>
      <c r="K19" s="41">
        <v>90000</v>
      </c>
      <c r="L19" s="41">
        <v>120000</v>
      </c>
      <c r="M19" s="41">
        <v>150000</v>
      </c>
      <c r="N19" s="41">
        <v>7165328.8099999996</v>
      </c>
      <c r="O19" s="41">
        <v>7265328.7999999998</v>
      </c>
      <c r="P19" s="41">
        <v>14280657.610000001</v>
      </c>
      <c r="Q19" s="41">
        <v>21295986.41</v>
      </c>
      <c r="R19" s="41">
        <v>28261315.220000003</v>
      </c>
      <c r="S19" s="41">
        <v>28311315.220000003</v>
      </c>
      <c r="T19" s="41">
        <v>14430657.610000001</v>
      </c>
      <c r="U19" s="41">
        <v>7715328.8099999996</v>
      </c>
      <c r="V19" s="41">
        <v>7965328.8099999996</v>
      </c>
      <c r="W19" s="41">
        <v>7965328.7000000002</v>
      </c>
      <c r="X19" s="41">
        <v>1000000</v>
      </c>
      <c r="Y19" s="41">
        <v>1200000</v>
      </c>
      <c r="Z19" s="41">
        <v>1500000</v>
      </c>
      <c r="AA19" s="41">
        <v>1700000</v>
      </c>
      <c r="AB19" s="41">
        <v>1600000</v>
      </c>
      <c r="AC19" s="41">
        <v>1700000</v>
      </c>
      <c r="AD19" s="41">
        <v>1000000</v>
      </c>
      <c r="AE19" s="41">
        <v>485000</v>
      </c>
      <c r="AF19" s="41">
        <v>400209</v>
      </c>
    </row>
    <row r="20" spans="2:32" s="13" customFormat="1" ht="16" thickBot="1" x14ac:dyDescent="0.4">
      <c r="B20" s="21"/>
      <c r="C20" s="22"/>
      <c r="D20" s="22"/>
      <c r="E20" s="22"/>
      <c r="F20" s="22"/>
      <c r="G20" s="23"/>
      <c r="H20" s="10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</row>
    <row r="21" spans="2:32" s="15" customFormat="1" ht="16" thickBot="1" x14ac:dyDescent="0.4">
      <c r="B21" s="73" t="s">
        <v>20</v>
      </c>
      <c r="C21" s="21"/>
      <c r="G21" s="18"/>
      <c r="H21" s="10"/>
      <c r="I21" s="67">
        <v>2025</v>
      </c>
      <c r="J21" s="67">
        <v>2025</v>
      </c>
      <c r="K21" s="67">
        <v>2026</v>
      </c>
      <c r="L21" s="67">
        <v>2026</v>
      </c>
      <c r="M21" s="67">
        <v>2026</v>
      </c>
      <c r="N21" s="67">
        <v>2026</v>
      </c>
      <c r="O21" s="67">
        <v>2027</v>
      </c>
      <c r="P21" s="67">
        <v>2027</v>
      </c>
      <c r="Q21" s="67">
        <v>2027</v>
      </c>
      <c r="R21" s="67">
        <v>2027</v>
      </c>
      <c r="S21" s="67">
        <v>2028</v>
      </c>
      <c r="T21" s="67">
        <v>2028</v>
      </c>
      <c r="U21" s="67">
        <v>2028</v>
      </c>
      <c r="V21" s="67">
        <v>2028</v>
      </c>
      <c r="W21" s="67">
        <v>2029</v>
      </c>
      <c r="X21" s="67">
        <v>2029</v>
      </c>
      <c r="Y21" s="67">
        <v>2029</v>
      </c>
      <c r="Z21" s="67">
        <v>2029</v>
      </c>
      <c r="AA21" s="67">
        <v>2030</v>
      </c>
      <c r="AB21" s="67">
        <v>2030</v>
      </c>
      <c r="AC21" s="67">
        <v>2030</v>
      </c>
      <c r="AD21" s="67">
        <v>2030</v>
      </c>
      <c r="AE21" s="67">
        <v>2031</v>
      </c>
      <c r="AF21" s="67">
        <v>2031</v>
      </c>
    </row>
    <row r="22" spans="2:32" s="13" customFormat="1" ht="26.25" customHeight="1" x14ac:dyDescent="0.35">
      <c r="B22" s="32" t="s">
        <v>4</v>
      </c>
      <c r="C22" s="33" t="s">
        <v>5</v>
      </c>
      <c r="D22" s="34" t="s">
        <v>6</v>
      </c>
      <c r="E22" s="35" t="s">
        <v>7</v>
      </c>
      <c r="F22" s="35" t="s">
        <v>8</v>
      </c>
      <c r="G22" s="36" t="s">
        <v>9</v>
      </c>
      <c r="H22" s="10"/>
      <c r="I22" s="69" t="s">
        <v>10</v>
      </c>
      <c r="J22" s="69" t="s">
        <v>11</v>
      </c>
      <c r="K22" s="69" t="s">
        <v>12</v>
      </c>
      <c r="L22" s="69" t="s">
        <v>13</v>
      </c>
      <c r="M22" s="69" t="s">
        <v>10</v>
      </c>
      <c r="N22" s="69" t="s">
        <v>11</v>
      </c>
      <c r="O22" s="69" t="s">
        <v>12</v>
      </c>
      <c r="P22" s="69" t="s">
        <v>13</v>
      </c>
      <c r="Q22" s="69" t="s">
        <v>10</v>
      </c>
      <c r="R22" s="69" t="s">
        <v>11</v>
      </c>
      <c r="S22" s="69" t="s">
        <v>12</v>
      </c>
      <c r="T22" s="69" t="s">
        <v>13</v>
      </c>
      <c r="U22" s="69" t="s">
        <v>10</v>
      </c>
      <c r="V22" s="69" t="s">
        <v>11</v>
      </c>
      <c r="W22" s="69" t="s">
        <v>12</v>
      </c>
      <c r="X22" s="69" t="s">
        <v>13</v>
      </c>
      <c r="Y22" s="69" t="s">
        <v>10</v>
      </c>
      <c r="Z22" s="69" t="s">
        <v>11</v>
      </c>
      <c r="AA22" s="69" t="s">
        <v>12</v>
      </c>
      <c r="AB22" s="69" t="s">
        <v>13</v>
      </c>
      <c r="AC22" s="69" t="s">
        <v>10</v>
      </c>
      <c r="AD22" s="69" t="s">
        <v>11</v>
      </c>
      <c r="AE22" s="69" t="s">
        <v>12</v>
      </c>
      <c r="AF22" s="69" t="s">
        <v>13</v>
      </c>
    </row>
    <row r="23" spans="2:32" s="30" customFormat="1" ht="16" thickBot="1" x14ac:dyDescent="0.4">
      <c r="B23" s="37" t="s">
        <v>21</v>
      </c>
      <c r="C23" s="38">
        <v>22576000</v>
      </c>
      <c r="D23" s="39">
        <v>22576000</v>
      </c>
      <c r="E23" s="40">
        <v>0</v>
      </c>
      <c r="F23" s="40">
        <v>22576000</v>
      </c>
      <c r="G23" s="41">
        <v>22576000</v>
      </c>
      <c r="H23" s="29"/>
      <c r="I23" s="41">
        <v>12200</v>
      </c>
      <c r="J23" s="41">
        <v>44000</v>
      </c>
      <c r="K23" s="41">
        <v>44000</v>
      </c>
      <c r="L23" s="41">
        <v>44000</v>
      </c>
      <c r="M23" s="41">
        <v>84000</v>
      </c>
      <c r="N23" s="41">
        <v>110000</v>
      </c>
      <c r="O23" s="41">
        <v>60000</v>
      </c>
      <c r="P23" s="41">
        <v>60000</v>
      </c>
      <c r="Q23" s="41">
        <v>140000</v>
      </c>
      <c r="R23" s="41">
        <v>125000</v>
      </c>
      <c r="S23" s="41">
        <v>1100000</v>
      </c>
      <c r="T23" s="41">
        <v>2100000</v>
      </c>
      <c r="U23" s="41">
        <v>2150000</v>
      </c>
      <c r="V23" s="41">
        <v>2150000</v>
      </c>
      <c r="W23" s="41">
        <v>2150000</v>
      </c>
      <c r="X23" s="41">
        <v>400000</v>
      </c>
      <c r="Y23" s="41">
        <v>5150000</v>
      </c>
      <c r="Z23" s="41">
        <v>1150000</v>
      </c>
      <c r="AA23" s="41">
        <v>2150500</v>
      </c>
      <c r="AB23" s="41">
        <v>2150000</v>
      </c>
      <c r="AC23" s="41">
        <v>839079</v>
      </c>
      <c r="AD23" s="41">
        <v>160000</v>
      </c>
      <c r="AE23" s="41">
        <v>125000</v>
      </c>
      <c r="AF23" s="41">
        <v>78221</v>
      </c>
    </row>
    <row r="24" spans="2:32" s="13" customFormat="1" ht="15.75" customHeight="1" x14ac:dyDescent="0.35">
      <c r="B24" s="21"/>
      <c r="C24" s="22"/>
      <c r="D24" s="22"/>
      <c r="E24" s="22"/>
      <c r="F24" s="22"/>
      <c r="G24" s="28"/>
      <c r="H24" s="10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</row>
    <row r="25" spans="2:32" ht="14.25" customHeight="1" thickBot="1" x14ac:dyDescent="0.4">
      <c r="H25" s="10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</row>
    <row r="26" spans="2:32" s="15" customFormat="1" ht="16" thickBot="1" x14ac:dyDescent="0.4">
      <c r="B26" s="73" t="s">
        <v>22</v>
      </c>
      <c r="C26" s="21"/>
      <c r="G26" s="18"/>
      <c r="H26" s="10"/>
      <c r="I26" s="67">
        <v>2025</v>
      </c>
      <c r="J26" s="67">
        <v>2025</v>
      </c>
      <c r="K26" s="67">
        <v>2026</v>
      </c>
      <c r="L26" s="67">
        <v>2026</v>
      </c>
      <c r="M26" s="67">
        <v>2026</v>
      </c>
      <c r="N26" s="67">
        <v>2026</v>
      </c>
      <c r="O26" s="67">
        <v>2027</v>
      </c>
      <c r="P26" s="67">
        <v>2027</v>
      </c>
      <c r="Q26" s="67">
        <v>2027</v>
      </c>
      <c r="R26" s="67">
        <v>2027</v>
      </c>
      <c r="S26" s="67">
        <v>2028</v>
      </c>
      <c r="T26" s="67">
        <v>2028</v>
      </c>
      <c r="U26" s="67">
        <v>2028</v>
      </c>
      <c r="V26" s="67">
        <v>2028</v>
      </c>
      <c r="W26" s="67">
        <v>2029</v>
      </c>
      <c r="X26" s="67">
        <v>2029</v>
      </c>
      <c r="Y26" s="67">
        <v>2029</v>
      </c>
      <c r="Z26" s="67">
        <v>2029</v>
      </c>
      <c r="AA26" s="67">
        <v>2030</v>
      </c>
      <c r="AB26" s="67">
        <v>2030</v>
      </c>
      <c r="AC26" s="67">
        <v>2030</v>
      </c>
      <c r="AD26" s="67">
        <v>2030</v>
      </c>
      <c r="AE26" s="67">
        <v>2031</v>
      </c>
      <c r="AF26" s="67">
        <v>2031</v>
      </c>
    </row>
    <row r="27" spans="2:32" s="13" customFormat="1" ht="26.25" customHeight="1" x14ac:dyDescent="0.35">
      <c r="B27" s="32" t="s">
        <v>4</v>
      </c>
      <c r="C27" s="33" t="s">
        <v>5</v>
      </c>
      <c r="D27" s="34" t="s">
        <v>6</v>
      </c>
      <c r="E27" s="35" t="s">
        <v>7</v>
      </c>
      <c r="F27" s="35" t="s">
        <v>8</v>
      </c>
      <c r="G27" s="36" t="s">
        <v>9</v>
      </c>
      <c r="H27" s="10"/>
      <c r="I27" s="69" t="s">
        <v>10</v>
      </c>
      <c r="J27" s="69" t="s">
        <v>11</v>
      </c>
      <c r="K27" s="69" t="s">
        <v>12</v>
      </c>
      <c r="L27" s="69" t="s">
        <v>13</v>
      </c>
      <c r="M27" s="69" t="s">
        <v>10</v>
      </c>
      <c r="N27" s="69" t="s">
        <v>11</v>
      </c>
      <c r="O27" s="69" t="s">
        <v>12</v>
      </c>
      <c r="P27" s="69" t="s">
        <v>13</v>
      </c>
      <c r="Q27" s="69" t="s">
        <v>10</v>
      </c>
      <c r="R27" s="69" t="s">
        <v>11</v>
      </c>
      <c r="S27" s="69" t="s">
        <v>12</v>
      </c>
      <c r="T27" s="69" t="s">
        <v>13</v>
      </c>
      <c r="U27" s="69" t="s">
        <v>10</v>
      </c>
      <c r="V27" s="69" t="s">
        <v>11</v>
      </c>
      <c r="W27" s="69" t="s">
        <v>12</v>
      </c>
      <c r="X27" s="69" t="s">
        <v>13</v>
      </c>
      <c r="Y27" s="69" t="s">
        <v>10</v>
      </c>
      <c r="Z27" s="69" t="s">
        <v>11</v>
      </c>
      <c r="AA27" s="69" t="s">
        <v>12</v>
      </c>
      <c r="AB27" s="69" t="s">
        <v>13</v>
      </c>
      <c r="AC27" s="69" t="s">
        <v>10</v>
      </c>
      <c r="AD27" s="69" t="s">
        <v>11</v>
      </c>
      <c r="AE27" s="69" t="s">
        <v>12</v>
      </c>
      <c r="AF27" s="69" t="s">
        <v>13</v>
      </c>
    </row>
    <row r="28" spans="2:32" s="30" customFormat="1" ht="16" thickBot="1" x14ac:dyDescent="0.4">
      <c r="B28" s="37" t="s">
        <v>23</v>
      </c>
      <c r="C28" s="38">
        <v>95655645</v>
      </c>
      <c r="D28" s="39">
        <v>95655645</v>
      </c>
      <c r="E28" s="40">
        <v>0</v>
      </c>
      <c r="F28" s="40">
        <v>95655645</v>
      </c>
      <c r="G28" s="41">
        <v>95655645</v>
      </c>
      <c r="H28" s="29"/>
      <c r="I28" s="41">
        <v>53800</v>
      </c>
      <c r="J28" s="41">
        <v>153000</v>
      </c>
      <c r="K28" s="41">
        <v>225000</v>
      </c>
      <c r="L28" s="41">
        <v>1100000</v>
      </c>
      <c r="M28" s="41">
        <v>1650000</v>
      </c>
      <c r="N28" s="41">
        <v>1900000</v>
      </c>
      <c r="O28" s="41">
        <v>2200000</v>
      </c>
      <c r="P28" s="41">
        <v>3200000</v>
      </c>
      <c r="Q28" s="41">
        <v>4250000</v>
      </c>
      <c r="R28" s="41">
        <v>5300000</v>
      </c>
      <c r="S28" s="41">
        <v>5300000</v>
      </c>
      <c r="T28" s="41">
        <v>5300000</v>
      </c>
      <c r="U28" s="41">
        <v>5450000</v>
      </c>
      <c r="V28" s="41">
        <v>5450000</v>
      </c>
      <c r="W28" s="41">
        <v>7500000</v>
      </c>
      <c r="X28" s="41">
        <v>8300000</v>
      </c>
      <c r="Y28" s="41">
        <v>8300000</v>
      </c>
      <c r="Z28" s="41">
        <v>8300000</v>
      </c>
      <c r="AA28" s="41">
        <v>8250000</v>
      </c>
      <c r="AB28" s="41">
        <v>4301630</v>
      </c>
      <c r="AC28" s="41">
        <v>4250000</v>
      </c>
      <c r="AD28" s="41">
        <v>3250000</v>
      </c>
      <c r="AE28" s="41">
        <v>1172215</v>
      </c>
      <c r="AF28" s="41">
        <v>500000</v>
      </c>
    </row>
    <row r="29" spans="2:32" ht="14.25" customHeight="1" thickBot="1" x14ac:dyDescent="0.4">
      <c r="H29" s="10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</row>
    <row r="30" spans="2:32" s="15" customFormat="1" ht="16" thickBot="1" x14ac:dyDescent="0.4">
      <c r="B30" s="73" t="s">
        <v>24</v>
      </c>
      <c r="G30" s="18"/>
      <c r="H30" s="10"/>
      <c r="I30" s="67">
        <v>2025</v>
      </c>
      <c r="J30" s="67">
        <v>2025</v>
      </c>
      <c r="K30" s="67">
        <v>2026</v>
      </c>
      <c r="L30" s="67">
        <v>2026</v>
      </c>
      <c r="M30" s="67">
        <v>2026</v>
      </c>
      <c r="N30" s="67">
        <v>2026</v>
      </c>
      <c r="O30" s="67">
        <v>2027</v>
      </c>
      <c r="P30" s="67">
        <v>2027</v>
      </c>
      <c r="Q30" s="67">
        <v>2027</v>
      </c>
      <c r="R30" s="67">
        <v>2027</v>
      </c>
      <c r="S30" s="67">
        <v>2028</v>
      </c>
      <c r="T30" s="67">
        <v>2028</v>
      </c>
      <c r="U30" s="67">
        <v>2028</v>
      </c>
      <c r="V30" s="67">
        <v>2028</v>
      </c>
      <c r="W30" s="67">
        <v>2029</v>
      </c>
      <c r="X30" s="67">
        <v>2029</v>
      </c>
      <c r="Y30" s="67">
        <v>2029</v>
      </c>
      <c r="Z30" s="67">
        <v>2029</v>
      </c>
      <c r="AA30" s="67">
        <v>2030</v>
      </c>
      <c r="AB30" s="67">
        <v>2030</v>
      </c>
      <c r="AC30" s="67">
        <v>2030</v>
      </c>
      <c r="AD30" s="67">
        <v>2030</v>
      </c>
      <c r="AE30" s="67">
        <v>2031</v>
      </c>
      <c r="AF30" s="67">
        <v>2031</v>
      </c>
    </row>
    <row r="31" spans="2:32" s="13" customFormat="1" ht="26.25" customHeight="1" x14ac:dyDescent="0.35">
      <c r="B31" s="44" t="s">
        <v>4</v>
      </c>
      <c r="C31" s="45" t="s">
        <v>5</v>
      </c>
      <c r="D31" s="46" t="s">
        <v>6</v>
      </c>
      <c r="E31" s="47" t="s">
        <v>7</v>
      </c>
      <c r="F31" s="47" t="s">
        <v>8</v>
      </c>
      <c r="G31" s="36" t="s">
        <v>9</v>
      </c>
      <c r="H31" s="10"/>
      <c r="I31" s="69" t="s">
        <v>10</v>
      </c>
      <c r="J31" s="69" t="s">
        <v>11</v>
      </c>
      <c r="K31" s="69" t="s">
        <v>12</v>
      </c>
      <c r="L31" s="69" t="s">
        <v>13</v>
      </c>
      <c r="M31" s="69" t="s">
        <v>10</v>
      </c>
      <c r="N31" s="69" t="s">
        <v>11</v>
      </c>
      <c r="O31" s="69" t="s">
        <v>12</v>
      </c>
      <c r="P31" s="69" t="s">
        <v>13</v>
      </c>
      <c r="Q31" s="69" t="s">
        <v>10</v>
      </c>
      <c r="R31" s="69" t="s">
        <v>11</v>
      </c>
      <c r="S31" s="69" t="s">
        <v>12</v>
      </c>
      <c r="T31" s="69" t="s">
        <v>13</v>
      </c>
      <c r="U31" s="69" t="s">
        <v>10</v>
      </c>
      <c r="V31" s="69" t="s">
        <v>11</v>
      </c>
      <c r="W31" s="69" t="s">
        <v>12</v>
      </c>
      <c r="X31" s="69" t="s">
        <v>13</v>
      </c>
      <c r="Y31" s="69" t="s">
        <v>10</v>
      </c>
      <c r="Z31" s="69" t="s">
        <v>11</v>
      </c>
      <c r="AA31" s="69" t="s">
        <v>12</v>
      </c>
      <c r="AB31" s="69" t="s">
        <v>13</v>
      </c>
      <c r="AC31" s="69" t="s">
        <v>10</v>
      </c>
      <c r="AD31" s="69" t="s">
        <v>11</v>
      </c>
      <c r="AE31" s="69" t="s">
        <v>12</v>
      </c>
      <c r="AF31" s="69" t="s">
        <v>13</v>
      </c>
    </row>
    <row r="32" spans="2:32" s="30" customFormat="1" ht="16" thickBot="1" x14ac:dyDescent="0.4">
      <c r="B32" s="48" t="s">
        <v>25</v>
      </c>
      <c r="C32" s="49">
        <v>54339000</v>
      </c>
      <c r="D32" s="50">
        <v>54339000</v>
      </c>
      <c r="E32" s="51">
        <v>0</v>
      </c>
      <c r="F32" s="52">
        <v>54339000</v>
      </c>
      <c r="G32" s="53">
        <v>54339000.000000007</v>
      </c>
      <c r="H32" s="29"/>
      <c r="I32" s="70">
        <v>24800</v>
      </c>
      <c r="J32" s="70">
        <v>75000</v>
      </c>
      <c r="K32" s="70">
        <v>183000</v>
      </c>
      <c r="L32" s="70">
        <v>703000</v>
      </c>
      <c r="M32" s="70">
        <v>1020000</v>
      </c>
      <c r="N32" s="70">
        <v>1135000</v>
      </c>
      <c r="O32" s="70">
        <v>1315000</v>
      </c>
      <c r="P32" s="70">
        <v>1865000</v>
      </c>
      <c r="Q32" s="70">
        <v>2180000</v>
      </c>
      <c r="R32" s="70">
        <v>2318978.3199999998</v>
      </c>
      <c r="S32" s="70">
        <v>2323978.3199999998</v>
      </c>
      <c r="T32" s="70">
        <v>2873978.32</v>
      </c>
      <c r="U32" s="70">
        <v>3091934.9699999997</v>
      </c>
      <c r="V32" s="70">
        <v>3398869.94</v>
      </c>
      <c r="W32" s="70">
        <v>4784783.24</v>
      </c>
      <c r="X32" s="70">
        <v>4839783.24</v>
      </c>
      <c r="Y32" s="70">
        <v>4899783.24</v>
      </c>
      <c r="Z32" s="70">
        <v>4749783.24</v>
      </c>
      <c r="AA32" s="70">
        <v>4689783.24</v>
      </c>
      <c r="AB32" s="70">
        <v>3214891.62</v>
      </c>
      <c r="AC32" s="70">
        <v>2593373.31</v>
      </c>
      <c r="AD32" s="70">
        <v>1235000</v>
      </c>
      <c r="AE32" s="70">
        <v>685000</v>
      </c>
      <c r="AF32" s="70">
        <v>138279</v>
      </c>
    </row>
    <row r="33" spans="2:33" s="30" customFormat="1" ht="47" thickTop="1" x14ac:dyDescent="0.35">
      <c r="B33" s="54" t="s">
        <v>26</v>
      </c>
      <c r="C33" s="55">
        <v>46839000</v>
      </c>
      <c r="D33" s="56">
        <v>46839000</v>
      </c>
      <c r="E33" s="57">
        <v>0</v>
      </c>
      <c r="F33" s="58">
        <v>46839000</v>
      </c>
      <c r="G33" s="53">
        <v>46839000</v>
      </c>
      <c r="H33" s="29"/>
      <c r="I33" s="71">
        <v>24800</v>
      </c>
      <c r="J33" s="71">
        <v>75000</v>
      </c>
      <c r="K33" s="71">
        <v>120000</v>
      </c>
      <c r="L33" s="71">
        <v>500000</v>
      </c>
      <c r="M33" s="71">
        <v>810000</v>
      </c>
      <c r="N33" s="71">
        <v>925000</v>
      </c>
      <c r="O33" s="71">
        <v>1100000</v>
      </c>
      <c r="P33" s="71">
        <v>1650000</v>
      </c>
      <c r="Q33" s="71">
        <v>2150000</v>
      </c>
      <c r="R33" s="71">
        <v>2200000</v>
      </c>
      <c r="S33" s="71">
        <v>2200000</v>
      </c>
      <c r="T33" s="71">
        <v>2750000</v>
      </c>
      <c r="U33" s="71">
        <v>2800000</v>
      </c>
      <c r="V33" s="71">
        <v>2850000</v>
      </c>
      <c r="W33" s="71">
        <v>3900000</v>
      </c>
      <c r="X33" s="71">
        <v>3950000</v>
      </c>
      <c r="Y33" s="71">
        <v>4000000</v>
      </c>
      <c r="Z33" s="71">
        <v>3850000</v>
      </c>
      <c r="AA33" s="71">
        <v>3800000</v>
      </c>
      <c r="AB33" s="71">
        <v>2750000</v>
      </c>
      <c r="AC33" s="71">
        <v>2474395</v>
      </c>
      <c r="AD33" s="71">
        <v>1200000</v>
      </c>
      <c r="AE33" s="71">
        <v>650000</v>
      </c>
      <c r="AF33" s="71">
        <v>109805</v>
      </c>
    </row>
    <row r="34" spans="2:33" s="30" customFormat="1" ht="31.5" thickBot="1" x14ac:dyDescent="0.4">
      <c r="B34" s="59" t="s">
        <v>27</v>
      </c>
      <c r="C34" s="42">
        <v>7500000</v>
      </c>
      <c r="D34" s="60">
        <v>7500000</v>
      </c>
      <c r="E34" s="61">
        <v>0</v>
      </c>
      <c r="F34" s="38">
        <v>7500000</v>
      </c>
      <c r="G34" s="62">
        <v>7500000.0000000009</v>
      </c>
      <c r="H34" s="29"/>
      <c r="I34" s="72">
        <v>0</v>
      </c>
      <c r="J34" s="72">
        <v>0</v>
      </c>
      <c r="K34" s="72">
        <v>63000</v>
      </c>
      <c r="L34" s="72">
        <v>203000</v>
      </c>
      <c r="M34" s="72">
        <v>210000</v>
      </c>
      <c r="N34" s="72">
        <v>210000</v>
      </c>
      <c r="O34" s="72">
        <v>215000</v>
      </c>
      <c r="P34" s="72">
        <v>215000</v>
      </c>
      <c r="Q34" s="72">
        <v>30000</v>
      </c>
      <c r="R34" s="72">
        <v>118978.32</v>
      </c>
      <c r="S34" s="72">
        <v>123978.32</v>
      </c>
      <c r="T34" s="72">
        <v>123978.32</v>
      </c>
      <c r="U34" s="72">
        <v>291934.96999999997</v>
      </c>
      <c r="V34" s="72">
        <v>548869.93999999994</v>
      </c>
      <c r="W34" s="72">
        <v>884783.24</v>
      </c>
      <c r="X34" s="72">
        <v>889783.24</v>
      </c>
      <c r="Y34" s="72">
        <v>899783.24</v>
      </c>
      <c r="Z34" s="72">
        <v>899783.24</v>
      </c>
      <c r="AA34" s="72">
        <v>889783.24</v>
      </c>
      <c r="AB34" s="72">
        <v>464891.62</v>
      </c>
      <c r="AC34" s="72">
        <v>118978.31</v>
      </c>
      <c r="AD34" s="72">
        <v>35000</v>
      </c>
      <c r="AE34" s="72">
        <v>35000</v>
      </c>
      <c r="AF34" s="72">
        <v>28474</v>
      </c>
    </row>
    <row r="35" spans="2:33" s="13" customFormat="1" ht="15.75" customHeight="1" thickBot="1" x14ac:dyDescent="0.4">
      <c r="B35" s="24"/>
      <c r="D35" s="22"/>
      <c r="E35" s="22"/>
      <c r="F35" s="22"/>
      <c r="G35" s="27"/>
      <c r="H35" s="10"/>
      <c r="I35" s="78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</row>
    <row r="36" spans="2:33" s="15" customFormat="1" ht="16" thickBot="1" x14ac:dyDescent="0.4">
      <c r="B36" s="73" t="s">
        <v>28</v>
      </c>
      <c r="G36" s="18"/>
      <c r="H36" s="10"/>
      <c r="I36" s="67">
        <v>2025</v>
      </c>
      <c r="J36" s="67">
        <v>2025</v>
      </c>
      <c r="K36" s="67">
        <v>2026</v>
      </c>
      <c r="L36" s="67">
        <v>2026</v>
      </c>
      <c r="M36" s="67">
        <v>2026</v>
      </c>
      <c r="N36" s="67">
        <v>2026</v>
      </c>
      <c r="O36" s="67">
        <v>2027</v>
      </c>
      <c r="P36" s="67">
        <v>2027</v>
      </c>
      <c r="Q36" s="67">
        <v>2027</v>
      </c>
      <c r="R36" s="67">
        <v>2027</v>
      </c>
      <c r="S36" s="67">
        <v>2028</v>
      </c>
      <c r="T36" s="67">
        <v>2028</v>
      </c>
      <c r="U36" s="67">
        <v>2028</v>
      </c>
      <c r="V36" s="67">
        <v>2028</v>
      </c>
      <c r="W36" s="67">
        <v>2029</v>
      </c>
      <c r="X36" s="67">
        <v>2029</v>
      </c>
      <c r="Y36" s="67">
        <v>2029</v>
      </c>
      <c r="Z36" s="67">
        <v>2029</v>
      </c>
      <c r="AA36" s="67">
        <v>2030</v>
      </c>
      <c r="AB36" s="67">
        <v>2030</v>
      </c>
      <c r="AC36" s="67">
        <v>2030</v>
      </c>
      <c r="AD36" s="67">
        <v>2030</v>
      </c>
      <c r="AE36" s="67">
        <v>2031</v>
      </c>
      <c r="AF36" s="67">
        <v>2031</v>
      </c>
    </row>
    <row r="37" spans="2:33" s="13" customFormat="1" ht="26.25" customHeight="1" x14ac:dyDescent="0.35">
      <c r="B37" s="32" t="s">
        <v>4</v>
      </c>
      <c r="C37" s="33" t="s">
        <v>5</v>
      </c>
      <c r="D37" s="63" t="s">
        <v>6</v>
      </c>
      <c r="E37" s="36" t="s">
        <v>7</v>
      </c>
      <c r="F37" s="36" t="s">
        <v>8</v>
      </c>
      <c r="G37" s="36" t="s">
        <v>9</v>
      </c>
      <c r="H37" s="10"/>
      <c r="I37" s="69" t="s">
        <v>10</v>
      </c>
      <c r="J37" s="69" t="s">
        <v>11</v>
      </c>
      <c r="K37" s="69" t="s">
        <v>12</v>
      </c>
      <c r="L37" s="69" t="s">
        <v>13</v>
      </c>
      <c r="M37" s="69" t="s">
        <v>10</v>
      </c>
      <c r="N37" s="69" t="s">
        <v>11</v>
      </c>
      <c r="O37" s="69" t="s">
        <v>12</v>
      </c>
      <c r="P37" s="69" t="s">
        <v>13</v>
      </c>
      <c r="Q37" s="69" t="s">
        <v>10</v>
      </c>
      <c r="R37" s="69" t="s">
        <v>11</v>
      </c>
      <c r="S37" s="69" t="s">
        <v>12</v>
      </c>
      <c r="T37" s="69" t="s">
        <v>13</v>
      </c>
      <c r="U37" s="69" t="s">
        <v>10</v>
      </c>
      <c r="V37" s="69" t="s">
        <v>11</v>
      </c>
      <c r="W37" s="69" t="s">
        <v>12</v>
      </c>
      <c r="X37" s="69" t="s">
        <v>13</v>
      </c>
      <c r="Y37" s="69" t="s">
        <v>10</v>
      </c>
      <c r="Z37" s="69" t="s">
        <v>11</v>
      </c>
      <c r="AA37" s="69" t="s">
        <v>12</v>
      </c>
      <c r="AB37" s="69" t="s">
        <v>13</v>
      </c>
      <c r="AC37" s="69" t="s">
        <v>10</v>
      </c>
      <c r="AD37" s="69" t="s">
        <v>11</v>
      </c>
      <c r="AE37" s="69" t="s">
        <v>12</v>
      </c>
      <c r="AF37" s="69" t="s">
        <v>13</v>
      </c>
    </row>
    <row r="38" spans="2:33" s="30" customFormat="1" ht="16" thickBot="1" x14ac:dyDescent="0.4">
      <c r="B38" s="42" t="s">
        <v>29</v>
      </c>
      <c r="C38" s="64">
        <v>20829850</v>
      </c>
      <c r="D38" s="65">
        <v>20829850</v>
      </c>
      <c r="E38" s="66">
        <v>0</v>
      </c>
      <c r="F38" s="66">
        <v>20829850</v>
      </c>
      <c r="G38" s="41">
        <v>20829850</v>
      </c>
      <c r="H38" s="29"/>
      <c r="I38" s="68">
        <v>0</v>
      </c>
      <c r="J38" s="68">
        <v>0</v>
      </c>
      <c r="K38" s="68">
        <v>0</v>
      </c>
      <c r="L38" s="68">
        <v>100000</v>
      </c>
      <c r="M38" s="68">
        <v>100000</v>
      </c>
      <c r="N38" s="68">
        <v>100000</v>
      </c>
      <c r="O38" s="68">
        <v>100000</v>
      </c>
      <c r="P38" s="68">
        <v>1000000</v>
      </c>
      <c r="Q38" s="68">
        <v>1000000</v>
      </c>
      <c r="R38" s="68">
        <v>1000000</v>
      </c>
      <c r="S38" s="68">
        <v>1000000</v>
      </c>
      <c r="T38" s="68">
        <v>1000000</v>
      </c>
      <c r="U38" s="68">
        <v>1000000</v>
      </c>
      <c r="V38" s="68">
        <v>1000000</v>
      </c>
      <c r="W38" s="68">
        <v>1000000</v>
      </c>
      <c r="X38" s="68">
        <v>1000000</v>
      </c>
      <c r="Y38" s="68">
        <v>1000000</v>
      </c>
      <c r="Z38" s="68">
        <v>1000000</v>
      </c>
      <c r="AA38" s="68">
        <v>1500000</v>
      </c>
      <c r="AB38" s="68">
        <v>1500000</v>
      </c>
      <c r="AC38" s="68">
        <v>2000000</v>
      </c>
      <c r="AD38" s="68">
        <v>1500000</v>
      </c>
      <c r="AE38" s="68">
        <v>1500000</v>
      </c>
      <c r="AF38" s="68">
        <v>1429850</v>
      </c>
    </row>
    <row r="39" spans="2:33" ht="14.25" customHeight="1" x14ac:dyDescent="0.4">
      <c r="AG39" s="12"/>
    </row>
    <row r="40" spans="2:33" ht="14.25" customHeight="1" x14ac:dyDescent="0.4">
      <c r="B40" s="10" t="s">
        <v>30</v>
      </c>
    </row>
    <row r="41" spans="2:33" ht="14.25" customHeight="1" x14ac:dyDescent="0.4">
      <c r="C41" s="13"/>
    </row>
    <row r="42" spans="2:33" ht="14.25" customHeight="1" x14ac:dyDescent="0.4">
      <c r="C42" s="13"/>
    </row>
    <row r="43" spans="2:33" ht="14.25" customHeight="1" x14ac:dyDescent="0.4">
      <c r="F43" s="13"/>
    </row>
  </sheetData>
  <sheetProtection algorithmName="SHA-512" hashValue="j7UWUGpUQd5YL+mex3J09AWtD0NR7f3kWJiOD1rGQ00pJNlrXpsV6AgAYLwIzpTV4Rhsfebqhj9t/qB7Hp0ZCQ==" saltValue="YkJBwgSwWUCCOuJPGiIybQ==" spinCount="100000" sheet="1" formatColumns="0" selectLockedCells="1"/>
  <phoneticPr fontId="2" type="noConversion"/>
  <conditionalFormatting sqref="F1:F1048576">
    <cfRule type="cellIs" dxfId="1" priority="1" operator="lessThan">
      <formula>0</formula>
    </cfRule>
  </conditionalFormatting>
  <dataValidations count="2">
    <dataValidation allowBlank="1" showInputMessage="1" showErrorMessage="1" prompt="To be completed by FCS." sqref="I35:AF35" xr:uid="{E6A26597-D79B-42C6-A6C6-7209DB0C8697}"/>
    <dataValidation type="custom" showInputMessage="1" showErrorMessage="1" errorTitle="Read only" error="Do not enter, cell is read only" sqref="B7:G7 B10:G11 B14:G15 B18:G19 B22:G23 B27:G28 B31:G34 B37:G38 I36 AF38 I36:AF38 I6:AF34 B1:B5 B9 B13 B17 B21 B26 B30 B36" xr:uid="{3689FECE-08E4-42D9-8B7F-AAE4DE2F41EC}">
      <formula1>"""=1=1"""</formula1>
    </dataValidation>
  </dataValidations>
  <pageMargins left="0.25" right="0.25" top="0.75" bottom="0.75" header="0.3" footer="0.3"/>
  <pageSetup paperSize="3" scale="41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BD594-3DE1-4A24-99EE-4584E806A687}">
  <sheetPr codeName="Sheet15">
    <tabColor theme="9" tint="0.79998168889431442"/>
    <pageSetUpPr autoPageBreaks="0" fitToPage="1"/>
  </sheetPr>
  <dimension ref="B1:AI38"/>
  <sheetViews>
    <sheetView zoomScale="46" zoomScaleNormal="30" workbookViewId="0">
      <pane xSplit="3" ySplit="6" topLeftCell="F7" activePane="bottomRight" state="frozen"/>
      <selection pane="topRight" activeCell="D1" sqref="D1"/>
      <selection pane="bottomLeft" activeCell="A6" sqref="A6"/>
      <selection pane="bottomRight" activeCell="B3" sqref="B3"/>
    </sheetView>
  </sheetViews>
  <sheetFormatPr defaultColWidth="9.1796875" defaultRowHeight="14.25" customHeight="1" x14ac:dyDescent="0.4"/>
  <cols>
    <col min="1" max="1" width="2.54296875" style="10" customWidth="1"/>
    <col min="2" max="2" width="33.7265625" style="10" customWidth="1"/>
    <col min="3" max="3" width="54" style="10" customWidth="1"/>
    <col min="4" max="4" width="23.26953125" style="10" customWidth="1"/>
    <col min="5" max="5" width="15.81640625" style="10" customWidth="1"/>
    <col min="6" max="6" width="20.453125" style="10" customWidth="1"/>
    <col min="7" max="7" width="16" style="10" customWidth="1"/>
    <col min="8" max="8" width="2.7265625" style="10" customWidth="1"/>
    <col min="9" max="9" width="2.81640625" style="26" customWidth="1"/>
    <col min="10" max="33" width="12.1796875" style="12" customWidth="1"/>
    <col min="34" max="34" width="17.54296875" style="10" customWidth="1"/>
    <col min="35" max="42" width="15.54296875" style="10" customWidth="1"/>
    <col min="43" max="43" width="16.54296875" style="10" bestFit="1" customWidth="1"/>
    <col min="44" max="16384" width="9.1796875" style="10"/>
  </cols>
  <sheetData>
    <row r="1" spans="2:34" ht="15.5" x14ac:dyDescent="0.35">
      <c r="B1" s="73" t="s">
        <v>0</v>
      </c>
      <c r="C1" s="11"/>
      <c r="D1" s="11"/>
      <c r="I1" s="10"/>
    </row>
    <row r="2" spans="2:34" ht="15.5" x14ac:dyDescent="0.35">
      <c r="B2" s="73" t="s">
        <v>1</v>
      </c>
      <c r="C2" s="11"/>
      <c r="D2" s="11"/>
      <c r="I2" s="10"/>
    </row>
    <row r="3" spans="2:34" ht="15.5" x14ac:dyDescent="0.35">
      <c r="B3" s="73" t="s">
        <v>31</v>
      </c>
      <c r="C3" s="11"/>
      <c r="D3" s="11"/>
      <c r="I3" s="10"/>
    </row>
    <row r="4" spans="2:34" ht="16" thickBot="1" x14ac:dyDescent="0.4">
      <c r="B4" s="74" t="s">
        <v>32</v>
      </c>
      <c r="C4" s="13"/>
      <c r="D4" s="13"/>
      <c r="E4" s="14"/>
      <c r="F4" s="14"/>
      <c r="G4" s="14"/>
      <c r="I4" s="10"/>
    </row>
    <row r="5" spans="2:34" s="15" customFormat="1" ht="16" thickBot="1" x14ac:dyDescent="0.4">
      <c r="B5" s="9"/>
      <c r="C5" s="9"/>
      <c r="D5" s="9"/>
      <c r="F5" s="16"/>
      <c r="H5" s="10"/>
      <c r="I5" s="10"/>
      <c r="J5" s="67">
        <v>2025</v>
      </c>
      <c r="K5" s="67">
        <v>2025</v>
      </c>
      <c r="L5" s="67">
        <v>2026</v>
      </c>
      <c r="M5" s="67">
        <v>2026</v>
      </c>
      <c r="N5" s="67">
        <v>2026</v>
      </c>
      <c r="O5" s="67">
        <v>2026</v>
      </c>
      <c r="P5" s="67">
        <v>2027</v>
      </c>
      <c r="Q5" s="67">
        <v>2027</v>
      </c>
      <c r="R5" s="67">
        <v>2027</v>
      </c>
      <c r="S5" s="67">
        <v>2027</v>
      </c>
      <c r="T5" s="67">
        <v>2028</v>
      </c>
      <c r="U5" s="67">
        <v>2028</v>
      </c>
      <c r="V5" s="67">
        <v>2028</v>
      </c>
      <c r="W5" s="67">
        <v>2028</v>
      </c>
      <c r="X5" s="67">
        <v>2029</v>
      </c>
      <c r="Y5" s="67">
        <v>2029</v>
      </c>
      <c r="Z5" s="67">
        <v>2029</v>
      </c>
      <c r="AA5" s="67">
        <v>2029</v>
      </c>
      <c r="AB5" s="67">
        <v>2030</v>
      </c>
      <c r="AC5" s="67">
        <v>2030</v>
      </c>
      <c r="AD5" s="67">
        <v>2030</v>
      </c>
      <c r="AE5" s="67">
        <v>2030</v>
      </c>
      <c r="AF5" s="67">
        <v>2031</v>
      </c>
      <c r="AG5" s="67">
        <v>2031</v>
      </c>
      <c r="AH5" s="67"/>
    </row>
    <row r="6" spans="2:34" s="13" customFormat="1" ht="26.25" customHeight="1" thickBot="1" x14ac:dyDescent="0.4">
      <c r="B6" s="79" t="s">
        <v>4</v>
      </c>
      <c r="C6" s="80" t="s">
        <v>33</v>
      </c>
      <c r="D6" s="80" t="s">
        <v>34</v>
      </c>
      <c r="E6" s="80" t="s">
        <v>35</v>
      </c>
      <c r="F6" s="81" t="s">
        <v>9</v>
      </c>
      <c r="G6" s="81" t="s">
        <v>36</v>
      </c>
      <c r="H6" s="10"/>
      <c r="I6" s="10"/>
      <c r="J6" s="115" t="s">
        <v>10</v>
      </c>
      <c r="K6" s="115" t="s">
        <v>11</v>
      </c>
      <c r="L6" s="115" t="s">
        <v>12</v>
      </c>
      <c r="M6" s="115" t="s">
        <v>13</v>
      </c>
      <c r="N6" s="115" t="s">
        <v>10</v>
      </c>
      <c r="O6" s="115" t="s">
        <v>11</v>
      </c>
      <c r="P6" s="115" t="s">
        <v>12</v>
      </c>
      <c r="Q6" s="115" t="s">
        <v>13</v>
      </c>
      <c r="R6" s="115" t="s">
        <v>10</v>
      </c>
      <c r="S6" s="115" t="s">
        <v>11</v>
      </c>
      <c r="T6" s="115" t="s">
        <v>12</v>
      </c>
      <c r="U6" s="115" t="s">
        <v>13</v>
      </c>
      <c r="V6" s="115" t="s">
        <v>10</v>
      </c>
      <c r="W6" s="115" t="s">
        <v>11</v>
      </c>
      <c r="X6" s="115" t="s">
        <v>12</v>
      </c>
      <c r="Y6" s="115" t="s">
        <v>13</v>
      </c>
      <c r="Z6" s="115" t="s">
        <v>10</v>
      </c>
      <c r="AA6" s="115" t="s">
        <v>11</v>
      </c>
      <c r="AB6" s="115" t="s">
        <v>12</v>
      </c>
      <c r="AC6" s="115" t="s">
        <v>13</v>
      </c>
      <c r="AD6" s="115" t="s">
        <v>10</v>
      </c>
      <c r="AE6" s="115" t="s">
        <v>11</v>
      </c>
      <c r="AF6" s="115" t="s">
        <v>12</v>
      </c>
      <c r="AG6" s="115" t="s">
        <v>13</v>
      </c>
      <c r="AH6" s="115" t="s">
        <v>9</v>
      </c>
    </row>
    <row r="7" spans="2:34" ht="16" thickBot="1" x14ac:dyDescent="0.4">
      <c r="B7" s="13"/>
      <c r="C7" s="13"/>
      <c r="D7" s="13"/>
      <c r="E7" s="14"/>
      <c r="F7" s="14"/>
      <c r="G7" s="14"/>
      <c r="I7" s="1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2:34" s="15" customFormat="1" ht="16" thickBot="1" x14ac:dyDescent="0.4">
      <c r="B8" s="73" t="s">
        <v>14</v>
      </c>
      <c r="C8" s="9"/>
      <c r="D8" s="9"/>
      <c r="F8" s="18"/>
      <c r="H8" s="10"/>
      <c r="I8" s="10"/>
      <c r="J8" s="67">
        <v>2025</v>
      </c>
      <c r="K8" s="67">
        <v>2025</v>
      </c>
      <c r="L8" s="67">
        <v>2026</v>
      </c>
      <c r="M8" s="67">
        <v>2026</v>
      </c>
      <c r="N8" s="67">
        <v>2026</v>
      </c>
      <c r="O8" s="67">
        <v>2026</v>
      </c>
      <c r="P8" s="67">
        <v>2027</v>
      </c>
      <c r="Q8" s="67">
        <v>2027</v>
      </c>
      <c r="R8" s="67">
        <v>2027</v>
      </c>
      <c r="S8" s="67">
        <v>2027</v>
      </c>
      <c r="T8" s="67">
        <v>2028</v>
      </c>
      <c r="U8" s="67">
        <v>2028</v>
      </c>
      <c r="V8" s="67">
        <v>2028</v>
      </c>
      <c r="W8" s="67">
        <v>2028</v>
      </c>
      <c r="X8" s="67">
        <v>2029</v>
      </c>
      <c r="Y8" s="67">
        <v>2029</v>
      </c>
      <c r="Z8" s="67">
        <v>2029</v>
      </c>
      <c r="AA8" s="67">
        <v>2029</v>
      </c>
      <c r="AB8" s="67">
        <v>2030</v>
      </c>
      <c r="AC8" s="67">
        <v>2030</v>
      </c>
      <c r="AD8" s="67">
        <v>2030</v>
      </c>
      <c r="AE8" s="67">
        <v>2030</v>
      </c>
      <c r="AF8" s="67">
        <v>2031</v>
      </c>
      <c r="AG8" s="67">
        <v>2031</v>
      </c>
      <c r="AH8" s="67"/>
    </row>
    <row r="9" spans="2:34" s="13" customFormat="1" ht="26.25" customHeight="1" x14ac:dyDescent="0.35">
      <c r="B9" s="32" t="s">
        <v>4</v>
      </c>
      <c r="C9" s="35" t="s">
        <v>33</v>
      </c>
      <c r="D9" s="35" t="s">
        <v>34</v>
      </c>
      <c r="E9" s="33" t="s">
        <v>35</v>
      </c>
      <c r="F9" s="82" t="s">
        <v>9</v>
      </c>
      <c r="G9" s="36" t="s">
        <v>36</v>
      </c>
      <c r="H9" s="10"/>
      <c r="I9" s="10"/>
      <c r="J9" s="69" t="s">
        <v>10</v>
      </c>
      <c r="K9" s="69" t="s">
        <v>11</v>
      </c>
      <c r="L9" s="69" t="s">
        <v>12</v>
      </c>
      <c r="M9" s="69" t="s">
        <v>13</v>
      </c>
      <c r="N9" s="69" t="s">
        <v>10</v>
      </c>
      <c r="O9" s="69" t="s">
        <v>11</v>
      </c>
      <c r="P9" s="69" t="s">
        <v>12</v>
      </c>
      <c r="Q9" s="69" t="s">
        <v>13</v>
      </c>
      <c r="R9" s="69" t="s">
        <v>10</v>
      </c>
      <c r="S9" s="69" t="s">
        <v>11</v>
      </c>
      <c r="T9" s="69" t="s">
        <v>12</v>
      </c>
      <c r="U9" s="69" t="s">
        <v>13</v>
      </c>
      <c r="V9" s="69" t="s">
        <v>10</v>
      </c>
      <c r="W9" s="69" t="s">
        <v>11</v>
      </c>
      <c r="X9" s="69" t="s">
        <v>12</v>
      </c>
      <c r="Y9" s="69" t="s">
        <v>13</v>
      </c>
      <c r="Z9" s="69" t="s">
        <v>10</v>
      </c>
      <c r="AA9" s="69" t="s">
        <v>11</v>
      </c>
      <c r="AB9" s="69" t="s">
        <v>12</v>
      </c>
      <c r="AC9" s="69" t="s">
        <v>13</v>
      </c>
      <c r="AD9" s="69" t="s">
        <v>10</v>
      </c>
      <c r="AE9" s="69" t="s">
        <v>11</v>
      </c>
      <c r="AF9" s="69" t="s">
        <v>12</v>
      </c>
      <c r="AG9" s="69" t="s">
        <v>13</v>
      </c>
      <c r="AH9" s="69" t="s">
        <v>9</v>
      </c>
    </row>
    <row r="10" spans="2:34" s="13" customFormat="1" ht="26.25" customHeight="1" x14ac:dyDescent="0.35">
      <c r="B10" s="37" t="s">
        <v>15</v>
      </c>
      <c r="C10" s="61" t="s">
        <v>37</v>
      </c>
      <c r="D10" s="83">
        <v>40</v>
      </c>
      <c r="E10" s="84">
        <v>0</v>
      </c>
      <c r="F10" s="85">
        <f>SUM(J10:AG10)</f>
        <v>40</v>
      </c>
      <c r="G10" s="86" t="str">
        <f>IF(OR(ISBLANK(E10),E10=0)," ",F10-E10)</f>
        <v xml:space="preserve"> </v>
      </c>
      <c r="H10" s="19"/>
      <c r="I10" s="10"/>
      <c r="J10" s="107">
        <v>0</v>
      </c>
      <c r="K10" s="107">
        <v>0</v>
      </c>
      <c r="L10" s="107">
        <v>0</v>
      </c>
      <c r="M10" s="107">
        <v>16</v>
      </c>
      <c r="N10" s="107">
        <v>24</v>
      </c>
      <c r="O10" s="107">
        <v>0</v>
      </c>
      <c r="P10" s="107">
        <v>0</v>
      </c>
      <c r="Q10" s="107">
        <v>0</v>
      </c>
      <c r="R10" s="107">
        <v>0</v>
      </c>
      <c r="S10" s="107">
        <v>0</v>
      </c>
      <c r="T10" s="107">
        <v>0</v>
      </c>
      <c r="U10" s="107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8">
        <f>SUM(J10:AG10)</f>
        <v>40</v>
      </c>
    </row>
    <row r="11" spans="2:34" ht="14.25" customHeight="1" thickBot="1" x14ac:dyDescent="0.4">
      <c r="I11" s="10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</row>
    <row r="12" spans="2:34" s="15" customFormat="1" ht="16" thickBot="1" x14ac:dyDescent="0.4">
      <c r="B12" s="73" t="s">
        <v>16</v>
      </c>
      <c r="C12" s="73"/>
      <c r="D12" s="9"/>
      <c r="H12" s="10"/>
      <c r="I12" s="10"/>
      <c r="J12" s="67">
        <v>2025</v>
      </c>
      <c r="K12" s="67">
        <v>2025</v>
      </c>
      <c r="L12" s="67">
        <v>2026</v>
      </c>
      <c r="M12" s="67">
        <v>2026</v>
      </c>
      <c r="N12" s="67">
        <v>2026</v>
      </c>
      <c r="O12" s="67">
        <v>2026</v>
      </c>
      <c r="P12" s="67">
        <v>2027</v>
      </c>
      <c r="Q12" s="67">
        <v>2027</v>
      </c>
      <c r="R12" s="67">
        <v>2027</v>
      </c>
      <c r="S12" s="67">
        <v>2027</v>
      </c>
      <c r="T12" s="67">
        <v>2028</v>
      </c>
      <c r="U12" s="67">
        <v>2028</v>
      </c>
      <c r="V12" s="67">
        <v>2028</v>
      </c>
      <c r="W12" s="67">
        <v>2028</v>
      </c>
      <c r="X12" s="67">
        <v>2029</v>
      </c>
      <c r="Y12" s="67">
        <v>2029</v>
      </c>
      <c r="Z12" s="67">
        <v>2029</v>
      </c>
      <c r="AA12" s="67">
        <v>2029</v>
      </c>
      <c r="AB12" s="67">
        <v>2030</v>
      </c>
      <c r="AC12" s="67">
        <v>2030</v>
      </c>
      <c r="AD12" s="67">
        <v>2030</v>
      </c>
      <c r="AE12" s="67">
        <v>2030</v>
      </c>
      <c r="AF12" s="67">
        <v>2031</v>
      </c>
      <c r="AG12" s="67">
        <v>2031</v>
      </c>
      <c r="AH12" s="67"/>
    </row>
    <row r="13" spans="2:34" s="13" customFormat="1" ht="26.25" customHeight="1" x14ac:dyDescent="0.35">
      <c r="B13" s="32" t="s">
        <v>4</v>
      </c>
      <c r="C13" s="35" t="s">
        <v>33</v>
      </c>
      <c r="D13" s="35" t="s">
        <v>34</v>
      </c>
      <c r="E13" s="33" t="s">
        <v>35</v>
      </c>
      <c r="F13" s="82" t="s">
        <v>9</v>
      </c>
      <c r="G13" s="36" t="s">
        <v>36</v>
      </c>
      <c r="H13" s="10"/>
      <c r="I13" s="10"/>
      <c r="J13" s="69" t="s">
        <v>10</v>
      </c>
      <c r="K13" s="69" t="s">
        <v>11</v>
      </c>
      <c r="L13" s="69" t="s">
        <v>12</v>
      </c>
      <c r="M13" s="69" t="s">
        <v>13</v>
      </c>
      <c r="N13" s="69" t="s">
        <v>10</v>
      </c>
      <c r="O13" s="69" t="s">
        <v>11</v>
      </c>
      <c r="P13" s="69" t="s">
        <v>12</v>
      </c>
      <c r="Q13" s="69" t="s">
        <v>13</v>
      </c>
      <c r="R13" s="69" t="s">
        <v>10</v>
      </c>
      <c r="S13" s="69" t="s">
        <v>11</v>
      </c>
      <c r="T13" s="69" t="s">
        <v>12</v>
      </c>
      <c r="U13" s="69" t="s">
        <v>13</v>
      </c>
      <c r="V13" s="69" t="s">
        <v>10</v>
      </c>
      <c r="W13" s="69" t="s">
        <v>11</v>
      </c>
      <c r="X13" s="69" t="s">
        <v>12</v>
      </c>
      <c r="Y13" s="69" t="s">
        <v>13</v>
      </c>
      <c r="Z13" s="69" t="s">
        <v>10</v>
      </c>
      <c r="AA13" s="69" t="s">
        <v>11</v>
      </c>
      <c r="AB13" s="69" t="s">
        <v>12</v>
      </c>
      <c r="AC13" s="69" t="s">
        <v>13</v>
      </c>
      <c r="AD13" s="69" t="s">
        <v>10</v>
      </c>
      <c r="AE13" s="69" t="s">
        <v>11</v>
      </c>
      <c r="AF13" s="69" t="s">
        <v>12</v>
      </c>
      <c r="AG13" s="69" t="s">
        <v>13</v>
      </c>
      <c r="AH13" s="69" t="s">
        <v>9</v>
      </c>
    </row>
    <row r="14" spans="2:34" s="13" customFormat="1" ht="26.25" customHeight="1" x14ac:dyDescent="0.35">
      <c r="B14" s="37" t="s">
        <v>17</v>
      </c>
      <c r="C14" s="39" t="s">
        <v>37</v>
      </c>
      <c r="D14" s="83">
        <v>96</v>
      </c>
      <c r="E14" s="84">
        <v>0</v>
      </c>
      <c r="F14" s="85">
        <f>SUM(J14:AG14)</f>
        <v>96</v>
      </c>
      <c r="G14" s="86" t="str">
        <f>IF(OR(ISBLANK(E14),E14=0)," ",F14-E14)</f>
        <v xml:space="preserve"> </v>
      </c>
      <c r="H14" s="19"/>
      <c r="I14" s="10"/>
      <c r="J14" s="107">
        <v>0</v>
      </c>
      <c r="K14" s="107">
        <v>0</v>
      </c>
      <c r="L14" s="107">
        <v>0</v>
      </c>
      <c r="M14" s="107">
        <v>0</v>
      </c>
      <c r="N14" s="107">
        <v>0</v>
      </c>
      <c r="O14" s="107">
        <v>5</v>
      </c>
      <c r="P14" s="107">
        <v>5</v>
      </c>
      <c r="Q14" s="107">
        <v>31</v>
      </c>
      <c r="R14" s="107">
        <v>45</v>
      </c>
      <c r="S14" s="107">
        <v>10</v>
      </c>
      <c r="T14" s="107">
        <v>0</v>
      </c>
      <c r="U14" s="107">
        <v>0</v>
      </c>
      <c r="V14" s="107">
        <v>0</v>
      </c>
      <c r="W14" s="107">
        <v>0</v>
      </c>
      <c r="X14" s="107">
        <v>0</v>
      </c>
      <c r="Y14" s="107">
        <v>0</v>
      </c>
      <c r="Z14" s="107">
        <v>0</v>
      </c>
      <c r="AA14" s="107">
        <v>0</v>
      </c>
      <c r="AB14" s="107">
        <v>0</v>
      </c>
      <c r="AC14" s="107">
        <v>0</v>
      </c>
      <c r="AD14" s="107">
        <v>0</v>
      </c>
      <c r="AE14" s="107">
        <v>0</v>
      </c>
      <c r="AF14" s="107">
        <v>0</v>
      </c>
      <c r="AG14" s="107">
        <v>0</v>
      </c>
      <c r="AH14" s="108">
        <f>SUM(J14:AG14)</f>
        <v>96</v>
      </c>
    </row>
    <row r="15" spans="2:34" s="13" customFormat="1" ht="15" customHeight="1" thickBot="1" x14ac:dyDescent="0.4"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2:34" s="15" customFormat="1" ht="16" thickBot="1" x14ac:dyDescent="0.4">
      <c r="B16" s="73" t="s">
        <v>18</v>
      </c>
      <c r="C16" s="9"/>
      <c r="D16" s="9"/>
      <c r="H16" s="10"/>
      <c r="I16" s="10"/>
      <c r="J16" s="67">
        <v>2025</v>
      </c>
      <c r="K16" s="67">
        <v>2025</v>
      </c>
      <c r="L16" s="67">
        <v>2026</v>
      </c>
      <c r="M16" s="67">
        <v>2026</v>
      </c>
      <c r="N16" s="67">
        <v>2026</v>
      </c>
      <c r="O16" s="67">
        <v>2026</v>
      </c>
      <c r="P16" s="67">
        <v>2027</v>
      </c>
      <c r="Q16" s="67">
        <v>2027</v>
      </c>
      <c r="R16" s="67">
        <v>2027</v>
      </c>
      <c r="S16" s="67">
        <v>2027</v>
      </c>
      <c r="T16" s="67">
        <v>2028</v>
      </c>
      <c r="U16" s="67">
        <v>2028</v>
      </c>
      <c r="V16" s="67">
        <v>2028</v>
      </c>
      <c r="W16" s="67">
        <v>2028</v>
      </c>
      <c r="X16" s="67">
        <v>2029</v>
      </c>
      <c r="Y16" s="67">
        <v>2029</v>
      </c>
      <c r="Z16" s="67">
        <v>2029</v>
      </c>
      <c r="AA16" s="67">
        <v>2029</v>
      </c>
      <c r="AB16" s="67">
        <v>2030</v>
      </c>
      <c r="AC16" s="67">
        <v>2030</v>
      </c>
      <c r="AD16" s="67">
        <v>2030</v>
      </c>
      <c r="AE16" s="67">
        <v>2030</v>
      </c>
      <c r="AF16" s="67">
        <v>2031</v>
      </c>
      <c r="AG16" s="67">
        <v>2031</v>
      </c>
      <c r="AH16" s="67"/>
    </row>
    <row r="17" spans="2:34" s="13" customFormat="1" ht="26.25" customHeight="1" x14ac:dyDescent="0.35">
      <c r="B17" s="32" t="s">
        <v>4</v>
      </c>
      <c r="C17" s="35" t="s">
        <v>33</v>
      </c>
      <c r="D17" s="35" t="s">
        <v>34</v>
      </c>
      <c r="E17" s="33" t="s">
        <v>35</v>
      </c>
      <c r="F17" s="82" t="s">
        <v>9</v>
      </c>
      <c r="G17" s="36" t="s">
        <v>36</v>
      </c>
      <c r="H17" s="10"/>
      <c r="I17" s="10"/>
      <c r="J17" s="69" t="s">
        <v>10</v>
      </c>
      <c r="K17" s="69" t="s">
        <v>11</v>
      </c>
      <c r="L17" s="69" t="s">
        <v>12</v>
      </c>
      <c r="M17" s="69" t="s">
        <v>13</v>
      </c>
      <c r="N17" s="69" t="s">
        <v>10</v>
      </c>
      <c r="O17" s="69" t="s">
        <v>11</v>
      </c>
      <c r="P17" s="69" t="s">
        <v>12</v>
      </c>
      <c r="Q17" s="69" t="s">
        <v>13</v>
      </c>
      <c r="R17" s="69" t="s">
        <v>10</v>
      </c>
      <c r="S17" s="69" t="s">
        <v>11</v>
      </c>
      <c r="T17" s="69" t="s">
        <v>12</v>
      </c>
      <c r="U17" s="69" t="s">
        <v>13</v>
      </c>
      <c r="V17" s="69" t="s">
        <v>10</v>
      </c>
      <c r="W17" s="69" t="s">
        <v>11</v>
      </c>
      <c r="X17" s="69" t="s">
        <v>12</v>
      </c>
      <c r="Y17" s="69" t="s">
        <v>13</v>
      </c>
      <c r="Z17" s="69" t="s">
        <v>10</v>
      </c>
      <c r="AA17" s="69" t="s">
        <v>11</v>
      </c>
      <c r="AB17" s="69" t="s">
        <v>12</v>
      </c>
      <c r="AC17" s="69" t="s">
        <v>13</v>
      </c>
      <c r="AD17" s="69" t="s">
        <v>10</v>
      </c>
      <c r="AE17" s="69" t="s">
        <v>11</v>
      </c>
      <c r="AF17" s="69" t="s">
        <v>12</v>
      </c>
      <c r="AG17" s="69" t="s">
        <v>13</v>
      </c>
      <c r="AH17" s="69" t="s">
        <v>9</v>
      </c>
    </row>
    <row r="18" spans="2:34" s="13" customFormat="1" ht="26.25" customHeight="1" x14ac:dyDescent="0.35">
      <c r="B18" s="87" t="s">
        <v>19</v>
      </c>
      <c r="C18" s="88" t="s">
        <v>38</v>
      </c>
      <c r="D18" s="83">
        <v>261</v>
      </c>
      <c r="E18" s="84">
        <v>0</v>
      </c>
      <c r="F18" s="85">
        <f>SUM(J18:AG18)</f>
        <v>261</v>
      </c>
      <c r="G18" s="86" t="str">
        <f>IF(OR(ISBLANK(E18),E18=0)," ",F18-E18)</f>
        <v xml:space="preserve"> </v>
      </c>
      <c r="H18" s="19"/>
      <c r="I18" s="10"/>
      <c r="J18" s="107">
        <v>0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7">
        <v>0</v>
      </c>
      <c r="S18" s="107">
        <v>0</v>
      </c>
      <c r="T18" s="107">
        <v>0</v>
      </c>
      <c r="U18" s="107">
        <v>0</v>
      </c>
      <c r="V18" s="107">
        <v>0</v>
      </c>
      <c r="W18" s="107">
        <v>150</v>
      </c>
      <c r="X18" s="107">
        <v>111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7">
        <v>0</v>
      </c>
      <c r="AH18" s="108">
        <f>SUM(J18:AG18)</f>
        <v>261</v>
      </c>
    </row>
    <row r="19" spans="2:34" s="13" customFormat="1" ht="16" thickBot="1" x14ac:dyDescent="0.4">
      <c r="B19" s="21"/>
      <c r="C19" s="21"/>
      <c r="D19" s="21"/>
      <c r="E19" s="22"/>
      <c r="F19" s="22"/>
      <c r="G19" s="22"/>
      <c r="H19" s="23"/>
      <c r="I19" s="10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76"/>
    </row>
    <row r="20" spans="2:34" s="15" customFormat="1" ht="16" thickBot="1" x14ac:dyDescent="0.4">
      <c r="B20" s="73" t="s">
        <v>20</v>
      </c>
      <c r="C20" s="9"/>
      <c r="D20" s="9"/>
      <c r="H20" s="10"/>
      <c r="I20" s="10"/>
      <c r="J20" s="67">
        <v>2025</v>
      </c>
      <c r="K20" s="67">
        <v>2025</v>
      </c>
      <c r="L20" s="67">
        <v>2026</v>
      </c>
      <c r="M20" s="67">
        <v>2026</v>
      </c>
      <c r="N20" s="67">
        <v>2026</v>
      </c>
      <c r="O20" s="67">
        <v>2026</v>
      </c>
      <c r="P20" s="67">
        <v>2027</v>
      </c>
      <c r="Q20" s="67">
        <v>2027</v>
      </c>
      <c r="R20" s="67">
        <v>2027</v>
      </c>
      <c r="S20" s="67">
        <v>2027</v>
      </c>
      <c r="T20" s="67">
        <v>2028</v>
      </c>
      <c r="U20" s="67">
        <v>2028</v>
      </c>
      <c r="V20" s="67">
        <v>2028</v>
      </c>
      <c r="W20" s="67">
        <v>2028</v>
      </c>
      <c r="X20" s="67">
        <v>2029</v>
      </c>
      <c r="Y20" s="67">
        <v>2029</v>
      </c>
      <c r="Z20" s="67">
        <v>2029</v>
      </c>
      <c r="AA20" s="67">
        <v>2029</v>
      </c>
      <c r="AB20" s="67">
        <v>2030</v>
      </c>
      <c r="AC20" s="67">
        <v>2030</v>
      </c>
      <c r="AD20" s="67">
        <v>2030</v>
      </c>
      <c r="AE20" s="67">
        <v>2030</v>
      </c>
      <c r="AF20" s="67">
        <v>2031</v>
      </c>
      <c r="AG20" s="67">
        <v>2031</v>
      </c>
      <c r="AH20" s="67"/>
    </row>
    <row r="21" spans="2:34" s="13" customFormat="1" ht="26.25" customHeight="1" x14ac:dyDescent="0.35">
      <c r="B21" s="32" t="s">
        <v>4</v>
      </c>
      <c r="C21" s="35" t="s">
        <v>33</v>
      </c>
      <c r="D21" s="35" t="s">
        <v>34</v>
      </c>
      <c r="E21" s="33" t="s">
        <v>35</v>
      </c>
      <c r="F21" s="82" t="s">
        <v>9</v>
      </c>
      <c r="G21" s="36" t="s">
        <v>36</v>
      </c>
      <c r="H21" s="10"/>
      <c r="I21" s="10"/>
      <c r="J21" s="69" t="s">
        <v>10</v>
      </c>
      <c r="K21" s="69" t="s">
        <v>11</v>
      </c>
      <c r="L21" s="69" t="s">
        <v>12</v>
      </c>
      <c r="M21" s="69" t="s">
        <v>13</v>
      </c>
      <c r="N21" s="69" t="s">
        <v>10</v>
      </c>
      <c r="O21" s="69" t="s">
        <v>11</v>
      </c>
      <c r="P21" s="69" t="s">
        <v>12</v>
      </c>
      <c r="Q21" s="69" t="s">
        <v>13</v>
      </c>
      <c r="R21" s="69" t="s">
        <v>10</v>
      </c>
      <c r="S21" s="69" t="s">
        <v>11</v>
      </c>
      <c r="T21" s="69" t="s">
        <v>12</v>
      </c>
      <c r="U21" s="69" t="s">
        <v>13</v>
      </c>
      <c r="V21" s="69" t="s">
        <v>10</v>
      </c>
      <c r="W21" s="69" t="s">
        <v>11</v>
      </c>
      <c r="X21" s="69" t="s">
        <v>12</v>
      </c>
      <c r="Y21" s="69" t="s">
        <v>13</v>
      </c>
      <c r="Z21" s="69" t="s">
        <v>10</v>
      </c>
      <c r="AA21" s="69" t="s">
        <v>11</v>
      </c>
      <c r="AB21" s="69" t="s">
        <v>12</v>
      </c>
      <c r="AC21" s="69" t="s">
        <v>13</v>
      </c>
      <c r="AD21" s="69" t="s">
        <v>10</v>
      </c>
      <c r="AE21" s="69" t="s">
        <v>11</v>
      </c>
      <c r="AF21" s="69" t="s">
        <v>12</v>
      </c>
      <c r="AG21" s="69" t="s">
        <v>13</v>
      </c>
      <c r="AH21" s="69" t="s">
        <v>9</v>
      </c>
    </row>
    <row r="22" spans="2:34" s="13" customFormat="1" ht="26.25" customHeight="1" x14ac:dyDescent="0.35">
      <c r="B22" s="87" t="s">
        <v>21</v>
      </c>
      <c r="C22" s="88" t="s">
        <v>39</v>
      </c>
      <c r="D22" s="83">
        <v>2</v>
      </c>
      <c r="E22" s="84">
        <v>0</v>
      </c>
      <c r="F22" s="85">
        <f>SUM(J22:AG22)</f>
        <v>2</v>
      </c>
      <c r="G22" s="86" t="str">
        <f>IF(OR(ISBLANK(E22),E22=0)," ",F22-E22)</f>
        <v xml:space="preserve"> </v>
      </c>
      <c r="H22" s="19"/>
      <c r="I22" s="10"/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1</v>
      </c>
      <c r="P22" s="107">
        <v>1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0</v>
      </c>
      <c r="AF22" s="107">
        <v>0</v>
      </c>
      <c r="AG22" s="107">
        <v>0</v>
      </c>
      <c r="AH22" s="108">
        <f>SUM(J22:AG22)</f>
        <v>2</v>
      </c>
    </row>
    <row r="23" spans="2:34" ht="14.25" customHeight="1" thickBot="1" x14ac:dyDescent="0.4">
      <c r="I23" s="10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</row>
    <row r="24" spans="2:34" s="15" customFormat="1" ht="16" thickBot="1" x14ac:dyDescent="0.4">
      <c r="B24" s="73" t="s">
        <v>22</v>
      </c>
      <c r="C24" s="9"/>
      <c r="D24" s="9"/>
      <c r="H24" s="10"/>
      <c r="I24" s="10"/>
      <c r="J24" s="67">
        <v>2025</v>
      </c>
      <c r="K24" s="67">
        <v>2025</v>
      </c>
      <c r="L24" s="67">
        <v>2026</v>
      </c>
      <c r="M24" s="67">
        <v>2026</v>
      </c>
      <c r="N24" s="67">
        <v>2026</v>
      </c>
      <c r="O24" s="67">
        <v>2026</v>
      </c>
      <c r="P24" s="67">
        <v>2027</v>
      </c>
      <c r="Q24" s="67">
        <v>2027</v>
      </c>
      <c r="R24" s="67">
        <v>2027</v>
      </c>
      <c r="S24" s="67">
        <v>2027</v>
      </c>
      <c r="T24" s="67">
        <v>2028</v>
      </c>
      <c r="U24" s="67">
        <v>2028</v>
      </c>
      <c r="V24" s="67">
        <v>2028</v>
      </c>
      <c r="W24" s="67">
        <v>2028</v>
      </c>
      <c r="X24" s="67">
        <v>2029</v>
      </c>
      <c r="Y24" s="67">
        <v>2029</v>
      </c>
      <c r="Z24" s="67">
        <v>2029</v>
      </c>
      <c r="AA24" s="67">
        <v>2029</v>
      </c>
      <c r="AB24" s="67">
        <v>2030</v>
      </c>
      <c r="AC24" s="67">
        <v>2030</v>
      </c>
      <c r="AD24" s="67">
        <v>2030</v>
      </c>
      <c r="AE24" s="67">
        <v>2030</v>
      </c>
      <c r="AF24" s="67">
        <v>2031</v>
      </c>
      <c r="AG24" s="67">
        <v>2031</v>
      </c>
      <c r="AH24" s="67"/>
    </row>
    <row r="25" spans="2:34" s="13" customFormat="1" ht="26.25" customHeight="1" x14ac:dyDescent="0.35">
      <c r="B25" s="32" t="s">
        <v>4</v>
      </c>
      <c r="C25" s="35" t="s">
        <v>33</v>
      </c>
      <c r="D25" s="47" t="s">
        <v>34</v>
      </c>
      <c r="E25" s="43" t="s">
        <v>35</v>
      </c>
      <c r="F25" s="82" t="s">
        <v>9</v>
      </c>
      <c r="G25" s="36" t="s">
        <v>36</v>
      </c>
      <c r="H25" s="10"/>
      <c r="I25" s="10"/>
      <c r="J25" s="69" t="s">
        <v>10</v>
      </c>
      <c r="K25" s="69" t="s">
        <v>11</v>
      </c>
      <c r="L25" s="69" t="s">
        <v>12</v>
      </c>
      <c r="M25" s="69" t="s">
        <v>13</v>
      </c>
      <c r="N25" s="69" t="s">
        <v>10</v>
      </c>
      <c r="O25" s="69" t="s">
        <v>11</v>
      </c>
      <c r="P25" s="69" t="s">
        <v>12</v>
      </c>
      <c r="Q25" s="69" t="s">
        <v>13</v>
      </c>
      <c r="R25" s="69" t="s">
        <v>10</v>
      </c>
      <c r="S25" s="69" t="s">
        <v>11</v>
      </c>
      <c r="T25" s="69" t="s">
        <v>12</v>
      </c>
      <c r="U25" s="69" t="s">
        <v>13</v>
      </c>
      <c r="V25" s="69" t="s">
        <v>10</v>
      </c>
      <c r="W25" s="69" t="s">
        <v>11</v>
      </c>
      <c r="X25" s="69" t="s">
        <v>12</v>
      </c>
      <c r="Y25" s="69" t="s">
        <v>13</v>
      </c>
      <c r="Z25" s="69" t="s">
        <v>10</v>
      </c>
      <c r="AA25" s="69" t="s">
        <v>11</v>
      </c>
      <c r="AB25" s="69" t="s">
        <v>12</v>
      </c>
      <c r="AC25" s="69" t="s">
        <v>13</v>
      </c>
      <c r="AD25" s="69" t="s">
        <v>10</v>
      </c>
      <c r="AE25" s="69" t="s">
        <v>11</v>
      </c>
      <c r="AF25" s="69" t="s">
        <v>12</v>
      </c>
      <c r="AG25" s="69" t="s">
        <v>13</v>
      </c>
      <c r="AH25" s="69" t="s">
        <v>9</v>
      </c>
    </row>
    <row r="26" spans="2:34" s="13" customFormat="1" ht="15.5" x14ac:dyDescent="0.35">
      <c r="B26" s="100" t="s">
        <v>74</v>
      </c>
      <c r="C26" s="90" t="s">
        <v>40</v>
      </c>
      <c r="D26" s="91">
        <v>42</v>
      </c>
      <c r="E26" s="101">
        <v>0</v>
      </c>
      <c r="F26" s="102">
        <f>SUM(J26:AG26)</f>
        <v>42</v>
      </c>
      <c r="G26" s="93" t="str">
        <f>IF(OR(ISBLANK(E26),E26=0)," ",F26-E26)</f>
        <v xml:space="preserve"> </v>
      </c>
      <c r="H26" s="19"/>
      <c r="I26" s="10"/>
      <c r="J26" s="111">
        <v>0</v>
      </c>
      <c r="K26" s="111">
        <v>0</v>
      </c>
      <c r="L26" s="111">
        <v>1</v>
      </c>
      <c r="M26" s="111">
        <v>0</v>
      </c>
      <c r="N26" s="111">
        <v>1</v>
      </c>
      <c r="O26" s="111">
        <v>3</v>
      </c>
      <c r="P26" s="111">
        <v>2</v>
      </c>
      <c r="Q26" s="111">
        <v>3</v>
      </c>
      <c r="R26" s="111">
        <v>13</v>
      </c>
      <c r="S26" s="111">
        <v>0</v>
      </c>
      <c r="T26" s="111">
        <v>0</v>
      </c>
      <c r="U26" s="111">
        <v>0</v>
      </c>
      <c r="V26" s="111">
        <v>1</v>
      </c>
      <c r="W26" s="111">
        <v>0</v>
      </c>
      <c r="X26" s="111">
        <v>0</v>
      </c>
      <c r="Y26" s="111">
        <v>1</v>
      </c>
      <c r="Z26" s="111">
        <v>5</v>
      </c>
      <c r="AA26" s="111">
        <v>9</v>
      </c>
      <c r="AB26" s="111">
        <v>1</v>
      </c>
      <c r="AC26" s="111">
        <v>2</v>
      </c>
      <c r="AD26" s="111">
        <v>0</v>
      </c>
      <c r="AE26" s="111">
        <v>0</v>
      </c>
      <c r="AF26" s="111">
        <v>0</v>
      </c>
      <c r="AG26" s="111">
        <v>0</v>
      </c>
      <c r="AH26" s="112">
        <f>SUM(J26:AG26)</f>
        <v>42</v>
      </c>
    </row>
    <row r="27" spans="2:34" ht="14.25" customHeight="1" thickBot="1" x14ac:dyDescent="0.4">
      <c r="I27" s="10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</row>
    <row r="28" spans="2:34" s="15" customFormat="1" ht="16" thickBot="1" x14ac:dyDescent="0.4">
      <c r="B28" s="73" t="s">
        <v>24</v>
      </c>
      <c r="C28" s="9"/>
      <c r="D28" s="9"/>
      <c r="H28" s="10"/>
      <c r="I28" s="10"/>
      <c r="J28" s="67">
        <v>2025</v>
      </c>
      <c r="K28" s="67">
        <v>2025</v>
      </c>
      <c r="L28" s="67">
        <v>2026</v>
      </c>
      <c r="M28" s="67">
        <v>2026</v>
      </c>
      <c r="N28" s="67">
        <v>2026</v>
      </c>
      <c r="O28" s="67">
        <v>2026</v>
      </c>
      <c r="P28" s="67">
        <v>2027</v>
      </c>
      <c r="Q28" s="67">
        <v>2027</v>
      </c>
      <c r="R28" s="67">
        <v>2027</v>
      </c>
      <c r="S28" s="67">
        <v>2027</v>
      </c>
      <c r="T28" s="67">
        <v>2028</v>
      </c>
      <c r="U28" s="67">
        <v>2028</v>
      </c>
      <c r="V28" s="67">
        <v>2028</v>
      </c>
      <c r="W28" s="67">
        <v>2028</v>
      </c>
      <c r="X28" s="67">
        <v>2029</v>
      </c>
      <c r="Y28" s="67">
        <v>2029</v>
      </c>
      <c r="Z28" s="67">
        <v>2029</v>
      </c>
      <c r="AA28" s="67">
        <v>2029</v>
      </c>
      <c r="AB28" s="67">
        <v>2030</v>
      </c>
      <c r="AC28" s="67">
        <v>2030</v>
      </c>
      <c r="AD28" s="67">
        <v>2030</v>
      </c>
      <c r="AE28" s="67">
        <v>2030</v>
      </c>
      <c r="AF28" s="67">
        <v>2031</v>
      </c>
      <c r="AG28" s="67">
        <v>2031</v>
      </c>
      <c r="AH28" s="67"/>
    </row>
    <row r="29" spans="2:34" s="13" customFormat="1" ht="26.25" customHeight="1" thickBot="1" x14ac:dyDescent="0.4">
      <c r="B29" s="32" t="s">
        <v>4</v>
      </c>
      <c r="C29" s="35" t="s">
        <v>33</v>
      </c>
      <c r="D29" s="47" t="s">
        <v>34</v>
      </c>
      <c r="E29" s="33" t="s">
        <v>35</v>
      </c>
      <c r="F29" s="36" t="s">
        <v>9</v>
      </c>
      <c r="G29" s="63" t="s">
        <v>36</v>
      </c>
      <c r="H29" s="10"/>
      <c r="I29" s="10"/>
      <c r="J29" s="69" t="s">
        <v>10</v>
      </c>
      <c r="K29" s="69" t="s">
        <v>11</v>
      </c>
      <c r="L29" s="69" t="s">
        <v>12</v>
      </c>
      <c r="M29" s="69" t="s">
        <v>13</v>
      </c>
      <c r="N29" s="69" t="s">
        <v>10</v>
      </c>
      <c r="O29" s="69" t="s">
        <v>11</v>
      </c>
      <c r="P29" s="69" t="s">
        <v>12</v>
      </c>
      <c r="Q29" s="69" t="s">
        <v>13</v>
      </c>
      <c r="R29" s="69" t="s">
        <v>10</v>
      </c>
      <c r="S29" s="69" t="s">
        <v>11</v>
      </c>
      <c r="T29" s="69" t="s">
        <v>12</v>
      </c>
      <c r="U29" s="69" t="s">
        <v>13</v>
      </c>
      <c r="V29" s="69" t="s">
        <v>10</v>
      </c>
      <c r="W29" s="69" t="s">
        <v>11</v>
      </c>
      <c r="X29" s="69" t="s">
        <v>12</v>
      </c>
      <c r="Y29" s="69" t="s">
        <v>13</v>
      </c>
      <c r="Z29" s="69" t="s">
        <v>10</v>
      </c>
      <c r="AA29" s="69" t="s">
        <v>11</v>
      </c>
      <c r="AB29" s="69" t="s">
        <v>12</v>
      </c>
      <c r="AC29" s="69" t="s">
        <v>13</v>
      </c>
      <c r="AD29" s="69" t="s">
        <v>10</v>
      </c>
      <c r="AE29" s="69" t="s">
        <v>11</v>
      </c>
      <c r="AF29" s="69" t="s">
        <v>12</v>
      </c>
      <c r="AG29" s="69" t="s">
        <v>13</v>
      </c>
      <c r="AH29" s="69" t="s">
        <v>9</v>
      </c>
    </row>
    <row r="30" spans="2:34" s="13" customFormat="1" ht="54.75" customHeight="1" thickTop="1" x14ac:dyDescent="0.35">
      <c r="B30" s="89" t="s">
        <v>26</v>
      </c>
      <c r="C30" s="90" t="s">
        <v>40</v>
      </c>
      <c r="D30" s="91">
        <v>21</v>
      </c>
      <c r="E30" s="92">
        <v>0</v>
      </c>
      <c r="F30" s="93">
        <f>SUM(J30:AG30)</f>
        <v>21</v>
      </c>
      <c r="G30" s="94" t="str">
        <f>IF(OR(ISBLANK(E30),E30=0)," ",F30-E30)</f>
        <v xml:space="preserve"> </v>
      </c>
      <c r="H30" s="19"/>
      <c r="I30" s="10"/>
      <c r="J30" s="109">
        <v>0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109">
        <v>0</v>
      </c>
      <c r="Q30" s="109">
        <v>1</v>
      </c>
      <c r="R30" s="109">
        <v>0</v>
      </c>
      <c r="S30" s="109">
        <v>0</v>
      </c>
      <c r="T30" s="109">
        <v>0</v>
      </c>
      <c r="U30" s="109">
        <v>3</v>
      </c>
      <c r="V30" s="109">
        <v>0</v>
      </c>
      <c r="W30" s="109">
        <v>0</v>
      </c>
      <c r="X30" s="109">
        <v>3</v>
      </c>
      <c r="Y30" s="109">
        <v>4</v>
      </c>
      <c r="Z30" s="109">
        <v>1</v>
      </c>
      <c r="AA30" s="109" t="s">
        <v>41</v>
      </c>
      <c r="AB30" s="109">
        <v>5</v>
      </c>
      <c r="AC30" s="109">
        <v>3</v>
      </c>
      <c r="AD30" s="109">
        <v>0</v>
      </c>
      <c r="AE30" s="109">
        <v>1</v>
      </c>
      <c r="AF30" s="109">
        <v>0</v>
      </c>
      <c r="AG30" s="109">
        <v>0</v>
      </c>
      <c r="AH30" s="110">
        <f>SUM(J30:AG30)</f>
        <v>21</v>
      </c>
    </row>
    <row r="31" spans="2:34" s="13" customFormat="1" ht="65.25" customHeight="1" x14ac:dyDescent="0.35">
      <c r="B31" s="89" t="s">
        <v>26</v>
      </c>
      <c r="C31" s="95" t="s">
        <v>42</v>
      </c>
      <c r="D31" s="91">
        <v>7</v>
      </c>
      <c r="E31" s="96">
        <v>0</v>
      </c>
      <c r="F31" s="93">
        <f>SUM(J31:AG31)</f>
        <v>7</v>
      </c>
      <c r="G31" s="94" t="str">
        <f t="shared" ref="G31" si="0">IF(OR(ISBLANK(E31),E31=0)," ",F31-E31)</f>
        <v xml:space="preserve"> </v>
      </c>
      <c r="H31" s="19"/>
      <c r="I31" s="10"/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1</v>
      </c>
      <c r="R31" s="111">
        <v>0</v>
      </c>
      <c r="S31" s="111">
        <v>0</v>
      </c>
      <c r="T31" s="111">
        <v>1</v>
      </c>
      <c r="U31" s="111">
        <v>0</v>
      </c>
      <c r="V31" s="111">
        <v>0</v>
      </c>
      <c r="W31" s="111">
        <v>2</v>
      </c>
      <c r="X31" s="111">
        <v>0</v>
      </c>
      <c r="Y31" s="111">
        <v>0</v>
      </c>
      <c r="Z31" s="111">
        <v>3</v>
      </c>
      <c r="AA31" s="111">
        <v>0</v>
      </c>
      <c r="AB31" s="111">
        <v>0</v>
      </c>
      <c r="AC31" s="111">
        <v>0</v>
      </c>
      <c r="AD31" s="111">
        <v>0</v>
      </c>
      <c r="AE31" s="111">
        <v>0</v>
      </c>
      <c r="AF31" s="111">
        <v>0</v>
      </c>
      <c r="AG31" s="111">
        <v>0</v>
      </c>
      <c r="AH31" s="112">
        <f>SUM(J31:AG31)</f>
        <v>7</v>
      </c>
    </row>
    <row r="32" spans="2:34" s="13" customFormat="1" ht="37.5" customHeight="1" thickBot="1" x14ac:dyDescent="0.4">
      <c r="B32" s="37" t="s">
        <v>27</v>
      </c>
      <c r="C32" s="61" t="s">
        <v>39</v>
      </c>
      <c r="D32" s="83">
        <v>1</v>
      </c>
      <c r="E32" s="97">
        <v>0</v>
      </c>
      <c r="F32" s="98">
        <v>1</v>
      </c>
      <c r="G32" s="99" t="str">
        <f>IF(OR(ISBLANK(E32),E32=0)," ",F32-E32)</f>
        <v xml:space="preserve"> </v>
      </c>
      <c r="H32" s="19"/>
      <c r="I32" s="10"/>
      <c r="J32" s="113">
        <v>0</v>
      </c>
      <c r="K32" s="113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3">
        <v>0</v>
      </c>
      <c r="R32" s="113">
        <v>1</v>
      </c>
      <c r="S32" s="113">
        <v>0</v>
      </c>
      <c r="T32" s="113">
        <v>0</v>
      </c>
      <c r="U32" s="113">
        <v>0</v>
      </c>
      <c r="V32" s="113">
        <v>0</v>
      </c>
      <c r="W32" s="113">
        <v>0</v>
      </c>
      <c r="X32" s="113">
        <v>0</v>
      </c>
      <c r="Y32" s="113">
        <v>0</v>
      </c>
      <c r="Z32" s="113">
        <v>0</v>
      </c>
      <c r="AA32" s="113">
        <v>0</v>
      </c>
      <c r="AB32" s="113">
        <v>0</v>
      </c>
      <c r="AC32" s="113">
        <v>0</v>
      </c>
      <c r="AD32" s="113">
        <v>0</v>
      </c>
      <c r="AE32" s="113">
        <v>0</v>
      </c>
      <c r="AF32" s="113">
        <v>0</v>
      </c>
      <c r="AG32" s="113">
        <v>0</v>
      </c>
      <c r="AH32" s="114">
        <f>SUM(J32:AG32)</f>
        <v>1</v>
      </c>
    </row>
    <row r="33" spans="2:35" s="13" customFormat="1" ht="15.75" customHeight="1" x14ac:dyDescent="0.35">
      <c r="B33" s="24"/>
      <c r="C33" s="24"/>
      <c r="D33" s="24"/>
      <c r="E33" s="22"/>
      <c r="F33" s="22"/>
      <c r="G33" s="22"/>
      <c r="H33" s="25"/>
      <c r="I33" s="10"/>
      <c r="J33" s="116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77"/>
    </row>
    <row r="34" spans="2:35" s="15" customFormat="1" ht="16" thickBot="1" x14ac:dyDescent="0.4">
      <c r="B34" s="73" t="s">
        <v>28</v>
      </c>
      <c r="C34" s="9"/>
      <c r="D34" s="9"/>
      <c r="H34" s="10"/>
      <c r="I34" s="10"/>
      <c r="J34" s="67">
        <v>2025</v>
      </c>
      <c r="K34" s="67">
        <v>2025</v>
      </c>
      <c r="L34" s="67">
        <v>2026</v>
      </c>
      <c r="M34" s="67">
        <v>2026</v>
      </c>
      <c r="N34" s="67">
        <v>2026</v>
      </c>
      <c r="O34" s="67">
        <v>2026</v>
      </c>
      <c r="P34" s="67">
        <v>2027</v>
      </c>
      <c r="Q34" s="67">
        <v>2027</v>
      </c>
      <c r="R34" s="67">
        <v>2027</v>
      </c>
      <c r="S34" s="67">
        <v>2027</v>
      </c>
      <c r="T34" s="67">
        <v>2028</v>
      </c>
      <c r="U34" s="67">
        <v>2028</v>
      </c>
      <c r="V34" s="67">
        <v>2028</v>
      </c>
      <c r="W34" s="67">
        <v>2028</v>
      </c>
      <c r="X34" s="67">
        <v>2029</v>
      </c>
      <c r="Y34" s="67">
        <v>2029</v>
      </c>
      <c r="Z34" s="67">
        <v>2029</v>
      </c>
      <c r="AA34" s="67">
        <v>2029</v>
      </c>
      <c r="AB34" s="67">
        <v>2030</v>
      </c>
      <c r="AC34" s="67">
        <v>2030</v>
      </c>
      <c r="AD34" s="67">
        <v>2030</v>
      </c>
      <c r="AE34" s="67">
        <v>2030</v>
      </c>
      <c r="AF34" s="67">
        <v>2031</v>
      </c>
      <c r="AG34" s="67">
        <v>2031</v>
      </c>
      <c r="AH34" s="67"/>
    </row>
    <row r="35" spans="2:35" s="13" customFormat="1" ht="26.25" customHeight="1" x14ac:dyDescent="0.35">
      <c r="B35" s="32" t="s">
        <v>4</v>
      </c>
      <c r="C35" s="35" t="s">
        <v>33</v>
      </c>
      <c r="D35" s="35" t="s">
        <v>34</v>
      </c>
      <c r="E35" s="33" t="s">
        <v>35</v>
      </c>
      <c r="F35" s="82" t="s">
        <v>9</v>
      </c>
      <c r="G35" s="36" t="s">
        <v>36</v>
      </c>
      <c r="H35" s="10"/>
      <c r="I35" s="10"/>
      <c r="J35" s="69" t="s">
        <v>10</v>
      </c>
      <c r="K35" s="69" t="s">
        <v>11</v>
      </c>
      <c r="L35" s="69" t="s">
        <v>12</v>
      </c>
      <c r="M35" s="69" t="s">
        <v>13</v>
      </c>
      <c r="N35" s="69" t="s">
        <v>10</v>
      </c>
      <c r="O35" s="69" t="s">
        <v>11</v>
      </c>
      <c r="P35" s="69" t="s">
        <v>12</v>
      </c>
      <c r="Q35" s="69" t="s">
        <v>13</v>
      </c>
      <c r="R35" s="69" t="s">
        <v>10</v>
      </c>
      <c r="S35" s="69" t="s">
        <v>11</v>
      </c>
      <c r="T35" s="69" t="s">
        <v>12</v>
      </c>
      <c r="U35" s="69" t="s">
        <v>13</v>
      </c>
      <c r="V35" s="69" t="s">
        <v>10</v>
      </c>
      <c r="W35" s="69" t="s">
        <v>11</v>
      </c>
      <c r="X35" s="69" t="s">
        <v>12</v>
      </c>
      <c r="Y35" s="69" t="s">
        <v>13</v>
      </c>
      <c r="Z35" s="69" t="s">
        <v>10</v>
      </c>
      <c r="AA35" s="69" t="s">
        <v>11</v>
      </c>
      <c r="AB35" s="69" t="s">
        <v>12</v>
      </c>
      <c r="AC35" s="69" t="s">
        <v>13</v>
      </c>
      <c r="AD35" s="69" t="s">
        <v>10</v>
      </c>
      <c r="AE35" s="69" t="s">
        <v>11</v>
      </c>
      <c r="AF35" s="69" t="s">
        <v>12</v>
      </c>
      <c r="AG35" s="69" t="s">
        <v>13</v>
      </c>
      <c r="AH35" s="69" t="s">
        <v>9</v>
      </c>
    </row>
    <row r="36" spans="2:35" s="13" customFormat="1" ht="26.25" customHeight="1" thickBot="1" x14ac:dyDescent="0.4">
      <c r="B36" s="103" t="s">
        <v>29</v>
      </c>
      <c r="C36" s="104"/>
      <c r="D36" s="105">
        <v>0</v>
      </c>
      <c r="E36" s="106">
        <v>0</v>
      </c>
      <c r="F36" s="85">
        <f>SUM(J36:AG36)</f>
        <v>0</v>
      </c>
      <c r="G36" s="86" t="str">
        <f>IF(OR(ISBLANK(E36),E36=0)," ",F36-E36)</f>
        <v xml:space="preserve"> </v>
      </c>
      <c r="H36" s="19"/>
      <c r="I36" s="10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8">
        <f>SUM(J36:AG36)</f>
        <v>0</v>
      </c>
    </row>
    <row r="37" spans="2:35" ht="14.25" customHeight="1" x14ac:dyDescent="0.4">
      <c r="AH37" s="12"/>
      <c r="AI37" s="12"/>
    </row>
    <row r="38" spans="2:35" ht="14.25" customHeight="1" x14ac:dyDescent="0.4">
      <c r="B38" s="10" t="s">
        <v>30</v>
      </c>
    </row>
  </sheetData>
  <sheetProtection algorithmName="SHA-512" hashValue="qmGpCbRnc0Dey5Vbdgj6tLIdiNyR8F0qqGB1phBHknDkMXNFNet1uYQXn8NM99WZvbRSGCP1gXhBk8dK+eiDKA==" saltValue="uY4uw3ab6e1L8/gUqukyeQ==" spinCount="100000" sheet="1" formatColumns="0" selectLockedCells="1"/>
  <dataValidations count="2">
    <dataValidation allowBlank="1" showInputMessage="1" showErrorMessage="1" prompt="To be completed by FCS." sqref="J19:AG19 J33:AG33" xr:uid="{96117754-D805-488B-8261-3EEED46C2461}"/>
    <dataValidation type="custom" showInputMessage="1" showErrorMessage="1" errorTitle="Read only" error="Do not enter, cell is read only" sqref="B6:G6 B8 B9:G10 B13:G14 B12:C12 B16 B17:G18 B29:G32 B28 B24 B25:G26 B21:G22 B20 B34 B35:G36 J34:AH36 J28:AH32 J24:AH26 J20:AD22 J16:AH18 AH22 AH21 AG22 AE20:AH22 J12:AH14 J8:AH10 J5:AH6 B1:B4" xr:uid="{BA274587-7761-4D6A-9A3A-27134024BB4A}">
      <formula1>"""=1=1"""</formula1>
    </dataValidation>
  </dataValidations>
  <pageMargins left="0.25" right="0.25" top="0.75" bottom="0.75" header="0.3" footer="0.3"/>
  <pageSetup paperSize="3" scale="4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FD8E-C18C-46EE-BB9F-AF0B085AF8E4}">
  <sheetPr codeName="Sheet16"/>
  <dimension ref="A1:Q40"/>
  <sheetViews>
    <sheetView workbookViewId="0"/>
  </sheetViews>
  <sheetFormatPr defaultColWidth="9.1796875" defaultRowHeight="14.5" x14ac:dyDescent="0.35"/>
  <cols>
    <col min="1" max="1" width="23.26953125" style="1" bestFit="1" customWidth="1"/>
    <col min="2" max="2" width="18" style="2" customWidth="1"/>
    <col min="3" max="3" width="16" style="2" customWidth="1"/>
    <col min="4" max="4" width="16" style="1" customWidth="1"/>
    <col min="5" max="5" width="15.26953125" style="1" customWidth="1"/>
    <col min="6" max="6" width="16" style="1" customWidth="1"/>
    <col min="7" max="8" width="9.1796875" style="1"/>
    <col min="9" max="9" width="23.26953125" style="1" customWidth="1"/>
    <col min="10" max="10" width="16.26953125" style="2" customWidth="1"/>
    <col min="11" max="11" width="16" style="1" customWidth="1"/>
    <col min="12" max="12" width="18" style="1" customWidth="1"/>
    <col min="13" max="13" width="16.81640625" style="3" customWidth="1"/>
    <col min="14" max="15" width="16.26953125" style="1" bestFit="1" customWidth="1"/>
    <col min="16" max="16" width="18" style="1" bestFit="1" customWidth="1"/>
    <col min="17" max="18" width="9.1796875" style="1" bestFit="1"/>
    <col min="19" max="19" width="16" style="1" bestFit="1" customWidth="1"/>
    <col min="20" max="16384" width="9.1796875" style="1"/>
  </cols>
  <sheetData>
    <row r="1" spans="1:17" x14ac:dyDescent="0.35">
      <c r="A1" s="7"/>
      <c r="B1" s="2" t="s">
        <v>43</v>
      </c>
      <c r="C1" s="2" t="s">
        <v>44</v>
      </c>
      <c r="D1" s="7" t="s">
        <v>45</v>
      </c>
      <c r="E1" s="7" t="s">
        <v>46</v>
      </c>
      <c r="F1" s="7" t="s">
        <v>47</v>
      </c>
      <c r="G1" s="7" t="s">
        <v>48</v>
      </c>
      <c r="H1" s="7" t="s">
        <v>49</v>
      </c>
      <c r="I1" s="7" t="s">
        <v>50</v>
      </c>
      <c r="J1" s="2" t="s">
        <v>51</v>
      </c>
      <c r="K1" s="7" t="s">
        <v>52</v>
      </c>
      <c r="L1" s="7" t="s">
        <v>53</v>
      </c>
      <c r="M1" s="3" t="s">
        <v>54</v>
      </c>
      <c r="N1" s="31" t="s">
        <v>55</v>
      </c>
      <c r="O1" s="31"/>
      <c r="P1" s="31"/>
      <c r="Q1" s="7"/>
    </row>
    <row r="2" spans="1:17" x14ac:dyDescent="0.35">
      <c r="A2" s="4" t="s">
        <v>56</v>
      </c>
      <c r="D2" s="5">
        <v>0.48</v>
      </c>
      <c r="E2" s="5">
        <v>0.52</v>
      </c>
      <c r="F2" s="2"/>
      <c r="G2" s="2"/>
      <c r="H2" s="2"/>
      <c r="I2" s="2"/>
      <c r="K2" s="2"/>
      <c r="L2" s="7"/>
      <c r="N2" s="7" t="s">
        <v>57</v>
      </c>
      <c r="O2" s="7" t="s">
        <v>58</v>
      </c>
      <c r="P2" s="7" t="s">
        <v>59</v>
      </c>
      <c r="Q2" s="7"/>
    </row>
    <row r="3" spans="1:17" x14ac:dyDescent="0.35">
      <c r="A3" s="7" t="s">
        <v>60</v>
      </c>
      <c r="B3" s="2">
        <v>205107638</v>
      </c>
      <c r="D3" s="2">
        <v>2000000</v>
      </c>
      <c r="E3" s="7"/>
      <c r="F3" s="2">
        <v>15275984.189999999</v>
      </c>
      <c r="G3" s="2"/>
      <c r="H3" s="2"/>
      <c r="I3" s="2">
        <v>-105220977.02</v>
      </c>
      <c r="K3" s="2">
        <v>-22554540</v>
      </c>
      <c r="L3" s="8">
        <f t="shared" ref="L3:L16" si="0">SUM(B3:K3)</f>
        <v>94608105.170000002</v>
      </c>
      <c r="M3" s="3">
        <v>117162645.15000001</v>
      </c>
      <c r="N3" s="2">
        <v>87087786.409999996</v>
      </c>
      <c r="O3" s="2">
        <v>30226625.809999999</v>
      </c>
      <c r="P3" s="2">
        <f t="shared" ref="P3:P16" si="1">SUM(N3:O3)</f>
        <v>117314412.22</v>
      </c>
      <c r="Q3" s="7" t="b">
        <f t="shared" ref="Q3:Q18" si="2">P3=L3</f>
        <v>0</v>
      </c>
    </row>
    <row r="4" spans="1:17" x14ac:dyDescent="0.35">
      <c r="A4" s="7" t="s">
        <v>61</v>
      </c>
      <c r="B4" s="2">
        <v>250687114</v>
      </c>
      <c r="D4" s="2"/>
      <c r="E4" s="7"/>
      <c r="F4" s="2">
        <v>30452393.359999999</v>
      </c>
      <c r="G4" s="2"/>
      <c r="H4" s="2"/>
      <c r="I4" s="2">
        <v>87550273</v>
      </c>
      <c r="K4" s="2">
        <v>22554540</v>
      </c>
      <c r="L4" s="8">
        <f t="shared" si="0"/>
        <v>391244320.36000001</v>
      </c>
      <c r="M4" s="3">
        <v>368689780.36000001</v>
      </c>
      <c r="N4" s="2">
        <v>147652133.88</v>
      </c>
      <c r="O4" s="2">
        <v>221037646.47999999</v>
      </c>
      <c r="P4" s="2">
        <f t="shared" si="1"/>
        <v>368689780.36000001</v>
      </c>
      <c r="Q4" s="7" t="b">
        <f t="shared" si="2"/>
        <v>0</v>
      </c>
    </row>
    <row r="5" spans="1:17" x14ac:dyDescent="0.35">
      <c r="A5" s="7" t="s">
        <v>62</v>
      </c>
      <c r="D5" s="2">
        <v>26000000</v>
      </c>
      <c r="E5" s="7"/>
      <c r="F5" s="2">
        <v>332686.65000000002</v>
      </c>
      <c r="G5" s="2"/>
      <c r="H5" s="2"/>
      <c r="I5" s="2">
        <v>16344239.27</v>
      </c>
      <c r="K5" s="2">
        <v>0</v>
      </c>
      <c r="L5" s="8">
        <f t="shared" si="0"/>
        <v>42676925.920000002</v>
      </c>
      <c r="M5" s="3">
        <v>42676925.93</v>
      </c>
      <c r="N5" s="2">
        <v>20893219.48</v>
      </c>
      <c r="O5" s="2">
        <v>21783706.43</v>
      </c>
      <c r="P5" s="2">
        <f t="shared" si="1"/>
        <v>42676925.909999996</v>
      </c>
      <c r="Q5" s="7" t="b">
        <f t="shared" si="2"/>
        <v>0</v>
      </c>
    </row>
    <row r="6" spans="1:17" x14ac:dyDescent="0.35">
      <c r="A6" s="4" t="s">
        <v>63</v>
      </c>
      <c r="D6" s="2"/>
      <c r="E6" s="7"/>
      <c r="F6" s="2"/>
      <c r="G6" s="2"/>
      <c r="H6" s="2"/>
      <c r="I6" s="2"/>
      <c r="K6" s="2"/>
      <c r="L6" s="8">
        <f t="shared" si="0"/>
        <v>0</v>
      </c>
      <c r="M6" s="3">
        <v>0</v>
      </c>
      <c r="N6" s="2"/>
      <c r="O6" s="2"/>
      <c r="P6" s="2">
        <f t="shared" si="1"/>
        <v>0</v>
      </c>
      <c r="Q6" s="7" t="b">
        <f t="shared" si="2"/>
        <v>1</v>
      </c>
    </row>
    <row r="7" spans="1:17" x14ac:dyDescent="0.35">
      <c r="A7" s="7" t="s">
        <v>64</v>
      </c>
      <c r="B7" s="2">
        <v>317428488</v>
      </c>
      <c r="D7" s="2"/>
      <c r="E7" s="7"/>
      <c r="F7" s="2">
        <v>41920212.799999997</v>
      </c>
      <c r="G7" s="2"/>
      <c r="H7" s="2"/>
      <c r="I7" s="2">
        <v>319486</v>
      </c>
      <c r="K7" s="2"/>
      <c r="L7" s="8">
        <f t="shared" si="0"/>
        <v>359668186.80000001</v>
      </c>
      <c r="M7" s="3">
        <v>359668186.81</v>
      </c>
      <c r="N7" s="2">
        <v>188342800.61000001</v>
      </c>
      <c r="O7" s="2">
        <v>171252537.99000001</v>
      </c>
      <c r="P7" s="2">
        <f t="shared" si="1"/>
        <v>359595338.60000002</v>
      </c>
      <c r="Q7" s="7" t="b">
        <f t="shared" si="2"/>
        <v>0</v>
      </c>
    </row>
    <row r="8" spans="1:17" x14ac:dyDescent="0.35">
      <c r="A8" s="7" t="s">
        <v>65</v>
      </c>
      <c r="D8" s="2">
        <v>30000000</v>
      </c>
      <c r="E8" s="7"/>
      <c r="F8" s="2">
        <v>0</v>
      </c>
      <c r="G8" s="2"/>
      <c r="H8" s="2"/>
      <c r="I8" s="2">
        <v>0</v>
      </c>
      <c r="K8" s="2"/>
      <c r="L8" s="8">
        <f t="shared" si="0"/>
        <v>30000000</v>
      </c>
      <c r="M8" s="3">
        <v>30000000</v>
      </c>
      <c r="N8" s="2">
        <v>0</v>
      </c>
      <c r="O8" s="2">
        <v>30000000</v>
      </c>
      <c r="P8" s="2">
        <f t="shared" si="1"/>
        <v>30000000</v>
      </c>
      <c r="Q8" s="7" t="b">
        <f t="shared" si="2"/>
        <v>1</v>
      </c>
    </row>
    <row r="9" spans="1:17" x14ac:dyDescent="0.35">
      <c r="A9" s="4" t="s">
        <v>66</v>
      </c>
      <c r="D9" s="2"/>
      <c r="E9" s="7"/>
      <c r="F9" s="2"/>
      <c r="G9" s="2"/>
      <c r="H9" s="2"/>
      <c r="I9" s="2"/>
      <c r="K9" s="2"/>
      <c r="L9" s="8">
        <f t="shared" si="0"/>
        <v>0</v>
      </c>
      <c r="M9" s="3">
        <v>0</v>
      </c>
      <c r="N9" s="2"/>
      <c r="O9" s="2"/>
      <c r="P9" s="2">
        <f t="shared" si="1"/>
        <v>0</v>
      </c>
      <c r="Q9" s="7" t="b">
        <f t="shared" si="2"/>
        <v>1</v>
      </c>
    </row>
    <row r="10" spans="1:17" x14ac:dyDescent="0.35">
      <c r="A10" s="7" t="s">
        <v>67</v>
      </c>
      <c r="B10" s="2">
        <v>40695960</v>
      </c>
      <c r="D10" s="2"/>
      <c r="E10" s="7"/>
      <c r="F10" s="2">
        <v>5846412.3300000001</v>
      </c>
      <c r="G10" s="2"/>
      <c r="H10" s="2"/>
      <c r="I10" s="2">
        <v>1006978.75</v>
      </c>
      <c r="K10" s="2"/>
      <c r="L10" s="8">
        <f t="shared" si="0"/>
        <v>47549351.079999998</v>
      </c>
      <c r="M10" s="3">
        <v>47549351.090000004</v>
      </c>
      <c r="N10" s="2">
        <v>22871159.059999999</v>
      </c>
      <c r="O10" s="2">
        <v>24287583.41</v>
      </c>
      <c r="P10" s="2">
        <f t="shared" si="1"/>
        <v>47158742.469999999</v>
      </c>
      <c r="Q10" s="7" t="b">
        <f t="shared" si="2"/>
        <v>0</v>
      </c>
    </row>
    <row r="11" spans="1:17" x14ac:dyDescent="0.35">
      <c r="A11" s="4" t="s">
        <v>68</v>
      </c>
      <c r="D11" s="2"/>
      <c r="E11" s="7"/>
      <c r="F11" s="2"/>
      <c r="G11" s="2"/>
      <c r="H11" s="2"/>
      <c r="I11" s="2"/>
      <c r="K11" s="2"/>
      <c r="L11" s="8">
        <f t="shared" si="0"/>
        <v>0</v>
      </c>
      <c r="M11" s="3">
        <v>0</v>
      </c>
      <c r="N11" s="2"/>
      <c r="O11" s="2"/>
      <c r="P11" s="2">
        <f t="shared" si="1"/>
        <v>0</v>
      </c>
      <c r="Q11" s="7" t="b">
        <f t="shared" si="2"/>
        <v>1</v>
      </c>
    </row>
    <row r="12" spans="1:17" x14ac:dyDescent="0.35">
      <c r="A12" s="7" t="s">
        <v>69</v>
      </c>
      <c r="B12" s="2">
        <v>15000000</v>
      </c>
      <c r="D12" s="2"/>
      <c r="E12" s="7"/>
      <c r="F12" s="2">
        <v>-15000000</v>
      </c>
      <c r="G12" s="2"/>
      <c r="H12" s="2"/>
      <c r="I12" s="2"/>
      <c r="K12" s="2"/>
      <c r="L12" s="8">
        <f t="shared" si="0"/>
        <v>0</v>
      </c>
      <c r="M12" s="3">
        <v>0</v>
      </c>
      <c r="N12" s="2">
        <v>160420.26999999999</v>
      </c>
      <c r="O12" s="2">
        <v>36961.379999999997</v>
      </c>
      <c r="P12" s="2">
        <f t="shared" si="1"/>
        <v>197381.65</v>
      </c>
      <c r="Q12" s="7" t="b">
        <f t="shared" si="2"/>
        <v>0</v>
      </c>
    </row>
    <row r="13" spans="1:17" x14ac:dyDescent="0.35">
      <c r="A13" s="7" t="s">
        <v>70</v>
      </c>
      <c r="B13" s="2">
        <v>71217000</v>
      </c>
      <c r="D13" s="2">
        <v>-58000000</v>
      </c>
      <c r="E13" s="7"/>
      <c r="F13" s="2">
        <v>-12434839.33</v>
      </c>
      <c r="G13" s="2"/>
      <c r="H13" s="2"/>
      <c r="I13" s="2"/>
      <c r="K13" s="2"/>
      <c r="L13" s="8">
        <f t="shared" si="0"/>
        <v>782160.66999999993</v>
      </c>
      <c r="M13" s="3">
        <v>782160.67</v>
      </c>
      <c r="N13" s="2">
        <v>217680.29</v>
      </c>
      <c r="O13" s="2">
        <v>367098.73</v>
      </c>
      <c r="P13" s="2">
        <f t="shared" si="1"/>
        <v>584779.02</v>
      </c>
      <c r="Q13" s="7" t="b">
        <f t="shared" si="2"/>
        <v>0</v>
      </c>
    </row>
    <row r="14" spans="1:17" x14ac:dyDescent="0.35">
      <c r="A14" s="7" t="s">
        <v>71</v>
      </c>
      <c r="B14" s="2">
        <v>66392850</v>
      </c>
      <c r="C14" s="2">
        <v>-66392850</v>
      </c>
      <c r="D14" s="7"/>
      <c r="E14" s="7"/>
      <c r="F14" s="2">
        <v>0</v>
      </c>
      <c r="G14" s="2"/>
      <c r="H14" s="2"/>
      <c r="I14" s="2"/>
      <c r="K14" s="2"/>
      <c r="L14" s="8">
        <f t="shared" si="0"/>
        <v>0</v>
      </c>
      <c r="M14" s="3">
        <v>0</v>
      </c>
      <c r="N14" s="2">
        <v>0</v>
      </c>
      <c r="O14" s="2">
        <v>0</v>
      </c>
      <c r="P14" s="2">
        <f t="shared" si="1"/>
        <v>0</v>
      </c>
      <c r="Q14" s="7" t="b">
        <f t="shared" si="2"/>
        <v>1</v>
      </c>
    </row>
    <row r="15" spans="1:17" ht="29" x14ac:dyDescent="0.35">
      <c r="A15" s="6" t="s">
        <v>72</v>
      </c>
      <c r="B15" s="2">
        <v>0</v>
      </c>
      <c r="C15" s="2">
        <v>66392850</v>
      </c>
      <c r="D15" s="2"/>
      <c r="E15" s="5"/>
      <c r="F15" s="2">
        <v>-66392850</v>
      </c>
      <c r="G15" s="2"/>
      <c r="H15" s="2"/>
      <c r="I15" s="2"/>
      <c r="K15" s="2"/>
      <c r="L15" s="8">
        <f t="shared" si="0"/>
        <v>0</v>
      </c>
      <c r="M15" s="3">
        <v>0</v>
      </c>
      <c r="N15" s="2"/>
      <c r="O15" s="2"/>
      <c r="P15" s="2">
        <f t="shared" si="1"/>
        <v>0</v>
      </c>
      <c r="Q15" s="7" t="b">
        <f t="shared" si="2"/>
        <v>1</v>
      </c>
    </row>
    <row r="16" spans="1:17" x14ac:dyDescent="0.35">
      <c r="A16" s="4" t="s">
        <v>73</v>
      </c>
      <c r="B16" s="2">
        <v>50869950</v>
      </c>
      <c r="D16" s="2"/>
      <c r="E16" s="8"/>
      <c r="F16" s="2"/>
      <c r="G16" s="2"/>
      <c r="H16" s="2"/>
      <c r="I16" s="2"/>
      <c r="K16" s="2"/>
      <c r="L16" s="8">
        <f t="shared" si="0"/>
        <v>50869950</v>
      </c>
      <c r="M16" s="3">
        <v>50869950</v>
      </c>
      <c r="N16" s="2">
        <v>24590800</v>
      </c>
      <c r="O16" s="2">
        <v>26279150</v>
      </c>
      <c r="P16" s="2">
        <f t="shared" si="1"/>
        <v>50869950</v>
      </c>
      <c r="Q16" s="7" t="b">
        <f t="shared" si="2"/>
        <v>1</v>
      </c>
    </row>
    <row r="17" spans="2:17" x14ac:dyDescent="0.35">
      <c r="B17" s="2">
        <f>SUM(B2:B16)</f>
        <v>1017399000</v>
      </c>
      <c r="D17" s="2"/>
      <c r="E17" s="7"/>
      <c r="F17" s="2"/>
      <c r="G17" s="2"/>
      <c r="H17" s="2"/>
      <c r="I17" s="2"/>
      <c r="K17" s="2"/>
      <c r="L17" s="8">
        <f>SUM(L3:L16)</f>
        <v>1017399000</v>
      </c>
      <c r="M17" s="3">
        <f>SUM(M3:M16)</f>
        <v>1017399000.01</v>
      </c>
      <c r="N17" s="2"/>
      <c r="O17" s="2"/>
      <c r="P17" s="2">
        <f>SUM(P3:P16)</f>
        <v>1017087310.23</v>
      </c>
      <c r="Q17" s="7" t="b">
        <f t="shared" si="2"/>
        <v>0</v>
      </c>
    </row>
    <row r="18" spans="2:17" x14ac:dyDescent="0.35">
      <c r="D18" s="7"/>
      <c r="E18" s="7"/>
      <c r="F18" s="7"/>
      <c r="G18" s="7"/>
      <c r="H18" s="7"/>
      <c r="I18" s="7"/>
      <c r="K18" s="7"/>
      <c r="L18" s="7"/>
      <c r="N18" s="7"/>
      <c r="O18" s="7"/>
      <c r="P18" s="8">
        <f>L17-P17</f>
        <v>311689.76999998093</v>
      </c>
      <c r="Q18" s="7" t="b">
        <f t="shared" si="2"/>
        <v>0</v>
      </c>
    </row>
    <row r="20" spans="2:17" x14ac:dyDescent="0.35">
      <c r="C20" s="2">
        <f>C15*D2</f>
        <v>31868568</v>
      </c>
      <c r="D20" s="8">
        <f>D3*D2</f>
        <v>960000</v>
      </c>
      <c r="E20" s="7"/>
      <c r="F20" s="7"/>
      <c r="G20" s="7"/>
      <c r="H20" s="7"/>
      <c r="I20" s="7"/>
      <c r="K20" s="7"/>
      <c r="L20" s="7"/>
      <c r="N20" s="7"/>
      <c r="O20" s="7"/>
      <c r="P20" s="7"/>
      <c r="Q20" s="7"/>
    </row>
    <row r="21" spans="2:17" x14ac:dyDescent="0.35">
      <c r="C21" s="2">
        <f>C15*E2</f>
        <v>34524282</v>
      </c>
      <c r="D21" s="8">
        <f>D3*E2</f>
        <v>1040000</v>
      </c>
      <c r="E21" s="7"/>
      <c r="F21" s="7"/>
      <c r="G21" s="7"/>
      <c r="H21" s="7"/>
      <c r="I21" s="7"/>
      <c r="K21" s="7"/>
      <c r="L21" s="7"/>
      <c r="N21" s="7"/>
      <c r="O21" s="7"/>
      <c r="P21" s="7"/>
      <c r="Q21" s="7"/>
    </row>
    <row r="22" spans="2:17" x14ac:dyDescent="0.35">
      <c r="D22" s="8">
        <f>D5*D2</f>
        <v>12480000</v>
      </c>
      <c r="E22" s="7"/>
      <c r="F22" s="7"/>
      <c r="G22" s="7"/>
      <c r="H22" s="7"/>
      <c r="I22" s="7"/>
      <c r="K22" s="7"/>
      <c r="L22" s="7"/>
      <c r="N22" s="7"/>
      <c r="O22" s="7"/>
      <c r="P22" s="7"/>
      <c r="Q22" s="7"/>
    </row>
    <row r="23" spans="2:17" x14ac:dyDescent="0.35">
      <c r="D23" s="8">
        <f>D5*E2</f>
        <v>13520000</v>
      </c>
      <c r="E23" s="7"/>
      <c r="F23" s="7"/>
      <c r="G23" s="7"/>
      <c r="H23" s="7"/>
      <c r="I23" s="7"/>
      <c r="K23" s="7"/>
      <c r="L23" s="7"/>
      <c r="N23" s="7"/>
      <c r="O23" s="7"/>
      <c r="P23" s="7"/>
      <c r="Q23" s="7"/>
    </row>
    <row r="26" spans="2:17" x14ac:dyDescent="0.35">
      <c r="D26" s="7"/>
      <c r="E26" s="7"/>
      <c r="F26" s="7"/>
      <c r="G26" s="7"/>
      <c r="H26" s="7"/>
      <c r="I26" s="4" t="s">
        <v>56</v>
      </c>
      <c r="K26" s="7"/>
      <c r="L26" s="7"/>
      <c r="N26" s="7"/>
      <c r="O26" s="7"/>
      <c r="P26" s="7"/>
      <c r="Q26" s="7"/>
    </row>
    <row r="27" spans="2:17" x14ac:dyDescent="0.35">
      <c r="D27" s="7"/>
      <c r="E27" s="7"/>
      <c r="F27" s="7"/>
      <c r="G27" s="7"/>
      <c r="H27" s="7"/>
      <c r="I27" s="7" t="s">
        <v>60</v>
      </c>
      <c r="J27" s="2" t="e">
        <f>#REF!+#REF!</f>
        <v>#REF!</v>
      </c>
      <c r="K27" s="7" t="e">
        <f t="shared" ref="K27:K40" si="3">J27=L3</f>
        <v>#REF!</v>
      </c>
      <c r="L27" s="7"/>
      <c r="N27" s="7"/>
      <c r="O27" s="7"/>
      <c r="P27" s="7"/>
      <c r="Q27" s="7"/>
    </row>
    <row r="28" spans="2:17" x14ac:dyDescent="0.35">
      <c r="D28" s="7"/>
      <c r="E28" s="7"/>
      <c r="F28" s="7"/>
      <c r="G28" s="7"/>
      <c r="H28" s="7"/>
      <c r="I28" s="7" t="s">
        <v>61</v>
      </c>
      <c r="J28" s="2" t="e">
        <f>#REF!+#REF!</f>
        <v>#REF!</v>
      </c>
      <c r="K28" s="7" t="e">
        <f t="shared" si="3"/>
        <v>#REF!</v>
      </c>
      <c r="L28" s="7"/>
      <c r="N28" s="7"/>
      <c r="O28" s="7"/>
      <c r="P28" s="7"/>
      <c r="Q28" s="7"/>
    </row>
    <row r="29" spans="2:17" x14ac:dyDescent="0.35">
      <c r="D29" s="7"/>
      <c r="E29" s="7"/>
      <c r="F29" s="7"/>
      <c r="G29" s="7"/>
      <c r="H29" s="7"/>
      <c r="I29" s="7" t="s">
        <v>62</v>
      </c>
      <c r="J29" s="2" t="e">
        <f>#REF!+#REF!</f>
        <v>#REF!</v>
      </c>
      <c r="K29" s="7" t="e">
        <f t="shared" si="3"/>
        <v>#REF!</v>
      </c>
      <c r="L29" s="7"/>
      <c r="N29" s="7"/>
      <c r="O29" s="7"/>
      <c r="P29" s="7"/>
      <c r="Q29" s="7"/>
    </row>
    <row r="30" spans="2:17" x14ac:dyDescent="0.35">
      <c r="D30" s="7"/>
      <c r="E30" s="7"/>
      <c r="F30" s="7"/>
      <c r="G30" s="7"/>
      <c r="H30" s="7"/>
      <c r="I30" s="4" t="s">
        <v>63</v>
      </c>
      <c r="K30" s="7" t="b">
        <f t="shared" si="3"/>
        <v>1</v>
      </c>
      <c r="L30" s="7"/>
      <c r="N30" s="7"/>
      <c r="O30" s="7"/>
      <c r="P30" s="7"/>
      <c r="Q30" s="7"/>
    </row>
    <row r="31" spans="2:17" x14ac:dyDescent="0.35">
      <c r="D31" s="7"/>
      <c r="E31" s="7"/>
      <c r="F31" s="7"/>
      <c r="G31" s="7"/>
      <c r="H31" s="7"/>
      <c r="I31" s="7" t="s">
        <v>64</v>
      </c>
      <c r="J31" s="2" t="e">
        <f>#REF!+#REF!</f>
        <v>#REF!</v>
      </c>
      <c r="K31" s="7" t="e">
        <f t="shared" si="3"/>
        <v>#REF!</v>
      </c>
      <c r="L31" s="7"/>
      <c r="N31" s="7"/>
      <c r="O31" s="7"/>
      <c r="P31" s="7"/>
      <c r="Q31" s="7"/>
    </row>
    <row r="32" spans="2:17" x14ac:dyDescent="0.35">
      <c r="D32" s="7"/>
      <c r="E32" s="7"/>
      <c r="F32" s="7"/>
      <c r="G32" s="7"/>
      <c r="H32" s="7"/>
      <c r="I32" s="7" t="s">
        <v>65</v>
      </c>
      <c r="J32" s="2" t="e">
        <f>#REF!</f>
        <v>#REF!</v>
      </c>
      <c r="K32" s="7" t="e">
        <f t="shared" si="3"/>
        <v>#REF!</v>
      </c>
      <c r="L32" s="7"/>
      <c r="N32" s="7"/>
      <c r="O32" s="7"/>
      <c r="P32" s="7"/>
      <c r="Q32" s="7"/>
    </row>
    <row r="33" spans="9:11" x14ac:dyDescent="0.35">
      <c r="I33" s="4" t="s">
        <v>66</v>
      </c>
      <c r="K33" s="7" t="b">
        <f t="shared" si="3"/>
        <v>1</v>
      </c>
    </row>
    <row r="34" spans="9:11" x14ac:dyDescent="0.35">
      <c r="I34" s="7" t="s">
        <v>67</v>
      </c>
      <c r="J34" s="2" t="e">
        <f>#REF!+#REF!</f>
        <v>#REF!</v>
      </c>
      <c r="K34" s="7" t="e">
        <f t="shared" si="3"/>
        <v>#REF!</v>
      </c>
    </row>
    <row r="35" spans="9:11" x14ac:dyDescent="0.35">
      <c r="I35" s="4" t="s">
        <v>68</v>
      </c>
      <c r="K35" s="7" t="b">
        <f t="shared" si="3"/>
        <v>1</v>
      </c>
    </row>
    <row r="36" spans="9:11" x14ac:dyDescent="0.35">
      <c r="I36" s="7" t="s">
        <v>69</v>
      </c>
      <c r="J36" s="2" t="e">
        <f>#REF!+#REF!</f>
        <v>#REF!</v>
      </c>
      <c r="K36" s="7" t="e">
        <f t="shared" si="3"/>
        <v>#REF!</v>
      </c>
    </row>
    <row r="37" spans="9:11" x14ac:dyDescent="0.35">
      <c r="I37" s="7" t="s">
        <v>70</v>
      </c>
      <c r="J37" s="2" t="e">
        <f>#REF!+#REF!</f>
        <v>#REF!</v>
      </c>
      <c r="K37" s="7" t="e">
        <f t="shared" si="3"/>
        <v>#REF!</v>
      </c>
    </row>
    <row r="38" spans="9:11" x14ac:dyDescent="0.35">
      <c r="I38" s="7" t="s">
        <v>71</v>
      </c>
      <c r="K38" s="7" t="b">
        <f t="shared" si="3"/>
        <v>1</v>
      </c>
    </row>
    <row r="39" spans="9:11" ht="29" x14ac:dyDescent="0.35">
      <c r="I39" s="6" t="s">
        <v>72</v>
      </c>
      <c r="K39" s="7" t="b">
        <f t="shared" si="3"/>
        <v>1</v>
      </c>
    </row>
    <row r="40" spans="9:11" x14ac:dyDescent="0.35">
      <c r="I40" s="4" t="s">
        <v>73</v>
      </c>
      <c r="J40" s="2" t="e">
        <f>#REF!+#REF!</f>
        <v>#REF!</v>
      </c>
      <c r="K40" s="7" t="e">
        <f t="shared" si="3"/>
        <v>#REF!</v>
      </c>
    </row>
  </sheetData>
  <mergeCells count="1">
    <mergeCell ref="N1:P1"/>
  </mergeCells>
  <conditionalFormatting sqref="Q3:Q18">
    <cfRule type="cellIs" dxfId="0" priority="1" operator="equal">
      <formula>FALSE</formula>
    </cfRule>
  </conditionalFormatting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1F3E85838C1B4C8EAADC95C27A008F" ma:contentTypeVersion="22" ma:contentTypeDescription="Create a new document." ma:contentTypeScope="" ma:versionID="fd3ecb881eb4219e190c0f4dd3d0359b">
  <xsd:schema xmlns:xsd="http://www.w3.org/2001/XMLSchema" xmlns:xs="http://www.w3.org/2001/XMLSchema" xmlns:p="http://schemas.microsoft.com/office/2006/metadata/properties" xmlns:ns1="http://schemas.microsoft.com/sharepoint/v3" xmlns:ns2="41dfe66f-e08c-44cc-861c-9ceb94440d78" xmlns:ns3="72471775-5aec-498f-894d-443c8cd337b3" targetNamespace="http://schemas.microsoft.com/office/2006/metadata/properties" ma:root="true" ma:fieldsID="8abc715c312e3875de26452d30e77ab2" ns1:_="" ns2:_="" ns3:_="">
    <xsd:import namespace="http://schemas.microsoft.com/sharepoint/v3"/>
    <xsd:import namespace="41dfe66f-e08c-44cc-861c-9ceb94440d78"/>
    <xsd:import namespace="72471775-5aec-498f-894d-443c8cd337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pplicable" minOccurs="0"/>
                <xsd:element ref="ns2:MediaServiceObjectDetectorVersions" minOccurs="0"/>
                <xsd:element ref="ns2:DFFARoutingOrde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dfe66f-e08c-44cc-861c-9ceb94440d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f3bbd73-d9da-4b59-89ef-5a1da660cdf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pplicable" ma:index="24" nillable="true" ma:displayName="Applicable" ma:default="1" ma:description="Applicable to 20DR-MHP NOFA" ma:format="Dropdown" ma:internalName="Applicable">
      <xsd:simpleType>
        <xsd:restriction base="dms:Boolean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DFFARoutingOrder" ma:index="26" nillable="true" ma:displayName="DFFA Routing Order" ma:description="Order based on DFFA Routing Checklist " ma:format="Dropdown" ma:internalName="DFFARoutingOrder" ma:percentage="FALSE">
      <xsd:simpleType>
        <xsd:restriction base="dms:Number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471775-5aec-498f-894d-443c8cd337b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663606f-68db-4f8d-b8fb-aa4fa97d38e6}" ma:internalName="TaxCatchAll" ma:showField="CatchAllData" ma:web="72471775-5aec-498f-894d-443c8cd337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2471775-5aec-498f-894d-443c8cd337b3">
      <UserInfo>
        <DisplayName/>
        <AccountId xsi:nil="true"/>
        <AccountType/>
      </UserInfo>
    </SharedWithUsers>
    <_ip_UnifiedCompliancePolicyUIAction xmlns="http://schemas.microsoft.com/sharepoint/v3" xsi:nil="true"/>
    <_ip_UnifiedCompliancePolicyProperties xmlns="http://schemas.microsoft.com/sharepoint/v3" xsi:nil="true"/>
    <Applicable xmlns="41dfe66f-e08c-44cc-861c-9ceb94440d78">true</Applicable>
    <TaxCatchAll xmlns="72471775-5aec-498f-894d-443c8cd337b3" xsi:nil="true"/>
    <DFFARoutingOrder xmlns="41dfe66f-e08c-44cc-861c-9ceb94440d78" xsi:nil="true"/>
    <lcf76f155ced4ddcb4097134ff3c332f xmlns="41dfe66f-e08c-44cc-861c-9ceb94440d7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F84CD5-EB02-467D-9F92-5A3A41F36C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0F9601-265A-46D8-AE6F-33B00236F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1dfe66f-e08c-44cc-861c-9ceb94440d78"/>
    <ds:schemaRef ds:uri="72471775-5aec-498f-894d-443c8cd337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83D7F1-53A8-4ADD-ABE4-58A76DF8DCD7}">
  <ds:schemaRefs>
    <ds:schemaRef ds:uri="http://schemas.microsoft.com/office/2006/metadata/properties"/>
    <ds:schemaRef ds:uri="72471775-5aec-498f-894d-443c8cd337b3"/>
    <ds:schemaRef ds:uri="http://purl.org/dc/elements/1.1/"/>
    <ds:schemaRef ds:uri="http://purl.org/dc/terms/"/>
    <ds:schemaRef ds:uri="http://schemas.microsoft.com/office/infopath/2007/PartnerControls"/>
    <ds:schemaRef ds:uri="http://schemas.microsoft.com/sharepoint/v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41dfe66f-e08c-44cc-861c-9ceb94440d78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2b828646-b037-4fe7-8415-e935cd34cf96}" enabled="0" method="" siteId="{2b828646-b037-4fe7-8415-e935cd34cf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2023 24 $</vt:lpstr>
      <vt:lpstr>2023 24 #</vt:lpstr>
      <vt:lpstr>2018-calculations</vt:lpstr>
      <vt:lpstr>'2023 24 #'!Print_Area</vt:lpstr>
      <vt:lpstr>'2023 24 $'!Print_Area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CDBG-DR Expenditure Projection Report - Q1 2026</dc:title>
  <dc:subject/>
  <dc:creator>California Department of Housing and Community Development</dc:creator>
  <cp:keywords>CDBG-DR</cp:keywords>
  <dc:description/>
  <cp:lastModifiedBy>Bharoocha, Safa@HCD</cp:lastModifiedBy>
  <cp:revision/>
  <dcterms:created xsi:type="dcterms:W3CDTF">2025-07-10T15:26:47Z</dcterms:created>
  <dcterms:modified xsi:type="dcterms:W3CDTF">2026-06-12T20:11:37Z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d0129c3-1fa3-42a1-be02-c60d17f84f99_Enabled">
    <vt:lpwstr>true</vt:lpwstr>
  </property>
  <property fmtid="{D5CDD505-2E9C-101B-9397-08002B2CF9AE}" pid="3" name="MSIP_Label_9d0129c3-1fa3-42a1-be02-c60d17f84f99_SetDate">
    <vt:lpwstr>2025-07-10T15:28:22Z</vt:lpwstr>
  </property>
  <property fmtid="{D5CDD505-2E9C-101B-9397-08002B2CF9AE}" pid="4" name="MSIP_Label_9d0129c3-1fa3-42a1-be02-c60d17f84f99_Method">
    <vt:lpwstr>Standard</vt:lpwstr>
  </property>
  <property fmtid="{D5CDD505-2E9C-101B-9397-08002B2CF9AE}" pid="5" name="MSIP_Label_9d0129c3-1fa3-42a1-be02-c60d17f84f99_Name">
    <vt:lpwstr>defa4170-0d19-0005-0004-bc88714345d2</vt:lpwstr>
  </property>
  <property fmtid="{D5CDD505-2E9C-101B-9397-08002B2CF9AE}" pid="6" name="MSIP_Label_9d0129c3-1fa3-42a1-be02-c60d17f84f99_SiteId">
    <vt:lpwstr>104c400b-5014-4cb9-83fa-0dacc295448a</vt:lpwstr>
  </property>
  <property fmtid="{D5CDD505-2E9C-101B-9397-08002B2CF9AE}" pid="7" name="MSIP_Label_9d0129c3-1fa3-42a1-be02-c60d17f84f99_ActionId">
    <vt:lpwstr>18af66db-24f6-4fe5-9987-2700aa91df8e</vt:lpwstr>
  </property>
  <property fmtid="{D5CDD505-2E9C-101B-9397-08002B2CF9AE}" pid="8" name="MSIP_Label_9d0129c3-1fa3-42a1-be02-c60d17f84f99_ContentBits">
    <vt:lpwstr>0</vt:lpwstr>
  </property>
  <property fmtid="{D5CDD505-2E9C-101B-9397-08002B2CF9AE}" pid="9" name="ContentTypeId">
    <vt:lpwstr>0x010100131F3E85838C1B4C8EAADC95C27A008F</vt:lpwstr>
  </property>
  <property fmtid="{D5CDD505-2E9C-101B-9397-08002B2CF9AE}" pid="10" name="MediaServiceImageTags">
    <vt:lpwstr/>
  </property>
</Properties>
</file>