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tables/table1.xml" ContentType="application/vnd.openxmlformats-officedocument.spreadsheetml.table+xml"/>
  <Override PartName="/xl/comments4.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defaultThemeVersion="202300"/>
  <mc:AlternateContent xmlns:mc="http://schemas.openxmlformats.org/markup-compatibility/2006">
    <mc:Choice Requires="x15">
      <x15ac:absPath xmlns:x15ac="http://schemas.microsoft.com/office/spreadsheetml/2010/11/ac" url="https://cahcd-my.sharepoint.com/personal/kory_vance_hcd_ca_gov/Documents/Documents/0. Project Origination/4. NOFA/2025 HOME/Final Draft/"/>
    </mc:Choice>
  </mc:AlternateContent>
  <xr:revisionPtr revIDLastSave="0" documentId="8_{0DDE924D-7576-4FC2-846C-EBD36BF02351}" xr6:coauthVersionLast="47" xr6:coauthVersionMax="47" xr10:uidLastSave="{00000000-0000-0000-0000-000000000000}"/>
  <workbookProtection workbookAlgorithmName="SHA-512" workbookHashValue="BCGHeVtpkByI10d5SJbCXlyGlRMAyKrjGIzQu8DPEMgAquzNUeIw4vi83bRkMtCbYnmmPl6doZ1DXqNo/PTv3Q==" workbookSaltValue="TRC1quQILdReGoONfoR5og==" workbookSpinCount="100000" lockStructure="1"/>
  <bookViews>
    <workbookView xWindow="-110" yWindow="-110" windowWidth="19420" windowHeight="10300" firstSheet="14" activeTab="14" xr2:uid="{5F00F905-D6A5-4033-98DD-89321F8C2BD4}"/>
  </bookViews>
  <sheets>
    <sheet name="HOME COVER PAGE" sheetId="16" r:id="rId1"/>
    <sheet name="Instructions" sheetId="13" r:id="rId2"/>
    <sheet name="Sheet6" sheetId="14" state="hidden" r:id="rId3"/>
    <sheet name="Sheet7" sheetId="15" state="hidden" r:id="rId4"/>
    <sheet name="Application Summary" sheetId="2" r:id="rId5"/>
    <sheet name="Funding Activity" sheetId="1" r:id="rId6"/>
    <sheet name="Other Funding" sheetId="3" r:id="rId7"/>
    <sheet name="Project Team Prior Experience" sheetId="4" r:id="rId8"/>
    <sheet name="Prior Experience" sheetId="5" r:id="rId9"/>
    <sheet name="Project Location Information" sheetId="6" r:id="rId10"/>
    <sheet name="Leg Info - Target Populations" sheetId="9" r:id="rId11"/>
    <sheet name="Financial Feasibility" sheetId="10" r:id="rId12"/>
    <sheet name="Project Financing" sheetId="7" r:id="rId13"/>
    <sheet name="Construction Sources and Uses" sheetId="8" r:id="rId14"/>
    <sheet name="HOME Local Approvals" sheetId="20" r:id="rId15"/>
    <sheet name="HOME Environmental Review" sheetId="21" r:id="rId16"/>
    <sheet name="Developer Capacity " sheetId="11" r:id="rId17"/>
    <sheet name="DROPDOWNS" sheetId="17" state="hidden" r:id="rId18"/>
    <sheet name="HOME Scoring" sheetId="19" r:id="rId19"/>
    <sheet name="Contact Information" sheetId="22" r:id="rId20"/>
    <sheet name="Workload Chart" sheetId="12" r:id="rId21"/>
  </sheets>
  <externalReferences>
    <externalReference r:id="rId22"/>
    <externalReference r:id="rId23"/>
  </externalReferences>
  <definedNames>
    <definedName name="ActiveRow" localSheetId="18">7</definedName>
    <definedName name="ActiveRow">2</definedName>
    <definedName name="ActiveRow_Cashflow">66</definedName>
    <definedName name="ActiveRow_New">66</definedName>
    <definedName name="AtiveRow2">1</definedName>
    <definedName name="County">'[1]Project Overview'!$F$17</definedName>
    <definedName name="dd_col_num">MATCH([0]!unit,dd_unit_type,0)</definedName>
    <definedName name="Funding" localSheetId="18" hidden="1">{"Sources and Uses - Construction",#N/A,FALSE,"Construction S &amp; U"}</definedName>
    <definedName name="Funding" hidden="1">{"Sources and Uses - Construction",#N/A,FALSE,"Construction S &amp; U"}</definedName>
    <definedName name="FundingX" localSheetId="18" hidden="1">{"Sources and Uses - Construction",#N/A,FALSE,"Construction S &amp; U"}</definedName>
    <definedName name="FundingX" hidden="1">{"Sources and Uses - Construction",#N/A,FALSE,"Construction S &amp; U"}</definedName>
    <definedName name="George3" localSheetId="18" hidden="1">{"Project Summary",#N/A,FALSE,"Project Summary";"Rent Summary",#N/A,FALSE,"Rent Summary";"Operating Budget Detail",#N/A,FALSE,"Operations";"Operating Budget Summary",#N/A,FALSE,"Operations";"Sources and Uses",#N/A,FALSE,"Sources &amp; Uses";"Cash Flow",#N/A,FALSE,"Cash Flow"}</definedName>
    <definedName name="George3" hidden="1">{"Project Summary",#N/A,FALSE,"Project Summary";"Rent Summary",#N/A,FALSE,"Rent Summary";"Operating Budget Detail",#N/A,FALSE,"Operations";"Operating Budget Summary",#N/A,FALSE,"Operations";"Sources and Uses",#N/A,FALSE,"Sources &amp; Uses";"Cash Flow",#N/A,FALSE,"Cash Flow"}</definedName>
    <definedName name="George4" localSheetId="18" hidden="1">{"Cash Flow",#N/A,FALSE,"Cash Flow"}</definedName>
    <definedName name="George4" hidden="1">{"Cash Flow",#N/A,FALSE,"Cash Flow"}</definedName>
    <definedName name="hfgjhfgh" localSheetId="18" hidden="1">{"Operating Budget Detail",#N/A,FALSE,"Operations"}</definedName>
    <definedName name="hfgjhfgh" hidden="1">{"Operating Budget Detail",#N/A,FALSE,"Operations"}</definedName>
    <definedName name="HOMEALLAREAS" localSheetId="18">'HOME Scoring'!$R$74:$Z$74</definedName>
    <definedName name="HOMEALLAREAS">#REF!</definedName>
    <definedName name="HRCategory">'[1]Project Overview'!$AD$95</definedName>
    <definedName name="IsSerna">'[1]Project Overview'!$AO$2</definedName>
    <definedName name="ListEligibleSponsorTypes">[1]Dropdowns!$A$1:$A$9</definedName>
    <definedName name="ListYNA">"Yes,No,N/A"</definedName>
    <definedName name="OperatingRow">1</definedName>
    <definedName name="OtherHCDfunds">'[1]Project Overview'!$AL$27</definedName>
    <definedName name="PDF">"Object 4"</definedName>
    <definedName name="_xlnm.Print_Area" localSheetId="18">'HOME Scoring'!$D$1:$AO$341</definedName>
    <definedName name="ProjectName">'[1]Project Overview'!$F$14</definedName>
    <definedName name="RestrictionChoices">[1]Dropdowns!$P$7:$P$25</definedName>
    <definedName name="Sample" localSheetId="18" hidden="1">{"Operating Budget Detail",#N/A,FALSE,"Operations"}</definedName>
    <definedName name="Sample" hidden="1">{"Operating Budget Detail",#N/A,FALSE,"Operations"}</definedName>
    <definedName name="SampleX" localSheetId="18" hidden="1">{"Operating Budget Detail",#N/A,FALSE,"Operations"}</definedName>
    <definedName name="SampleX" hidden="1">{"Operating Budget Detail",#N/A,FALSE,"Operations"}</definedName>
    <definedName name="SD_1x1_18x1_1_S_0" localSheetId="18" hidden="1">#REF!</definedName>
    <definedName name="SD_1x1_18x1_1_S_0" hidden="1">#REF!</definedName>
    <definedName name="SD_1x1_18x1_11_S_0" localSheetId="18" hidden="1">#REF!</definedName>
    <definedName name="SD_1x1_18x1_11_S_0" hidden="1">#REF!</definedName>
    <definedName name="SD_1x1_18x1_12_S_0" localSheetId="18" hidden="1">#REF!</definedName>
    <definedName name="SD_1x1_18x1_12_S_0" hidden="1">#REF!</definedName>
    <definedName name="SD_1x1_18x1_3_S_0" localSheetId="18" hidden="1">#REF!</definedName>
    <definedName name="SD_1x1_18x1_3_S_0" hidden="1">#REF!</definedName>
    <definedName name="SD_1x1_18x1_5_S_0" localSheetId="18" hidden="1">#REF!</definedName>
    <definedName name="SD_1x1_18x1_5_S_0" hidden="1">#REF!</definedName>
    <definedName name="SD_1x1_18x1_6_S_152" localSheetId="18" hidden="1">#REF!</definedName>
    <definedName name="SD_1x1_18x1_6_S_152" hidden="1">#REF!</definedName>
    <definedName name="SD_1x1_18x1_7_S_0" localSheetId="18" hidden="1">#REF!</definedName>
    <definedName name="SD_1x1_18x1_7_S_0" hidden="1">#REF!</definedName>
    <definedName name="SD_1x1_18x1_9_S_0" localSheetId="18" hidden="1">#REF!</definedName>
    <definedName name="SD_1x1_18x1_9_S_0" hidden="1">#REF!</definedName>
    <definedName name="SD_1x1_20x1_1_S_0" localSheetId="18" hidden="1">#REF!</definedName>
    <definedName name="SD_1x1_20x1_1_S_0" hidden="1">#REF!</definedName>
    <definedName name="SD_1x1_20x1_11_S_0" localSheetId="18" hidden="1">#REF!</definedName>
    <definedName name="SD_1x1_20x1_11_S_0" hidden="1">#REF!</definedName>
    <definedName name="SD_1x1_20x1_12_S_0" localSheetId="18" hidden="1">#REF!</definedName>
    <definedName name="SD_1x1_20x1_12_S_0" hidden="1">#REF!</definedName>
    <definedName name="SD_1x1_20x1_3_S_0" localSheetId="18" hidden="1">#REF!</definedName>
    <definedName name="SD_1x1_20x1_3_S_0" hidden="1">#REF!</definedName>
    <definedName name="SD_1x1_20x1_5_S_0" localSheetId="18" hidden="1">#REF!</definedName>
    <definedName name="SD_1x1_20x1_5_S_0" hidden="1">#REF!</definedName>
    <definedName name="SD_1x1_20x1_6_S_152" localSheetId="18" hidden="1">#REF!</definedName>
    <definedName name="SD_1x1_20x1_6_S_152" hidden="1">#REF!</definedName>
    <definedName name="SD_1x1_20x1_7_S_0" localSheetId="18" hidden="1">#REF!</definedName>
    <definedName name="SD_1x1_20x1_7_S_0" hidden="1">#REF!</definedName>
    <definedName name="SD_1x1_20x1_9_S_0" localSheetId="18" hidden="1">#REF!</definedName>
    <definedName name="SD_1x1_20x1_9_S_0" hidden="1">#REF!</definedName>
    <definedName name="SD_1x1_22x1_1_S_0" localSheetId="18" hidden="1">#REF!</definedName>
    <definedName name="SD_1x1_22x1_1_S_0" hidden="1">#REF!</definedName>
    <definedName name="SD_1x1_22x1_11_S_0" localSheetId="18" hidden="1">#REF!</definedName>
    <definedName name="SD_1x1_22x1_11_S_0" hidden="1">#REF!</definedName>
    <definedName name="SD_1x1_22x1_12_S_0" localSheetId="18" hidden="1">#REF!</definedName>
    <definedName name="SD_1x1_22x1_12_S_0" hidden="1">#REF!</definedName>
    <definedName name="SD_1x1_22x1_3_S_0" localSheetId="18" hidden="1">#REF!</definedName>
    <definedName name="SD_1x1_22x1_3_S_0" hidden="1">#REF!</definedName>
    <definedName name="SD_1x1_22x1_5_S_0" localSheetId="18" hidden="1">#REF!</definedName>
    <definedName name="SD_1x1_22x1_5_S_0" hidden="1">#REF!</definedName>
    <definedName name="SD_1x1_22x1_6_S_152" localSheetId="18" hidden="1">#REF!</definedName>
    <definedName name="SD_1x1_22x1_6_S_152" hidden="1">#REF!</definedName>
    <definedName name="SD_1x1_22x1_7_S_0" localSheetId="18" hidden="1">#REF!</definedName>
    <definedName name="SD_1x1_22x1_7_S_0" hidden="1">#REF!</definedName>
    <definedName name="SD_1x1_22x1_9_S_0" localSheetId="18" hidden="1">#REF!</definedName>
    <definedName name="SD_1x1_22x1_9_S_0" hidden="1">#REF!</definedName>
    <definedName name="SD_1x1_23x1_1_S_0" localSheetId="18" hidden="1">#REF!</definedName>
    <definedName name="SD_1x1_23x1_1_S_0" hidden="1">#REF!</definedName>
    <definedName name="SD_1x1_23x1_11_S_0" localSheetId="18" hidden="1">#REF!</definedName>
    <definedName name="SD_1x1_23x1_11_S_0" hidden="1">#REF!</definedName>
    <definedName name="SD_1x1_23x1_3_S_0" localSheetId="18" hidden="1">#REF!</definedName>
    <definedName name="SD_1x1_23x1_3_S_0" hidden="1">#REF!</definedName>
    <definedName name="SD_1x1_23x1_5_S_0" localSheetId="18" hidden="1">#REF!</definedName>
    <definedName name="SD_1x1_23x1_5_S_0" hidden="1">#REF!</definedName>
    <definedName name="SD_1x1_23x1_6_S_152" localSheetId="18" hidden="1">#REF!</definedName>
    <definedName name="SD_1x1_23x1_6_S_152" hidden="1">#REF!</definedName>
    <definedName name="SD_1x1_23x1_7_S_0" localSheetId="18" hidden="1">#REF!</definedName>
    <definedName name="SD_1x1_23x1_7_S_0" hidden="1">#REF!</definedName>
    <definedName name="SD_1x1_23x1_9_S_0" localSheetId="18" hidden="1">#REF!</definedName>
    <definedName name="SD_1x1_23x1_9_S_0" hidden="1">#REF!</definedName>
    <definedName name="SD_1x1_23x2_1_S_0" localSheetId="18" hidden="1">#REF!</definedName>
    <definedName name="SD_1x1_23x2_1_S_0" hidden="1">#REF!</definedName>
    <definedName name="SD_1x1_23x2_11_S_0" localSheetId="18" hidden="1">#REF!</definedName>
    <definedName name="SD_1x1_23x2_11_S_0" hidden="1">#REF!</definedName>
    <definedName name="SD_1x1_23x2_12_S_0" localSheetId="18" hidden="1">#REF!</definedName>
    <definedName name="SD_1x1_23x2_12_S_0" hidden="1">#REF!</definedName>
    <definedName name="SD_1x1_23x2_3_S_0" localSheetId="18" hidden="1">#REF!</definedName>
    <definedName name="SD_1x1_23x2_3_S_0" hidden="1">#REF!</definedName>
    <definedName name="SD_1x1_23x2_5_S_0" localSheetId="18" hidden="1">#REF!</definedName>
    <definedName name="SD_1x1_23x2_5_S_0" hidden="1">#REF!</definedName>
    <definedName name="SD_1x1_23x2_6_S_152" localSheetId="18" hidden="1">#REF!</definedName>
    <definedName name="SD_1x1_23x2_6_S_152" hidden="1">#REF!</definedName>
    <definedName name="SD_1x1_23x2_7_S_0" localSheetId="18" hidden="1">#REF!</definedName>
    <definedName name="SD_1x1_23x2_7_S_0" hidden="1">#REF!</definedName>
    <definedName name="SD_1x1_23x2_9_S_0" localSheetId="18" hidden="1">#REF!</definedName>
    <definedName name="SD_1x1_23x2_9_S_0" hidden="1">#REF!</definedName>
    <definedName name="SD_1x1_23x3_1_S_0" localSheetId="18" hidden="1">#REF!</definedName>
    <definedName name="SD_1x1_23x3_1_S_0" hidden="1">#REF!</definedName>
    <definedName name="SD_1x1_23x3_11_S_0" localSheetId="18" hidden="1">#REF!</definedName>
    <definedName name="SD_1x1_23x3_11_S_0" hidden="1">#REF!</definedName>
    <definedName name="SD_1x1_23x3_12_S_0" localSheetId="18" hidden="1">#REF!</definedName>
    <definedName name="SD_1x1_23x3_12_S_0" hidden="1">#REF!</definedName>
    <definedName name="SD_1x1_23x3_3_S_0" localSheetId="18" hidden="1">#REF!</definedName>
    <definedName name="SD_1x1_23x3_3_S_0" hidden="1">#REF!</definedName>
    <definedName name="SD_1x1_23x3_5_S_0" localSheetId="18" hidden="1">#REF!</definedName>
    <definedName name="SD_1x1_23x3_5_S_0" hidden="1">#REF!</definedName>
    <definedName name="SD_1x1_23x3_6_S_152" localSheetId="18" hidden="1">#REF!</definedName>
    <definedName name="SD_1x1_23x3_6_S_152" hidden="1">#REF!</definedName>
    <definedName name="SD_1x1_23x3_7_S_0" localSheetId="18" hidden="1">#REF!</definedName>
    <definedName name="SD_1x1_23x3_7_S_0" hidden="1">#REF!</definedName>
    <definedName name="SD_1x1_23x3_9_S_0" localSheetId="18" hidden="1">#REF!</definedName>
    <definedName name="SD_1x1_23x3_9_S_0" hidden="1">#REF!</definedName>
    <definedName name="SD_1x1_28_S_0" localSheetId="18" hidden="1">#REF!</definedName>
    <definedName name="SD_1x1_28_S_0" hidden="1">#REF!</definedName>
    <definedName name="SD_1x1_29x1_1_S_0" localSheetId="18" hidden="1">#REF!</definedName>
    <definedName name="SD_1x1_29x1_1_S_0" hidden="1">#REF!</definedName>
    <definedName name="SD_1x1_29x1_11_S_0" localSheetId="18" hidden="1">#REF!</definedName>
    <definedName name="SD_1x1_29x1_11_S_0" hidden="1">#REF!</definedName>
    <definedName name="SD_1x1_29x1_12_S_0" localSheetId="18" hidden="1">#REF!</definedName>
    <definedName name="SD_1x1_29x1_12_S_0" hidden="1">#REF!</definedName>
    <definedName name="SD_1x1_29x1_3_S_0" localSheetId="18" hidden="1">#REF!</definedName>
    <definedName name="SD_1x1_29x1_3_S_0" hidden="1">#REF!</definedName>
    <definedName name="SD_1x1_29x1_5_S_0" localSheetId="18" hidden="1">#REF!</definedName>
    <definedName name="SD_1x1_29x1_5_S_0" hidden="1">#REF!</definedName>
    <definedName name="SD_1x1_29x1_6_S_152" localSheetId="18" hidden="1">#REF!</definedName>
    <definedName name="SD_1x1_29x1_6_S_152" hidden="1">#REF!</definedName>
    <definedName name="SD_1x1_29x1_7_S_0" localSheetId="18" hidden="1">#REF!</definedName>
    <definedName name="SD_1x1_29x1_7_S_0" hidden="1">#REF!</definedName>
    <definedName name="SD_1x1_29x1_9_S_0" localSheetId="18" hidden="1">#REF!</definedName>
    <definedName name="SD_1x1_29x1_9_S_0" hidden="1">#REF!</definedName>
    <definedName name="SD_1x1_3_S_0" localSheetId="18" hidden="1">#REF!</definedName>
    <definedName name="SD_1x1_3_S_0" hidden="1">#REF!</definedName>
    <definedName name="SD_1x1_34_S_0" localSheetId="18" hidden="1">#REF!</definedName>
    <definedName name="SD_1x1_34_S_0" hidden="1">#REF!</definedName>
    <definedName name="SD_1x1_46x1_1_S_0" localSheetId="18" hidden="1">#REF!</definedName>
    <definedName name="SD_1x1_46x1_1_S_0" hidden="1">#REF!</definedName>
    <definedName name="SD_1x1_46x1_11_S_0" localSheetId="18" hidden="1">#REF!</definedName>
    <definedName name="SD_1x1_46x1_11_S_0" hidden="1">#REF!</definedName>
    <definedName name="SD_1x1_46x1_12_S_0" localSheetId="18" hidden="1">#REF!</definedName>
    <definedName name="SD_1x1_46x1_12_S_0" hidden="1">#REF!</definedName>
    <definedName name="SD_1x1_46x1_3_S_0" localSheetId="18" hidden="1">#REF!</definedName>
    <definedName name="SD_1x1_46x1_3_S_0" hidden="1">#REF!</definedName>
    <definedName name="SD_1x1_46x1_5_S_0" localSheetId="18" hidden="1">#REF!</definedName>
    <definedName name="SD_1x1_46x1_5_S_0" hidden="1">#REF!</definedName>
    <definedName name="SD_1x1_46x1_6_S_152" localSheetId="18" hidden="1">#REF!</definedName>
    <definedName name="SD_1x1_46x1_6_S_152" hidden="1">#REF!</definedName>
    <definedName name="SD_1x1_46x1_7_S_0" localSheetId="18" hidden="1">#REF!</definedName>
    <definedName name="SD_1x1_46x1_7_S_0" hidden="1">#REF!</definedName>
    <definedName name="SD_1x1_46x1_9_S_0" localSheetId="18" hidden="1">#REF!</definedName>
    <definedName name="SD_1x1_46x1_9_S_0" hidden="1">#REF!</definedName>
    <definedName name="SD_1x1_63x1_1_S_0" localSheetId="18" hidden="1">#REF!</definedName>
    <definedName name="SD_1x1_63x1_1_S_0" hidden="1">#REF!</definedName>
    <definedName name="SD_1x1_63x1_11_S_0" localSheetId="18" hidden="1">#REF!</definedName>
    <definedName name="SD_1x1_63x1_11_S_0" hidden="1">#REF!</definedName>
    <definedName name="SD_1x1_63x1_12_S_0" localSheetId="18" hidden="1">#REF!</definedName>
    <definedName name="SD_1x1_63x1_12_S_0" hidden="1">#REF!</definedName>
    <definedName name="SD_1x1_63x1_3_S_0" localSheetId="18" hidden="1">#REF!</definedName>
    <definedName name="SD_1x1_63x1_3_S_0" hidden="1">#REF!</definedName>
    <definedName name="SD_1x1_63x1_5_S_0" localSheetId="18" hidden="1">#REF!</definedName>
    <definedName name="SD_1x1_63x1_5_S_0" hidden="1">#REF!</definedName>
    <definedName name="SD_1x1_63x1_6_S_152" localSheetId="18" hidden="1">#REF!</definedName>
    <definedName name="SD_1x1_63x1_6_S_152" hidden="1">#REF!</definedName>
    <definedName name="SD_1x1_63x1_7_S_0" localSheetId="18" hidden="1">#REF!</definedName>
    <definedName name="SD_1x1_63x1_7_S_0" hidden="1">#REF!</definedName>
    <definedName name="SD_1x1_63x1_9_S_0" localSheetId="18" hidden="1">#REF!</definedName>
    <definedName name="SD_1x1_63x1_9_S_0" hidden="1">#REF!</definedName>
    <definedName name="SD_1x1_64x1_1_S_0" localSheetId="18" hidden="1">#REF!</definedName>
    <definedName name="SD_1x1_64x1_1_S_0" hidden="1">#REF!</definedName>
    <definedName name="SD_1x1_64x1_11_S_0" localSheetId="18" hidden="1">#REF!</definedName>
    <definedName name="SD_1x1_64x1_11_S_0" hidden="1">#REF!</definedName>
    <definedName name="SD_1x1_64x1_12_S_0" localSheetId="18" hidden="1">#REF!</definedName>
    <definedName name="SD_1x1_64x1_12_S_0" hidden="1">#REF!</definedName>
    <definedName name="SD_1x1_64x1_3_S_0" localSheetId="18" hidden="1">#REF!</definedName>
    <definedName name="SD_1x1_64x1_3_S_0" hidden="1">#REF!</definedName>
    <definedName name="SD_1x1_64x1_5_S_0" localSheetId="18" hidden="1">#REF!</definedName>
    <definedName name="SD_1x1_64x1_5_S_0" hidden="1">#REF!</definedName>
    <definedName name="SD_1x1_64x1_6_S_152" localSheetId="18" hidden="1">#REF!</definedName>
    <definedName name="SD_1x1_64x1_6_S_152" hidden="1">#REF!</definedName>
    <definedName name="SD_1x1_64x1_7_S_0" localSheetId="18" hidden="1">#REF!</definedName>
    <definedName name="SD_1x1_64x1_7_S_0" hidden="1">#REF!</definedName>
    <definedName name="SD_1x1_64x1_9_S_0" localSheetId="18" hidden="1">#REF!</definedName>
    <definedName name="SD_1x1_64x1_9_S_0" hidden="1">#REF!</definedName>
    <definedName name="SD_1x1_79x1_1_S_0" localSheetId="18" hidden="1">#REF!</definedName>
    <definedName name="SD_1x1_79x1_1_S_0" hidden="1">#REF!</definedName>
    <definedName name="SD_1x1_79x1_11_S_0" localSheetId="18" hidden="1">#REF!</definedName>
    <definedName name="SD_1x1_79x1_11_S_0" hidden="1">#REF!</definedName>
    <definedName name="SD_1x1_79x1_12_S_0" localSheetId="18" hidden="1">#REF!</definedName>
    <definedName name="SD_1x1_79x1_12_S_0" hidden="1">#REF!</definedName>
    <definedName name="SD_1x1_79x1_3_S_0" localSheetId="18" hidden="1">#REF!</definedName>
    <definedName name="SD_1x1_79x1_3_S_0" hidden="1">#REF!</definedName>
    <definedName name="SD_1x1_79x1_5_S_0" localSheetId="18" hidden="1">#REF!</definedName>
    <definedName name="SD_1x1_79x1_5_S_0" hidden="1">#REF!</definedName>
    <definedName name="SD_1x1_79x1_6_S_152" localSheetId="18" hidden="1">#REF!</definedName>
    <definedName name="SD_1x1_79x1_6_S_152" hidden="1">#REF!</definedName>
    <definedName name="SD_1x1_79x1_7_S_0" localSheetId="18" hidden="1">#REF!</definedName>
    <definedName name="SD_1x1_79x1_7_S_0" hidden="1">#REF!</definedName>
    <definedName name="SD_1x1_79x1_9_S_0" localSheetId="18" hidden="1">#REF!</definedName>
    <definedName name="SD_1x1_79x1_9_S_0" hidden="1">#REF!</definedName>
    <definedName name="SD_1x1_83x1_1_S_0" localSheetId="18" hidden="1">#REF!</definedName>
    <definedName name="SD_1x1_83x1_1_S_0" hidden="1">#REF!</definedName>
    <definedName name="SD_1x1_83x1_11_S_0" localSheetId="18" hidden="1">#REF!</definedName>
    <definedName name="SD_1x1_83x1_11_S_0" hidden="1">#REF!</definedName>
    <definedName name="SD_1x1_83x1_12_S_0" localSheetId="18" hidden="1">#REF!</definedName>
    <definedName name="SD_1x1_83x1_12_S_0" hidden="1">#REF!</definedName>
    <definedName name="SD_1x1_83x1_3_S_0" localSheetId="18" hidden="1">#REF!</definedName>
    <definedName name="SD_1x1_83x1_3_S_0" hidden="1">#REF!</definedName>
    <definedName name="SD_1x1_83x1_5_S_0" localSheetId="18" hidden="1">#REF!</definedName>
    <definedName name="SD_1x1_83x1_5_S_0" hidden="1">#REF!</definedName>
    <definedName name="SD_1x1_83x1_6_S_152" localSheetId="18" hidden="1">#REF!</definedName>
    <definedName name="SD_1x1_83x1_6_S_152" hidden="1">#REF!</definedName>
    <definedName name="SD_1x1_83x1_7_S_0" localSheetId="18" hidden="1">#REF!</definedName>
    <definedName name="SD_1x1_83x1_7_S_0" hidden="1">#REF!</definedName>
    <definedName name="SD_1x1_83x1_9_S_0" localSheetId="18" hidden="1">#REF!</definedName>
    <definedName name="SD_1x1_83x1_9_S_0" hidden="1">#REF!</definedName>
    <definedName name="SD_1x1_84x1_1_S_0" localSheetId="18" hidden="1">#REF!</definedName>
    <definedName name="SD_1x1_84x1_1_S_0" hidden="1">#REF!</definedName>
    <definedName name="SD_1x1_84x1_11_S_0" localSheetId="18" hidden="1">#REF!</definedName>
    <definedName name="SD_1x1_84x1_11_S_0" hidden="1">#REF!</definedName>
    <definedName name="SD_1x1_84x1_12_S_0" localSheetId="18" hidden="1">#REF!</definedName>
    <definedName name="SD_1x1_84x1_12_S_0" hidden="1">#REF!</definedName>
    <definedName name="SD_1x1_84x1_3_S_0" localSheetId="18" hidden="1">#REF!</definedName>
    <definedName name="SD_1x1_84x1_3_S_0" hidden="1">#REF!</definedName>
    <definedName name="SD_1x1_84x1_5_S_0" localSheetId="18" hidden="1">#REF!</definedName>
    <definedName name="SD_1x1_84x1_5_S_0" hidden="1">#REF!</definedName>
    <definedName name="SD_1x1_84x1_6_S_152" localSheetId="18" hidden="1">#REF!</definedName>
    <definedName name="SD_1x1_84x1_6_S_152" hidden="1">#REF!</definedName>
    <definedName name="SD_1x1_84x1_7_S_0" localSheetId="18" hidden="1">#REF!</definedName>
    <definedName name="SD_1x1_84x1_7_S_0" hidden="1">#REF!</definedName>
    <definedName name="SD_1x1_84x1_9_S_0" localSheetId="18" hidden="1">#REF!</definedName>
    <definedName name="SD_1x1_84x1_9_S_0" hidden="1">#REF!</definedName>
    <definedName name="SD_1x1_84x2_1_S_0" localSheetId="18" hidden="1">#REF!</definedName>
    <definedName name="SD_1x1_84x2_1_S_0" hidden="1">#REF!</definedName>
    <definedName name="SD_1x1_84x2_11_S_0" localSheetId="18" hidden="1">#REF!</definedName>
    <definedName name="SD_1x1_84x2_11_S_0" hidden="1">#REF!</definedName>
    <definedName name="SD_1x1_84x2_12_S_0" localSheetId="18" hidden="1">#REF!</definedName>
    <definedName name="SD_1x1_84x2_12_S_0" hidden="1">#REF!</definedName>
    <definedName name="SD_1x1_84x2_3_S_0" localSheetId="18" hidden="1">#REF!</definedName>
    <definedName name="SD_1x1_84x2_3_S_0" hidden="1">#REF!</definedName>
    <definedName name="SD_1x1_84x2_5_S_0" localSheetId="18" hidden="1">#REF!</definedName>
    <definedName name="SD_1x1_84x2_5_S_0" hidden="1">#REF!</definedName>
    <definedName name="SD_1x1_84x2_6_S_152" localSheetId="18" hidden="1">#REF!</definedName>
    <definedName name="SD_1x1_84x2_6_S_152" hidden="1">#REF!</definedName>
    <definedName name="SD_1x1_84x2_7_S_0" localSheetId="18" hidden="1">#REF!</definedName>
    <definedName name="SD_1x1_84x2_7_S_0" hidden="1">#REF!</definedName>
    <definedName name="SD_1x1_84x2_9_S_0" localSheetId="18" hidden="1">#REF!</definedName>
    <definedName name="SD_1x1_84x2_9_S_0" hidden="1">#REF!</definedName>
    <definedName name="SD_1x1_89x1_1_S_0" localSheetId="18" hidden="1">#REF!</definedName>
    <definedName name="SD_1x1_89x1_1_S_0" hidden="1">#REF!</definedName>
    <definedName name="SD_1x1_89x1_11_S_0" localSheetId="18" hidden="1">#REF!</definedName>
    <definedName name="SD_1x1_89x1_11_S_0" hidden="1">#REF!</definedName>
    <definedName name="SD_1x1_89x1_12_S_0" localSheetId="18" hidden="1">#REF!</definedName>
    <definedName name="SD_1x1_89x1_12_S_0" hidden="1">#REF!</definedName>
    <definedName name="SD_1x1_89x1_3_S_0" localSheetId="18" hidden="1">#REF!</definedName>
    <definedName name="SD_1x1_89x1_3_S_0" hidden="1">#REF!</definedName>
    <definedName name="SD_1x1_89x1_5_S_0" localSheetId="18" hidden="1">#REF!</definedName>
    <definedName name="SD_1x1_89x1_5_S_0" hidden="1">#REF!</definedName>
    <definedName name="SD_1x1_89x1_6_S_152" localSheetId="18" hidden="1">#REF!</definedName>
    <definedName name="SD_1x1_89x1_6_S_152" hidden="1">#REF!</definedName>
    <definedName name="SD_1x1_89x1_7_S_0" localSheetId="18" hidden="1">#REF!</definedName>
    <definedName name="SD_1x1_89x1_7_S_0" hidden="1">#REF!</definedName>
    <definedName name="SD_1x1_89x1_9_S_0" localSheetId="18" hidden="1">#REF!</definedName>
    <definedName name="SD_1x1_89x1_9_S_0" hidden="1">#REF!</definedName>
    <definedName name="SD_1x1_93x1_10_S_0" localSheetId="18" hidden="1">#REF!</definedName>
    <definedName name="SD_1x1_93x1_10_S_0" hidden="1">#REF!</definedName>
    <definedName name="SD_1x1_93x1_12_S_0" localSheetId="18" hidden="1">#REF!</definedName>
    <definedName name="SD_1x1_93x1_12_S_0" hidden="1">#REF!</definedName>
    <definedName name="SD_1x1_93x1_25_S_7" localSheetId="18" hidden="1">#REF!</definedName>
    <definedName name="SD_1x1_93x1_25_S_7" hidden="1">#REF!</definedName>
    <definedName name="SD_1x1_93x1_26_S_86" localSheetId="18" hidden="1">#REF!</definedName>
    <definedName name="SD_1x1_93x1_26_S_86" hidden="1">#REF!</definedName>
    <definedName name="SD_1x1_93x1_27_S_148" localSheetId="18" hidden="1">#REF!</definedName>
    <definedName name="SD_1x1_93x1_27_S_148" hidden="1">#REF!</definedName>
    <definedName name="SD_1x1_93x1_30_S_0" localSheetId="18" hidden="1">#REF!</definedName>
    <definedName name="SD_1x1_93x1_30_S_0" hidden="1">#REF!</definedName>
    <definedName name="SD_1x1_93x1_42_S_0" localSheetId="18" hidden="1">#REF!</definedName>
    <definedName name="SD_1x1_93x1_42_S_0" hidden="1">#REF!</definedName>
    <definedName name="SD_1x1_93x1_8_S_0" localSheetId="18" hidden="1">#REF!</definedName>
    <definedName name="SD_1x1_93x1_8_S_0" hidden="1">#REF!</definedName>
    <definedName name="SD_Dropdown_148_Name" hidden="1">[2]SD_Dropdowns!$C$2:$C$41</definedName>
    <definedName name="SD_Dropdown_152_Name" hidden="1">[2]SD_Dropdowns!$G$2:$G$53</definedName>
    <definedName name="SD_Dropdown_7_Name" hidden="1">[2]SD_Dropdowns!$E$2:$E$82</definedName>
    <definedName name="SD_Dropdown_86_Name" hidden="1">[2]SD_Dropdowns!$A$2:$A$53</definedName>
    <definedName name="Taxcredit">'[1]Project Overview'!$H$65</definedName>
    <definedName name="TotalRestrictedUnits">'[1]Unit Mix'!$S$10</definedName>
    <definedName name="vmAGP1">'[1]Project Overview'!$P$212</definedName>
    <definedName name="vmAGP2">'[1]Project Overview'!$P$221</definedName>
    <definedName name="vmAICP">[1]Scoring!$AL$171</definedName>
    <definedName name="vmBonaFide">[1]Scoring!$AL$118</definedName>
    <definedName name="vmBroadbandA">[1]Scoring!$AL$220</definedName>
    <definedName name="vmCApplication">[1]Scoring!$AL$168</definedName>
    <definedName name="vmCBD">'[1]Project Overview'!#REF!</definedName>
    <definedName name="vmCBD2">'[1]Project Overview'!#REF!</definedName>
    <definedName name="vmCF">[1]Scoring!$AL$145</definedName>
    <definedName name="vmDCAD">'[1](Internal) Developer Capacity'!$I$29</definedName>
    <definedName name="vmDCAFS">'[1](Internal) Developer Capacity'!$I$19</definedName>
    <definedName name="vmDCAR">'[1](Internal) Developer Capacity'!$A$48</definedName>
    <definedName name="vmDCNP">'[1](Internal) Developer Capacity'!$B$54</definedName>
    <definedName name="vmDCOF">'[1](Internal) Developer Capacity'!$I$20</definedName>
    <definedName name="vmDCPH">'[1](Internal) Developer Capacity'!$G$56</definedName>
    <definedName name="vmDF">'[1]Developer Fee'!$P$6</definedName>
    <definedName name="vmED">'[1]Project Overview'!#REF!</definedName>
    <definedName name="vmED2">'[1]Project Overview'!#REF!</definedName>
    <definedName name="vmElectricDesign">[1]Scoring!$AL$237</definedName>
    <definedName name="vmElectricPowered">[1]Scoring!$AL$240</definedName>
    <definedName name="vmEmergencyR">'[1]Project Overview'!#REF!</definedName>
    <definedName name="vmGreenBuilding">[1]Scoring!$R$234</definedName>
    <definedName name="vmGroundLease">'[1]Project Overview'!$AL$258</definedName>
    <definedName name="vmHighE">'[1]High-Cost Verification'!$AF$23</definedName>
    <definedName name="vmIndianCountry">'[1]Project Overview'!#REF!</definedName>
    <definedName name="vmLD">'[1]Sponsor Certification'!$AL$25:$AM$30,'[1]Sponsor Certification'!$AL$32:$AM$38</definedName>
    <definedName name="vmLUA">[1]Scoring!$AA$157</definedName>
    <definedName name="vmManagerLLC">'[1]Project Overview'!$P$229</definedName>
    <definedName name="vmMGP">'[1]Project Overview'!$P$203</definedName>
    <definedName name="vmNAE">'[1]Project Overview'!$AL$45</definedName>
    <definedName name="vmNER">[1]Scoring!$AL$174</definedName>
    <definedName name="vmOCL">[1]Scoring!$AL$181</definedName>
    <definedName name="vmOCL2">[1]Scoring!$AL$162</definedName>
    <definedName name="VMPROJECTACTIVITIES">'[1]Project Overview'!$S$15</definedName>
    <definedName name="vmProjectDevType">'[1]Project Overview'!$AF$14</definedName>
    <definedName name="vmRegionalPlan">[1]Scoring!$AL$227</definedName>
    <definedName name="vmRelocation">'[1]Project Overview'!$AL$431</definedName>
    <definedName name="vmRural">'[1]Project Overview'!$AL$90</definedName>
    <definedName name="vmScatteredSite">'[1]Project Overview'!$AL$297</definedName>
    <definedName name="vmSN">'[1]Unit Mix'!$F$12:$F$52</definedName>
    <definedName name="vmSponDev">'[1]Project Overview'!#REF!</definedName>
    <definedName name="vmSponsor1">'[1]Project Overview'!$P$101</definedName>
    <definedName name="vmSponsor2">'[1]Project Overview'!$P$138</definedName>
    <definedName name="vmSponsor3">'[1]Project Overview'!$P$153</definedName>
    <definedName name="vmSponsorType">'[1]Project Overview'!$J$102</definedName>
    <definedName name="vmSponsorType2">'[1]Project Overview'!$L$139</definedName>
    <definedName name="vmSponsorType3">'[1]Project Overview'!$J$154</definedName>
    <definedName name="vmSustainableCS">[1]Scoring!$AL$224</definedName>
    <definedName name="vmTAL">[1]Scoring!$AL$210</definedName>
    <definedName name="vmTaxResev">'[1]Project Overview'!$AK$72</definedName>
    <definedName name="vmTPA">[1]Scoring!$AL$230</definedName>
    <definedName name="vmTribalEntity">'[1]Project Overview'!#REF!</definedName>
    <definedName name="vmWalkMap">[1]Scoring!$AL$215</definedName>
    <definedName name="vmWCL">[1]Scoring!$AL$180</definedName>
    <definedName name="vmWCL2">[1]Scoring!$AL$161</definedName>
    <definedName name="wrn.Board._.Commitment._.Package." localSheetId="18" hidden="1">{"Project Summary",#N/A,FALSE,"Project Summary";"Rent Summary",#N/A,FALSE,"Rent Summary";"Operating Budget Detail",#N/A,FALSE,"Operations";"Operating Budget Summary",#N/A,FALSE,"Operations";"Sources and Uses",#N/A,FALSE,"Sources &amp; Uses";"Cash Flow",#N/A,FALSE,"Cash Flow"}</definedName>
    <definedName name="wrn.Board._.Commitment._.Package." hidden="1">{"Project Summary",#N/A,FALSE,"Project Summary";"Rent Summary",#N/A,FALSE,"Rent Summary";"Operating Budget Detail",#N/A,FALSE,"Operations";"Operating Budget Summary",#N/A,FALSE,"Operations";"Sources and Uses",#N/A,FALSE,"Sources &amp; Uses";"Cash Flow",#N/A,FALSE,"Cash Flow"}</definedName>
    <definedName name="wrn.Board._.Commitment._.Package._1" localSheetId="18" hidden="1">{"Project Summary",#N/A,FALSE,"Project Summary";"Rent Summary",#N/A,FALSE,"Rent Summary";"Operating Budget Detail",#N/A,FALSE,"Operations";"Operating Budget Summary",#N/A,FALSE,"Operations";"Sources and Uses",#N/A,FALSE,"Sources &amp; Uses";"Cash Flow",#N/A,FALSE,"Cash Flow"}</definedName>
    <definedName name="wrn.Board._.Commitment._.Package._1" hidden="1">{"Project Summary",#N/A,FALSE,"Project Summary";"Rent Summary",#N/A,FALSE,"Rent Summary";"Operating Budget Detail",#N/A,FALSE,"Operations";"Operating Budget Summary",#N/A,FALSE,"Operations";"Sources and Uses",#N/A,FALSE,"Sources &amp; Uses";"Cash Flow",#N/A,FALSE,"Cash Flow"}</definedName>
    <definedName name="wrn.Board._.Commitment._.Package.X" localSheetId="18" hidden="1">{"Project Summary",#N/A,FALSE,"Project Summary";"Rent Summary",#N/A,FALSE,"Rent Summary";"Operating Budget Detail",#N/A,FALSE,"Operations";"Operating Budget Summary",#N/A,FALSE,"Operations";"Sources and Uses",#N/A,FALSE,"Sources &amp; Uses";"Cash Flow",#N/A,FALSE,"Cash Flow"}</definedName>
    <definedName name="wrn.Board._.Commitment._.Package.X" hidden="1">{"Project Summary",#N/A,FALSE,"Project Summary";"Rent Summary",#N/A,FALSE,"Rent Summary";"Operating Budget Detail",#N/A,FALSE,"Operations";"Operating Budget Summary",#N/A,FALSE,"Operations";"Sources and Uses",#N/A,FALSE,"Sources &amp; Uses";"Cash Flow",#N/A,FALSE,"Cash Flow"}</definedName>
    <definedName name="wrn.Cash._.Flow." localSheetId="18" hidden="1">{"Cash Flow",#N/A,FALSE,"Cash Flow"}</definedName>
    <definedName name="wrn.Cash._.Flow." hidden="1">{"Cash Flow",#N/A,FALSE,"Cash Flow"}</definedName>
    <definedName name="wrn.Cash._.Flow._1" localSheetId="18" hidden="1">{"Cash Flow",#N/A,FALSE,"Cash Flow"}</definedName>
    <definedName name="wrn.Cash._.Flow._1" hidden="1">{"Cash Flow",#N/A,FALSE,"Cash Flow"}</definedName>
    <definedName name="wrn.Cash._.Flow.X" localSheetId="18" hidden="1">{"Cash Flow",#N/A,FALSE,"Cash Flow"}</definedName>
    <definedName name="wrn.Cash._.Flow.X" hidden="1">{"Cash Flow",#N/A,FALSE,"Cash Flow"}</definedName>
    <definedName name="wrn.Construction._.Draws." localSheetId="18" hidden="1">{"Construction Draws",#N/A,FALSE,"Hard Cost Breakdown";"Hard Cost Disbursement Summary",#N/A,FALSE,"Hard Cost Breakdown"}</definedName>
    <definedName name="wrn.Construction._.Draws." hidden="1">{"Construction Draws",#N/A,FALSE,"Hard Cost Breakdown";"Hard Cost Disbursement Summary",#N/A,FALSE,"Hard Cost Breakdown"}</definedName>
    <definedName name="wrn.Construction._.Draws._1" localSheetId="18" hidden="1">{"Construction Draws",#N/A,FALSE,"Hard Cost Breakdown";"Hard Cost Disbursement Summary",#N/A,FALSE,"Hard Cost Breakdown"}</definedName>
    <definedName name="wrn.Construction._.Draws._1" hidden="1">{"Construction Draws",#N/A,FALSE,"Hard Cost Breakdown";"Hard Cost Disbursement Summary",#N/A,FALSE,"Hard Cost Breakdown"}</definedName>
    <definedName name="wrn.Construction._.Sources._.and._.Uses." localSheetId="18" hidden="1">{"Sources and Uses - Construction",#N/A,FALSE,"Construction S &amp; U"}</definedName>
    <definedName name="wrn.Construction._.Sources._.and._.Uses." hidden="1">{"Sources and Uses - Construction",#N/A,FALSE,"Construction S &amp; U"}</definedName>
    <definedName name="wrn.Construction._.Sources._.and._.Uses._1" localSheetId="18" hidden="1">{"Sources and Uses - Construction",#N/A,FALSE,"Construction S &amp; U"}</definedName>
    <definedName name="wrn.Construction._.Sources._.and._.Uses._1" hidden="1">{"Sources and Uses - Construction",#N/A,FALSE,"Construction S &amp; U"}</definedName>
    <definedName name="wrn.Exhibit._.D._.to._.Constr.._.Loan._.Agmt." localSheetId="18" hidden="1">{"Construction Sources &amp; Uses Ex. D",#N/A,FALSE,"Construction S &amp; U"}</definedName>
    <definedName name="wrn.Exhibit._.D._.to._.Constr.._.Loan._.Agmt." hidden="1">{"Construction Sources &amp; Uses Ex. D",#N/A,FALSE,"Construction S &amp; U"}</definedName>
    <definedName name="wrn.Exhibit._.D._.to._.Constr.._.Loan._.Agmt._1" localSheetId="18" hidden="1">{"Construction Sources &amp; Uses Ex. D",#N/A,FALSE,"Construction S &amp; U"}</definedName>
    <definedName name="wrn.Exhibit._.D._.to._.Constr.._.Loan._.Agmt._1" hidden="1">{"Construction Sources &amp; Uses Ex. D",#N/A,FALSE,"Construction S &amp; U"}</definedName>
    <definedName name="wrn.Input._.Information." localSheetId="18" hidden="1">{"Input Pages 1 and 2",#N/A,FALSE,"Input";"Input Pages 3 and 4",#N/A,FALSE,"Input"}</definedName>
    <definedName name="wrn.Input._.Information." hidden="1">{"Input Pages 1 and 2",#N/A,FALSE,"Input";"Input Pages 3 and 4",#N/A,FALSE,"Input"}</definedName>
    <definedName name="wrn.Input._.Information._1" localSheetId="18" hidden="1">{"Input Pages 1 and 2",#N/A,FALSE,"Input";"Input Pages 3 and 4",#N/A,FALSE,"Input"}</definedName>
    <definedName name="wrn.Input._.Information._1" hidden="1">{"Input Pages 1 and 2",#N/A,FALSE,"Input";"Input Pages 3 and 4",#N/A,FALSE,"Input"}</definedName>
    <definedName name="wrn.Operating._.Budget." localSheetId="18" hidden="1">{"Operating Budget Detail",#N/A,FALSE,"Operations"}</definedName>
    <definedName name="wrn.Operating._.Budget." hidden="1">{"Operating Budget Detail",#N/A,FALSE,"Operations"}</definedName>
    <definedName name="wrn.Operating._.Budget._1" localSheetId="18" hidden="1">{"Operating Budget Detail",#N/A,FALSE,"Operations"}</definedName>
    <definedName name="wrn.Operating._.Budget._1" hidden="1">{"Operating Budget Detail",#N/A,FALSE,"Operations"}</definedName>
    <definedName name="wrn.Perm._.Sources._.and._.Uses." localSheetId="18" hidden="1">{"Sources and Uses with Eligible Basis",#N/A,FALSE,"Sources &amp; Uses";"Disbursement Schedule",#N/A,FALSE,"Sources &amp; Uses"}</definedName>
    <definedName name="wrn.Perm._.Sources._.and._.Uses." hidden="1">{"Sources and Uses with Eligible Basis",#N/A,FALSE,"Sources &amp; Uses";"Disbursement Schedule",#N/A,FALSE,"Sources &amp; Uses"}</definedName>
    <definedName name="wrn.Perm._.Sources._.and._.Uses._1" localSheetId="18" hidden="1">{"Sources and Uses with Eligible Basis",#N/A,FALSE,"Sources &amp; Uses";"Disbursement Schedule",#N/A,FALSE,"Sources &amp; Uses"}</definedName>
    <definedName name="wrn.Perm._.Sources._.and._.Uses._1" hidden="1">{"Sources and Uses with Eligible Basis",#N/A,FALSE,"Sources &amp; Uses";"Disbursement Schedule",#N/A,FALSE,"Sources &amp; Uses"}</definedName>
    <definedName name="wrn.Rent._.Calcs." localSheetId="18" hidden="1">{"Rent Calcs - all rents and two subsidies",#N/A,FALSE,"Rent Calcs";"Income Limits and Maximum Rents",#N/A,FALSE,"Rent Calcs"}</definedName>
    <definedName name="wrn.Rent._.Calcs." hidden="1">{"Rent Calcs - all rents and two subsidies",#N/A,FALSE,"Rent Calcs";"Income Limits and Maximum Rents",#N/A,FALSE,"Rent Calcs"}</definedName>
    <definedName name="wrn.Rent._.Calcs._1" localSheetId="18" hidden="1">{"Rent Calcs - all rents and two subsidies",#N/A,FALSE,"Rent Calcs";"Income Limits and Maximum Rents",#N/A,FALSE,"Rent Calcs"}</definedName>
    <definedName name="wrn.Rent._.Calcs._1" hidden="1">{"Rent Calcs - all rents and two subsidies",#N/A,FALSE,"Rent Calcs";"Income Limits and Maximum Rents",#N/A,FALSE,"Rent Calcs"}</definedName>
    <definedName name="wrn.Rent._.Summary." localSheetId="18" hidden="1">{"Rent Summary",#N/A,FALSE,"Rent Summary";"Regulated Units by Agency",#N/A,FALSE,"Rent Calcs";"Rent Calcs - all rents and two subsidies",#N/A,FALSE,"Rent Calcs";"Rent Calcs - CalHFA and TCAC",#N/A,FALSE,"Rent Calcs";"Rent Calcs - HUD Income Limits and Rents",#N/A,FALSE,"Rent Calcs"}</definedName>
    <definedName name="wrn.Rent._.Summary." hidden="1">{"Rent Summary",#N/A,FALSE,"Rent Summary";"Regulated Units by Agency",#N/A,FALSE,"Rent Calcs";"Rent Calcs - all rents and two subsidies",#N/A,FALSE,"Rent Calcs";"Rent Calcs - CalHFA and TCAC",#N/A,FALSE,"Rent Calcs";"Rent Calcs - HUD Income Limits and Rents",#N/A,FALSE,"Rent Calcs"}</definedName>
    <definedName name="wrn.Rent._.Summary._1" localSheetId="18" hidden="1">{"Rent Summary",#N/A,FALSE,"Rent Summary";"Regulated Units by Agency",#N/A,FALSE,"Rent Calcs";"Rent Calcs - all rents and two subsidies",#N/A,FALSE,"Rent Calcs";"Rent Calcs - CalHFA and TCAC",#N/A,FALSE,"Rent Calcs";"Rent Calcs - HUD Income Limits and Rents",#N/A,FALSE,"Rent Calcs"}</definedName>
    <definedName name="wrn.Rent._.Summary._1" hidden="1">{"Rent Summary",#N/A,FALSE,"Rent Summary";"Regulated Units by Agency",#N/A,FALSE,"Rent Calcs";"Rent Calcs - all rents and two subsidies",#N/A,FALSE,"Rent Calcs";"Rent Calcs - CalHFA and TCAC",#N/A,FALSE,"Rent Calcs";"Rent Calcs - HUD Income Limits and Rents",#N/A,FALSE,"Rent Calcs"}</definedName>
    <definedName name="wrn.Sources._.and._.Uses." localSheetId="18" hidden="1">{"Sources and Uses",#N/A,FALSE,"Sources &amp; Uses";"Construction Sources &amp; Uses Ex. D",#N/A,FALSE,"Sources &amp; Uses"}</definedName>
    <definedName name="wrn.Sources._.and._.Uses." hidden="1">{"Sources and Uses",#N/A,FALSE,"Sources &amp; Uses";"Construction Sources &amp; Uses Ex. D",#N/A,FALSE,"Sources &amp; Uses"}</definedName>
    <definedName name="wrn.Sources._.and._.Uses._1" localSheetId="18" hidden="1">{"Sources and Uses",#N/A,FALSE,"Sources &amp; Uses";"Construction Sources &amp; Uses Ex. D",#N/A,FALSE,"Sources &amp; Uses"}</definedName>
    <definedName name="wrn.Sources._.and._.Uses._1" hidden="1">{"Sources and Uses",#N/A,FALSE,"Sources &amp; Uses";"Construction Sources &amp; Uses Ex. D",#N/A,FALSE,"Sources &amp; Uses"}</definedName>
    <definedName name="wrn.Subsidy._.Costs._.to._.CalHFA." localSheetId="18" hidden="1">{"Subsidy",#N/A,FALSE,"Subisdy"}</definedName>
    <definedName name="wrn.Subsidy._.Costs._.to._.CalHFA." hidden="1">{"Subsidy",#N/A,FALSE,"Subisdy"}</definedName>
    <definedName name="wrn.Subsidy._.Costs._.to._.CalHFA._1" localSheetId="18" hidden="1">{"Subsidy",#N/A,FALSE,"Subisdy"}</definedName>
    <definedName name="wrn.Subsidy._.Costs._.to._.CalHFA._1" hidden="1">{"Subsidy",#N/A,FALSE,"Subisdy"}</definedName>
    <definedName name="wrn.TEFRA._.INFO." localSheetId="18" hidden="1">{"TEFRA INFO",#N/A,FALSE,"Input"}</definedName>
    <definedName name="wrn.TEFRA._.INFO." hidden="1">{"TEFRA INFO",#N/A,FALSE,"Input"}</definedName>
    <definedName name="wrn.TEFRA._.INFO._1" localSheetId="18" hidden="1">{"TEFRA INFO",#N/A,FALSE,"Input"}</definedName>
    <definedName name="wrn.TEFRA._.INFO._1" hidden="1">{"TEFRA INFO",#N/A,FALSE,"Input"}</definedName>
    <definedName name="wrn.Underwriting._.View." localSheetId="18" hidden="1">{"Project Summary",#N/A,FALSE,"Project Summary";"Rent Summary",#N/A,FALSE,"Rent Summary";"Regulated Units by Agency",#N/A,FALSE,"Rent Calcs";"Rent Calcs - all rents and two subsidies",#N/A,FALSE,"Rent Calcs";"Rent Calcs - CalHFA and TCAC",#N/A,FALSE,"Rent Calcs";"Sources and Uses with Eligible Basis",#N/A,FALSE,"Sources &amp; Uses";"Construction Sources &amp; Uses Ex. D",#N/A,FALSE,"Construction S &amp; U";"Operating Budget Detail",#N/A,FALSE,"Operations";"Cash Flow",#N/A,FALSE,"Cash Flow";"Input Pages 1 and 2",#N/A,FALSE,"Input";"Input Pages 3 and 4",#N/A,FALSE,"Input";"Bridge Loan",#N/A,FALSE,"Bridge Loan"}</definedName>
    <definedName name="wrn.Underwriting._.View." hidden="1">{"Project Summary",#N/A,FALSE,"Project Summary";"Rent Summary",#N/A,FALSE,"Rent Summary";"Regulated Units by Agency",#N/A,FALSE,"Rent Calcs";"Rent Calcs - all rents and two subsidies",#N/A,FALSE,"Rent Calcs";"Rent Calcs - CalHFA and TCAC",#N/A,FALSE,"Rent Calcs";"Sources and Uses with Eligible Basis",#N/A,FALSE,"Sources &amp; Uses";"Construction Sources &amp; Uses Ex. D",#N/A,FALSE,"Construction S &amp; U";"Operating Budget Detail",#N/A,FALSE,"Operations";"Cash Flow",#N/A,FALSE,"Cash Flow";"Input Pages 1 and 2",#N/A,FALSE,"Input";"Input Pages 3 and 4",#N/A,FALSE,"Input";"Bridge Loan",#N/A,FALSE,"Bridge Loan"}</definedName>
    <definedName name="wrn.Underwriting._.View._1" localSheetId="18" hidden="1">{"Project Summary",#N/A,FALSE,"Project Summary";"Rent Summary",#N/A,FALSE,"Rent Summary";"Regulated Units by Agency",#N/A,FALSE,"Rent Calcs";"Rent Calcs - all rents and two subsidies",#N/A,FALSE,"Rent Calcs";"Rent Calcs - CalHFA and TCAC",#N/A,FALSE,"Rent Calcs";"Sources and Uses with Eligible Basis",#N/A,FALSE,"Sources &amp; Uses";"Construction Sources &amp; Uses Ex. D",#N/A,FALSE,"Construction S &amp; U";"Operating Budget Detail",#N/A,FALSE,"Operations";"Cash Flow",#N/A,FALSE,"Cash Flow";"Input Pages 1 and 2",#N/A,FALSE,"Input";"Input Pages 3 and 4",#N/A,FALSE,"Input";"Bridge Loan",#N/A,FALSE,"Bridge Loan"}</definedName>
    <definedName name="wrn.Underwriting._.View._1" hidden="1">{"Project Summary",#N/A,FALSE,"Project Summary";"Rent Summary",#N/A,FALSE,"Rent Summary";"Regulated Units by Agency",#N/A,FALSE,"Rent Calcs";"Rent Calcs - all rents and two subsidies",#N/A,FALSE,"Rent Calcs";"Rent Calcs - CalHFA and TCAC",#N/A,FALSE,"Rent Calcs";"Sources and Uses with Eligible Basis",#N/A,FALSE,"Sources &amp; Uses";"Construction Sources &amp; Uses Ex. D",#N/A,FALSE,"Construction S &amp; U";"Operating Budget Detail",#N/A,FALSE,"Operations";"Cash Flow",#N/A,FALSE,"Cash Flow";"Input Pages 1 and 2",#N/A,FALSE,"Input";"Input Pages 3 and 4",#N/A,FALSE,"Input";"Bridge Loan",#N/A,FALSE,"Bridge Loan"}</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K1" i="21" l="1"/>
  <c r="AK3" i="20"/>
  <c r="AJ4" i="19"/>
  <c r="AJ16" i="19"/>
  <c r="AD22" i="19"/>
  <c r="AG22" i="19"/>
  <c r="AN45" i="19"/>
  <c r="AN50" i="19"/>
  <c r="AJ13" i="19" s="1"/>
  <c r="AN54" i="19"/>
  <c r="AJ14" i="19" s="1"/>
  <c r="AC63" i="19"/>
  <c r="BG75" i="19" a="1"/>
  <c r="BG75" i="19" s="1"/>
  <c r="D75" i="19" s="1"/>
  <c r="AA74" i="19" s="1"/>
  <c r="AM74" i="19" s="1"/>
  <c r="AN69" i="19" s="1"/>
  <c r="AM79" i="19"/>
  <c r="AN77" i="19" s="1"/>
  <c r="E92" i="19"/>
  <c r="M92" i="19"/>
  <c r="T92" i="19"/>
  <c r="AF92" i="19" s="1"/>
  <c r="AN82" i="19" s="1"/>
  <c r="AN105" i="19"/>
  <c r="AN102" i="19" s="1"/>
  <c r="BA105" i="19"/>
  <c r="AN106" i="19"/>
  <c r="BA106" i="19"/>
  <c r="AN107" i="19"/>
  <c r="BA107" i="19"/>
  <c r="AN108" i="19"/>
  <c r="BA108" i="19"/>
  <c r="AN109" i="19"/>
  <c r="BA109" i="19"/>
  <c r="AN114" i="19"/>
  <c r="AN111" i="19" s="1"/>
  <c r="BA114" i="19"/>
  <c r="AN115" i="19"/>
  <c r="BA115" i="19"/>
  <c r="AN116" i="19"/>
  <c r="BA116" i="19"/>
  <c r="AN117" i="19"/>
  <c r="BA117" i="19"/>
  <c r="AN118" i="19"/>
  <c r="BA118" i="19"/>
  <c r="AN119" i="19"/>
  <c r="BA119" i="19"/>
  <c r="AN124" i="19"/>
  <c r="AN121" i="19" s="1"/>
  <c r="BA124" i="19"/>
  <c r="AN125" i="19"/>
  <c r="BA125" i="19"/>
  <c r="AN130" i="19"/>
  <c r="AN127" i="19" s="1"/>
  <c r="BA130" i="19"/>
  <c r="AN131" i="19"/>
  <c r="BA131" i="19"/>
  <c r="AN132" i="19"/>
  <c r="BA132" i="19"/>
  <c r="AN133" i="19"/>
  <c r="BA133" i="19"/>
  <c r="AN134" i="19"/>
  <c r="BA134" i="19"/>
  <c r="AP144" i="19"/>
  <c r="AN144" i="19" s="1"/>
  <c r="BA144" i="19"/>
  <c r="AP145" i="19"/>
  <c r="AN145" i="19" s="1"/>
  <c r="BA145" i="19"/>
  <c r="AP146" i="19"/>
  <c r="AN146" i="19" s="1"/>
  <c r="BA146" i="19"/>
  <c r="AP147" i="19"/>
  <c r="AN147" i="19" s="1"/>
  <c r="BA147" i="19"/>
  <c r="AP148" i="19"/>
  <c r="AN148" i="19" s="1"/>
  <c r="BA148" i="19"/>
  <c r="AP149" i="19"/>
  <c r="AN149" i="19" s="1"/>
  <c r="BA149" i="19"/>
  <c r="AP150" i="19"/>
  <c r="AN150" i="19" s="1"/>
  <c r="BA150" i="19"/>
  <c r="AP151" i="19"/>
  <c r="AN151" i="19" s="1"/>
  <c r="BA151" i="19"/>
  <c r="AP152" i="19"/>
  <c r="AN152" i="19" s="1"/>
  <c r="BA152" i="19"/>
  <c r="AP153" i="19"/>
  <c r="AN153" i="19" s="1"/>
  <c r="BA153" i="19"/>
  <c r="AP160" i="19"/>
  <c r="AN160" i="19" s="1"/>
  <c r="BA160" i="19"/>
  <c r="AP161" i="19"/>
  <c r="BA161" i="19"/>
  <c r="AN171" i="19"/>
  <c r="AJ19" i="19" s="1"/>
  <c r="AN180" i="19"/>
  <c r="AJ185" i="19"/>
  <c r="AN185" i="19" s="1"/>
  <c r="AN177" i="19" s="1"/>
  <c r="AJ20" i="19" s="1"/>
  <c r="BA185" i="19"/>
  <c r="D197" i="19"/>
  <c r="AN197" i="19" s="1"/>
  <c r="AN193" i="19" s="1"/>
  <c r="D206" i="19"/>
  <c r="AN206" i="19"/>
  <c r="AN207" i="19" s="1"/>
  <c r="AN199" i="19" s="1"/>
  <c r="AN223" i="19"/>
  <c r="AN224" i="19"/>
  <c r="AN225" i="19"/>
  <c r="AN226" i="19"/>
  <c r="AN227" i="19"/>
  <c r="AN228" i="19"/>
  <c r="AN234" i="19" s="1"/>
  <c r="AN229" i="19"/>
  <c r="AN230" i="19"/>
  <c r="AN231" i="19"/>
  <c r="AN232" i="19"/>
  <c r="AN233" i="19"/>
  <c r="AJ234" i="19"/>
  <c r="E237" i="19"/>
  <c r="M237" i="19"/>
  <c r="T237" i="19" s="1"/>
  <c r="AF237" i="19" s="1"/>
  <c r="AN212" i="19" s="1"/>
  <c r="F242" i="19"/>
  <c r="G242" i="19"/>
  <c r="N242" i="19"/>
  <c r="F243" i="19"/>
  <c r="G243" i="19"/>
  <c r="N243" i="19"/>
  <c r="F244" i="19"/>
  <c r="G244" i="19"/>
  <c r="N244" i="19"/>
  <c r="F245" i="19"/>
  <c r="G245" i="19"/>
  <c r="N245" i="19"/>
  <c r="F246" i="19"/>
  <c r="G246" i="19"/>
  <c r="N246" i="19"/>
  <c r="F247" i="19"/>
  <c r="G247" i="19"/>
  <c r="N247" i="19"/>
  <c r="F248" i="19"/>
  <c r="G248" i="19"/>
  <c r="N248" i="19"/>
  <c r="F249" i="19"/>
  <c r="G249" i="19"/>
  <c r="N249" i="19"/>
  <c r="F250" i="19"/>
  <c r="G250" i="19"/>
  <c r="N250" i="19"/>
  <c r="F251" i="19"/>
  <c r="G251" i="19"/>
  <c r="N251" i="19"/>
  <c r="F252" i="19"/>
  <c r="G252" i="19"/>
  <c r="N252" i="19"/>
  <c r="F253" i="19"/>
  <c r="G253" i="19"/>
  <c r="N253" i="19"/>
  <c r="F254" i="19"/>
  <c r="G254" i="19"/>
  <c r="N254" i="19"/>
  <c r="F255" i="19"/>
  <c r="G255" i="19"/>
  <c r="N255" i="19"/>
  <c r="F256" i="19"/>
  <c r="G256" i="19"/>
  <c r="N256" i="19"/>
  <c r="F257" i="19"/>
  <c r="G257" i="19"/>
  <c r="N257" i="19"/>
  <c r="F258" i="19"/>
  <c r="G258" i="19"/>
  <c r="N258" i="19"/>
  <c r="F259" i="19"/>
  <c r="G259" i="19"/>
  <c r="N259" i="19"/>
  <c r="F260" i="19"/>
  <c r="G260" i="19"/>
  <c r="N260" i="19"/>
  <c r="F261" i="19"/>
  <c r="G261" i="19"/>
  <c r="N261" i="19"/>
  <c r="F262" i="19"/>
  <c r="G262" i="19"/>
  <c r="N262" i="19"/>
  <c r="F263" i="19"/>
  <c r="G263" i="19"/>
  <c r="N263" i="19"/>
  <c r="F264" i="19"/>
  <c r="G264" i="19"/>
  <c r="N264" i="19"/>
  <c r="F265" i="19"/>
  <c r="G265" i="19"/>
  <c r="N265" i="19"/>
  <c r="F266" i="19"/>
  <c r="G266" i="19"/>
  <c r="N266" i="19"/>
  <c r="F267" i="19"/>
  <c r="G267" i="19"/>
  <c r="N267" i="19"/>
  <c r="F268" i="19"/>
  <c r="G268" i="19"/>
  <c r="N268" i="19"/>
  <c r="F269" i="19"/>
  <c r="G269" i="19"/>
  <c r="N269" i="19"/>
  <c r="F270" i="19"/>
  <c r="G270" i="19"/>
  <c r="N270" i="19"/>
  <c r="F271" i="19"/>
  <c r="G271" i="19"/>
  <c r="N271" i="19"/>
  <c r="F272" i="19"/>
  <c r="G272" i="19"/>
  <c r="N272" i="19"/>
  <c r="F273" i="19"/>
  <c r="G273" i="19"/>
  <c r="N273" i="19"/>
  <c r="F274" i="19"/>
  <c r="G274" i="19"/>
  <c r="N274" i="19"/>
  <c r="F275" i="19"/>
  <c r="G275" i="19"/>
  <c r="N275" i="19"/>
  <c r="F276" i="19"/>
  <c r="G276" i="19"/>
  <c r="N276" i="19"/>
  <c r="F277" i="19"/>
  <c r="G277" i="19"/>
  <c r="N277" i="19"/>
  <c r="F278" i="19"/>
  <c r="G278" i="19"/>
  <c r="N278" i="19"/>
  <c r="F279" i="19"/>
  <c r="G279" i="19"/>
  <c r="N279" i="19"/>
  <c r="F280" i="19"/>
  <c r="G280" i="19"/>
  <c r="N280" i="19"/>
  <c r="F281" i="19"/>
  <c r="G281" i="19"/>
  <c r="N281" i="19"/>
  <c r="F282" i="19"/>
  <c r="G282" i="19"/>
  <c r="N282" i="19"/>
  <c r="F298" i="19"/>
  <c r="G298" i="19"/>
  <c r="N298" i="19"/>
  <c r="F299" i="19"/>
  <c r="G299" i="19"/>
  <c r="N299" i="19"/>
  <c r="F300" i="19"/>
  <c r="G300" i="19"/>
  <c r="N300" i="19"/>
  <c r="F301" i="19"/>
  <c r="G301" i="19"/>
  <c r="N301" i="19"/>
  <c r="F305" i="19"/>
  <c r="G305" i="19"/>
  <c r="N305" i="19"/>
  <c r="F306" i="19"/>
  <c r="G306" i="19"/>
  <c r="N306" i="19"/>
  <c r="F307" i="19"/>
  <c r="G307" i="19"/>
  <c r="N307" i="19"/>
  <c r="F308" i="19"/>
  <c r="G308" i="19"/>
  <c r="N308" i="19"/>
  <c r="F320" i="19"/>
  <c r="G320" i="19"/>
  <c r="N320" i="19"/>
  <c r="F322" i="19"/>
  <c r="G322" i="19"/>
  <c r="N322" i="19"/>
  <c r="F324" i="19"/>
  <c r="G324" i="19"/>
  <c r="N324" i="19"/>
  <c r="F326" i="19"/>
  <c r="G326" i="19"/>
  <c r="N326" i="19"/>
  <c r="F328" i="19"/>
  <c r="G328" i="19"/>
  <c r="N328" i="19"/>
  <c r="F330" i="19"/>
  <c r="G330" i="19"/>
  <c r="N330" i="19"/>
  <c r="F332" i="19"/>
  <c r="G332" i="19"/>
  <c r="N332" i="19"/>
  <c r="F334" i="19"/>
  <c r="G334" i="19"/>
  <c r="N334" i="19"/>
  <c r="F336" i="19"/>
  <c r="G336" i="19"/>
  <c r="N336" i="19"/>
  <c r="F338" i="19"/>
  <c r="G338" i="19"/>
  <c r="N338" i="19"/>
  <c r="F339" i="19"/>
  <c r="G339" i="19"/>
  <c r="N339" i="19"/>
  <c r="AN195" i="19" l="1"/>
  <c r="AN41" i="19"/>
  <c r="AJ12" i="19" s="1"/>
  <c r="AN161" i="19"/>
  <c r="AN156" i="19" s="1"/>
  <c r="AJ18" i="19" s="1"/>
  <c r="AN188" i="19"/>
  <c r="AJ21" i="19" s="1"/>
  <c r="AN140" i="19"/>
  <c r="AJ17" i="19" s="1"/>
  <c r="AN59" i="19"/>
  <c r="AJ15" i="19" s="1"/>
  <c r="AN141" i="19"/>
  <c r="AJ22" i="19" l="1"/>
  <c r="B1" i="11"/>
  <c r="E9" i="1"/>
  <c r="E10" i="1" s="1"/>
  <c r="J7" i="8"/>
  <c r="I7" i="8"/>
  <c r="H7" i="8"/>
  <c r="G7" i="8"/>
  <c r="F7" i="8"/>
  <c r="F9" i="1"/>
  <c r="F4" i="1"/>
  <c r="I58" i="10"/>
  <c r="H58" i="10"/>
  <c r="F58" i="10"/>
  <c r="E58" i="10"/>
  <c r="C58" i="10"/>
  <c r="B58" i="10"/>
  <c r="F16" i="7" l="1"/>
  <c r="J43" i="8" l="1"/>
  <c r="I43" i="8"/>
  <c r="H43" i="8"/>
  <c r="E7" i="8"/>
  <c r="E76" i="8" s="1"/>
  <c r="J98" i="8"/>
  <c r="I98" i="8"/>
  <c r="H98" i="8"/>
  <c r="G98" i="8"/>
  <c r="F98" i="8"/>
  <c r="E98" i="8"/>
  <c r="D98" i="8"/>
  <c r="C98" i="8"/>
  <c r="B97" i="8"/>
  <c r="B96" i="8"/>
  <c r="B95" i="8"/>
  <c r="B94" i="8"/>
  <c r="B93" i="8"/>
  <c r="J89" i="8"/>
  <c r="I89" i="8"/>
  <c r="H89" i="8"/>
  <c r="G89" i="8"/>
  <c r="F89" i="8"/>
  <c r="E89" i="8"/>
  <c r="D89" i="8"/>
  <c r="C89" i="8"/>
  <c r="B88" i="8"/>
  <c r="B87" i="8"/>
  <c r="B86" i="8"/>
  <c r="B84" i="8"/>
  <c r="B83" i="8"/>
  <c r="B82" i="8"/>
  <c r="B81" i="8"/>
  <c r="B80" i="8"/>
  <c r="B79" i="8"/>
  <c r="B78" i="8"/>
  <c r="J74" i="8"/>
  <c r="I74" i="8"/>
  <c r="H74" i="8"/>
  <c r="G74" i="8"/>
  <c r="F74" i="8"/>
  <c r="E74" i="8"/>
  <c r="D74" i="8"/>
  <c r="C74" i="8"/>
  <c r="B73" i="8"/>
  <c r="B72" i="8"/>
  <c r="B74" i="8" s="1"/>
  <c r="B71" i="8"/>
  <c r="B70" i="8"/>
  <c r="J67" i="8"/>
  <c r="I67" i="8"/>
  <c r="H67" i="8"/>
  <c r="G67" i="8"/>
  <c r="F67" i="8"/>
  <c r="E67" i="8"/>
  <c r="D67" i="8"/>
  <c r="C67" i="8"/>
  <c r="B66" i="8"/>
  <c r="B65" i="8"/>
  <c r="B64" i="8"/>
  <c r="J62" i="8"/>
  <c r="I62" i="8"/>
  <c r="H62" i="8"/>
  <c r="G62" i="8"/>
  <c r="F62" i="8"/>
  <c r="E62" i="8"/>
  <c r="D62" i="8"/>
  <c r="C62" i="8"/>
  <c r="B61" i="8"/>
  <c r="B60" i="8"/>
  <c r="J58" i="8"/>
  <c r="I58" i="8"/>
  <c r="H58" i="8"/>
  <c r="G58" i="8"/>
  <c r="F58" i="8"/>
  <c r="E58" i="8"/>
  <c r="D58" i="8"/>
  <c r="C58" i="8"/>
  <c r="B57" i="8"/>
  <c r="B56" i="8"/>
  <c r="B55" i="8"/>
  <c r="B54" i="8"/>
  <c r="J52" i="8"/>
  <c r="I52" i="8"/>
  <c r="H52" i="8"/>
  <c r="G52" i="8"/>
  <c r="F52" i="8"/>
  <c r="E52" i="8"/>
  <c r="D52" i="8"/>
  <c r="C52" i="8"/>
  <c r="B51" i="8"/>
  <c r="B50" i="8"/>
  <c r="B49" i="8"/>
  <c r="B48" i="8"/>
  <c r="B47" i="8"/>
  <c r="B46" i="8"/>
  <c r="B45" i="8"/>
  <c r="B52" i="8" s="1"/>
  <c r="J35" i="8"/>
  <c r="I35" i="8"/>
  <c r="H35" i="8"/>
  <c r="G35" i="8"/>
  <c r="F35" i="8"/>
  <c r="E35" i="8"/>
  <c r="D35" i="8"/>
  <c r="C35" i="8"/>
  <c r="B34" i="8"/>
  <c r="B33" i="8"/>
  <c r="B35" i="8" s="1"/>
  <c r="J31" i="8"/>
  <c r="I31" i="8"/>
  <c r="H31" i="8"/>
  <c r="G31" i="8"/>
  <c r="F31" i="8"/>
  <c r="E31" i="8"/>
  <c r="D31" i="8"/>
  <c r="C31" i="8"/>
  <c r="B30" i="8"/>
  <c r="B29" i="8"/>
  <c r="B28" i="8"/>
  <c r="B26" i="8"/>
  <c r="B25" i="8"/>
  <c r="B31" i="8" s="1"/>
  <c r="J23" i="8"/>
  <c r="I23" i="8"/>
  <c r="H23" i="8"/>
  <c r="G23" i="8"/>
  <c r="F23" i="8"/>
  <c r="E23" i="8"/>
  <c r="D23" i="8"/>
  <c r="C23" i="8"/>
  <c r="B22" i="8"/>
  <c r="B21" i="8"/>
  <c r="B20" i="8"/>
  <c r="B18" i="8"/>
  <c r="B17" i="8"/>
  <c r="C15" i="8"/>
  <c r="B14" i="8"/>
  <c r="B13" i="8"/>
  <c r="J12" i="8"/>
  <c r="J15" i="8" s="1"/>
  <c r="J90" i="8" s="1"/>
  <c r="J99" i="8" s="1"/>
  <c r="I12" i="8"/>
  <c r="I15" i="8" s="1"/>
  <c r="H12" i="8"/>
  <c r="H15" i="8" s="1"/>
  <c r="G12" i="8"/>
  <c r="G15" i="8" s="1"/>
  <c r="F12" i="8"/>
  <c r="F15" i="8" s="1"/>
  <c r="E12" i="8"/>
  <c r="E15" i="8" s="1"/>
  <c r="D12" i="8"/>
  <c r="D15" i="8" s="1"/>
  <c r="D90" i="8" s="1"/>
  <c r="D99" i="8" s="1"/>
  <c r="C12" i="8"/>
  <c r="B11" i="8"/>
  <c r="B10" i="8"/>
  <c r="B9" i="8"/>
  <c r="G43" i="8"/>
  <c r="F43" i="8"/>
  <c r="B72" i="10"/>
  <c r="I61" i="10"/>
  <c r="H61" i="10"/>
  <c r="F61" i="10"/>
  <c r="E61" i="10"/>
  <c r="C61" i="10"/>
  <c r="B61" i="10"/>
  <c r="I60" i="10"/>
  <c r="F60" i="10"/>
  <c r="E60" i="10"/>
  <c r="I59" i="10"/>
  <c r="F59" i="10"/>
  <c r="C59" i="10"/>
  <c r="B59" i="10"/>
  <c r="I56" i="10"/>
  <c r="H56" i="10"/>
  <c r="F56" i="10"/>
  <c r="E56" i="10"/>
  <c r="C56" i="10"/>
  <c r="B56" i="10"/>
  <c r="F55" i="10"/>
  <c r="C55" i="10"/>
  <c r="B55" i="10"/>
  <c r="C54" i="10"/>
  <c r="C57" i="10" s="1"/>
  <c r="H53" i="10"/>
  <c r="C53" i="10"/>
  <c r="B53" i="10"/>
  <c r="I52" i="10"/>
  <c r="I53" i="10" s="1"/>
  <c r="H52" i="10"/>
  <c r="H54" i="10" s="1"/>
  <c r="F52" i="10"/>
  <c r="F53" i="10" s="1"/>
  <c r="E52" i="10"/>
  <c r="E55" i="10" s="1"/>
  <c r="C52" i="10"/>
  <c r="B52" i="10"/>
  <c r="H60" i="10" s="1"/>
  <c r="B51" i="10"/>
  <c r="I50" i="10"/>
  <c r="H50" i="10"/>
  <c r="F50" i="10"/>
  <c r="E50" i="10"/>
  <c r="C50" i="10"/>
  <c r="C51" i="10" s="1"/>
  <c r="B50" i="10"/>
  <c r="H49" i="10"/>
  <c r="I49" i="10" s="1"/>
  <c r="E49" i="10"/>
  <c r="E63" i="10" s="1"/>
  <c r="C49" i="10"/>
  <c r="C63" i="10" s="1"/>
  <c r="B49" i="10"/>
  <c r="B63" i="10" s="1"/>
  <c r="G20" i="3"/>
  <c r="D10" i="1"/>
  <c r="F10" i="1" s="1"/>
  <c r="G9" i="1"/>
  <c r="G10" i="1" s="1"/>
  <c r="D5" i="1"/>
  <c r="F5" i="1" l="1"/>
  <c r="G90" i="8"/>
  <c r="G99" i="8" s="1"/>
  <c r="B62" i="8"/>
  <c r="E90" i="8"/>
  <c r="E99" i="8" s="1"/>
  <c r="F90" i="8"/>
  <c r="F99" i="8" s="1"/>
  <c r="B12" i="8"/>
  <c r="B15" i="8" s="1"/>
  <c r="B90" i="8" s="1"/>
  <c r="B99" i="8" s="1"/>
  <c r="H90" i="8"/>
  <c r="H99" i="8" s="1"/>
  <c r="B23" i="8"/>
  <c r="B89" i="8"/>
  <c r="I90" i="8"/>
  <c r="I99" i="8" s="1"/>
  <c r="C90" i="8"/>
  <c r="C99" i="8" s="1"/>
  <c r="B58" i="8"/>
  <c r="B67" i="8"/>
  <c r="B98" i="8"/>
  <c r="F76" i="8"/>
  <c r="E43" i="8"/>
  <c r="B43" i="8" s="1"/>
  <c r="G76" i="8"/>
  <c r="H76" i="8"/>
  <c r="I76" i="8"/>
  <c r="J76" i="8"/>
  <c r="I63" i="10"/>
  <c r="I51" i="10"/>
  <c r="H51" i="10"/>
  <c r="H55" i="10"/>
  <c r="H57" i="10" s="1"/>
  <c r="H62" i="10" s="1"/>
  <c r="H64" i="10" s="1"/>
  <c r="H65" i="10" s="1"/>
  <c r="H66" i="10" s="1"/>
  <c r="H59" i="10"/>
  <c r="H63" i="10"/>
  <c r="F54" i="10"/>
  <c r="F57" i="10" s="1"/>
  <c r="F62" i="10" s="1"/>
  <c r="I55" i="10"/>
  <c r="E53" i="10"/>
  <c r="E54" i="10" s="1"/>
  <c r="E57" i="10" s="1"/>
  <c r="E62" i="10" s="1"/>
  <c r="E64" i="10" s="1"/>
  <c r="E65" i="10" s="1"/>
  <c r="E66" i="10" s="1"/>
  <c r="B60" i="10"/>
  <c r="F49" i="10"/>
  <c r="I54" i="10"/>
  <c r="I57" i="10" s="1"/>
  <c r="I62" i="10" s="1"/>
  <c r="I64" i="10" s="1"/>
  <c r="I65" i="10" s="1"/>
  <c r="I66" i="10" s="1"/>
  <c r="C60" i="10"/>
  <c r="C62" i="10" s="1"/>
  <c r="C64" i="10" s="1"/>
  <c r="C65" i="10" s="1"/>
  <c r="C66" i="10" s="1"/>
  <c r="E51" i="10"/>
  <c r="B54" i="10"/>
  <c r="B57" i="10" s="1"/>
  <c r="E59" i="10"/>
  <c r="G4" i="1"/>
  <c r="F51" i="10" l="1"/>
  <c r="F63" i="10"/>
  <c r="F64" i="10" s="1"/>
  <c r="F65" i="10" s="1"/>
  <c r="F66" i="10" s="1"/>
  <c r="B62" i="10"/>
  <c r="B64" i="10" s="1"/>
  <c r="B65" i="10" s="1"/>
  <c r="B66" i="10" l="1"/>
  <c r="B71" i="10"/>
  <c r="B70" i="10"/>
  <c r="E5" i="1"/>
  <c r="G5"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J8" authorId="0" shapeId="0" xr:uid="{6B3072D0-EE21-430E-A221-230F5F454EA5}">
      <text>
        <r>
          <rPr>
            <sz val="9"/>
            <color indexed="81"/>
            <rFont val="Tahoma"/>
            <family val="2"/>
          </rPr>
          <t>Assessor Parcel Number (APN)</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J6" authorId="0" shapeId="0" xr:uid="{61DE6CC0-B451-4519-A27E-56EB60197B13}">
      <text>
        <r>
          <rPr>
            <sz val="9"/>
            <color indexed="81"/>
            <rFont val="Tahoma"/>
            <family val="2"/>
          </rPr>
          <t>Assessor Parcel Number (APN)</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Rodine, George@HCD</author>
    <author>McNicholas, Joseph@HCD</author>
  </authors>
  <commentList>
    <comment ref="AN99" authorId="0" shapeId="0" xr:uid="{1DE548C7-9CB8-439E-9C52-39FCE72D5441}">
      <text>
        <r>
          <rPr>
            <sz val="9"/>
            <color indexed="81"/>
            <rFont val="Tahoma"/>
            <family val="2"/>
          </rPr>
          <t xml:space="preserve">The maximum point deduction for Section E is 200 points.
</t>
        </r>
      </text>
    </comment>
    <comment ref="M222" authorId="1" shapeId="0" xr:uid="{CA0BD0CA-77F3-49B6-9722-19E8EDC2F675}">
      <text>
        <r>
          <rPr>
            <sz val="9"/>
            <color indexed="81"/>
            <rFont val="Tahoma"/>
            <family val="2"/>
          </rPr>
          <t xml:space="preserve">Funds must be Committed to be counted for scoring purposes
</t>
        </r>
      </text>
    </comment>
    <comment ref="AN234" authorId="1" shapeId="0" xr:uid="{723A8A63-5A4B-4828-9F80-A6B24E61B7A5}">
      <text>
        <r>
          <rPr>
            <sz val="9"/>
            <color indexed="81"/>
            <rFont val="Tahoma"/>
            <family val="2"/>
          </rPr>
          <t xml:space="preserve">If cell turns red, total committed and uncommitted funds exceeds 100% of Project Cost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Joseph McNicholas</author>
  </authors>
  <commentList>
    <comment ref="D11" authorId="0" shapeId="0" xr:uid="{DDA849EC-C576-4425-878D-6587471B47F8}">
      <text>
        <r>
          <rPr>
            <sz val="9"/>
            <color indexed="81"/>
            <rFont val="Tahoma"/>
            <family val="2"/>
          </rPr>
          <t xml:space="preserve">Information not required
</t>
        </r>
      </text>
    </comment>
    <comment ref="E11" authorId="0" shapeId="0" xr:uid="{7BAF8D66-E164-4EE7-9C0E-0DA119A7B14C}">
      <text>
        <r>
          <rPr>
            <sz val="9"/>
            <color indexed="81"/>
            <rFont val="Tahoma"/>
            <family val="2"/>
          </rPr>
          <t xml:space="preserve">Information Not Required
</t>
        </r>
      </text>
    </comment>
    <comment ref="J11" authorId="0" shapeId="0" xr:uid="{1C932EAC-C2F8-452C-ABCD-8B416CDF19E1}">
      <text>
        <r>
          <rPr>
            <b/>
            <sz val="9"/>
            <color indexed="81"/>
            <rFont val="Tahoma"/>
            <family val="2"/>
          </rPr>
          <t>Information Not Required</t>
        </r>
        <r>
          <rPr>
            <sz val="9"/>
            <color indexed="81"/>
            <rFont val="Tahoma"/>
            <family val="2"/>
          </rPr>
          <t xml:space="preserve">
</t>
        </r>
      </text>
    </comment>
    <comment ref="K11" authorId="0" shapeId="0" xr:uid="{65DB63AA-4D3E-46D5-B2F6-A77FCD0CD5C9}">
      <text>
        <r>
          <rPr>
            <sz val="9"/>
            <color indexed="81"/>
            <rFont val="Tahoma"/>
            <family val="2"/>
          </rPr>
          <t xml:space="preserve">Information Not Required.
</t>
        </r>
      </text>
    </comment>
    <comment ref="L11" authorId="0" shapeId="0" xr:uid="{A6AB1CD7-1BB3-480A-B5EE-F6D2AB07B7A9}">
      <text>
        <r>
          <rPr>
            <b/>
            <sz val="9"/>
            <color indexed="81"/>
            <rFont val="Tahoma"/>
            <family val="2"/>
          </rPr>
          <t xml:space="preserve">Information Not Required. </t>
        </r>
        <r>
          <rPr>
            <sz val="9"/>
            <color indexed="81"/>
            <rFont val="Tahoma"/>
            <family val="2"/>
          </rPr>
          <t xml:space="preserve">
</t>
        </r>
      </text>
    </comment>
    <comment ref="M11" authorId="0" shapeId="0" xr:uid="{CDB1E6B9-28C4-4C0A-AA2B-99FD002C2B1E}">
      <text>
        <r>
          <rPr>
            <b/>
            <sz val="9"/>
            <color indexed="81"/>
            <rFont val="Tahoma"/>
            <family val="2"/>
          </rPr>
          <t>Information Not Required.</t>
        </r>
        <r>
          <rPr>
            <sz val="9"/>
            <color indexed="81"/>
            <rFont val="Tahoma"/>
            <family val="2"/>
          </rPr>
          <t xml:space="preserve">
</t>
        </r>
      </text>
    </comment>
    <comment ref="R11" authorId="0" shapeId="0" xr:uid="{858E33E8-2898-4E82-A1E0-D4CDDE69CAAD}">
      <text>
        <r>
          <rPr>
            <sz val="9"/>
            <color indexed="81"/>
            <rFont val="Tahoma"/>
            <family val="2"/>
          </rPr>
          <t xml:space="preserve">Information Not Required
</t>
        </r>
      </text>
    </comment>
    <comment ref="S11" authorId="0" shapeId="0" xr:uid="{1454F14C-B94F-45DC-A14B-D9D353FE4274}">
      <text>
        <r>
          <rPr>
            <sz val="9"/>
            <color indexed="81"/>
            <rFont val="Tahoma"/>
            <family val="2"/>
          </rPr>
          <t xml:space="preserve">Information Not Required
</t>
        </r>
      </text>
    </comment>
    <comment ref="T11" authorId="0" shapeId="0" xr:uid="{A7216B7D-0DB1-458A-AB93-6B031CDF068D}">
      <text>
        <r>
          <rPr>
            <sz val="9"/>
            <color indexed="81"/>
            <rFont val="Tahoma"/>
            <family val="2"/>
          </rPr>
          <t xml:space="preserve">Information Not Required
</t>
        </r>
      </text>
    </comment>
    <comment ref="U11" authorId="0" shapeId="0" xr:uid="{92132B0E-ADF1-47FF-90EA-2B8EE79697FA}">
      <text>
        <r>
          <rPr>
            <sz val="9"/>
            <color indexed="81"/>
            <rFont val="Tahoma"/>
            <family val="2"/>
          </rPr>
          <t xml:space="preserve">Information Not Required.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<sst xmlns="http://schemas.openxmlformats.org/spreadsheetml/2006/main" count="1302" uniqueCount="715">
  <si>
    <t>STATE RECIPIENT PROJECTS</t>
  </si>
  <si>
    <t>A.  Activity</t>
  </si>
  <si>
    <t>B.  Census Tract #, Rural Only  (See Note 1)</t>
  </si>
  <si>
    <t>C.  Activity Funds Amount                           (See Note 2)</t>
  </si>
  <si>
    <t>F. Total Funds Requested (See Note 5)</t>
  </si>
  <si>
    <t>Choose Activity</t>
  </si>
  <si>
    <t xml:space="preserve">Application  Total: </t>
  </si>
  <si>
    <t>COMMUNITY HOUSING DEVELOPMENT ORGANIZATION (CHDO) Projects</t>
  </si>
  <si>
    <t xml:space="preserve"> </t>
  </si>
  <si>
    <t>1.</t>
  </si>
  <si>
    <t xml:space="preserve">Complete this section only if your activity is located in a rural area. </t>
  </si>
  <si>
    <t>2.</t>
  </si>
  <si>
    <t>3.</t>
  </si>
  <si>
    <t>4,</t>
  </si>
  <si>
    <t>5.</t>
  </si>
  <si>
    <t>Sum of "Activity Funds Amount", "Activity Delivery" and  "Administration Amount". This number is automatically shown. Do not enter information in this column.</t>
  </si>
  <si>
    <t>California Department of Housing and Community Development</t>
  </si>
  <si>
    <t>FTHB Project Application Summary</t>
  </si>
  <si>
    <t>HOME Investment Partnerships Program</t>
  </si>
  <si>
    <t xml:space="preserve"> Applicant Information</t>
  </si>
  <si>
    <t>Applicant Name</t>
  </si>
  <si>
    <t>Address</t>
  </si>
  <si>
    <t>City</t>
  </si>
  <si>
    <t>County</t>
  </si>
  <si>
    <t>Zip Code</t>
  </si>
  <si>
    <t xml:space="preserve">Data Universal Numbering System (DUNS) Number: </t>
  </si>
  <si>
    <t xml:space="preserve">Employer Identification Number: </t>
  </si>
  <si>
    <t>E-mail address</t>
  </si>
  <si>
    <t>Entity Type</t>
  </si>
  <si>
    <t>Telephone Number</t>
  </si>
  <si>
    <t>Authorized Representative Information</t>
  </si>
  <si>
    <t>First Name</t>
  </si>
  <si>
    <t>Job Title</t>
  </si>
  <si>
    <t>Applicant Contact Information</t>
  </si>
  <si>
    <t xml:space="preserve"> This column is for State Recipient Activity Delivery. See NOFA for more information.  If you want less than the amount that is automatically shown, enter the amount you want.  Note: not requesting these funds will not increase your activity (loan) funds.</t>
  </si>
  <si>
    <t xml:space="preserve">This column is for State Recipient Administration and CHDO Operations. See NOFA for more information. If you want less than the amount that is automatically shown, enter the amount you want.  Note: not requesting these funds will not increase your activity (loan) funds. </t>
  </si>
  <si>
    <r>
      <t xml:space="preserve">This is for Activity funds - loan(s) amount(s) only.  Enter only the amount requested for Activity funds.  Administrative  funds /CHDO Operations and Activity Delivery funds are </t>
    </r>
    <r>
      <rPr>
        <b/>
        <sz val="12"/>
        <rFont val="Arial"/>
        <family val="2"/>
      </rPr>
      <t>not</t>
    </r>
    <r>
      <rPr>
        <sz val="12"/>
        <rFont val="Arial"/>
        <family val="2"/>
      </rPr>
      <t xml:space="preserve"> included in this column. </t>
    </r>
  </si>
  <si>
    <t>A. Name of HOME Activity</t>
  </si>
  <si>
    <r>
      <t xml:space="preserve">B. Name of Source </t>
    </r>
    <r>
      <rPr>
        <sz val="12"/>
        <rFont val="Arial"/>
        <family val="2"/>
      </rPr>
      <t>(Union Bank, County of Santa Cruz Redevelopment Agency, CalHome,  etc.)</t>
    </r>
  </si>
  <si>
    <t>C. Funding Source Codes*</t>
  </si>
  <si>
    <t>E. Match  Yes, No, or Partial</t>
  </si>
  <si>
    <t>$</t>
  </si>
  <si>
    <t>Proposed Other Funding Total</t>
  </si>
  <si>
    <t>Project Team</t>
  </si>
  <si>
    <t>Name</t>
  </si>
  <si>
    <t>Contact phone number</t>
  </si>
  <si>
    <t>Applicant</t>
  </si>
  <si>
    <t>Sponsor/Developer</t>
  </si>
  <si>
    <t>Administrative Subcontractor</t>
  </si>
  <si>
    <t>General Contractor</t>
  </si>
  <si>
    <t>Architect</t>
  </si>
  <si>
    <t>Construction Specialist</t>
  </si>
  <si>
    <t>Other Project Partners (if applicable)</t>
  </si>
  <si>
    <t xml:space="preserve">Name(s) </t>
  </si>
  <si>
    <t>Roles/Responsibilities</t>
  </si>
  <si>
    <t>A</t>
  </si>
  <si>
    <t>D</t>
  </si>
  <si>
    <t>O</t>
  </si>
  <si>
    <t>M</t>
  </si>
  <si>
    <t>Project Name</t>
  </si>
  <si>
    <t>Location (City)</t>
  </si>
  <si>
    <t>Funding Sources</t>
  </si>
  <si>
    <t>Construction Completion Date (Month/Year)</t>
  </si>
  <si>
    <t>List housing and community development activities completed  in the last seven (7) years by the applicant of the proposed project as set forth in the application instructions.  List up to 10 entries. See the application instructions for more information.</t>
  </si>
  <si>
    <t>Calendar Year</t>
  </si>
  <si>
    <t xml:space="preserve">Funding Sources
HOME, Federal, State, Local (Provide name of funds)
</t>
  </si>
  <si>
    <t xml:space="preserve"> Program/Project Name and City/County Location</t>
  </si>
  <si>
    <t xml:space="preserve"> New Construction Project</t>
  </si>
  <si>
    <t>Acquisition/Rehabilitation/Conversion Project</t>
  </si>
  <si>
    <t>New Construction Project</t>
  </si>
  <si>
    <t>Acquisition/Rehabilitation/ Conversion Project</t>
  </si>
  <si>
    <t>District #</t>
  </si>
  <si>
    <t>Last Name</t>
  </si>
  <si>
    <t>Assembly</t>
  </si>
  <si>
    <t>Senate</t>
  </si>
  <si>
    <t>Congress</t>
  </si>
  <si>
    <t>1.            Physically Disabled</t>
  </si>
  <si>
    <t>9.                Seniors</t>
  </si>
  <si>
    <t>2.            Persons with AIDS</t>
  </si>
  <si>
    <t>10.              Mentally Ill</t>
  </si>
  <si>
    <t>3.            Youths</t>
  </si>
  <si>
    <t>11.              Veterans</t>
  </si>
  <si>
    <t>4.            Single Adults</t>
  </si>
  <si>
    <t>13.              Victims of Domestic Violence</t>
  </si>
  <si>
    <t>5.            Single Men</t>
  </si>
  <si>
    <t>12.              Substance Abusers</t>
  </si>
  <si>
    <t>6.             Single Women</t>
  </si>
  <si>
    <t>14.              Dually-Diagnosed</t>
  </si>
  <si>
    <t>7.             Families</t>
  </si>
  <si>
    <t>15.              Homeless</t>
  </si>
  <si>
    <t>8.             Farmworker</t>
  </si>
  <si>
    <t>16.             Other</t>
  </si>
  <si>
    <t xml:space="preserve">  FTHB New Construction/Infill</t>
  </si>
  <si>
    <t>Program Feasibility Analysis</t>
  </si>
  <si>
    <t>Project Information Form</t>
  </si>
  <si>
    <t>The information provided on this form must be consistent with the program guidelines submitted with your application.</t>
  </si>
  <si>
    <t>Total Number of HOME-assisted units</t>
  </si>
  <si>
    <t>Total Number of Units in the program</t>
  </si>
  <si>
    <t>Provide the following Information for all units in the program.</t>
  </si>
  <si>
    <t>Number of Units</t>
  </si>
  <si>
    <t>Number of Bedrooms</t>
  </si>
  <si>
    <t>Number of Bathrooms</t>
  </si>
  <si>
    <t>Per Unit Square Footage</t>
  </si>
  <si>
    <r>
      <t>Proposed Sales Price</t>
    </r>
    <r>
      <rPr>
        <b/>
        <vertAlign val="superscript"/>
        <sz val="10"/>
        <rFont val="Arial"/>
        <family val="2"/>
      </rPr>
      <t>1</t>
    </r>
  </si>
  <si>
    <t>Total Development Cost of the Proposed Home</t>
  </si>
  <si>
    <t>Anticipated Appraised Value of the Proposed Home</t>
  </si>
  <si>
    <t>Estimated Amount of 1st Mortgage (Homebuyer)</t>
  </si>
  <si>
    <t>HOME Assistance</t>
  </si>
  <si>
    <t>Other Assistance</t>
  </si>
  <si>
    <t>2-BR</t>
  </si>
  <si>
    <t>3-BR</t>
  </si>
  <si>
    <t>4-BR</t>
  </si>
  <si>
    <t>5-BR</t>
  </si>
  <si>
    <r>
      <t>1</t>
    </r>
    <r>
      <rPr>
        <sz val="10"/>
        <rFont val="Arial"/>
        <family val="2"/>
      </rPr>
      <t xml:space="preserve">The proposed sales price must be the sum of the homebuyer downpayment, first mortgage, the HOME loan amount, and all other soft financing sources loaned to the homebuyer.  The proposed sales price cannot exceed the HOME Maximum Purchase Price/After-Value limits </t>
    </r>
    <r>
      <rPr>
        <u/>
        <sz val="10"/>
        <rFont val="Arial"/>
        <family val="2"/>
      </rPr>
      <t>and cannot exceed the appraised value of the unit.</t>
    </r>
  </si>
  <si>
    <r>
      <t xml:space="preserve">Fill out the following worksheet </t>
    </r>
    <r>
      <rPr>
        <u/>
        <sz val="11"/>
        <rFont val="Arial"/>
        <family val="2"/>
      </rPr>
      <t>once for each combination of unit size (in bedrooms) and sales price</t>
    </r>
    <r>
      <rPr>
        <sz val="11"/>
        <rFont val="Arial"/>
        <family val="2"/>
      </rPr>
      <t xml:space="preserve">.  For three-bedroom units, use the two-, three-, or four-person income limits for Estimated Amount of 1st Mortgage.  For larger units, use just the four-person income limits.  </t>
    </r>
  </si>
  <si>
    <t xml:space="preserve">Program Information Worksheet </t>
  </si>
  <si>
    <t>Please provide the following information for your proposed First-Time Homebuyer Program.  For purposes of evaluating the overall feasibility of your program, the figures below will be treated as projections.</t>
  </si>
  <si>
    <t>Enter data in yellow sections only</t>
  </si>
  <si>
    <t>Size (in bedrooms)</t>
  </si>
  <si>
    <t>First Mortgage Rate</t>
  </si>
  <si>
    <t>Minimum Downpayment Requirement</t>
  </si>
  <si>
    <t>Term in Years</t>
  </si>
  <si>
    <t xml:space="preserve">                   (as a percentage of sales price)</t>
  </si>
  <si>
    <t>Estimated annual property tax</t>
  </si>
  <si>
    <t>80% AMI Levels by Household Size (Annual):</t>
  </si>
  <si>
    <t xml:space="preserve">   Two person</t>
  </si>
  <si>
    <t>Other Monthly Housing Costs</t>
  </si>
  <si>
    <t xml:space="preserve">   Three person</t>
  </si>
  <si>
    <t xml:space="preserve">   Four person</t>
  </si>
  <si>
    <t>Estimated annual insurance costs</t>
  </si>
  <si>
    <r>
      <rPr>
        <b/>
        <sz val="11"/>
        <rFont val="Arial"/>
        <family val="2"/>
      </rPr>
      <t>Target</t>
    </r>
    <r>
      <rPr>
        <sz val="11"/>
        <rFont val="Arial"/>
        <family val="2"/>
      </rPr>
      <t xml:space="preserve"> Housing Debt Ratio</t>
    </r>
  </si>
  <si>
    <t>HOME Maximum Purchase Price/After-Rehab Value Limit</t>
  </si>
  <si>
    <r>
      <t xml:space="preserve">Target </t>
    </r>
    <r>
      <rPr>
        <sz val="11"/>
        <rFont val="Arial"/>
        <family val="2"/>
      </rPr>
      <t>Home Sales Price (not to exceed Maximum Purchase Price limit above)</t>
    </r>
  </si>
  <si>
    <t>Maximum Possible HOME Loan Amount , given sales price and any other local HOME maximums, if lower than half the target price and HOME subsidy limit for 3-BR home.</t>
  </si>
  <si>
    <t>Other non-HOME Assistance Loan or downpayment in excess of minimum downpayment contribution</t>
  </si>
  <si>
    <t>First-Time Homebuyer Feasibility Analysis</t>
  </si>
  <si>
    <t>Two-person household</t>
  </si>
  <si>
    <t>Four-person household</t>
  </si>
  <si>
    <t>AMI Level</t>
  </si>
  <si>
    <t>Monthly household income to be served (80% AMI Family of 4)</t>
  </si>
  <si>
    <t xml:space="preserve">Housing debt ratio   </t>
  </si>
  <si>
    <t xml:space="preserve">Maximum monthly housing payment (including Principal and  Interest) </t>
  </si>
  <si>
    <t>Target Home Sales Price (not to exceed maximum Home purchase price limit)</t>
  </si>
  <si>
    <t>Closing costs (example 3%) of average home sales price</t>
  </si>
  <si>
    <t>Total Home Cost</t>
  </si>
  <si>
    <t>Minimum Borrower down payment contribution (example 1%) of average home sales price</t>
  </si>
  <si>
    <t>Other non-HOME assistance or downpayment in excess of minimum downpayment contribution</t>
  </si>
  <si>
    <t>Total amount to be financed</t>
  </si>
  <si>
    <t>Estimated Monthly Mortgage Payment</t>
  </si>
  <si>
    <t>Estimated monthly property insurance costs (example .35%) of average home sales price</t>
  </si>
  <si>
    <t>Estimated monthly property tax (example 1.25%) of average home sales price</t>
  </si>
  <si>
    <t>Other monthly housing costs (e.g. MIP, dues)</t>
  </si>
  <si>
    <t>Required Monthly Housing Cost</t>
  </si>
  <si>
    <t>Payment Subsidy Needed</t>
  </si>
  <si>
    <t>HOME Loan Needed</t>
  </si>
  <si>
    <t xml:space="preserve">Is this Unit Size/Price feasible? </t>
  </si>
  <si>
    <t>Three-person household</t>
  </si>
  <si>
    <t>Lowest Possible HOME Loan Needed</t>
  </si>
  <si>
    <t>Highest Possible HOME Loan Needed</t>
  </si>
  <si>
    <t>Proposed HOME Loan Maximum (example: use figure that is 50% of proposed sales price if that is the local HOME assistance limit and it is lower than the HOME subsidy limit for a 3-bedroom home).</t>
  </si>
  <si>
    <t>Project Financing Summary</t>
  </si>
  <si>
    <r>
      <t>List all projected construction sources prioritized by their lien position.</t>
    </r>
    <r>
      <rPr>
        <b/>
        <sz val="11"/>
        <rFont val="Times New Roman"/>
        <family val="1"/>
      </rPr>
      <t/>
    </r>
  </si>
  <si>
    <t>Lien Position</t>
  </si>
  <si>
    <t>Name of Lender/Source</t>
  </si>
  <si>
    <t>Term in Months</t>
  </si>
  <si>
    <t>Interest Rate</t>
  </si>
  <si>
    <t>Amount of Funds</t>
  </si>
  <si>
    <t>1st</t>
  </si>
  <si>
    <t>Deferred Developer Fee</t>
  </si>
  <si>
    <t>Total Construction Financing</t>
  </si>
  <si>
    <t>Construction Sources and Uses</t>
  </si>
  <si>
    <t>TOTAL PROJECT COSTS</t>
  </si>
  <si>
    <t>RESIDENTIAL COSTS</t>
  </si>
  <si>
    <t>NON-RESIDENTIAL COSTS</t>
  </si>
  <si>
    <t>CONSTRUCTION SOURCES (Prioritize by lien position)</t>
  </si>
  <si>
    <t>Development Budget</t>
  </si>
  <si>
    <t>LAND COST/ACQUISITION</t>
  </si>
  <si>
    <t>Land Cost or Value</t>
  </si>
  <si>
    <t>Demolition</t>
  </si>
  <si>
    <t>Legal</t>
  </si>
  <si>
    <t>Total Land Cost or Value</t>
  </si>
  <si>
    <t>Existing Improvements Value</t>
  </si>
  <si>
    <t>Off-Site Improvements</t>
  </si>
  <si>
    <t>Total Acquisition Cost</t>
  </si>
  <si>
    <t>REHABILITATION</t>
  </si>
  <si>
    <t>Site Work</t>
  </si>
  <si>
    <t>Structures</t>
  </si>
  <si>
    <t>Environmental Remediation</t>
  </si>
  <si>
    <t>General Requirements</t>
  </si>
  <si>
    <t>Contractor Overhead</t>
  </si>
  <si>
    <t>Contractor Profit</t>
  </si>
  <si>
    <t>Total Rehabilitation Costs</t>
  </si>
  <si>
    <t>NEW CONSTRUCTION</t>
  </si>
  <si>
    <t>Total New Construction Costs</t>
  </si>
  <si>
    <t>ARCHITECTURAL FEES</t>
  </si>
  <si>
    <t>Design</t>
  </si>
  <si>
    <t>Supervision</t>
  </si>
  <si>
    <t>Total Architectural Costs</t>
  </si>
  <si>
    <t>Exhibit B9 (Continued)</t>
  </si>
  <si>
    <t>CONSTRUCTION SOURCES</t>
  </si>
  <si>
    <t>CONST. INTEREST &amp; FEES</t>
  </si>
  <si>
    <r>
      <t>Const. Loan Interest</t>
    </r>
    <r>
      <rPr>
        <vertAlign val="superscript"/>
        <sz val="10"/>
        <color indexed="8"/>
        <rFont val="Arial"/>
        <family val="2"/>
      </rPr>
      <t>1</t>
    </r>
  </si>
  <si>
    <t>Origination Fee</t>
  </si>
  <si>
    <t>Credit Enhance. &amp; App. Fee</t>
  </si>
  <si>
    <t>Bond Premium</t>
  </si>
  <si>
    <t>Taxes</t>
  </si>
  <si>
    <t>Insurance</t>
  </si>
  <si>
    <t>Title and Recording</t>
  </si>
  <si>
    <t>Total Const. Interest &amp; Fees</t>
  </si>
  <si>
    <t>PERMANENT FINANCING</t>
  </si>
  <si>
    <t>Loan Origination Fee</t>
  </si>
  <si>
    <t>Other</t>
  </si>
  <si>
    <t>Total Perm. Financing Costs</t>
  </si>
  <si>
    <t>LEGAL FEES</t>
  </si>
  <si>
    <t>Lender Legal Pd. by Applicant</t>
  </si>
  <si>
    <r>
      <t>Other (Specify)</t>
    </r>
    <r>
      <rPr>
        <u/>
        <sz val="10"/>
        <color indexed="8"/>
        <rFont val="Arial"/>
        <family val="2"/>
      </rPr>
      <t xml:space="preserve">     </t>
    </r>
  </si>
  <si>
    <t>Total Attorney Costs</t>
  </si>
  <si>
    <t>Capitalized Rent Reserves</t>
  </si>
  <si>
    <r>
      <t>Capitalized Operating Reserve</t>
    </r>
    <r>
      <rPr>
        <vertAlign val="superscript"/>
        <sz val="10"/>
        <color indexed="8"/>
        <rFont val="Arial"/>
        <family val="2"/>
      </rPr>
      <t>1</t>
    </r>
  </si>
  <si>
    <r>
      <t>Capitalized Replacement Reserve</t>
    </r>
    <r>
      <rPr>
        <vertAlign val="superscript"/>
        <sz val="10"/>
        <color indexed="8"/>
        <rFont val="Arial"/>
        <family val="2"/>
      </rPr>
      <t>2</t>
    </r>
  </si>
  <si>
    <t>Total Reserve Costs</t>
  </si>
  <si>
    <t>Appraisal Costs</t>
  </si>
  <si>
    <t>Survey &amp; Engineering</t>
  </si>
  <si>
    <t>Hard Contingency</t>
  </si>
  <si>
    <t>Soft Contingency</t>
  </si>
  <si>
    <t>Total Construction Contingency Costs</t>
  </si>
  <si>
    <t>OTHER</t>
  </si>
  <si>
    <t>TCAC App/Alloc/Monitor Fees</t>
  </si>
  <si>
    <t>Environmental Audit</t>
  </si>
  <si>
    <t>Local Dev. Impact Fees</t>
  </si>
  <si>
    <t>Permit Processing Fees</t>
  </si>
  <si>
    <t>Capital Fees</t>
  </si>
  <si>
    <t>Marketing</t>
  </si>
  <si>
    <t>Furnishings</t>
  </si>
  <si>
    <t>Inspection/Testing</t>
  </si>
  <si>
    <t>Relocation</t>
  </si>
  <si>
    <r>
      <t>Other (specify)</t>
    </r>
    <r>
      <rPr>
        <u/>
        <sz val="10"/>
        <color indexed="8"/>
        <rFont val="Arial"/>
        <family val="2"/>
      </rPr>
      <t xml:space="preserve">     </t>
    </r>
  </si>
  <si>
    <t>Total Other Costs</t>
  </si>
  <si>
    <t>Subtotals</t>
  </si>
  <si>
    <t>DEVELOPER COSTS</t>
  </si>
  <si>
    <t>Developer Fee</t>
  </si>
  <si>
    <t>Consultant/Processing Agent</t>
  </si>
  <si>
    <t>Project Administration</t>
  </si>
  <si>
    <t>Const. Management Oversight</t>
  </si>
  <si>
    <t>Total Developer Fee</t>
  </si>
  <si>
    <t>TOTAL PROJECT COST</t>
  </si>
  <si>
    <t xml:space="preserve">Notes: </t>
  </si>
  <si>
    <t>Indicate syndication costs on Permanent Sources and Uses.</t>
  </si>
  <si>
    <t>The development costs must comply the limits in the Uniform Multifamily Regulations Section 8311.</t>
  </si>
  <si>
    <t>1Capitalized Operating Reserve must comply with the Uniform Multifamily Regulations Section 8308.</t>
  </si>
  <si>
    <r>
      <rPr>
        <vertAlign val="superscript"/>
        <sz val="10"/>
        <color indexed="8"/>
        <rFont val="Arial"/>
        <family val="2"/>
      </rPr>
      <t>2</t>
    </r>
    <r>
      <rPr>
        <sz val="10"/>
        <color indexed="8"/>
        <rFont val="Arial"/>
        <family val="2"/>
      </rPr>
      <t>If required by lenders other than HOME.</t>
    </r>
  </si>
  <si>
    <r>
      <t>3</t>
    </r>
    <r>
      <rPr>
        <sz val="10"/>
        <rFont val="Arial"/>
        <family val="2"/>
      </rPr>
      <t>Include post-construction interest in this line item, if any.</t>
    </r>
  </si>
  <si>
    <r>
      <t>4</t>
    </r>
    <r>
      <rPr>
        <sz val="10"/>
        <color indexed="8"/>
        <rFont val="Arial"/>
        <family val="2"/>
      </rPr>
      <t>The developer fee must be funded in accordance with the Uniform Multifamily Regulations Section 8312.</t>
    </r>
  </si>
  <si>
    <t>DEVELOPER  CAPACITY AND QUALIFICATIONS
and
Audited Financial Statement</t>
  </si>
  <si>
    <t>What role, if any, will the developer or its affiliate have in the ownership entity?</t>
  </si>
  <si>
    <t>Name of Developer</t>
  </si>
  <si>
    <t>Mailing Address</t>
  </si>
  <si>
    <t>Contact</t>
  </si>
  <si>
    <t>Phone</t>
  </si>
  <si>
    <t>Title</t>
  </si>
  <si>
    <t>Fax</t>
  </si>
  <si>
    <t>E-mail</t>
  </si>
  <si>
    <t>Individual</t>
  </si>
  <si>
    <t>General Partnership</t>
  </si>
  <si>
    <t>Corporation</t>
  </si>
  <si>
    <t>Limited Partnership</t>
  </si>
  <si>
    <t>Limited Liability Corporation</t>
  </si>
  <si>
    <t>Year Organized</t>
  </si>
  <si>
    <t>(not applicable to individuals)</t>
  </si>
  <si>
    <t xml:space="preserve">Is the developer  organized  under the laws of California? If no, indicate  </t>
  </si>
  <si>
    <t>Yes</t>
  </si>
  <si>
    <t>No</t>
  </si>
  <si>
    <t>State of organization.</t>
  </si>
  <si>
    <t>Is the developer(s) licensed to do business in California? If no, explain.</t>
  </si>
  <si>
    <t>Number of completed projects in which developer(s) or its affiliate is the managing general partner/managing member.</t>
  </si>
  <si>
    <t>Number of projects currently under construction.</t>
  </si>
  <si>
    <t>How many projects in your portfolio are in predevelopment?  Of these, how many do you anticipate beginning construction within the next three years?</t>
  </si>
  <si>
    <t>List any trades that will be performed directly by the developer's own personnel or by identity of interest subcontractors and not by outside subcontractors, in the construction of the proposed housing development.  If none, so state.</t>
  </si>
  <si>
    <t>Has the developer(s), under its present name or any previously-used name, or any of its principals ever commenced construction of a project that it has not completed, except those currently under construction?  If yes, provide details.  Use extra sheets if necessary.</t>
  </si>
  <si>
    <r>
      <t xml:space="preserve">Has the developer(s) </t>
    </r>
    <r>
      <rPr>
        <i/>
        <sz val="11"/>
        <rFont val="Arial"/>
        <family val="2"/>
      </rPr>
      <t>(or any of its principals and affiliates)</t>
    </r>
    <r>
      <rPr>
        <sz val="11"/>
        <rFont val="Arial"/>
        <family val="2"/>
      </rPr>
      <t xml:space="preserve"> ever had a limited denial of participation from HUD or been debarred, suspended or voluntarily excluded from participation in any federal or state program?  If yes, explain.</t>
    </r>
  </si>
  <si>
    <t>Has the developer(s)  ever made an assignment for the benefit of creditors? If yes, explain.</t>
  </si>
  <si>
    <t>Has the developer(s) (or any of its principals or affiliates) participated in the development or operation of a project that experienced a default?  If yes, provide the number of developments and explain (including the name and location of the development, circumstances surrounding each default, its cure, workout and mortgage modification arrangements, assignments, foreclosures, etc.).</t>
  </si>
  <si>
    <t>Does the developer(s), employee or agent associated with the developer or any person, firm or corporation have any financial interest in said property, that will receive any benefit from the acquisition of said property, including but not limited to rebate, refunds, commissions or fees, except hereunder disclosed?  If none, so state.</t>
  </si>
  <si>
    <t>Members of the development team acting in the role of sponsor, developer, guarantor, or owner may not be considered for funding if they have unpaid State or federal income, payroll or other taxes as of the application date or a record within the past five years of any of the following which are unacceptable to the Department:</t>
  </si>
  <si>
    <r>
      <t>·</t>
    </r>
    <r>
      <rPr>
        <sz val="11"/>
        <rFont val="Times New Roman"/>
        <family val="1"/>
      </rPr>
      <t xml:space="preserve">         </t>
    </r>
    <r>
      <rPr>
        <sz val="11"/>
        <rFont val="Arial"/>
        <family val="2"/>
      </rPr>
      <t>Chronic past due accounts;</t>
    </r>
  </si>
  <si>
    <r>
      <t>·</t>
    </r>
    <r>
      <rPr>
        <sz val="11"/>
        <rFont val="Times New Roman"/>
        <family val="1"/>
      </rPr>
      <t xml:space="preserve">         </t>
    </r>
    <r>
      <rPr>
        <sz val="11"/>
        <rFont val="Arial"/>
        <family val="2"/>
      </rPr>
      <t>Substantial liens or judgments;</t>
    </r>
  </si>
  <si>
    <r>
      <t>·</t>
    </r>
    <r>
      <rPr>
        <sz val="11"/>
        <rFont val="Times New Roman"/>
        <family val="1"/>
      </rPr>
      <t xml:space="preserve">         </t>
    </r>
    <r>
      <rPr>
        <sz val="11"/>
        <rFont val="Arial"/>
        <family val="2"/>
      </rPr>
      <t>Three or more instances of unpaid taxes (even if cured prior to the application date);</t>
    </r>
  </si>
  <si>
    <r>
      <t>·</t>
    </r>
    <r>
      <rPr>
        <sz val="11"/>
        <rFont val="Times New Roman"/>
        <family val="1"/>
      </rPr>
      <t xml:space="preserve">         </t>
    </r>
    <r>
      <rPr>
        <sz val="11"/>
        <rFont val="Arial"/>
        <family val="2"/>
      </rPr>
      <t>Foreclosures or bankruptcies; or</t>
    </r>
  </si>
  <si>
    <r>
      <t>·</t>
    </r>
    <r>
      <rPr>
        <sz val="11"/>
        <rFont val="Times New Roman"/>
        <family val="1"/>
      </rPr>
      <t xml:space="preserve">         </t>
    </r>
    <r>
      <rPr>
        <sz val="11"/>
        <rFont val="Arial"/>
        <family val="2"/>
      </rPr>
      <t xml:space="preserve">Deeds in lieu of foreclosure.  </t>
    </r>
  </si>
  <si>
    <t>The undersigned  represents and certifies that the development proposed in this application can be developed in accordance with the development budget and  time schedule set forth herein and that the information contained in this application is true, correct and complete to the best of the applicants knowledge and belief and agrees to notify the Department promptly in writing of any changes in this information, including any changes in the sources and uses of funding for the project. The undersigned agrees to immediately notify the Department of a cancellation of the project, or if the project will not be completed within the proposed time schedule.</t>
  </si>
  <si>
    <t>(Date)</t>
  </si>
  <si>
    <t>(Full legal name of firm)</t>
  </si>
  <si>
    <t>Signature:</t>
  </si>
  <si>
    <t>Name:</t>
  </si>
  <si>
    <t>Title:</t>
  </si>
  <si>
    <t>DEVELOPER'S CURRENT WORKLOAD</t>
  </si>
  <si>
    <t>Name and Address of Project</t>
  </si>
  <si>
    <r>
      <t>Type of Project</t>
    </r>
    <r>
      <rPr>
        <vertAlign val="superscript"/>
        <sz val="11"/>
        <rFont val="Arial"/>
        <family val="2"/>
      </rPr>
      <t>1</t>
    </r>
  </si>
  <si>
    <r>
      <t>Type of Construction</t>
    </r>
    <r>
      <rPr>
        <vertAlign val="superscript"/>
        <sz val="11"/>
        <rFont val="Arial"/>
        <family val="2"/>
      </rPr>
      <t>2</t>
    </r>
  </si>
  <si>
    <r>
      <t>Size of Project</t>
    </r>
    <r>
      <rPr>
        <vertAlign val="superscript"/>
        <sz val="11"/>
        <rFont val="Arial"/>
        <family val="2"/>
      </rPr>
      <t>3</t>
    </r>
  </si>
  <si>
    <t>Anticipated Date of Completion</t>
  </si>
  <si>
    <r>
      <t>Financing and Subsidies</t>
    </r>
    <r>
      <rPr>
        <vertAlign val="superscript"/>
        <sz val="11"/>
        <rFont val="Arial"/>
        <family val="2"/>
      </rPr>
      <t>4</t>
    </r>
  </si>
  <si>
    <t>Developer's Role</t>
  </si>
  <si>
    <t>1. Show the type of project, for example, rental, home ownership, commercial or mixed use.</t>
  </si>
  <si>
    <t>2. Show the type of construction, which includes substantial rehabilitation, moderate rehabilitation, new construction or financial restructuring.</t>
  </si>
  <si>
    <t>3. Show the number of affordable units and the number of unrestricted units.</t>
  </si>
  <si>
    <t>4. Show the type of financing or subsidy and the lender or agency involved.</t>
  </si>
  <si>
    <t>Can the developer(s) obtain 100% payment and performance bonds for constructing the subject development?   NOTE: If developer is involved in more than one project recommended for funding, it must be able to obtain bonds for all projets.</t>
  </si>
  <si>
    <r>
      <t xml:space="preserve">In addition to completing the Developer Capacity and Workload chart, please provide a copy of the most recent </t>
    </r>
    <r>
      <rPr>
        <b/>
        <sz val="14"/>
        <rFont val="Arial"/>
        <family val="2"/>
      </rPr>
      <t>Audited Financials for each developer</t>
    </r>
    <r>
      <rPr>
        <sz val="14"/>
        <rFont val="Arial"/>
        <family val="2"/>
      </rPr>
      <t>.  HOME will consider information provided on this form, the audited financials and other information included in the application to determine the capacity of the developer(s).  The department may request additional information as necessary to verify the capacity of any developer.</t>
    </r>
  </si>
  <si>
    <t xml:space="preserve"> Proposed Other Funding Sources</t>
  </si>
  <si>
    <t xml:space="preserve">Assisted Units </t>
  </si>
  <si>
    <r>
      <rPr>
        <sz val="12"/>
        <color rgb="FFFF0000"/>
        <rFont val="Arial"/>
        <family val="2"/>
      </rPr>
      <t>WARNING</t>
    </r>
    <r>
      <rPr>
        <sz val="11"/>
        <rFont val="Arial"/>
        <family val="2"/>
      </rPr>
      <t>:</t>
    </r>
    <r>
      <rPr>
        <b/>
        <sz val="11"/>
        <rFont val="Arial"/>
        <family val="2"/>
      </rPr>
      <t xml:space="preserve"> Partial functionality</t>
    </r>
    <r>
      <rPr>
        <sz val="11"/>
        <rFont val="Arial"/>
        <family val="2"/>
      </rPr>
      <t xml:space="preserve"> of this application/workbook </t>
    </r>
    <r>
      <rPr>
        <sz val="11"/>
        <color rgb="FFFF0000"/>
        <rFont val="Arial"/>
        <family val="2"/>
      </rPr>
      <t>WILL BE LOST</t>
    </r>
    <r>
      <rPr>
        <sz val="11"/>
        <rFont val="Arial"/>
        <family val="2"/>
      </rPr>
      <t xml:space="preserve"> when using </t>
    </r>
    <r>
      <rPr>
        <b/>
        <u/>
        <sz val="11"/>
        <rFont val="Arial"/>
        <family val="2"/>
      </rPr>
      <t>Apple Mac Computers</t>
    </r>
    <r>
      <rPr>
        <sz val="11"/>
        <rFont val="Arial"/>
        <family val="2"/>
      </rPr>
      <t xml:space="preserve">. The Department </t>
    </r>
    <r>
      <rPr>
        <sz val="11"/>
        <color rgb="FFFF0000"/>
        <rFont val="Arial"/>
        <family val="2"/>
      </rPr>
      <t>highly</t>
    </r>
    <r>
      <rPr>
        <sz val="11"/>
        <rFont val="Arial"/>
        <family val="2"/>
      </rPr>
      <t xml:space="preserve"> recommends using PC Computers and Microsoft Office 2013 or newer to complete the application.</t>
    </r>
  </si>
  <si>
    <t>Do not cut and paste between cells and forms in the workbook.</t>
  </si>
  <si>
    <t>Do not cut and paste between other workbooks and this workbook.</t>
  </si>
  <si>
    <t>When savings a copy of the workbook, confirm the saved copy has the suffix:  .XLSM</t>
  </si>
  <si>
    <t>Altering, manipulating, or removing formulas within the workbook may invalidate the workbook.</t>
  </si>
  <si>
    <t xml:space="preserve">The Application Workbook must be submitted electronically using the eCivis Portal only. Requirements for uploading the Application Workbook and required supporting </t>
  </si>
  <si>
    <t xml:space="preserve">documentation, including naming conventions, are described in the application instructions available at:  </t>
  </si>
  <si>
    <t>HOME Investment Partnerships Program (HOME)</t>
  </si>
  <si>
    <t>To be considered for funding, Applicants must set-up a profile in the eCivis Grants Management System (“GMS”) in order to submit a completed electronic application. All required documentation must be submitted via the eCivis GMS Portal.
• The competitive application deadline for Applicants seeking an HOME award for cities, counties, CHDOs and Developers  5:00 pm PDT on March 30, 2026.
• The competitive application deadline for Native American Entity Applicants (whether a Federally Recognized Tribe or Non-Federally Recognized Tribe) seeking HOME funds is 5:00 pm PDT on June 22, 2026.</t>
  </si>
  <si>
    <t xml:space="preserve">Application must be on the Department’s forms and cannot be altered or modified by the Sponsor/Applicant. Excel forms must be in Excel format, not a PDF document. </t>
  </si>
  <si>
    <t>If the Sponsor/Applicant discover any errors within application, use the Application Support tab and email the entire workbook to</t>
  </si>
  <si>
    <t xml:space="preserve"> HOMENOFA@hcd.ca.gov</t>
  </si>
  <si>
    <r>
      <t>Additional instructions and guidance are given throughout the Application in "</t>
    </r>
    <r>
      <rPr>
        <b/>
        <sz val="11"/>
        <color rgb="FFC00000"/>
        <rFont val="Arial"/>
        <family val="2"/>
      </rPr>
      <t>red</t>
    </r>
    <r>
      <rPr>
        <sz val="11"/>
        <rFont val="Arial"/>
        <family val="2"/>
      </rPr>
      <t xml:space="preserve">" text and in </t>
    </r>
    <r>
      <rPr>
        <b/>
        <u/>
        <sz val="11"/>
        <color rgb="FFC00000"/>
        <rFont val="Arial"/>
        <family val="2"/>
      </rPr>
      <t>cell comments</t>
    </r>
    <r>
      <rPr>
        <sz val="11"/>
        <rFont val="Arial"/>
        <family val="2"/>
      </rPr>
      <t>. Cell Notes/Comments are very important to read as some of these will provide direction on completing your application.</t>
    </r>
  </si>
  <si>
    <t xml:space="preserve">"Yellow" cells </t>
  </si>
  <si>
    <t>are for Sponsor or Applicant input. It is very important that you answer ALL yellow cells, failure to provide all information may disqualify your application from consideration or may negatively impact your point score.</t>
  </si>
  <si>
    <r>
      <rPr>
        <b/>
        <u/>
        <sz val="11"/>
        <rFont val="Arial"/>
        <family val="2"/>
      </rPr>
      <t>Disclosure of Application:</t>
    </r>
    <r>
      <rPr>
        <sz val="11"/>
        <rFont val="Arial"/>
        <family val="2"/>
      </rPr>
      <t xml:space="preserve"> Information provided in this Application and attachments will become a public record available for review by the public pursuant to the Public Records Act. As such, any materials provided will be disclosable to any person making a public records request. Please use discretion in providing HCD with information that is not specifically requested, including but not limited to, bank account numbers, personal phone numbers and home addresses. By providing this information to HCD, the Sponsor/Applicant is waiving any claim of confidentiality and consents to the disclosure of all submitted material upon request.</t>
    </r>
  </si>
  <si>
    <t>End of Document</t>
  </si>
  <si>
    <r>
      <t>When the Workbook is first downloaded from the HOME webpage, a</t>
    </r>
    <r>
      <rPr>
        <sz val="11"/>
        <color rgb="FFFF0000"/>
        <rFont val="Arial"/>
        <family val="2"/>
      </rPr>
      <t xml:space="preserve"> NOT A Trusted Document</t>
    </r>
    <r>
      <rPr>
        <sz val="11"/>
        <color theme="1"/>
        <rFont val="Arial"/>
        <family val="2"/>
      </rPr>
      <t xml:space="preserve"> error may appear.  Save the Workbook to your desktop in order for the Workbook to become a Trusted Document.  AND/OR  designate the Workbook as a Trusted Document.</t>
    </r>
  </si>
  <si>
    <t>HOME FTHB Workbook Instructions</t>
  </si>
  <si>
    <t>In the event of a conflict between the terms of the HOME FTHB workbook and the HOME NOFA and/or Guidelines, the HOME NOFA and/or Guidelines control</t>
  </si>
  <si>
    <t>Organization</t>
  </si>
  <si>
    <t>F.  Activity Total          (See Note 5)</t>
  </si>
  <si>
    <t>D.  Activity Delivery Amount     See Note 3)</t>
  </si>
  <si>
    <t>E.  Administration Amount      See Note 4)</t>
  </si>
  <si>
    <t>D.  Activity Delivery Amount       (See Note 3)</t>
  </si>
  <si>
    <t>E.  Administration Amount       (See Note 4)</t>
  </si>
  <si>
    <r>
      <t>C. Source Type</t>
    </r>
    <r>
      <rPr>
        <sz val="12"/>
        <rFont val="Arial"/>
        <family val="2"/>
      </rPr>
      <t xml:space="preserve"> (</t>
    </r>
    <r>
      <rPr>
        <sz val="10"/>
        <rFont val="Arial"/>
        <family val="2"/>
      </rPr>
      <t xml:space="preserve">City or County, Redevelopment Agency, State HCD, State Other, Private, or Other (Specify) </t>
    </r>
  </si>
  <si>
    <t>D. Total Dollar Amount</t>
  </si>
  <si>
    <t>PROJECT TEAM PRIOR EXPERIENCE</t>
  </si>
  <si>
    <t xml:space="preserve">  Prior Experience</t>
  </si>
  <si>
    <t>Similar Project Experience</t>
  </si>
  <si>
    <t>Housing and Community Development Experience</t>
  </si>
  <si>
    <t>END OF DOCUMENT</t>
  </si>
  <si>
    <t xml:space="preserve"> Project Location Information</t>
  </si>
  <si>
    <t xml:space="preserve"> Unit Information</t>
  </si>
  <si>
    <t xml:space="preserve">     In dollars (e.g. Mortgage Insurance, HOA dues)</t>
  </si>
  <si>
    <t xml:space="preserve">    (as a percentage of sales price, e.g. enter 0.3 for 0.3%)</t>
  </si>
  <si>
    <t>Construction Financing</t>
  </si>
  <si>
    <t>List projects currently underway:</t>
  </si>
  <si>
    <t xml:space="preserve"> Development Team</t>
  </si>
  <si>
    <r>
      <t xml:space="preserve"> Requested Funding by Activity  </t>
    </r>
    <r>
      <rPr>
        <sz val="12"/>
        <rFont val="Arial"/>
        <family val="2"/>
      </rPr>
      <t>Choose your Activity and complete Item C, " Activity Funds Amount"  first. The other columns will calculate automatically.  If Applicant does not want to take the maximum Activity Delivery or Administration amount, enter the amount being requested.</t>
    </r>
  </si>
  <si>
    <t xml:space="preserve">  Legislative Representative Information </t>
  </si>
  <si>
    <t xml:space="preserve">  Target Populations</t>
  </si>
  <si>
    <t>FY2025-FY2026 NOFA</t>
  </si>
  <si>
    <t>Gavin Newsom, Governor</t>
  </si>
  <si>
    <t>State of California</t>
  </si>
  <si>
    <t>Tomiquia Moss, Secretary</t>
  </si>
  <si>
    <t>Business, Consumer Services and Housing Agency</t>
  </si>
  <si>
    <t>Gustavo Velasquez, Director</t>
  </si>
  <si>
    <t>Department of Housing and Community Development (HCD)</t>
  </si>
  <si>
    <t>651 Bannon Street,  Suite 400, 8th Floor    Sacramento, CA  95811</t>
  </si>
  <si>
    <t>Email: HOMENOFA@hcd.ca.gov</t>
  </si>
  <si>
    <t>HCD Website</t>
  </si>
  <si>
    <t xml:space="preserve">HOME NOFA  DATE 01/29/2026 - As May be Amended </t>
  </si>
  <si>
    <t xml:space="preserve"> FIRST TIME HOME BUYER Excel Workbook </t>
  </si>
  <si>
    <t>E-mail Address</t>
  </si>
  <si>
    <t xml:space="preserve">Contact Phone Number </t>
  </si>
  <si>
    <t>B.  Address</t>
  </si>
  <si>
    <t>A.  Project Activity</t>
  </si>
  <si>
    <r>
      <t xml:space="preserve">Select type of firm </t>
    </r>
    <r>
      <rPr>
        <i/>
        <sz val="11"/>
        <rFont val="Arial"/>
        <family val="2"/>
      </rPr>
      <t>(mark only one box)</t>
    </r>
  </si>
  <si>
    <t>B.  Home-Assisted Units</t>
  </si>
  <si>
    <t xml:space="preserve">C.  City </t>
  </si>
  <si>
    <t>D.   County</t>
  </si>
  <si>
    <t>E.   Zip Code</t>
  </si>
  <si>
    <t>D.   Target Population</t>
  </si>
  <si>
    <t>C.   Total Units</t>
  </si>
  <si>
    <r>
      <t xml:space="preserve">Number of homes which have sold in this jurisdiction (within city limits, or within unincorporated portion of county) over the preceding 12-month period </t>
    </r>
    <r>
      <rPr>
        <b/>
        <u/>
        <sz val="11"/>
        <rFont val="Arial"/>
        <family val="2"/>
      </rPr>
      <t>at or below</t>
    </r>
    <r>
      <rPr>
        <b/>
        <sz val="11"/>
        <rFont val="Arial"/>
        <family val="2"/>
      </rPr>
      <t xml:space="preserve"> this target sales price.  Upload Supporting Documentation in EUNA/eCivis Application Portal. </t>
    </r>
  </si>
  <si>
    <t>V 1.1</t>
  </si>
  <si>
    <t>HOME Workbook Scoring Project Activities (1550 Points Maximum)</t>
  </si>
  <si>
    <t>HOME Date column</t>
  </si>
  <si>
    <t>HOME Formulas</t>
  </si>
  <si>
    <t>Complete Sections A thru J.  Each Section has a maximum point value</t>
  </si>
  <si>
    <t>Point Summary Table</t>
  </si>
  <si>
    <t xml:space="preserve"> Point Score Criteria
</t>
  </si>
  <si>
    <t>Starting Points</t>
  </si>
  <si>
    <t>Maximum Possible Section Points</t>
  </si>
  <si>
    <t>Project          Self-Score</t>
  </si>
  <si>
    <t>SECTION A -  Factor: Housing Element - 50 Points</t>
  </si>
  <si>
    <t xml:space="preserve">SECTION B -  Factor: HUD Direct HOME Allocation (Declined) – 50 points </t>
  </si>
  <si>
    <t>SECTION C -  Factor: Rural Communities – 50 points</t>
  </si>
  <si>
    <t>SECTION D -   Factor: State Objectives – 200 points</t>
  </si>
  <si>
    <t>SECTION E -  Factor: Capacity – Prior Performance –  Maximum deduction is 200 points</t>
  </si>
  <si>
    <t>SECTION F -  Factor: Capacity (Prior Developer Team Experience with public funding) – 50 points</t>
  </si>
  <si>
    <t>SECTION G - 	Factor: (Prior Developer Team Experience)  – 200 points</t>
  </si>
  <si>
    <t>SECTION H  - Factor: Community Need  – 250 points</t>
  </si>
  <si>
    <t>SECTION  I  -  Factor: Project Feasibility – 200 points</t>
  </si>
  <si>
    <t>SECTION  J  - Factor: Project Readiness  – 300 points</t>
  </si>
  <si>
    <t>Total Applicable Points</t>
  </si>
  <si>
    <t>Minimum Total Score:</t>
  </si>
  <si>
    <t>In addition to the minimum points required under each scoring section, the application must meet a minimum total score of 930 points to be eligible to receive an award.</t>
  </si>
  <si>
    <t>Complete Sections A thru J.   Each section has a maximum point value</t>
  </si>
  <si>
    <t>SECTION A - Factor: Housing Element - 50 Points</t>
  </si>
  <si>
    <r>
      <t xml:space="preserve">Applicants that meet the definition of a Local Public Entity (cities and counties) are required to be in substantive compliance with state Housing Element Law, as defined in 25 C.C.R. § 8201(t), as of the NOFA application due date. The current Housing Element Compliance Report can be found at:  https://www.hcd.ca.gov/planning-and- community-development/housing-open-data-tools/housing-element- review-and-compliance-report. Newly-incorporated cities are exempt from this factor, until such time as the city is required to submit its housing element to the Department for approval. It is the responsibility of the city to know its reporting requirements. If unsure, please send an email inquiry to the HOME Program at HOMENOFA@hcd.ca.gov.
NOTE:  </t>
    </r>
    <r>
      <rPr>
        <i/>
        <sz val="11"/>
        <rFont val="Arial"/>
        <family val="2"/>
      </rPr>
      <t>CHDOs, Developers, and NAE-FRTs whose Project or Program Activity is located on Native American Lands, are exempt from this requirement and shall receive full points for this scoring factor.</t>
    </r>
  </si>
  <si>
    <t>Link to Housing Element Compliance Report</t>
  </si>
  <si>
    <t>Is the Jurisdiction in compliance with the Housing Element?</t>
  </si>
  <si>
    <t>FORMULA HOLDER</t>
  </si>
  <si>
    <t xml:space="preserve"> 50 Points if in exempt or in compliance with the Housing Element</t>
  </si>
  <si>
    <t>SECTION B - Factor: HUD Direct HOME Allocation (Declined) – 50 points Maximum</t>
  </si>
  <si>
    <t>A jurisdiction that is eligible to receive a direct HOME allocation from HUD and declines the funding to preserve their state HOME eligibility shall receive full points for this scoring factor.</t>
  </si>
  <si>
    <t>Has the Jurisdiction that is eligible to receive a direct HOME allocation from HUD declined the funding to preserve their state HOME eligibility?</t>
  </si>
  <si>
    <t xml:space="preserve">SECTION C - Factor: Rural Communities – 50 points
</t>
  </si>
  <si>
    <t>Projects in Rural Communities will receive 50 Points</t>
  </si>
  <si>
    <t>Is the Project in a Rural Community?</t>
  </si>
  <si>
    <t>SECTION D.	  Factor: State Objectives – 200 points</t>
  </si>
  <si>
    <t>Points will be awarded to Projects that meet the following objectives, in accordance with the Department’s 2025-2026 Annual Action Plan, based on the following sub-factors:
–	Recovery assistance for natural disaster survivors; and
–	Addressing and preventing Homelessness, and/or assisting Special Needs Populations and Extremely Low-Income Families</t>
  </si>
  <si>
    <t>For Reference Purposes.  (Amount listed on listed DEV Budget SU tab Cell D3)</t>
  </si>
  <si>
    <t>SECTION D - 	Sub-factor #1: Recovery Assistance for Natural Disaster Survivors – 50 points</t>
  </si>
  <si>
    <t>To support disaster impacted areas, 50 points shall be awarded to Projects located in counties that were declared a federal disaster area eligible for Individual Assistance between 2020 to 2025. State of Emergency Proclamations were also issued in these counties by the Governor’s Office of Emergency Services. Counties eligible to receive these points are listed in Appendix D of the HOME NOFA.</t>
  </si>
  <si>
    <t>Points</t>
  </si>
  <si>
    <t>Select the area where the Project is located.</t>
  </si>
  <si>
    <t>SECTION D - 	Sub-factor #2:  Previous Award for Natural Disaster Survivors – 50 points</t>
  </si>
  <si>
    <t>To support disaster impacted areas, full points shall be awarded to Projects with a previous CDBG-DR award from HCD.</t>
  </si>
  <si>
    <t>Has the Project received a previous CDBG-DR award from HCD?</t>
  </si>
  <si>
    <t>SECTION D - 	Sub-factor #3:  Extremely Low-Income – 100 points</t>
  </si>
  <si>
    <t>Points shall be awarded to applications that propose rental Projects primarily serving Extremely Low-Income Households, which means low-income families whose annual incomes do not exceed 30 percent of the median family income of a geographic area, as determined by HUD with adjustments for smaller and larger families. See HOME NOFA for table.  Fractions of percentage points shall always be rounded up for scoring.
NOTE: This scoring category is not applicable to Homebuyer Projects. Homebuyer Projects will automatically receive full points in this category</t>
  </si>
  <si>
    <t xml:space="preserve">Does the Project contain Extremely Low-Income Households whose annual income does not exceed 30% AMI for the geographic area? 
</t>
  </si>
  <si>
    <t>Project Unit Breakdown</t>
  </si>
  <si>
    <t>Project Units</t>
  </si>
  <si>
    <t>Enter Total Project Units</t>
  </si>
  <si>
    <t>Enter Total ELI Units</t>
  </si>
  <si>
    <t>Total Project Units</t>
  </si>
  <si>
    <t>Total ELI Units</t>
  </si>
  <si>
    <t>Percentage of ELI Units</t>
  </si>
  <si>
    <t>If applicable, Provide an Explanation</t>
  </si>
  <si>
    <t>SECTION E- Factor: Capacity – Prior Performance – up to 200 points deducted</t>
  </si>
  <si>
    <r>
      <rPr>
        <b/>
        <i/>
        <sz val="11"/>
        <color rgb="FFFF0000"/>
        <rFont val="Arial"/>
        <family val="2"/>
      </rPr>
      <t>HCD will determine this score during rating and ranking.</t>
    </r>
    <r>
      <rPr>
        <b/>
        <sz val="11"/>
        <rFont val="Arial"/>
        <family val="2"/>
      </rPr>
      <t xml:space="preserve"> The Applicant may award all 200 points, and is not expected to make any deductions during self-scoring. </t>
    </r>
  </si>
  <si>
    <t>For prior performance scoring, all applications receive a maximum of 200 points for the factor. As applications are reviewed and rated, points may be deducted for each of the following sub-factor deficiencies up to a maximum 200-point deduction. Applications will not be deducted more than 200 points, even if the point penalties exceed 200 points.</t>
  </si>
  <si>
    <t>Sub-factor #1: Project Deadlines – up to 200 points deducted
If, by the NOFA application due date, an Applicant, Developer, owner, and/or managing general partner of any HOME Project contract (rental and FTHB) awarded between 1/1/2021 – 12/31/2025, failed to meet the Project deadlines (milestones) as outlined in the Standard Agreement, unless extended in writing by the Department, up to 25 points may be deducted for each missed deadline</t>
  </si>
  <si>
    <t>Enter the Name of Entity or Entities:</t>
  </si>
  <si>
    <t xml:space="preserve">Project Name and Address </t>
  </si>
  <si>
    <t>Role of Entity</t>
  </si>
  <si>
    <t>Type of Deadline Missed</t>
  </si>
  <si>
    <t>Date Failed to Meet Project Deadlines</t>
  </si>
  <si>
    <t>Points Deduction</t>
  </si>
  <si>
    <t>NHTF Application Due Date</t>
  </si>
  <si>
    <t>Time lapse (Year)</t>
  </si>
  <si>
    <t xml:space="preserve">      </t>
  </si>
  <si>
    <t xml:space="preserve">If applicable, explain delays and cost overruns </t>
  </si>
  <si>
    <t xml:space="preserve">	Sub-factor #2: Applicant Reporting – up to 50 points deducted
Applicants that were required to submit reports but failed to do so may be subject to a deduction of up to 50 points. This applies to any HOME Project monthly and/or quarterly PI reports, annual reports, and Project Completion reports due between 1/1/2021 – 12/31/2025. Up to 25 points may be deducted for each missed report</t>
  </si>
  <si>
    <t>Enter the Name of  Entity or Entities:</t>
  </si>
  <si>
    <t xml:space="preserve">	Sub-factor #3: Material Misrepresentation – up to 200 points deducted
If between 1/1/2021 – 12/31/2025, an Applicant, Developer, owner, and/or managing general partner made any material misrepresentation or omission in the HOME application, application documentation, Project reports, and/or any other document, significant in nature, that could jeopardize the Department’s HOME funding in a Project or place the Department at risk of a HUD monitoring finding, up to 200 points may be deducted for this scoring sub-factor. This is evidenced by receipt of a letter from the Department outlining the infraction and the points deduction levied by the Department.</t>
  </si>
  <si>
    <t>Date of Material Misrepresentation</t>
  </si>
  <si>
    <t>Sub-factor #4: Monitoring Noncompliance (1/1/2021 – 12/31/2025) – up to 100 points deducted
If the Applicant, owner, and/or managing general partner have failed to remedy any HOME monitoring findings and concerns, identified by the Department, up to 25 points may be deducted for each noncompliance issue.</t>
  </si>
  <si>
    <t>Name of the Entity or Entities  with Failed Remedy:</t>
  </si>
  <si>
    <t>Type of Entity</t>
  </si>
  <si>
    <t>Failure to Remedy Category</t>
  </si>
  <si>
    <t>Type of Finding or Report</t>
  </si>
  <si>
    <t xml:space="preserve"> Date of Project</t>
  </si>
  <si>
    <t>Years formula</t>
  </si>
  <si>
    <t>SECTION F - Factor: Capacity (Prior Applicant Experience with Public Funding) – 50 points</t>
  </si>
  <si>
    <t>Enter the Name of the Entity Qualifying for Experience:</t>
  </si>
  <si>
    <t xml:space="preserve"> Type of Experience</t>
  </si>
  <si>
    <t>Type of Project</t>
  </si>
  <si>
    <t>Number of Affordable Units or households assisted</t>
  </si>
  <si>
    <t>Years Experience</t>
  </si>
  <si>
    <r>
      <t xml:space="preserve"> Date of Project                                                           </t>
    </r>
    <r>
      <rPr>
        <b/>
        <i/>
        <sz val="11"/>
        <color rgb="FFFF0000"/>
        <rFont val="Arial"/>
        <family val="2"/>
      </rPr>
      <t xml:space="preserve">  Enter as 00/00/0000 date format</t>
    </r>
  </si>
  <si>
    <t>HOME Application Due Date</t>
  </si>
  <si>
    <t>HOME household/ Years formula</t>
  </si>
  <si>
    <t>Section G.  Factor: Capacity (Prior Developer Team Experience) – 200 points Maximum</t>
  </si>
  <si>
    <t>JJJJJJJ</t>
  </si>
  <si>
    <t>Applicants that demonstrate experience developing the same type of subsidized project as proposed in the application, during the last five (5) calendar years (1/1/2021 – 12/31/2025), plus 2026 year-to-date, shall receive points for this scoring factor. Experience can be demonstrated by any member of the development team (applicant, owner, Developer, and managing general partner).
–	1 Project completed  — 100 points
–	2 Projects completed — 150 points
–	3 Projects completed — 200 points</t>
  </si>
  <si>
    <t xml:space="preserve"> Type of Subsidized Project</t>
  </si>
  <si>
    <t>Member of Development Team with Experience</t>
  </si>
  <si>
    <t>Number of Projects Completed</t>
  </si>
  <si>
    <r>
      <t xml:space="preserve"> Date of Project       </t>
    </r>
    <r>
      <rPr>
        <b/>
        <i/>
        <sz val="11"/>
        <color rgb="FFFF0000"/>
        <rFont val="Arial"/>
        <family val="2"/>
      </rPr>
      <t xml:space="preserve"> Enter as 00/00/0000 date format</t>
    </r>
  </si>
  <si>
    <t>Optional comments regarding Section G scoring.</t>
  </si>
  <si>
    <t>SECTION H - Factor: Community Need  - 250 Points</t>
  </si>
  <si>
    <t>Section H:   	Factor: Community Need – 250 points
The community need point scoring by activity type is based on the data available in Appendix E at the HOME website.    (See Link Below)</t>
  </si>
  <si>
    <t>Link to HOME Website</t>
  </si>
  <si>
    <t>Select Activity Type</t>
  </si>
  <si>
    <t>Enter Total Community Need Self-Score Points</t>
  </si>
  <si>
    <t>I.	   Factor: Project Feasibility – 200 points</t>
  </si>
  <si>
    <t>I.	Factor: Project Feasibility – 200 points
•	Sub-factor #1: Feasibility Worksheet – 50 points
To receive the full 50 points, Applicant must submit the Application Workbook within the EUNA Grants application.
•	Sub-factor #2: Percentage of HOME-assisted units – 150 points
Points will be awarded based on the highest percentage of HOME units proposed in a Project. Managers Units should be excluded from this calculation.
See table below. Fractions of percentage points shall always be rounded up for scoring.</t>
  </si>
  <si>
    <t>Has the Applicant submitted the Application Workbook with the EUNA Grants Application?</t>
  </si>
  <si>
    <t>Points for submission of Application Workbook  (Subject to HCD Review)</t>
  </si>
  <si>
    <t xml:space="preserve">	Section I: Highest percentage of HOME-assisted units – Up to 150 points</t>
  </si>
  <si>
    <t>Type of Applicant</t>
  </si>
  <si>
    <t>Number of Total Units in the Project</t>
  </si>
  <si>
    <t>Number of Home-Assisted Units</t>
  </si>
  <si>
    <t>Percentage of Home Assisted Units</t>
  </si>
  <si>
    <t>J.	  Factor: Project Readiness – 300 points</t>
  </si>
  <si>
    <t>Points will be awarded based on the following complete documents submitted with the application and the Type of Project selected below</t>
  </si>
  <si>
    <t xml:space="preserve">Select Type of Project   </t>
  </si>
  <si>
    <t>SECTION J  -	 Sub-factor #1: Local Government Approvals – 25 points</t>
  </si>
  <si>
    <t>25 points will be awarded if all required local approvals have been obtained at the time of application submission, including any streamlined ministerial processes. To receive points, approvals must be obtained and not pending, as indicated on the Local Government Approvals form, which is provided in the EUNA Grants Portal. The Local Government Approvals form must be signed by the Local Official and uploaded to the EUNA Grants portal.</t>
  </si>
  <si>
    <t>Local Government Approval</t>
  </si>
  <si>
    <t>SECTION J - 	 Sub-factor #2: Design Progress – 25 points</t>
  </si>
  <si>
    <t>Document Category</t>
  </si>
  <si>
    <t>Document(s) submitted with Application</t>
  </si>
  <si>
    <r>
      <t>Design Progress        If Required, complete</t>
    </r>
    <r>
      <rPr>
        <b/>
        <sz val="11"/>
        <rFont val="Arial"/>
        <family val="2"/>
      </rPr>
      <t xml:space="preserve"> both</t>
    </r>
    <r>
      <rPr>
        <sz val="11"/>
        <color theme="1"/>
        <rFont val="Arial"/>
        <family val="2"/>
      </rPr>
      <t xml:space="preserve"> dropdowns for this item</t>
    </r>
  </si>
  <si>
    <t xml:space="preserve">Total </t>
  </si>
  <si>
    <t>SECTION J -	Sub-factor #3: Committed Financing to Increase Affordable Housing –  250 points</t>
  </si>
  <si>
    <t>Applications will be scored based on the percentage of permanent financing committed to the Project by the application due date (including the HOME requested amount). 10 points will be awarded for each 10 percent (10%) increment.
For Projects anticipating applying for any type of tax credits -- a future tax credit award will not be considered as committed financing, and are thus not eligible for these points.
For example, if the Applicant has 50 percent (50%) of its permanent financing committed to the Project by the application due date, but intends to also apply for tax credits in the future, the application will receive 50 points out of a possible 100 points.</t>
  </si>
  <si>
    <t>The data for Sub-factor #3 is input in the SECTION J Matrix above</t>
  </si>
  <si>
    <t>Enter Total Project Residential Cost</t>
  </si>
  <si>
    <t>SECTION J FUNDS MATRIX       List all Permanent committed and un-committed funds</t>
  </si>
  <si>
    <t>Source Name</t>
  </si>
  <si>
    <t>Funds Committed</t>
  </si>
  <si>
    <t>Source Type</t>
  </si>
  <si>
    <t>Loan Amount</t>
  </si>
  <si>
    <t>Percent of funds</t>
  </si>
  <si>
    <t>TOTALS</t>
  </si>
  <si>
    <r>
      <t>Total Project</t>
    </r>
    <r>
      <rPr>
        <b/>
        <sz val="11"/>
        <color rgb="FFFF0000"/>
        <rFont val="Arial"/>
        <family val="2"/>
      </rPr>
      <t xml:space="preserve"> Residential  </t>
    </r>
    <r>
      <rPr>
        <b/>
        <sz val="11"/>
        <color theme="1"/>
        <rFont val="Arial"/>
        <family val="2"/>
      </rPr>
      <t>Costs</t>
    </r>
  </si>
  <si>
    <t>Percentage of Permanent Committed Funds</t>
  </si>
  <si>
    <t>File Name:</t>
  </si>
  <si>
    <t>Uploaded to HCD Portal?</t>
  </si>
  <si>
    <t>Yes, 90% - 99.99%</t>
  </si>
  <si>
    <t>N/A</t>
  </si>
  <si>
    <r>
      <t xml:space="preserve">LIST HOME 2025 all areas </t>
    </r>
    <r>
      <rPr>
        <b/>
        <sz val="11"/>
        <color theme="1"/>
        <rFont val="Aptos Narrow"/>
        <family val="2"/>
        <scheme val="minor"/>
      </rPr>
      <t>(HOMEALLAREAS)</t>
    </r>
  </si>
  <si>
    <t>Alameda (County)</t>
  </si>
  <si>
    <t>Alpine (County)</t>
  </si>
  <si>
    <t>Amador (County)</t>
  </si>
  <si>
    <t>Butte (County)</t>
  </si>
  <si>
    <t>Calaveras (County)</t>
  </si>
  <si>
    <t>Colusa (County)</t>
  </si>
  <si>
    <t>Contra Costa (County)</t>
  </si>
  <si>
    <t>Del Norte (County)</t>
  </si>
  <si>
    <t>El Dorado (County)</t>
  </si>
  <si>
    <t>Fresno (County)</t>
  </si>
  <si>
    <t>Glenn (County)</t>
  </si>
  <si>
    <t>Hoopa Valley Indian Reservation</t>
  </si>
  <si>
    <t>Humboldt (County)</t>
  </si>
  <si>
    <t>Imperial (County)</t>
  </si>
  <si>
    <t>Inyo (County)</t>
  </si>
  <si>
    <t>Kern (County)</t>
  </si>
  <si>
    <t>Kings (County)</t>
  </si>
  <si>
    <t>Lake (County)</t>
  </si>
  <si>
    <t>Lassen (County)</t>
  </si>
  <si>
    <t>Los Angelas (County)</t>
  </si>
  <si>
    <t>Madera (County)</t>
  </si>
  <si>
    <t>Marin (County)</t>
  </si>
  <si>
    <t>Mariposa (County)</t>
  </si>
  <si>
    <t>Mendocino (County)</t>
  </si>
  <si>
    <t>Merced (County)</t>
  </si>
  <si>
    <t>Modoc (County)</t>
  </si>
  <si>
    <t>Mono (County)</t>
  </si>
  <si>
    <t>Monterey (County)</t>
  </si>
  <si>
    <t>Napa (County)</t>
  </si>
  <si>
    <t>Nevada (County)</t>
  </si>
  <si>
    <t>Orange (County)</t>
  </si>
  <si>
    <t>Placer (County)</t>
  </si>
  <si>
    <t>Plumas (County)</t>
  </si>
  <si>
    <t>Riverside (County)</t>
  </si>
  <si>
    <t>Sacramento (County)</t>
  </si>
  <si>
    <t>San Benito (County)</t>
  </si>
  <si>
    <t>San Bernardino (County)</t>
  </si>
  <si>
    <t>San Diego (County)</t>
  </si>
  <si>
    <t>San Francisco (County)</t>
  </si>
  <si>
    <t>San Joaquin (County)</t>
  </si>
  <si>
    <t>San Lius Obispo (County)</t>
  </si>
  <si>
    <t>San Mateo (County)</t>
  </si>
  <si>
    <t>Santa Barbara (County)</t>
  </si>
  <si>
    <t>Santa Clara (County)</t>
  </si>
  <si>
    <t>Santa Cruz (County)</t>
  </si>
  <si>
    <t>Shasta (County)</t>
  </si>
  <si>
    <t>Sierra (County)</t>
  </si>
  <si>
    <t>Siskiyou (County)</t>
  </si>
  <si>
    <t>Solano (County)</t>
  </si>
  <si>
    <t>Sonoma (County)</t>
  </si>
  <si>
    <t>Stanislaus (County)</t>
  </si>
  <si>
    <t>Sutter (County)</t>
  </si>
  <si>
    <t>Tehama (County)</t>
  </si>
  <si>
    <t>Trinity (County)</t>
  </si>
  <si>
    <t>Tulare (County)</t>
  </si>
  <si>
    <t>Tuolumne (County)</t>
  </si>
  <si>
    <t>Ventura (County)</t>
  </si>
  <si>
    <t>Yolo (County)</t>
  </si>
  <si>
    <t>Yuba (County)</t>
  </si>
  <si>
    <t>CDBG Previous Project Award (HOME)</t>
  </si>
  <si>
    <t>YES, The Project has received a previous CDBG-DR Award from HCD</t>
  </si>
  <si>
    <t>NO, The Project has not received a previous CDBG-DR Award from HCD</t>
  </si>
  <si>
    <t>ELI (HOME)</t>
  </si>
  <si>
    <t>YES, the Project contains ELI units</t>
  </si>
  <si>
    <t>NO, the Project does not contain ELI units</t>
  </si>
  <si>
    <t>Local Funding</t>
  </si>
  <si>
    <t>State Funding</t>
  </si>
  <si>
    <t>Federal Funding</t>
  </si>
  <si>
    <t>Affordable Housing</t>
  </si>
  <si>
    <t>Community Development Project</t>
  </si>
  <si>
    <t>HOME Projects</t>
  </si>
  <si>
    <t>Owner</t>
  </si>
  <si>
    <t>Developer</t>
  </si>
  <si>
    <t>Managing General Partner</t>
  </si>
  <si>
    <t>Section g Scoring</t>
  </si>
  <si>
    <t>Rental New Construction</t>
  </si>
  <si>
    <t>Rental Rehabilitation Project</t>
  </si>
  <si>
    <t>First-Time Homebuyer (FTHB) Project</t>
  </si>
  <si>
    <t>Owner-Occupied Rehabilitation (OOR)</t>
  </si>
  <si>
    <t>Tenant-Based Rental Assistance (TBRA)</t>
  </si>
  <si>
    <t>First-Time Homebuyer (FTHB) Program</t>
  </si>
  <si>
    <t>State Recipients</t>
  </si>
  <si>
    <t>CHDO</t>
  </si>
  <si>
    <t>Rental New Construction Project</t>
  </si>
  <si>
    <t>Rental Acquisition-Only Project</t>
  </si>
  <si>
    <t>Homebuyer - Subdivision Development Project</t>
  </si>
  <si>
    <t>Completed Plans and Specs.</t>
  </si>
  <si>
    <t>Preliminary Plans and Specs.</t>
  </si>
  <si>
    <t>Conceptual Plans</t>
  </si>
  <si>
    <r>
      <t xml:space="preserve">Funds </t>
    </r>
    <r>
      <rPr>
        <b/>
        <i/>
        <sz val="11"/>
        <rFont val="Arial"/>
        <family val="2"/>
      </rPr>
      <t>Not</t>
    </r>
    <r>
      <rPr>
        <sz val="11"/>
        <rFont val="Arial"/>
        <family val="2"/>
      </rPr>
      <t xml:space="preserve"> Committed</t>
    </r>
  </si>
  <si>
    <t>Federal</t>
  </si>
  <si>
    <t>4% tax credits</t>
  </si>
  <si>
    <t>9% tax credits</t>
  </si>
  <si>
    <t>Local</t>
  </si>
  <si>
    <t>Local Fee Waiver</t>
  </si>
  <si>
    <t>Local Land Donation</t>
  </si>
  <si>
    <t>Private</t>
  </si>
  <si>
    <t>State-General</t>
  </si>
  <si>
    <t>State-GGRF</t>
  </si>
  <si>
    <t>State-HCD</t>
  </si>
  <si>
    <r>
      <t xml:space="preserve">Applicants that demonstrate experience implementing local, state, or federal funding for affordable housing (creation or preservation of) and/or community development Projects, during the most-recent seven (7) calendar years (1/1/2019 – 12/31/2025), plus 2026 year-to-date, shall receive points for this scoring factor:                                                                                                      •  20 points awarded for each Project completed creating 2 or more units of affordable housing and/or for each year in which at least 2 households were assisted using program activities funds (e.g., downpayment assistance, single- family rehabilitation, tenant-based rental assistance, etc.) (maximum of 50 points); and/or
• 20 points awarded for each community development Project implemented (maximum of 50 points).
Native American Entities: Experience may include implementation of affordable housing and/or community development activities under the NAHASDA program.
</t>
    </r>
    <r>
      <rPr>
        <b/>
        <i/>
        <sz val="11"/>
        <rFont val="Arial"/>
        <family val="2"/>
      </rPr>
      <t>All Applicants: Please be sure to complete the Experience worksheet in the Application Workbook, listing your prior related development experience, to get points in this category.</t>
    </r>
  </si>
  <si>
    <t xml:space="preserve">25 points will be awarded to Applicants who submit an executed agreement with the architectural firm identified in the Application Workbook for the design (through working drawings) of the Project.
For Rental Rehabilitation Projects that do not have an agreement with an architectural firm, the Applicant may submit a letter from the construction specialist identified in the Application Workbook that gives the status of plans and specifications. 25 points will be awarded if the plans and specifications are ready to be submitted to the building department.
Rental Acquisition Only Projects are exempt from this requirement and shall receive full points in this category. 
</t>
  </si>
  <si>
    <r>
      <t>If "Required" appears in this column, documentation is necessary to receive points for the Type of Project selected above.  If "</t>
    </r>
    <r>
      <rPr>
        <b/>
        <sz val="11"/>
        <rFont val="Arial"/>
        <family val="2"/>
      </rPr>
      <t>NOT REQUIRED</t>
    </r>
    <r>
      <rPr>
        <b/>
        <sz val="11"/>
        <color theme="1"/>
        <rFont val="Arial"/>
        <family val="2"/>
      </rPr>
      <t>" appears, then documentation is not required for the Type of Project selected above. (Refer to HOME NOFA for more details)</t>
    </r>
  </si>
  <si>
    <r>
      <t xml:space="preserve">List the First-Time Homebuyer </t>
    </r>
    <r>
      <rPr>
        <u/>
        <sz val="11"/>
        <rFont val="Arial"/>
        <family val="2"/>
      </rPr>
      <t>subsidized projects</t>
    </r>
    <r>
      <rPr>
        <sz val="11"/>
        <rFont val="Arial"/>
        <family val="2"/>
      </rPr>
      <t xml:space="preserve"> completed by the applicant (A), and developer (D), (O) Owner, (M) Managing General Partner </t>
    </r>
    <r>
      <rPr>
        <u/>
        <sz val="11"/>
        <rFont val="Arial"/>
        <family val="2"/>
      </rPr>
      <t>in the last five (5) years</t>
    </r>
    <r>
      <rPr>
        <sz val="11"/>
        <rFont val="Arial"/>
        <family val="2"/>
      </rPr>
      <t xml:space="preserve"> as identified in the application instructions.  Indicate the entity’s experience with each project by marking an “X” in the appropriate column.  List each project only once. List up to 10 projects.</t>
    </r>
  </si>
  <si>
    <t xml:space="preserve"> Verification of Land Use Entitlements</t>
  </si>
  <si>
    <r>
      <rPr>
        <i/>
        <sz val="11"/>
        <rFont val="Arial"/>
        <family val="2"/>
      </rPr>
      <t>TO THE APPLICANT: Submit this form to the agency or department of local government responsible for Land Use Entitlement. This form may be submitted to more than one agency or department, add additional sheets as necessary.</t>
    </r>
    <r>
      <rPr>
        <i/>
        <sz val="11"/>
        <color rgb="FFFF0000"/>
        <rFont val="Arial"/>
        <family val="2"/>
      </rPr>
      <t xml:space="preserve"> </t>
    </r>
  </si>
  <si>
    <t>Entity Name</t>
  </si>
  <si>
    <t>Applicant Type</t>
  </si>
  <si>
    <t>State</t>
  </si>
  <si>
    <t>Zip</t>
  </si>
  <si>
    <t>Brief Description
(include all on and off-site activities)</t>
  </si>
  <si>
    <t>Census Tracts</t>
  </si>
  <si>
    <t>APNs</t>
  </si>
  <si>
    <t>NOTE: The Applicant named above will submit an application to the State of California, Department of Housing and Community Development, requesting funding for the project named above under the HOME-ARP program.  Projects will be evaluated based upon readiness. Please answer the following questions:</t>
  </si>
  <si>
    <r>
      <t xml:space="preserve">Land Use Entitlements  </t>
    </r>
    <r>
      <rPr>
        <i/>
        <sz val="11"/>
        <color rgb="FF0000FF"/>
        <rFont val="Arial"/>
        <family val="2"/>
      </rPr>
      <t>(indicate below the status of the following local approvals)</t>
    </r>
  </si>
  <si>
    <t>All necessary and discretionary public land use approvals except building permits and other ministerial approvals are:</t>
  </si>
  <si>
    <t>Not Required for this Project</t>
  </si>
  <si>
    <t>Project is consistent with local planning documents &amp; zoning ordinances</t>
  </si>
  <si>
    <t>An Application has been submitted, accepted and deemed complete for processing</t>
  </si>
  <si>
    <t>Date Approved</t>
  </si>
  <si>
    <t>General Plan Amendment:</t>
  </si>
  <si>
    <t>Site Plan Review:</t>
  </si>
  <si>
    <t>Zoning Approval:</t>
  </si>
  <si>
    <t>Conditional Use Permits:</t>
  </si>
  <si>
    <t>Density Bonus:</t>
  </si>
  <si>
    <t xml:space="preserve">Other Variances: </t>
  </si>
  <si>
    <t>In the box below, explain why any items are not required and include documentation, if applicable:</t>
  </si>
  <si>
    <t>Signature Block for Land Use Entitlements</t>
  </si>
  <si>
    <t>I certify that the information on this form is true and correct to the best of my knowledge.</t>
  </si>
  <si>
    <t xml:space="preserve">Date: </t>
  </si>
  <si>
    <t>Signature of party completing form:</t>
  </si>
  <si>
    <t>Printed name of party completing form:</t>
  </si>
  <si>
    <t>Title of party completing form:</t>
  </si>
  <si>
    <t>Agency and/or Dept. name:</t>
  </si>
  <si>
    <t>Agency/Dept. Address</t>
  </si>
  <si>
    <t xml:space="preserve"> Verification of Environmental Review &amp; Land Use Entitlements</t>
  </si>
  <si>
    <r>
      <rPr>
        <i/>
        <sz val="11"/>
        <rFont val="Arial"/>
        <family val="2"/>
      </rPr>
      <t>TO THE APPLICANT: Submit this form to the agency or department of local government responsible for Land Use Entitlement. This form may be submitted to more than one agency or department, add additional sheets as necessary.</t>
    </r>
    <r>
      <rPr>
        <i/>
        <sz val="11"/>
        <color rgb="FFFF0000"/>
        <rFont val="Arial"/>
        <family val="2"/>
      </rPr>
      <t xml:space="preserve"> If the NEPA Responsible Entity is not a local government, submit a copy of this form to the appropriate NEPA Responsible Entity. If an item is not required, include the reason why in the box provided.</t>
    </r>
  </si>
  <si>
    <t>NOTE: The Applicant named above will submit an application to the State of California, Department of Housing and Community Development, requesting funding for the project named above under the HOME program.  Projects will be evaluated based upon readiness. Please answer the following questions:</t>
  </si>
  <si>
    <t>Environmental Review</t>
  </si>
  <si>
    <t>This form must be completed in its entirety regardless of the answer to the preceding question.</t>
  </si>
  <si>
    <t xml:space="preserve">The applicant must provide a completed HOME Environmental Checklist using Department’s template, with all supporting documentation at time of application submission. It must be determined prior to award if a project will meet the HOME Environmental Provisions at completion. If a project cannot meet the HOME Environmental Provisions, the project cannot be funded by HOME. If the Applicant is a Native American Entity and the Project is on Native American Trust Land, the Department will be responsible for compliance with the CEQA requirements and the projects may be eligible to utilize Department resources to meet Project environmental requirements on a case-by-case basis. </t>
  </si>
  <si>
    <t xml:space="preserve">
(see Project Solicitation for instructions and required templates)</t>
  </si>
  <si>
    <t>Required</t>
  </si>
  <si>
    <t>* For more information on how some of the HOME Environmental Provisions can be met using your NEPA 24 CFR Part 58 documentation visit HUD's webpage.  Links to webpage provided below.</t>
  </si>
  <si>
    <t>Webpage links</t>
  </si>
  <si>
    <t xml:space="preserve">HTF Environmental Provisions </t>
  </si>
  <si>
    <t xml:space="preserve">Notice CPD-16-14: Requirements for Housing Trust Fund Environmental Provisions </t>
  </si>
  <si>
    <t>ESA Phase I (ASTM E1527-21)</t>
  </si>
  <si>
    <t>Phase I should be dated less than six months before application submittal date.   (Note: The Phase I can be older than six months, and up to a year old, if there is a letter updating the Phase I by the ESA professional)</t>
  </si>
  <si>
    <t>Other Environmental Clearances (CEQA/NEPA) necessary to begin construction:</t>
  </si>
  <si>
    <t>Required for this Project (Y/N)</t>
  </si>
  <si>
    <t xml:space="preserve">Has a Negative Declaration been issued? </t>
  </si>
  <si>
    <t>Final Date of Public Comment Period</t>
  </si>
  <si>
    <t>Date(s) EIR Certified / Notice of Determination filed</t>
  </si>
  <si>
    <t>Date Appeal Period Ends</t>
  </si>
  <si>
    <t>Have any appeals been filed?</t>
  </si>
  <si>
    <t>CEQA</t>
  </si>
  <si>
    <t>Is the NEPA Process Complete?</t>
  </si>
  <si>
    <t>Authority to Use Grant Funds (AUGF) Received Date</t>
  </si>
  <si>
    <t>NEPA*</t>
  </si>
  <si>
    <t>In the box below, explain why items are marked not required or N/A, and include supporting documentation, if applicable:</t>
  </si>
  <si>
    <t>Signature Block for Environmental Review</t>
  </si>
  <si>
    <t>Name and Title of party completing form:</t>
  </si>
  <si>
    <t>Name of Environmental Consultant:</t>
  </si>
  <si>
    <t>Environmental Consultant Contact:</t>
  </si>
  <si>
    <t>Email:</t>
  </si>
  <si>
    <t>Contact Type</t>
  </si>
  <si>
    <t>Entity Legal Name</t>
  </si>
  <si>
    <t>Eligible Sponsor Type</t>
  </si>
  <si>
    <t>Organization Type</t>
  </si>
  <si>
    <t>Auth Rep Name</t>
  </si>
  <si>
    <t>Email</t>
  </si>
  <si>
    <t>Phone #</t>
  </si>
  <si>
    <t>Contact Name</t>
  </si>
  <si>
    <t>Contact Address</t>
  </si>
  <si>
    <t>Sponsor/Applicant #1</t>
  </si>
  <si>
    <t>Sponsor/Applicant #2</t>
  </si>
  <si>
    <t>Owner / Borrower Entity</t>
  </si>
  <si>
    <t>Manager of LLC</t>
  </si>
  <si>
    <t>Property Management Agent</t>
  </si>
  <si>
    <t>Financial Consultant</t>
  </si>
  <si>
    <t>Lead (primary) Service Provider</t>
  </si>
  <si>
    <t>Borrower Legal Counsel</t>
  </si>
  <si>
    <t>Prevailing Wage Consultant</t>
  </si>
  <si>
    <t>Labor Consultant Officer</t>
  </si>
  <si>
    <t>Environmental Consultant</t>
  </si>
  <si>
    <t>Other (Specify)</t>
  </si>
  <si>
    <t>Title2</t>
  </si>
  <si>
    <t>Email2</t>
  </si>
  <si>
    <t>Phone #2</t>
  </si>
  <si>
    <t>City2</t>
  </si>
  <si>
    <t>State2</t>
  </si>
  <si>
    <t>Zip Code2</t>
  </si>
  <si>
    <r>
      <t xml:space="preserve">Development Team Contacts    - </t>
    </r>
    <r>
      <rPr>
        <b/>
        <sz val="14"/>
        <color theme="1"/>
        <rFont val="Arial"/>
        <family val="2"/>
      </rPr>
      <t xml:space="preserve"> Not all contact requested below information will apply to each and every project</t>
    </r>
  </si>
  <si>
    <t xml:space="preserve">Administrative GP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</si>
</sst>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5" formatCode="&quot;$&quot;#,##0_);\(&quot;$&quot;#,##0\)"/>
    <numFmt numFmtId="6" formatCode="&quot;$&quot;#,##0_);[Red]\(&quot;$&quot;#,##0\)"/>
    <numFmt numFmtId="42" formatCode="_(&quot;$&quot;* #,##0_);_(&quot;$&quot;* \(#,##0\);_(&quot;$&quot;* &quot;-&quot;_);_(@_)"/>
    <numFmt numFmtId="44" formatCode="_(&quot;$&quot;* #,##0.00_);_(&quot;$&quot;* \(#,##0.00\);_(&quot;$&quot;* &quot;-&quot;??_);_(@_)"/>
    <numFmt numFmtId="164" formatCode="&quot;$&quot;#,##0"/>
    <numFmt numFmtId="165" formatCode="&quot;$&quot;#,##0.00"/>
    <numFmt numFmtId="166" formatCode="[$-409]mmm\-yy;@"/>
    <numFmt numFmtId="167" formatCode="00000"/>
    <numFmt numFmtId="168" formatCode="0.000%"/>
    <numFmt numFmtId="169" formatCode="0.0%"/>
    <numFmt numFmtId="170" formatCode="[$-F800]dddd\,\ mmmm\ dd\,\ yyyy"/>
    <numFmt numFmtId="171" formatCode="m/d/yy;@"/>
    <numFmt numFmtId="172" formatCode="0.000"/>
    <numFmt numFmtId="173" formatCode="0.0"/>
    <numFmt numFmtId="174" formatCode="#,##0.0"/>
    <numFmt numFmtId="175" formatCode="0.0000%"/>
    <numFmt numFmtId="176" formatCode="[&lt;=9999999]###\-####;\(###\)\ ###\-####"/>
  </numFmts>
  <fonts count="110" x14ac:knownFonts="1">
    <font>
      <sz val="11"/>
      <color theme="1"/>
      <name val="Aptos Narrow"/>
      <family val="2"/>
      <scheme val="minor"/>
    </font>
    <font>
      <b/>
      <sz val="9"/>
      <name val="Arial"/>
      <family val="2"/>
    </font>
    <font>
      <sz val="9"/>
      <name val="Arial"/>
      <family val="2"/>
    </font>
    <font>
      <b/>
      <sz val="10"/>
      <name val="Arial"/>
      <family val="2"/>
    </font>
    <font>
      <sz val="10"/>
      <name val="Arial"/>
      <family val="2"/>
    </font>
    <font>
      <vertAlign val="superscript"/>
      <sz val="12"/>
      <name val="Arial"/>
      <family val="2"/>
    </font>
    <font>
      <u/>
      <vertAlign val="superscript"/>
      <sz val="10"/>
      <name val="Arial"/>
      <family val="2"/>
    </font>
    <font>
      <sz val="11"/>
      <color theme="1"/>
      <name val="Aptos Narrow"/>
      <family val="2"/>
      <scheme val="minor"/>
    </font>
    <font>
      <sz val="20"/>
      <color theme="1"/>
      <name val="Aptos Narrow"/>
      <family val="2"/>
      <scheme val="minor"/>
    </font>
    <font>
      <b/>
      <sz val="18"/>
      <color theme="1"/>
      <name val="Aptos Narrow"/>
      <family val="2"/>
      <scheme val="minor"/>
    </font>
    <font>
      <u/>
      <sz val="11"/>
      <color theme="10"/>
      <name val="Aptos Narrow"/>
      <family val="2"/>
      <scheme val="minor"/>
    </font>
    <font>
      <sz val="12"/>
      <name val="Arial"/>
      <family val="2"/>
    </font>
    <font>
      <b/>
      <sz val="12"/>
      <name val="Arial"/>
      <family val="2"/>
    </font>
    <font>
      <sz val="8"/>
      <name val="Arial"/>
      <family val="2"/>
    </font>
    <font>
      <b/>
      <sz val="16"/>
      <name val="Arial"/>
      <family val="2"/>
    </font>
    <font>
      <sz val="12"/>
      <color rgb="FF000000"/>
      <name val="Arial"/>
      <family val="2"/>
    </font>
    <font>
      <b/>
      <sz val="12"/>
      <color rgb="FF000000"/>
      <name val="Arial"/>
      <family val="2"/>
    </font>
    <font>
      <sz val="11"/>
      <name val="Arial"/>
      <family val="2"/>
    </font>
    <font>
      <u/>
      <sz val="11"/>
      <name val="Arial"/>
      <family val="2"/>
    </font>
    <font>
      <b/>
      <sz val="18"/>
      <name val="Arial"/>
      <family val="2"/>
    </font>
    <font>
      <sz val="18"/>
      <name val="Arial"/>
      <family val="2"/>
    </font>
    <font>
      <b/>
      <sz val="11"/>
      <name val="Arial"/>
      <family val="2"/>
    </font>
    <font>
      <vertAlign val="superscript"/>
      <sz val="9"/>
      <name val="Arial"/>
      <family val="2"/>
    </font>
    <font>
      <b/>
      <sz val="14"/>
      <name val="Arial"/>
      <family val="2"/>
    </font>
    <font>
      <b/>
      <vertAlign val="superscript"/>
      <sz val="10"/>
      <name val="Arial"/>
      <family val="2"/>
    </font>
    <font>
      <vertAlign val="superscript"/>
      <sz val="10"/>
      <name val="Arial"/>
      <family val="2"/>
    </font>
    <font>
      <u/>
      <sz val="10"/>
      <name val="Arial"/>
      <family val="2"/>
    </font>
    <font>
      <b/>
      <i/>
      <sz val="11"/>
      <name val="Arial"/>
      <family val="2"/>
    </font>
    <font>
      <b/>
      <u/>
      <sz val="11"/>
      <name val="Arial"/>
      <family val="2"/>
    </font>
    <font>
      <b/>
      <sz val="11"/>
      <color indexed="10"/>
      <name val="Arial"/>
      <family val="2"/>
    </font>
    <font>
      <b/>
      <sz val="11"/>
      <color rgb="FFFF0000"/>
      <name val="Arial"/>
      <family val="2"/>
    </font>
    <font>
      <sz val="8"/>
      <name val="Times New Roman"/>
      <family val="1"/>
    </font>
    <font>
      <sz val="9"/>
      <name val="Times New Roman"/>
      <family val="1"/>
    </font>
    <font>
      <b/>
      <sz val="11"/>
      <name val="Times New Roman"/>
      <family val="1"/>
    </font>
    <font>
      <b/>
      <sz val="8"/>
      <name val="Arial"/>
      <family val="2"/>
    </font>
    <font>
      <sz val="10"/>
      <name val="Times New Roman"/>
      <family val="1"/>
    </font>
    <font>
      <i/>
      <sz val="10"/>
      <color indexed="8"/>
      <name val="Arial"/>
      <family val="2"/>
    </font>
    <font>
      <sz val="10"/>
      <color indexed="8"/>
      <name val="Arial"/>
      <family val="2"/>
    </font>
    <font>
      <b/>
      <sz val="10"/>
      <color indexed="8"/>
      <name val="Arial"/>
      <family val="2"/>
    </font>
    <font>
      <vertAlign val="superscript"/>
      <sz val="10"/>
      <color indexed="8"/>
      <name val="Arial"/>
      <family val="2"/>
    </font>
    <font>
      <u/>
      <sz val="10"/>
      <color indexed="8"/>
      <name val="Arial"/>
      <family val="2"/>
    </font>
    <font>
      <b/>
      <sz val="11"/>
      <color indexed="9"/>
      <name val="Arial"/>
      <family val="2"/>
    </font>
    <font>
      <i/>
      <sz val="11"/>
      <name val="Arial"/>
      <family val="2"/>
    </font>
    <font>
      <b/>
      <sz val="10"/>
      <name val="Times New Roman"/>
      <family val="1"/>
    </font>
    <font>
      <sz val="11"/>
      <name val="Symbol"/>
      <family val="1"/>
      <charset val="2"/>
    </font>
    <font>
      <sz val="11"/>
      <color rgb="FF000000"/>
      <name val="Arial"/>
      <family val="2"/>
    </font>
    <font>
      <sz val="11"/>
      <name val="Times New Roman"/>
      <family val="1"/>
    </font>
    <font>
      <sz val="14"/>
      <name val="Arial"/>
      <family val="2"/>
    </font>
    <font>
      <vertAlign val="superscript"/>
      <sz val="11"/>
      <name val="Arial"/>
      <family val="2"/>
    </font>
    <font>
      <sz val="12"/>
      <color theme="1"/>
      <name val="Aptos Narrow"/>
      <family val="2"/>
      <scheme val="minor"/>
    </font>
    <font>
      <sz val="18"/>
      <color theme="1"/>
      <name val="Aptos Narrow"/>
      <family val="2"/>
      <scheme val="minor"/>
    </font>
    <font>
      <sz val="12"/>
      <color theme="1"/>
      <name val="Arial"/>
      <family val="2"/>
    </font>
    <font>
      <b/>
      <sz val="14"/>
      <color rgb="FF0000FF"/>
      <name val="Arial"/>
      <family val="2"/>
    </font>
    <font>
      <b/>
      <sz val="11"/>
      <color rgb="FF0000FF"/>
      <name val="Arial"/>
      <family val="2"/>
    </font>
    <font>
      <sz val="11"/>
      <color theme="1"/>
      <name val="Arial"/>
      <family val="2"/>
    </font>
    <font>
      <sz val="11"/>
      <color rgb="FFFF0000"/>
      <name val="Arial"/>
      <family val="2"/>
    </font>
    <font>
      <sz val="12"/>
      <color rgb="FFFF0000"/>
      <name val="Arial"/>
      <family val="2"/>
    </font>
    <font>
      <u/>
      <sz val="11"/>
      <color indexed="12"/>
      <name val="Arial"/>
      <family val="2"/>
    </font>
    <font>
      <b/>
      <sz val="11"/>
      <color rgb="FFC00000"/>
      <name val="Arial"/>
      <family val="2"/>
    </font>
    <font>
      <b/>
      <u/>
      <sz val="11"/>
      <color rgb="FFC00000"/>
      <name val="Arial"/>
      <family val="2"/>
    </font>
    <font>
      <b/>
      <sz val="11"/>
      <color theme="0"/>
      <name val="Arial"/>
      <family val="2"/>
    </font>
    <font>
      <b/>
      <sz val="12"/>
      <color theme="1"/>
      <name val="Arial"/>
      <family val="2"/>
    </font>
    <font>
      <b/>
      <vertAlign val="superscript"/>
      <sz val="20"/>
      <name val="Arial"/>
      <family val="2"/>
    </font>
    <font>
      <i/>
      <sz val="12"/>
      <name val="Arial"/>
      <family val="2"/>
    </font>
    <font>
      <b/>
      <sz val="16"/>
      <color theme="1"/>
      <name val="Aptos Narrow"/>
      <family val="2"/>
      <scheme val="minor"/>
    </font>
    <font>
      <b/>
      <sz val="16"/>
      <name val="Aptos Narrow"/>
      <family val="2"/>
      <scheme val="minor"/>
    </font>
    <font>
      <sz val="18"/>
      <name val="Times New Roman"/>
      <family val="1"/>
    </font>
    <font>
      <b/>
      <sz val="25"/>
      <color theme="1"/>
      <name val="Arial"/>
      <family val="2"/>
    </font>
    <font>
      <b/>
      <sz val="20"/>
      <color theme="1"/>
      <name val="Arial"/>
      <family val="2"/>
      <charset val="1"/>
    </font>
    <font>
      <b/>
      <sz val="23"/>
      <color theme="1"/>
      <name val="Arial"/>
      <family val="2"/>
    </font>
    <font>
      <b/>
      <sz val="20"/>
      <color theme="1"/>
      <name val="Arial"/>
      <family val="2"/>
    </font>
    <font>
      <sz val="9"/>
      <color theme="1"/>
      <name val="Arial"/>
      <family val="2"/>
    </font>
    <font>
      <b/>
      <sz val="16"/>
      <color theme="1"/>
      <name val="Arial"/>
      <family val="2"/>
    </font>
    <font>
      <b/>
      <sz val="14"/>
      <color theme="1"/>
      <name val="Arial"/>
      <family val="2"/>
    </font>
    <font>
      <b/>
      <sz val="12"/>
      <color rgb="FFFF0000"/>
      <name val="Arial"/>
      <family val="2"/>
    </font>
    <font>
      <u/>
      <sz val="12"/>
      <color indexed="12"/>
      <name val="Arial"/>
      <family val="2"/>
    </font>
    <font>
      <u/>
      <sz val="14"/>
      <color indexed="12"/>
      <name val="Arial"/>
      <family val="2"/>
    </font>
    <font>
      <i/>
      <sz val="10"/>
      <name val="Arial"/>
      <family val="2"/>
    </font>
    <font>
      <b/>
      <sz val="18"/>
      <name val="Aptos Narrow"/>
      <family val="2"/>
      <scheme val="minor"/>
    </font>
    <font>
      <sz val="11"/>
      <color rgb="FFFF0000"/>
      <name val="Aptos Narrow"/>
      <family val="2"/>
      <scheme val="minor"/>
    </font>
    <font>
      <b/>
      <sz val="11"/>
      <color theme="1"/>
      <name val="Aptos Narrow"/>
      <family val="2"/>
      <scheme val="minor"/>
    </font>
    <font>
      <i/>
      <sz val="9"/>
      <name val="Arial"/>
      <family val="2"/>
    </font>
    <font>
      <b/>
      <sz val="11"/>
      <name val="Aptos Narrow"/>
      <family val="2"/>
      <scheme val="minor"/>
    </font>
    <font>
      <sz val="11"/>
      <name val="Aptos Narrow"/>
      <family val="2"/>
      <scheme val="minor"/>
    </font>
    <font>
      <b/>
      <sz val="14"/>
      <color rgb="FFFF0000"/>
      <name val="Arial"/>
      <family val="2"/>
    </font>
    <font>
      <u/>
      <sz val="10"/>
      <color indexed="12"/>
      <name val="Arial"/>
      <family val="2"/>
    </font>
    <font>
      <b/>
      <sz val="11"/>
      <color theme="1"/>
      <name val="Arial"/>
      <family val="2"/>
    </font>
    <font>
      <sz val="10"/>
      <color theme="1"/>
      <name val="Arial"/>
      <family val="2"/>
    </font>
    <font>
      <b/>
      <sz val="13"/>
      <name val="Arial"/>
      <family val="2"/>
    </font>
    <font>
      <u/>
      <sz val="18"/>
      <color indexed="12"/>
      <name val="Arial"/>
      <family val="2"/>
    </font>
    <font>
      <sz val="18"/>
      <color theme="1"/>
      <name val="Arial"/>
      <family val="2"/>
    </font>
    <font>
      <b/>
      <i/>
      <sz val="11"/>
      <color theme="1"/>
      <name val="Arial"/>
      <family val="2"/>
    </font>
    <font>
      <b/>
      <i/>
      <sz val="16"/>
      <color rgb="FF0070C0"/>
      <name val="Arial"/>
      <family val="2"/>
    </font>
    <font>
      <sz val="9"/>
      <color rgb="FF00B050"/>
      <name val="Arial"/>
      <family val="2"/>
    </font>
    <font>
      <sz val="11"/>
      <color rgb="FF00B050"/>
      <name val="Arial"/>
      <family val="2"/>
    </font>
    <font>
      <b/>
      <i/>
      <sz val="11"/>
      <color rgb="FFFF0000"/>
      <name val="Arial"/>
      <family val="2"/>
    </font>
    <font>
      <b/>
      <sz val="10"/>
      <color theme="1"/>
      <name val="Arial"/>
      <family val="2"/>
    </font>
    <font>
      <u/>
      <sz val="22"/>
      <color indexed="12"/>
      <name val="Arial"/>
      <family val="2"/>
    </font>
    <font>
      <sz val="11"/>
      <color theme="0"/>
      <name val="Arial"/>
      <family val="2"/>
    </font>
    <font>
      <sz val="9"/>
      <color indexed="81"/>
      <name val="Tahoma"/>
      <family val="2"/>
    </font>
    <font>
      <i/>
      <sz val="10"/>
      <color rgb="FFFF0000"/>
      <name val="Arial"/>
      <family val="2"/>
    </font>
    <font>
      <b/>
      <sz val="13"/>
      <color rgb="FF3333FF"/>
      <name val="Arial"/>
      <family val="2"/>
    </font>
    <font>
      <i/>
      <sz val="11"/>
      <color rgb="FFC00000"/>
      <name val="Arial"/>
      <family val="2"/>
    </font>
    <font>
      <i/>
      <sz val="11"/>
      <color rgb="FFFF0000"/>
      <name val="Arial"/>
      <family val="2"/>
    </font>
    <font>
      <sz val="8"/>
      <color theme="1"/>
      <name val="Arial"/>
      <family val="2"/>
    </font>
    <font>
      <i/>
      <sz val="11"/>
      <color rgb="FF0000FF"/>
      <name val="Arial"/>
      <family val="2"/>
    </font>
    <font>
      <b/>
      <sz val="12"/>
      <color theme="0"/>
      <name val="Arial"/>
      <family val="2"/>
    </font>
    <font>
      <b/>
      <sz val="9"/>
      <color indexed="81"/>
      <name val="Tahoma"/>
      <family val="2"/>
    </font>
    <font>
      <sz val="11"/>
      <color theme="3"/>
      <name val="Arial"/>
      <family val="2"/>
    </font>
    <font>
      <b/>
      <sz val="11"/>
      <color theme="3"/>
      <name val="Arial"/>
      <family val="2"/>
    </font>
  </fonts>
  <fills count="29">
    <fill>
      <patternFill patternType="none"/>
    </fill>
    <fill>
      <patternFill patternType="gray125"/>
    </fill>
    <fill>
      <patternFill patternType="solid">
        <fgColor indexed="22"/>
        <bgColor indexed="64"/>
      </patternFill>
    </fill>
    <fill>
      <patternFill patternType="solid">
        <fgColor rgb="FFFFFF00"/>
        <bgColor indexed="64"/>
      </patternFill>
    </fill>
    <fill>
      <patternFill patternType="solid">
        <fgColor theme="0"/>
        <bgColor indexed="64"/>
      </patternFill>
    </fill>
    <fill>
      <patternFill patternType="solid">
        <fgColor rgb="FFFFFFCC"/>
        <bgColor indexed="64"/>
      </patternFill>
    </fill>
    <fill>
      <patternFill patternType="solid">
        <fgColor indexed="9"/>
        <bgColor indexed="64"/>
      </patternFill>
    </fill>
    <fill>
      <patternFill patternType="solid">
        <fgColor indexed="43"/>
        <bgColor indexed="64"/>
      </patternFill>
    </fill>
    <fill>
      <patternFill patternType="solid">
        <fgColor indexed="41"/>
        <bgColor indexed="64"/>
      </patternFill>
    </fill>
    <fill>
      <patternFill patternType="darkTrellis">
        <bgColor indexed="43"/>
      </patternFill>
    </fill>
    <fill>
      <patternFill patternType="solid">
        <fgColor theme="5" tint="0.79998168889431442"/>
        <bgColor indexed="64"/>
      </patternFill>
    </fill>
    <fill>
      <patternFill patternType="solid">
        <fgColor theme="4" tint="0.79998168889431442"/>
        <bgColor indexed="64"/>
      </patternFill>
    </fill>
    <fill>
      <patternFill patternType="solid">
        <fgColor rgb="FFFFFF99"/>
        <bgColor indexed="64"/>
      </patternFill>
    </fill>
    <fill>
      <patternFill patternType="solid">
        <fgColor rgb="FFC00000"/>
        <bgColor indexed="64"/>
      </patternFill>
    </fill>
    <fill>
      <patternFill patternType="solid">
        <fgColor rgb="FFFF0000"/>
        <bgColor indexed="64"/>
      </patternFill>
    </fill>
    <fill>
      <patternFill patternType="solid">
        <fgColor theme="7" tint="0.79998168889431442"/>
        <bgColor indexed="64"/>
      </patternFill>
    </fill>
    <fill>
      <patternFill patternType="solid">
        <fgColor theme="4" tint="0.59999389629810485"/>
        <bgColor indexed="64"/>
      </patternFill>
    </fill>
    <fill>
      <patternFill patternType="solid">
        <fgColor theme="0" tint="-0.14999847407452621"/>
        <bgColor indexed="64"/>
      </patternFill>
    </fill>
    <fill>
      <patternFill patternType="solid">
        <fgColor rgb="FFCCECFF"/>
        <bgColor indexed="64"/>
      </patternFill>
    </fill>
    <fill>
      <patternFill patternType="solid">
        <fgColor rgb="FFD7F3FD"/>
        <bgColor indexed="64"/>
      </patternFill>
    </fill>
    <fill>
      <patternFill patternType="solid">
        <fgColor theme="8" tint="0.79998168889431442"/>
        <bgColor indexed="64"/>
      </patternFill>
    </fill>
    <fill>
      <patternFill patternType="solid">
        <fgColor rgb="FFFFFFFF"/>
        <bgColor indexed="64"/>
      </patternFill>
    </fill>
    <fill>
      <patternFill patternType="solid">
        <fgColor rgb="FFE5FBFF"/>
        <bgColor indexed="64"/>
      </patternFill>
    </fill>
    <fill>
      <patternFill patternType="solid">
        <fgColor theme="2" tint="-9.9978637043366805E-2"/>
        <bgColor indexed="64"/>
      </patternFill>
    </fill>
    <fill>
      <patternFill patternType="solid">
        <fgColor theme="5" tint="0.59999389629810485"/>
        <bgColor indexed="64"/>
      </patternFill>
    </fill>
    <fill>
      <patternFill patternType="solid">
        <fgColor rgb="FFD7FAFD"/>
        <bgColor indexed="64"/>
      </patternFill>
    </fill>
    <fill>
      <patternFill patternType="solid">
        <fgColor rgb="FFFDE9D9"/>
        <bgColor indexed="64"/>
      </patternFill>
    </fill>
    <fill>
      <patternFill patternType="solid">
        <fgColor theme="9" tint="0.79998168889431442"/>
        <bgColor indexed="64"/>
      </patternFill>
    </fill>
    <fill>
      <patternFill patternType="solid">
        <fgColor theme="0" tint="-0.249977111117893"/>
        <bgColor indexed="64"/>
      </patternFill>
    </fill>
  </fills>
  <borders count="82">
    <border>
      <left/>
      <right/>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diagonal/>
    </border>
    <border>
      <left/>
      <right style="medium">
        <color indexed="64"/>
      </right>
      <top style="medium">
        <color indexed="64"/>
      </top>
      <bottom style="thin">
        <color indexed="64"/>
      </bottom>
      <diagonal/>
    </border>
    <border>
      <left style="medium">
        <color indexed="64"/>
      </left>
      <right/>
      <top/>
      <bottom/>
      <diagonal/>
    </border>
    <border>
      <left/>
      <right style="medium">
        <color indexed="64"/>
      </right>
      <top/>
      <bottom/>
      <diagonal/>
    </border>
    <border>
      <left/>
      <right/>
      <top style="thin">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bottom style="thin">
        <color indexed="64"/>
      </bottom>
      <diagonal/>
    </border>
    <border>
      <left/>
      <right style="thin">
        <color indexed="64"/>
      </right>
      <top/>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bottom/>
      <diagonal/>
    </border>
    <border>
      <left style="medium">
        <color indexed="64"/>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style="dashed">
        <color indexed="64"/>
      </bottom>
      <diagonal/>
    </border>
    <border>
      <left style="dashed">
        <color indexed="64"/>
      </left>
      <right style="thin">
        <color indexed="64"/>
      </right>
      <top style="thin">
        <color indexed="64"/>
      </top>
      <bottom style="dashed">
        <color indexed="64"/>
      </bottom>
      <diagonal/>
    </border>
    <border>
      <left style="thin">
        <color indexed="64"/>
      </left>
      <right style="dashed">
        <color indexed="64"/>
      </right>
      <top style="dashed">
        <color indexed="64"/>
      </top>
      <bottom style="dashed">
        <color indexed="64"/>
      </bottom>
      <diagonal/>
    </border>
    <border>
      <left style="dashed">
        <color indexed="64"/>
      </left>
      <right style="thin">
        <color indexed="64"/>
      </right>
      <top style="dashed">
        <color indexed="64"/>
      </top>
      <bottom style="dashed">
        <color indexed="64"/>
      </bottom>
      <diagonal/>
    </border>
    <border>
      <left style="thin">
        <color indexed="64"/>
      </left>
      <right style="dashed">
        <color indexed="64"/>
      </right>
      <top style="dashed">
        <color indexed="64"/>
      </top>
      <bottom/>
      <diagonal/>
    </border>
    <border>
      <left style="dashed">
        <color indexed="64"/>
      </left>
      <right style="thin">
        <color indexed="64"/>
      </right>
      <top style="dashed">
        <color indexed="64"/>
      </top>
      <bottom/>
      <diagonal/>
    </border>
    <border>
      <left style="thin">
        <color indexed="64"/>
      </left>
      <right/>
      <top style="double">
        <color indexed="64"/>
      </top>
      <bottom/>
      <diagonal/>
    </border>
    <border>
      <left/>
      <right style="double">
        <color indexed="64"/>
      </right>
      <top style="double">
        <color indexed="64"/>
      </top>
      <bottom/>
      <diagonal/>
    </border>
    <border>
      <left/>
      <right style="double">
        <color indexed="64"/>
      </right>
      <top/>
      <bottom/>
      <diagonal/>
    </border>
    <border>
      <left style="thin">
        <color indexed="64"/>
      </left>
      <right/>
      <top/>
      <bottom style="double">
        <color indexed="64"/>
      </bottom>
      <diagonal/>
    </border>
    <border>
      <left/>
      <right style="double">
        <color indexed="64"/>
      </right>
      <top/>
      <bottom style="double">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ck">
        <color theme="0"/>
      </left>
      <right style="thick">
        <color theme="0"/>
      </right>
      <top style="thick">
        <color theme="0"/>
      </top>
      <bottom style="thick">
        <color theme="0"/>
      </bottom>
      <diagonal/>
    </border>
    <border>
      <left/>
      <right/>
      <top/>
      <bottom style="thick">
        <color theme="0"/>
      </bottom>
      <diagonal/>
    </border>
    <border>
      <left/>
      <right style="thick">
        <color theme="0"/>
      </right>
      <top/>
      <bottom style="thick">
        <color theme="0"/>
      </bottom>
      <diagonal/>
    </border>
    <border>
      <left style="thin">
        <color indexed="64"/>
      </left>
      <right style="thin">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auto="1"/>
      </right>
      <top style="medium">
        <color indexed="64"/>
      </top>
      <bottom style="thin">
        <color auto="1"/>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medium">
        <color indexed="64"/>
      </top>
      <bottom/>
      <diagonal/>
    </border>
    <border>
      <left style="medium">
        <color indexed="64"/>
      </left>
      <right style="thin">
        <color auto="1"/>
      </right>
      <top style="thin">
        <color auto="1"/>
      </top>
      <bottom/>
      <diagonal/>
    </border>
    <border>
      <left style="medium">
        <color indexed="64"/>
      </left>
      <right style="thin">
        <color indexed="64"/>
      </right>
      <top style="thin">
        <color indexed="64"/>
      </top>
      <bottom style="thin">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auto="1"/>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auto="1"/>
      </left>
      <right style="medium">
        <color indexed="64"/>
      </right>
      <top style="thin">
        <color auto="1"/>
      </top>
      <bottom style="medium">
        <color indexed="64"/>
      </bottom>
      <diagonal/>
    </border>
    <border>
      <left style="thin">
        <color rgb="FFC00000"/>
      </left>
      <right/>
      <top style="thin">
        <color rgb="FFC00000"/>
      </top>
      <bottom style="thin">
        <color rgb="FFC00000"/>
      </bottom>
      <diagonal/>
    </border>
    <border>
      <left/>
      <right/>
      <top style="thin">
        <color rgb="FFC00000"/>
      </top>
      <bottom style="thin">
        <color rgb="FFC00000"/>
      </bottom>
      <diagonal/>
    </border>
    <border>
      <left/>
      <right style="thin">
        <color rgb="FFC00000"/>
      </right>
      <top style="thin">
        <color rgb="FFC00000"/>
      </top>
      <bottom style="thin">
        <color rgb="FFC00000"/>
      </bottom>
      <diagonal/>
    </border>
    <border>
      <left/>
      <right style="medium">
        <color indexed="64"/>
      </right>
      <top style="thin">
        <color auto="1"/>
      </top>
      <bottom/>
      <diagonal/>
    </border>
    <border>
      <left style="thin">
        <color indexed="64"/>
      </left>
      <right style="medium">
        <color indexed="64"/>
      </right>
      <top style="thin">
        <color auto="1"/>
      </top>
      <bottom/>
      <diagonal/>
    </border>
  </borders>
  <cellStyleXfs count="17">
    <xf numFmtId="0" fontId="0" fillId="0" borderId="0"/>
    <xf numFmtId="44" fontId="7" fillId="0" borderId="0" applyFont="0" applyFill="0" applyBorder="0" applyAlignment="0" applyProtection="0"/>
    <xf numFmtId="9" fontId="7" fillId="0" borderId="0" applyFont="0" applyFill="0" applyBorder="0" applyAlignment="0" applyProtection="0"/>
    <xf numFmtId="0" fontId="10" fillId="0" borderId="0" applyNumberFormat="0" applyFill="0" applyBorder="0" applyAlignment="0" applyProtection="0"/>
    <xf numFmtId="0" fontId="7" fillId="0" borderId="0"/>
    <xf numFmtId="0" fontId="54" fillId="0" borderId="0">
      <alignment horizontal="left" vertical="center"/>
    </xf>
    <xf numFmtId="0" fontId="54" fillId="5" borderId="6" applyNumberFormat="0">
      <alignment horizontal="left" vertical="top" wrapText="1"/>
      <protection locked="0"/>
    </xf>
    <xf numFmtId="0" fontId="7" fillId="0" borderId="0"/>
    <xf numFmtId="0" fontId="4" fillId="0" borderId="0"/>
    <xf numFmtId="9" fontId="4" fillId="0" borderId="0" applyFont="0" applyFill="0" applyBorder="0" applyAlignment="0" applyProtection="0"/>
    <xf numFmtId="0" fontId="86" fillId="20" borderId="6">
      <alignment horizontal="left" vertical="center" wrapText="1"/>
    </xf>
    <xf numFmtId="0" fontId="54" fillId="20" borderId="6">
      <alignment horizontal="left" vertical="center" wrapText="1"/>
    </xf>
    <xf numFmtId="44" fontId="4" fillId="0" borderId="0" applyFont="0" applyFill="0" applyBorder="0" applyAlignment="0" applyProtection="0"/>
    <xf numFmtId="0" fontId="85" fillId="0" borderId="0" applyNumberFormat="0" applyFill="0" applyBorder="0" applyAlignment="0" applyProtection="0">
      <alignment vertical="top"/>
      <protection locked="0"/>
    </xf>
    <xf numFmtId="0" fontId="7" fillId="0" borderId="0"/>
    <xf numFmtId="0" fontId="86" fillId="20" borderId="6">
      <alignment horizontal="left" vertical="center" wrapText="1"/>
    </xf>
    <xf numFmtId="0" fontId="7" fillId="0" borderId="0"/>
  </cellStyleXfs>
  <cellXfs count="1263">
    <xf numFmtId="0" fontId="0" fillId="0" borderId="0" xfId="0"/>
    <xf numFmtId="0" fontId="2" fillId="0" borderId="3" xfId="0" applyFont="1" applyBorder="1"/>
    <xf numFmtId="0" fontId="1" fillId="0" borderId="5" xfId="0" applyFont="1" applyBorder="1" applyAlignment="1">
      <alignment vertical="center"/>
    </xf>
    <xf numFmtId="0" fontId="1" fillId="0" borderId="4" xfId="0" applyFont="1" applyBorder="1" applyAlignment="1">
      <alignment horizontal="center" vertical="center" wrapText="1"/>
    </xf>
    <xf numFmtId="0" fontId="1" fillId="0" borderId="6" xfId="0" applyFont="1" applyBorder="1" applyAlignment="1">
      <alignment horizontal="center" vertical="center" wrapText="1"/>
    </xf>
    <xf numFmtId="0" fontId="4" fillId="0" borderId="3" xfId="0" applyFont="1" applyBorder="1"/>
    <xf numFmtId="0" fontId="3" fillId="0" borderId="5" xfId="0" applyFont="1" applyBorder="1"/>
    <xf numFmtId="0" fontId="2" fillId="0" borderId="8" xfId="0" applyFont="1" applyBorder="1"/>
    <xf numFmtId="0" fontId="2" fillId="0" borderId="4" xfId="0" applyFont="1" applyBorder="1" applyAlignment="1">
      <alignment wrapText="1"/>
    </xf>
    <xf numFmtId="0" fontId="2" fillId="0" borderId="4" xfId="0" applyFont="1" applyBorder="1"/>
    <xf numFmtId="164" fontId="2" fillId="0" borderId="4" xfId="0" applyNumberFormat="1" applyFont="1" applyBorder="1" applyAlignment="1">
      <alignment horizontal="right"/>
    </xf>
    <xf numFmtId="164" fontId="2" fillId="0" borderId="5" xfId="0" applyNumberFormat="1" applyFont="1" applyBorder="1" applyAlignment="1">
      <alignment horizontal="right"/>
    </xf>
    <xf numFmtId="0" fontId="1" fillId="0" borderId="5" xfId="0" applyFont="1" applyBorder="1" applyAlignment="1">
      <alignment horizontal="center" vertical="center" wrapText="1"/>
    </xf>
    <xf numFmtId="0" fontId="4" fillId="0" borderId="8" xfId="0" applyFont="1" applyBorder="1"/>
    <xf numFmtId="0" fontId="3" fillId="0" borderId="3" xfId="0" applyFont="1" applyBorder="1"/>
    <xf numFmtId="0" fontId="2" fillId="0" borderId="0" xfId="0" applyFont="1"/>
    <xf numFmtId="49" fontId="5" fillId="0" borderId="0" xfId="0" applyNumberFormat="1" applyFont="1" applyAlignment="1">
      <alignment horizontal="right" vertical="top" wrapText="1"/>
    </xf>
    <xf numFmtId="0" fontId="2" fillId="0" borderId="0" xfId="0" applyFont="1" applyAlignment="1">
      <alignment vertical="top"/>
    </xf>
    <xf numFmtId="0" fontId="4" fillId="0" borderId="0" xfId="0" applyFont="1" applyAlignment="1">
      <alignment vertical="top" wrapText="1"/>
    </xf>
    <xf numFmtId="0" fontId="2" fillId="0" borderId="0" xfId="0" applyFont="1" applyAlignment="1">
      <alignment horizontal="center"/>
    </xf>
    <xf numFmtId="0" fontId="6" fillId="0" borderId="0" xfId="0" applyFont="1" applyAlignment="1">
      <alignment horizontal="left" wrapText="1"/>
    </xf>
    <xf numFmtId="0" fontId="0" fillId="0" borderId="10" xfId="0" applyBorder="1"/>
    <xf numFmtId="0" fontId="12" fillId="0" borderId="0" xfId="0" applyFont="1"/>
    <xf numFmtId="0" fontId="12" fillId="0" borderId="11" xfId="0" applyFont="1" applyBorder="1"/>
    <xf numFmtId="0" fontId="0" fillId="0" borderId="10" xfId="0" applyBorder="1" applyAlignment="1">
      <alignment wrapText="1"/>
    </xf>
    <xf numFmtId="0" fontId="12" fillId="0" borderId="3" xfId="0" applyFont="1" applyBorder="1" applyAlignment="1">
      <alignment horizontal="center" vertical="center" wrapText="1"/>
    </xf>
    <xf numFmtId="0" fontId="12" fillId="0" borderId="6" xfId="0" applyFont="1" applyBorder="1" applyAlignment="1">
      <alignment horizontal="center" vertical="center" wrapText="1"/>
    </xf>
    <xf numFmtId="0" fontId="12" fillId="0" borderId="4" xfId="0" applyFont="1" applyBorder="1" applyAlignment="1">
      <alignment horizontal="center" vertical="center" wrapText="1"/>
    </xf>
    <xf numFmtId="0" fontId="12" fillId="0" borderId="11" xfId="0" applyFont="1" applyBorder="1" applyAlignment="1">
      <alignment horizontal="right" wrapText="1"/>
    </xf>
    <xf numFmtId="165" fontId="0" fillId="0" borderId="11" xfId="0" applyNumberFormat="1" applyBorder="1" applyAlignment="1">
      <alignment horizontal="right"/>
    </xf>
    <xf numFmtId="0" fontId="12" fillId="0" borderId="12" xfId="0" applyFont="1" applyBorder="1" applyAlignment="1">
      <alignment horizontal="right"/>
    </xf>
    <xf numFmtId="164" fontId="0" fillId="0" borderId="6" xfId="0" applyNumberFormat="1" applyBorder="1" applyAlignment="1">
      <alignment horizontal="right"/>
    </xf>
    <xf numFmtId="0" fontId="0" fillId="0" borderId="13" xfId="0" applyBorder="1" applyAlignment="1">
      <alignment vertical="center" wrapText="1"/>
    </xf>
    <xf numFmtId="0" fontId="0" fillId="0" borderId="14" xfId="0" applyBorder="1" applyAlignment="1">
      <alignment vertical="center" wrapText="1"/>
    </xf>
    <xf numFmtId="0" fontId="0" fillId="0" borderId="15" xfId="0" applyBorder="1" applyAlignment="1">
      <alignment vertical="center" wrapText="1"/>
    </xf>
    <xf numFmtId="0" fontId="12" fillId="4" borderId="0" xfId="0" applyFont="1" applyFill="1" applyAlignment="1">
      <alignment horizontal="center"/>
    </xf>
    <xf numFmtId="0" fontId="13" fillId="4" borderId="0" xfId="0" applyFont="1" applyFill="1" applyAlignment="1">
      <alignment horizontal="center"/>
    </xf>
    <xf numFmtId="0" fontId="4" fillId="4" borderId="0" xfId="0" applyFont="1" applyFill="1"/>
    <xf numFmtId="0" fontId="0" fillId="4" borderId="0" xfId="0" applyFill="1"/>
    <xf numFmtId="0" fontId="12" fillId="4" borderId="6" xfId="0" applyFont="1" applyFill="1" applyBorder="1" applyAlignment="1">
      <alignment vertical="center"/>
    </xf>
    <xf numFmtId="0" fontId="11" fillId="0" borderId="0" xfId="0" applyFont="1" applyAlignment="1">
      <alignment vertical="center"/>
    </xf>
    <xf numFmtId="0" fontId="11" fillId="0" borderId="6" xfId="0" applyFont="1" applyBorder="1" applyAlignment="1">
      <alignment horizontal="center" vertical="center" wrapText="1"/>
    </xf>
    <xf numFmtId="0" fontId="4" fillId="0" borderId="0" xfId="0" applyFont="1"/>
    <xf numFmtId="0" fontId="13" fillId="0" borderId="0" xfId="0" applyFont="1"/>
    <xf numFmtId="0" fontId="3" fillId="2" borderId="6" xfId="0" applyFont="1" applyFill="1" applyBorder="1" applyAlignment="1">
      <alignment horizontal="center" vertical="top" wrapText="1"/>
    </xf>
    <xf numFmtId="0" fontId="3" fillId="0" borderId="0" xfId="0" applyFont="1"/>
    <xf numFmtId="0" fontId="19" fillId="0" borderId="10" xfId="0" applyFont="1" applyBorder="1" applyAlignment="1">
      <alignment horizontal="left" vertical="top"/>
    </xf>
    <xf numFmtId="0" fontId="20" fillId="0" borderId="16" xfId="0" applyFont="1" applyBorder="1" applyAlignment="1">
      <alignment horizontal="left"/>
    </xf>
    <xf numFmtId="0" fontId="20" fillId="0" borderId="0" xfId="0" applyFont="1" applyAlignment="1">
      <alignment horizontal="left"/>
    </xf>
    <xf numFmtId="0" fontId="21" fillId="0" borderId="7" xfId="0" applyFont="1" applyBorder="1" applyAlignment="1">
      <alignment horizontal="center" wrapText="1"/>
    </xf>
    <xf numFmtId="0" fontId="21" fillId="0" borderId="3" xfId="0" applyFont="1" applyBorder="1" applyAlignment="1">
      <alignment horizontal="center" wrapText="1"/>
    </xf>
    <xf numFmtId="0" fontId="21" fillId="0" borderId="6" xfId="0" applyFont="1" applyBorder="1" applyAlignment="1">
      <alignment horizontal="center" wrapText="1"/>
    </xf>
    <xf numFmtId="0" fontId="21" fillId="0" borderId="17" xfId="0" applyFont="1" applyBorder="1" applyAlignment="1">
      <alignment horizontal="center" wrapText="1"/>
    </xf>
    <xf numFmtId="0" fontId="0" fillId="5" borderId="3" xfId="0" applyFill="1" applyBorder="1" applyAlignment="1" applyProtection="1">
      <alignment wrapText="1"/>
      <protection locked="0"/>
    </xf>
    <xf numFmtId="0" fontId="0" fillId="5" borderId="6" xfId="0" applyFill="1" applyBorder="1" applyAlignment="1" applyProtection="1">
      <alignment wrapText="1"/>
      <protection locked="0"/>
    </xf>
    <xf numFmtId="167" fontId="0" fillId="5" borderId="6" xfId="0" applyNumberFormat="1" applyFill="1" applyBorder="1" applyAlignment="1" applyProtection="1">
      <alignment wrapText="1"/>
      <protection locked="0"/>
    </xf>
    <xf numFmtId="0" fontId="0" fillId="0" borderId="0" xfId="0" applyAlignment="1">
      <alignment horizontal="left"/>
    </xf>
    <xf numFmtId="0" fontId="0" fillId="0" borderId="10" xfId="0" applyBorder="1" applyAlignment="1">
      <alignment horizontal="center" wrapText="1"/>
    </xf>
    <xf numFmtId="0" fontId="21" fillId="0" borderId="3" xfId="0" applyFont="1" applyBorder="1" applyAlignment="1">
      <alignment horizontal="center" vertical="center" wrapText="1"/>
    </xf>
    <xf numFmtId="0" fontId="21" fillId="0" borderId="4" xfId="0" applyFont="1" applyBorder="1" applyAlignment="1">
      <alignment horizontal="center" vertical="center" wrapText="1"/>
    </xf>
    <xf numFmtId="0" fontId="0" fillId="5" borderId="6" xfId="0" applyFill="1" applyBorder="1" applyAlignment="1" applyProtection="1">
      <alignment horizontal="left" vertical="center" wrapText="1"/>
      <protection locked="0"/>
    </xf>
    <xf numFmtId="0" fontId="0" fillId="5" borderId="6" xfId="0" applyFill="1" applyBorder="1" applyProtection="1">
      <protection locked="0"/>
    </xf>
    <xf numFmtId="0" fontId="0" fillId="0" borderId="13" xfId="0" applyBorder="1"/>
    <xf numFmtId="0" fontId="0" fillId="5" borderId="18" xfId="0" applyFill="1" applyBorder="1" applyProtection="1">
      <protection locked="0"/>
    </xf>
    <xf numFmtId="0" fontId="0" fillId="2" borderId="9" xfId="0" applyFill="1" applyBorder="1"/>
    <xf numFmtId="0" fontId="0" fillId="6" borderId="10" xfId="0" applyFill="1" applyBorder="1"/>
    <xf numFmtId="0" fontId="12" fillId="6" borderId="0" xfId="0" applyFont="1" applyFill="1" applyAlignment="1">
      <alignment vertical="center"/>
    </xf>
    <xf numFmtId="0" fontId="12" fillId="6" borderId="16" xfId="0" applyFont="1" applyFill="1" applyBorder="1" applyAlignment="1">
      <alignment vertical="center"/>
    </xf>
    <xf numFmtId="0" fontId="0" fillId="6" borderId="0" xfId="0" applyFill="1"/>
    <xf numFmtId="0" fontId="0" fillId="6" borderId="16" xfId="0" applyFill="1" applyBorder="1"/>
    <xf numFmtId="0" fontId="0" fillId="6" borderId="12" xfId="0" applyFill="1" applyBorder="1"/>
    <xf numFmtId="0" fontId="0" fillId="0" borderId="11" xfId="0" applyBorder="1"/>
    <xf numFmtId="0" fontId="0" fillId="0" borderId="3" xfId="0" applyBorder="1"/>
    <xf numFmtId="0" fontId="3" fillId="0" borderId="4" xfId="0" applyFont="1" applyBorder="1"/>
    <xf numFmtId="0" fontId="3" fillId="0" borderId="6" xfId="0" applyFont="1" applyBorder="1"/>
    <xf numFmtId="0" fontId="3" fillId="0" borderId="4" xfId="0" applyFont="1" applyBorder="1" applyAlignment="1">
      <alignment horizontal="left"/>
    </xf>
    <xf numFmtId="0" fontId="0" fillId="0" borderId="21" xfId="0" applyBorder="1"/>
    <xf numFmtId="0" fontId="0" fillId="0" borderId="22" xfId="0" applyBorder="1"/>
    <xf numFmtId="0" fontId="0" fillId="5" borderId="6" xfId="0" applyFill="1" applyBorder="1" applyAlignment="1" applyProtection="1">
      <alignment horizontal="left"/>
      <protection locked="0"/>
    </xf>
    <xf numFmtId="0" fontId="0" fillId="0" borderId="4" xfId="0" applyBorder="1"/>
    <xf numFmtId="0" fontId="0" fillId="0" borderId="5" xfId="0" applyBorder="1"/>
    <xf numFmtId="0" fontId="0" fillId="0" borderId="4" xfId="0" applyBorder="1" applyAlignment="1">
      <alignment horizontal="left"/>
    </xf>
    <xf numFmtId="0" fontId="0" fillId="0" borderId="0" xfId="0" applyAlignment="1">
      <alignment horizontal="left" wrapText="1"/>
    </xf>
    <xf numFmtId="0" fontId="0" fillId="0" borderId="0" xfId="0" applyAlignment="1">
      <alignment wrapText="1"/>
    </xf>
    <xf numFmtId="167" fontId="0" fillId="0" borderId="0" xfId="0" applyNumberFormat="1" applyAlignment="1">
      <alignment horizontal="right"/>
    </xf>
    <xf numFmtId="0" fontId="0" fillId="0" borderId="8" xfId="0" applyBorder="1"/>
    <xf numFmtId="0" fontId="17" fillId="0" borderId="0" xfId="0" applyFont="1"/>
    <xf numFmtId="0" fontId="17" fillId="0" borderId="0" xfId="0" applyFont="1" applyAlignment="1">
      <alignment wrapText="1"/>
    </xf>
    <xf numFmtId="0" fontId="0" fillId="0" borderId="16" xfId="0" applyBorder="1"/>
    <xf numFmtId="0" fontId="0" fillId="0" borderId="26" xfId="0" applyBorder="1"/>
    <xf numFmtId="0" fontId="0" fillId="0" borderId="14" xfId="0" applyBorder="1"/>
    <xf numFmtId="0" fontId="0" fillId="0" borderId="15" xfId="0" applyBorder="1"/>
    <xf numFmtId="0" fontId="23" fillId="0" borderId="8" xfId="0" applyFont="1" applyBorder="1" applyAlignment="1">
      <alignment horizontal="center"/>
    </xf>
    <xf numFmtId="0" fontId="23" fillId="0" borderId="0" xfId="0" applyFont="1" applyAlignment="1">
      <alignment horizontal="center"/>
    </xf>
    <xf numFmtId="0" fontId="23" fillId="0" borderId="17" xfId="0" applyFont="1" applyBorder="1" applyAlignment="1">
      <alignment horizontal="center"/>
    </xf>
    <xf numFmtId="0" fontId="0" fillId="0" borderId="17" xfId="0" applyBorder="1"/>
    <xf numFmtId="0" fontId="4" fillId="7" borderId="6" xfId="0" applyFont="1" applyFill="1" applyBorder="1" applyAlignment="1" applyProtection="1">
      <alignment horizontal="center"/>
      <protection locked="0"/>
    </xf>
    <xf numFmtId="0" fontId="3" fillId="0" borderId="8" xfId="0" applyFont="1" applyBorder="1"/>
    <xf numFmtId="0" fontId="3" fillId="0" borderId="17" xfId="0" applyFont="1" applyBorder="1"/>
    <xf numFmtId="0" fontId="3" fillId="8" borderId="6" xfId="0" applyFont="1" applyFill="1" applyBorder="1" applyAlignment="1">
      <alignment horizontal="left" vertical="center" wrapText="1"/>
    </xf>
    <xf numFmtId="0" fontId="1" fillId="8" borderId="6" xfId="0" applyFont="1" applyFill="1" applyBorder="1" applyAlignment="1">
      <alignment horizontal="left" vertical="center" wrapText="1"/>
    </xf>
    <xf numFmtId="0" fontId="0" fillId="7" borderId="6" xfId="0" applyFill="1" applyBorder="1" applyAlignment="1" applyProtection="1">
      <alignment horizontal="center"/>
      <protection locked="0"/>
    </xf>
    <xf numFmtId="0" fontId="17" fillId="0" borderId="6" xfId="0" applyFont="1" applyBorder="1" applyAlignment="1">
      <alignment horizontal="center"/>
    </xf>
    <xf numFmtId="42" fontId="0" fillId="7" borderId="6" xfId="0" applyNumberFormat="1" applyFill="1" applyBorder="1" applyAlignment="1" applyProtection="1">
      <alignment horizontal="center"/>
      <protection locked="0"/>
    </xf>
    <xf numFmtId="0" fontId="0" fillId="0" borderId="12" xfId="0" applyBorder="1"/>
    <xf numFmtId="0" fontId="17" fillId="0" borderId="0" xfId="0" applyFont="1" applyAlignment="1">
      <alignment vertical="center"/>
    </xf>
    <xf numFmtId="0" fontId="0" fillId="0" borderId="24" xfId="0" applyBorder="1"/>
    <xf numFmtId="0" fontId="17" fillId="0" borderId="8" xfId="0" applyFont="1" applyBorder="1" applyAlignment="1">
      <alignment wrapText="1"/>
    </xf>
    <xf numFmtId="0" fontId="17" fillId="0" borderId="6" xfId="0" applyFont="1" applyBorder="1" applyAlignment="1">
      <alignment wrapText="1"/>
    </xf>
    <xf numFmtId="0" fontId="0" fillId="7" borderId="5" xfId="0" applyFill="1" applyBorder="1" applyAlignment="1" applyProtection="1">
      <alignment horizontal="center" vertical="center"/>
      <protection locked="0"/>
    </xf>
    <xf numFmtId="168" fontId="0" fillId="7" borderId="5" xfId="0" applyNumberFormat="1" applyFill="1" applyBorder="1" applyAlignment="1" applyProtection="1">
      <alignment horizontal="center"/>
      <protection locked="0"/>
    </xf>
    <xf numFmtId="0" fontId="17" fillId="0" borderId="0" xfId="0" applyFont="1" applyAlignment="1">
      <alignment horizontal="center"/>
    </xf>
    <xf numFmtId="0" fontId="17" fillId="0" borderId="12" xfId="0" applyFont="1" applyBorder="1"/>
    <xf numFmtId="169" fontId="0" fillId="7" borderId="5" xfId="0" applyNumberFormat="1" applyFill="1" applyBorder="1" applyAlignment="1" applyProtection="1">
      <alignment horizontal="center"/>
      <protection locked="0"/>
    </xf>
    <xf numFmtId="0" fontId="0" fillId="7" borderId="5" xfId="0" applyFill="1" applyBorder="1" applyAlignment="1" applyProtection="1">
      <alignment horizontal="center"/>
      <protection locked="0"/>
    </xf>
    <xf numFmtId="10" fontId="17" fillId="9" borderId="0" xfId="0" applyNumberFormat="1" applyFont="1" applyFill="1"/>
    <xf numFmtId="0" fontId="4" fillId="7" borderId="5" xfId="0" applyFont="1" applyFill="1" applyBorder="1" applyAlignment="1" applyProtection="1">
      <alignment horizontal="center"/>
      <protection locked="0"/>
    </xf>
    <xf numFmtId="10" fontId="0" fillId="7" borderId="5" xfId="0" applyNumberFormat="1" applyFill="1" applyBorder="1" applyAlignment="1" applyProtection="1">
      <alignment horizontal="center"/>
      <protection locked="0"/>
    </xf>
    <xf numFmtId="0" fontId="17" fillId="0" borderId="6" xfId="0" quotePrefix="1" applyFont="1" applyBorder="1" applyAlignment="1">
      <alignment wrapText="1"/>
    </xf>
    <xf numFmtId="0" fontId="17" fillId="9" borderId="0" xfId="0" quotePrefix="1" applyFont="1" applyFill="1"/>
    <xf numFmtId="42" fontId="0" fillId="7" borderId="5" xfId="0" applyNumberFormat="1" applyFill="1" applyBorder="1" applyAlignment="1" applyProtection="1">
      <alignment horizontal="center"/>
      <protection locked="0"/>
    </xf>
    <xf numFmtId="5" fontId="0" fillId="7" borderId="5" xfId="0" applyNumberFormat="1" applyFill="1" applyBorder="1" applyAlignment="1" applyProtection="1">
      <alignment horizontal="center"/>
      <protection locked="0"/>
    </xf>
    <xf numFmtId="0" fontId="17" fillId="0" borderId="25" xfId="0" applyFont="1" applyBorder="1"/>
    <xf numFmtId="0" fontId="17" fillId="0" borderId="16" xfId="0" applyFont="1" applyBorder="1"/>
    <xf numFmtId="0" fontId="17" fillId="0" borderId="26" xfId="0" applyFont="1" applyBorder="1"/>
    <xf numFmtId="9" fontId="0" fillId="7" borderId="5" xfId="0" applyNumberFormat="1" applyFill="1" applyBorder="1" applyAlignment="1" applyProtection="1">
      <alignment horizontal="center"/>
      <protection locked="0"/>
    </xf>
    <xf numFmtId="0" fontId="17" fillId="0" borderId="16" xfId="0" applyFont="1" applyBorder="1" applyAlignment="1">
      <alignment horizontal="center"/>
    </xf>
    <xf numFmtId="0" fontId="17" fillId="0" borderId="6" xfId="0" applyFont="1" applyBorder="1" applyAlignment="1">
      <alignment vertical="center" wrapText="1"/>
    </xf>
    <xf numFmtId="5" fontId="0" fillId="7" borderId="5" xfId="0" applyNumberFormat="1" applyFill="1" applyBorder="1" applyAlignment="1" applyProtection="1">
      <alignment horizontal="center" vertical="center"/>
      <protection locked="0"/>
    </xf>
    <xf numFmtId="0" fontId="21" fillId="0" borderId="6" xfId="0" applyFont="1" applyBorder="1" applyAlignment="1">
      <alignment vertical="center" wrapText="1"/>
    </xf>
    <xf numFmtId="0" fontId="17" fillId="0" borderId="16" xfId="0" applyFont="1" applyBorder="1" applyAlignment="1">
      <alignment wrapText="1"/>
    </xf>
    <xf numFmtId="3" fontId="17" fillId="0" borderId="0" xfId="0" applyNumberFormat="1" applyFont="1" applyAlignment="1">
      <alignment horizontal="center"/>
    </xf>
    <xf numFmtId="0" fontId="17" fillId="0" borderId="12" xfId="0" applyFont="1" applyBorder="1" applyAlignment="1">
      <alignment horizontal="center"/>
    </xf>
    <xf numFmtId="9" fontId="21" fillId="10" borderId="27" xfId="0" applyNumberFormat="1" applyFont="1" applyFill="1" applyBorder="1" applyAlignment="1">
      <alignment horizontal="center"/>
    </xf>
    <xf numFmtId="9" fontId="21" fillId="10" borderId="28" xfId="0" applyNumberFormat="1" applyFont="1" applyFill="1" applyBorder="1" applyAlignment="1">
      <alignment horizontal="center"/>
    </xf>
    <xf numFmtId="9" fontId="17" fillId="0" borderId="0" xfId="0" applyNumberFormat="1" applyFont="1"/>
    <xf numFmtId="6" fontId="17" fillId="0" borderId="29" xfId="0" applyNumberFormat="1" applyFont="1" applyBorder="1" applyAlignment="1">
      <alignment horizontal="center"/>
    </xf>
    <xf numFmtId="6" fontId="17" fillId="0" borderId="30" xfId="0" applyNumberFormat="1" applyFont="1" applyBorder="1" applyAlignment="1">
      <alignment horizontal="center"/>
    </xf>
    <xf numFmtId="6" fontId="17" fillId="0" borderId="0" xfId="0" applyNumberFormat="1" applyFont="1" applyAlignment="1">
      <alignment horizontal="center"/>
    </xf>
    <xf numFmtId="9" fontId="17" fillId="0" borderId="31" xfId="0" applyNumberFormat="1" applyFont="1" applyBorder="1" applyAlignment="1">
      <alignment horizontal="center"/>
    </xf>
    <xf numFmtId="9" fontId="17" fillId="0" borderId="32" xfId="0" applyNumberFormat="1" applyFont="1" applyBorder="1" applyAlignment="1">
      <alignment horizontal="center"/>
    </xf>
    <xf numFmtId="9" fontId="17" fillId="0" borderId="0" xfId="0" applyNumberFormat="1" applyFont="1" applyAlignment="1">
      <alignment horizontal="center"/>
    </xf>
    <xf numFmtId="6" fontId="17" fillId="0" borderId="31" xfId="0" applyNumberFormat="1" applyFont="1" applyBorder="1" applyAlignment="1">
      <alignment horizontal="center"/>
    </xf>
    <xf numFmtId="6" fontId="17" fillId="0" borderId="32" xfId="0" applyNumberFormat="1" applyFont="1" applyBorder="1" applyAlignment="1">
      <alignment horizontal="center"/>
    </xf>
    <xf numFmtId="0" fontId="21" fillId="0" borderId="8" xfId="0" applyFont="1" applyBorder="1" applyAlignment="1">
      <alignment wrapText="1"/>
    </xf>
    <xf numFmtId="164" fontId="17" fillId="0" borderId="31" xfId="0" applyNumberFormat="1" applyFont="1" applyBorder="1" applyAlignment="1">
      <alignment horizontal="center"/>
    </xf>
    <xf numFmtId="164" fontId="17" fillId="0" borderId="32" xfId="0" applyNumberFormat="1" applyFont="1" applyBorder="1" applyAlignment="1">
      <alignment horizontal="center"/>
    </xf>
    <xf numFmtId="164" fontId="17" fillId="0" borderId="0" xfId="0" applyNumberFormat="1" applyFont="1" applyAlignment="1">
      <alignment horizontal="center"/>
    </xf>
    <xf numFmtId="164" fontId="17" fillId="0" borderId="31" xfId="0" applyNumberFormat="1" applyFont="1" applyBorder="1" applyAlignment="1">
      <alignment horizontal="center" wrapText="1"/>
    </xf>
    <xf numFmtId="164" fontId="17" fillId="0" borderId="32" xfId="0" applyNumberFormat="1" applyFont="1" applyBorder="1" applyAlignment="1">
      <alignment horizontal="center" wrapText="1"/>
    </xf>
    <xf numFmtId="164" fontId="17" fillId="0" borderId="0" xfId="0" applyNumberFormat="1" applyFont="1" applyAlignment="1">
      <alignment horizontal="center" wrapText="1"/>
    </xf>
    <xf numFmtId="164" fontId="17" fillId="0" borderId="33" xfId="0" applyNumberFormat="1" applyFont="1" applyBorder="1" applyAlignment="1">
      <alignment horizontal="center"/>
    </xf>
    <xf numFmtId="164" fontId="17" fillId="0" borderId="34" xfId="0" applyNumberFormat="1" applyFont="1" applyBorder="1" applyAlignment="1">
      <alignment horizontal="center"/>
    </xf>
    <xf numFmtId="9" fontId="17" fillId="10" borderId="3" xfId="0" applyNumberFormat="1" applyFont="1" applyFill="1" applyBorder="1" applyAlignment="1">
      <alignment horizontal="center" vertical="center"/>
    </xf>
    <xf numFmtId="9" fontId="17" fillId="10" borderId="6" xfId="0" applyNumberFormat="1" applyFont="1" applyFill="1" applyBorder="1" applyAlignment="1">
      <alignment horizontal="center" vertical="center"/>
    </xf>
    <xf numFmtId="0" fontId="0" fillId="0" borderId="8" xfId="0" applyBorder="1" applyAlignment="1">
      <alignment wrapText="1"/>
    </xf>
    <xf numFmtId="0" fontId="0" fillId="0" borderId="0" xfId="0" applyAlignment="1">
      <alignment horizontal="center"/>
    </xf>
    <xf numFmtId="0" fontId="0" fillId="0" borderId="35" xfId="0" applyBorder="1" applyAlignment="1">
      <alignment wrapText="1"/>
    </xf>
    <xf numFmtId="164" fontId="0" fillId="0" borderId="36" xfId="0" applyNumberFormat="1" applyBorder="1" applyAlignment="1">
      <alignment horizontal="center"/>
    </xf>
    <xf numFmtId="164" fontId="0" fillId="0" borderId="37" xfId="0" applyNumberFormat="1" applyBorder="1" applyAlignment="1">
      <alignment horizontal="center"/>
    </xf>
    <xf numFmtId="0" fontId="4" fillId="0" borderId="38" xfId="0" applyFont="1" applyBorder="1" applyAlignment="1">
      <alignment wrapText="1"/>
    </xf>
    <xf numFmtId="164" fontId="0" fillId="0" borderId="39" xfId="0" applyNumberFormat="1" applyBorder="1" applyAlignment="1">
      <alignment horizontal="center"/>
    </xf>
    <xf numFmtId="0" fontId="0" fillId="0" borderId="25" xfId="0" applyBorder="1"/>
    <xf numFmtId="0" fontId="31" fillId="0" borderId="0" xfId="0" applyFont="1"/>
    <xf numFmtId="0" fontId="32" fillId="0" borderId="0" xfId="0" applyFont="1" applyAlignment="1">
      <alignment horizontal="right"/>
    </xf>
    <xf numFmtId="0" fontId="13" fillId="0" borderId="0" xfId="0" applyFont="1" applyAlignment="1">
      <alignment vertical="center"/>
    </xf>
    <xf numFmtId="0" fontId="0" fillId="0" borderId="0" xfId="0" applyAlignment="1">
      <alignment vertical="center"/>
    </xf>
    <xf numFmtId="0" fontId="34" fillId="0" borderId="0" xfId="0" applyFont="1" applyAlignment="1">
      <alignment horizontal="right"/>
    </xf>
    <xf numFmtId="5" fontId="34" fillId="0" borderId="0" xfId="0" applyNumberFormat="1" applyFont="1"/>
    <xf numFmtId="0" fontId="35" fillId="0" borderId="0" xfId="0" applyFont="1"/>
    <xf numFmtId="0" fontId="4" fillId="0" borderId="16" xfId="0" applyFont="1" applyBorder="1"/>
    <xf numFmtId="0" fontId="4" fillId="0" borderId="6" xfId="0" applyFont="1" applyBorder="1"/>
    <xf numFmtId="0" fontId="4" fillId="0" borderId="3" xfId="0" applyFont="1" applyBorder="1" applyAlignment="1">
      <alignment horizontal="center" vertical="top" wrapText="1"/>
    </xf>
    <xf numFmtId="0" fontId="3" fillId="0" borderId="6" xfId="0" applyFont="1" applyBorder="1" applyAlignment="1">
      <alignment horizontal="right"/>
    </xf>
    <xf numFmtId="0" fontId="4" fillId="0" borderId="3" xfId="0" applyFont="1" applyBorder="1" applyAlignment="1">
      <alignment wrapText="1"/>
    </xf>
    <xf numFmtId="0" fontId="4" fillId="0" borderId="7" xfId="0" applyFont="1" applyBorder="1" applyAlignment="1">
      <alignment wrapText="1"/>
    </xf>
    <xf numFmtId="0" fontId="4" fillId="0" borderId="6" xfId="0" quotePrefix="1" applyFont="1" applyBorder="1" applyAlignment="1">
      <alignment horizontal="center" vertical="top" wrapText="1"/>
    </xf>
    <xf numFmtId="0" fontId="36" fillId="0" borderId="6" xfId="0" applyFont="1" applyBorder="1" applyAlignment="1">
      <alignment horizontal="left" vertical="top"/>
    </xf>
    <xf numFmtId="0" fontId="4" fillId="2" borderId="12" xfId="0" applyFont="1" applyFill="1" applyBorder="1"/>
    <xf numFmtId="3" fontId="4" fillId="2" borderId="0" xfId="0" applyNumberFormat="1" applyFont="1" applyFill="1"/>
    <xf numFmtId="0" fontId="4" fillId="2" borderId="0" xfId="0" applyFont="1" applyFill="1"/>
    <xf numFmtId="0" fontId="4" fillId="2" borderId="17" xfId="0" applyFont="1" applyFill="1" applyBorder="1"/>
    <xf numFmtId="0" fontId="37" fillId="0" borderId="6" xfId="0" applyFont="1" applyBorder="1" applyAlignment="1">
      <alignment horizontal="right" vertical="top"/>
    </xf>
    <xf numFmtId="164" fontId="4" fillId="0" borderId="5" xfId="0" applyNumberFormat="1" applyFont="1" applyBorder="1"/>
    <xf numFmtId="164" fontId="4" fillId="0" borderId="6" xfId="0" applyNumberFormat="1" applyFont="1" applyBorder="1"/>
    <xf numFmtId="0" fontId="38" fillId="0" borderId="6" xfId="0" applyFont="1" applyBorder="1" applyAlignment="1">
      <alignment horizontal="right" vertical="top"/>
    </xf>
    <xf numFmtId="0" fontId="4" fillId="0" borderId="5" xfId="0" applyFont="1" applyBorder="1"/>
    <xf numFmtId="0" fontId="4" fillId="0" borderId="24" xfId="0" applyFont="1" applyBorder="1" applyAlignment="1">
      <alignment wrapText="1"/>
    </xf>
    <xf numFmtId="0" fontId="4" fillId="0" borderId="6" xfId="0" applyFont="1" applyBorder="1" applyAlignment="1">
      <alignment horizontal="center" vertical="top" wrapText="1"/>
    </xf>
    <xf numFmtId="0" fontId="3" fillId="0" borderId="6" xfId="0" applyFont="1" applyBorder="1" applyAlignment="1">
      <alignment horizontal="right" vertical="top"/>
    </xf>
    <xf numFmtId="44" fontId="4" fillId="0" borderId="3" xfId="1" applyFont="1" applyBorder="1" applyAlignment="1">
      <alignment wrapText="1"/>
    </xf>
    <xf numFmtId="44" fontId="4" fillId="0" borderId="7" xfId="1" applyFont="1" applyBorder="1" applyAlignment="1">
      <alignment wrapText="1"/>
    </xf>
    <xf numFmtId="44" fontId="4" fillId="0" borderId="6" xfId="1" quotePrefix="1" applyFont="1" applyBorder="1" applyAlignment="1">
      <alignment horizontal="center" vertical="top" wrapText="1"/>
    </xf>
    <xf numFmtId="0" fontId="4" fillId="2" borderId="4" xfId="0" applyFont="1" applyFill="1" applyBorder="1"/>
    <xf numFmtId="0" fontId="4" fillId="2" borderId="5" xfId="0" applyFont="1" applyFill="1" applyBorder="1"/>
    <xf numFmtId="164" fontId="4" fillId="2" borderId="4" xfId="0" applyNumberFormat="1" applyFont="1" applyFill="1" applyBorder="1"/>
    <xf numFmtId="164" fontId="4" fillId="2" borderId="0" xfId="0" applyNumberFormat="1" applyFont="1" applyFill="1"/>
    <xf numFmtId="164" fontId="4" fillId="2" borderId="5" xfId="0" applyNumberFormat="1" applyFont="1" applyFill="1" applyBorder="1"/>
    <xf numFmtId="0" fontId="38" fillId="0" borderId="6" xfId="0" applyFont="1" applyBorder="1" applyAlignment="1">
      <alignment horizontal="right" vertical="top" wrapText="1"/>
    </xf>
    <xf numFmtId="164" fontId="4" fillId="0" borderId="16" xfId="0" applyNumberFormat="1" applyFont="1" applyBorder="1"/>
    <xf numFmtId="0" fontId="4" fillId="0" borderId="26" xfId="0" applyFont="1" applyBorder="1" applyAlignment="1">
      <alignment wrapText="1"/>
    </xf>
    <xf numFmtId="0" fontId="4" fillId="2" borderId="24" xfId="0" applyFont="1" applyFill="1" applyBorder="1"/>
    <xf numFmtId="0" fontId="4" fillId="0" borderId="6" xfId="0" applyFont="1" applyBorder="1" applyAlignment="1">
      <alignment horizontal="right" vertical="top"/>
    </xf>
    <xf numFmtId="0" fontId="3" fillId="0" borderId="0" xfId="0" applyFont="1" applyAlignment="1">
      <alignment horizontal="left"/>
    </xf>
    <xf numFmtId="0" fontId="39" fillId="0" borderId="0" xfId="0" applyFont="1"/>
    <xf numFmtId="0" fontId="37" fillId="0" borderId="0" xfId="0" applyFont="1"/>
    <xf numFmtId="164" fontId="4" fillId="0" borderId="0" xfId="0" applyNumberFormat="1" applyFont="1"/>
    <xf numFmtId="0" fontId="24" fillId="0" borderId="0" xfId="0" applyFont="1" applyAlignment="1">
      <alignment horizontal="left"/>
    </xf>
    <xf numFmtId="164" fontId="35" fillId="0" borderId="0" xfId="0" applyNumberFormat="1" applyFont="1"/>
    <xf numFmtId="0" fontId="17" fillId="0" borderId="0" xfId="0" applyFont="1" applyAlignment="1">
      <alignment horizontal="centerContinuous"/>
    </xf>
    <xf numFmtId="0" fontId="41" fillId="0" borderId="0" xfId="0" applyFont="1" applyAlignment="1">
      <alignment horizontal="center"/>
    </xf>
    <xf numFmtId="49" fontId="0" fillId="0" borderId="0" xfId="0" applyNumberFormat="1"/>
    <xf numFmtId="0" fontId="21" fillId="0" borderId="0" xfId="0" applyFont="1"/>
    <xf numFmtId="0" fontId="17" fillId="0" borderId="0" xfId="0" applyFont="1" applyAlignment="1">
      <alignment horizontal="right"/>
    </xf>
    <xf numFmtId="0" fontId="17" fillId="0" borderId="0" xfId="0" applyFont="1" applyAlignment="1">
      <alignment horizontal="left"/>
    </xf>
    <xf numFmtId="0" fontId="17" fillId="5" borderId="6" xfId="0" applyFont="1" applyFill="1" applyBorder="1" applyAlignment="1" applyProtection="1">
      <alignment horizontal="center"/>
      <protection locked="0"/>
    </xf>
    <xf numFmtId="0" fontId="42" fillId="0" borderId="0" xfId="0" applyFont="1"/>
    <xf numFmtId="49" fontId="17" fillId="0" borderId="0" xfId="0" applyNumberFormat="1" applyFont="1" applyAlignment="1">
      <alignment wrapText="1"/>
    </xf>
    <xf numFmtId="49" fontId="0" fillId="0" borderId="0" xfId="0" applyNumberFormat="1" applyAlignment="1">
      <alignment wrapText="1"/>
    </xf>
    <xf numFmtId="0" fontId="17" fillId="0" borderId="0" xfId="0" applyFont="1" applyAlignment="1">
      <alignment vertical="top"/>
    </xf>
    <xf numFmtId="0" fontId="43" fillId="0" borderId="0" xfId="0" applyFont="1"/>
    <xf numFmtId="0" fontId="44" fillId="0" borderId="0" xfId="0" applyFont="1" applyAlignment="1">
      <alignment horizontal="left" vertical="center" indent="2"/>
    </xf>
    <xf numFmtId="0" fontId="45" fillId="0" borderId="0" xfId="0" applyFont="1" applyAlignment="1">
      <alignment vertical="center"/>
    </xf>
    <xf numFmtId="0" fontId="17" fillId="0" borderId="0" xfId="0" applyFont="1" applyAlignment="1">
      <alignment vertical="top" wrapText="1"/>
    </xf>
    <xf numFmtId="0" fontId="27" fillId="0" borderId="0" xfId="0" applyFont="1"/>
    <xf numFmtId="49" fontId="0" fillId="5" borderId="3" xfId="0" applyNumberFormat="1" applyFill="1" applyBorder="1" applyAlignment="1" applyProtection="1">
      <alignment horizontal="center" vertical="center" wrapText="1"/>
      <protection locked="0"/>
    </xf>
    <xf numFmtId="0" fontId="17" fillId="11" borderId="3" xfId="0" applyFont="1" applyFill="1" applyBorder="1" applyAlignment="1">
      <alignment horizontal="center" wrapText="1"/>
    </xf>
    <xf numFmtId="0" fontId="17" fillId="11" borderId="6" xfId="0" applyFont="1" applyFill="1" applyBorder="1" applyAlignment="1">
      <alignment horizontal="center" wrapText="1"/>
    </xf>
    <xf numFmtId="0" fontId="9" fillId="0" borderId="0" xfId="0" applyFont="1" applyAlignment="1">
      <alignment horizontal="center"/>
    </xf>
    <xf numFmtId="0" fontId="51" fillId="0" borderId="0" xfId="0" applyFont="1"/>
    <xf numFmtId="0" fontId="10" fillId="0" borderId="14" xfId="3" applyBorder="1" applyAlignment="1" applyProtection="1"/>
    <xf numFmtId="0" fontId="12" fillId="4" borderId="6" xfId="0" applyFont="1" applyFill="1" applyBorder="1" applyAlignment="1">
      <alignment horizontal="center" vertical="center"/>
    </xf>
    <xf numFmtId="0" fontId="8" fillId="4" borderId="0" xfId="0" applyFont="1" applyFill="1" applyAlignment="1">
      <alignment horizontal="center"/>
    </xf>
    <xf numFmtId="0" fontId="38" fillId="0" borderId="0" xfId="0" applyFont="1" applyAlignment="1">
      <alignment horizontal="right" vertical="top"/>
    </xf>
    <xf numFmtId="0" fontId="53" fillId="0" borderId="0" xfId="0" applyFont="1" applyAlignment="1">
      <alignment horizontal="center" vertical="center" wrapText="1"/>
    </xf>
    <xf numFmtId="0" fontId="7" fillId="0" borderId="0" xfId="4"/>
    <xf numFmtId="0" fontId="54" fillId="0" borderId="0" xfId="4" applyFont="1" applyAlignment="1">
      <alignment vertical="center" wrapText="1"/>
    </xf>
    <xf numFmtId="0" fontId="53" fillId="0" borderId="14" xfId="0" applyFont="1" applyBorder="1" applyAlignment="1">
      <alignment vertical="center" wrapText="1"/>
    </xf>
    <xf numFmtId="0" fontId="53" fillId="0" borderId="0" xfId="0" applyFont="1" applyAlignment="1">
      <alignment vertical="center" wrapText="1"/>
    </xf>
    <xf numFmtId="0" fontId="57" fillId="0" borderId="0" xfId="3" applyFont="1" applyFill="1" applyBorder="1" applyAlignment="1" applyProtection="1">
      <alignment horizontal="left" vertical="center" wrapText="1"/>
    </xf>
    <xf numFmtId="0" fontId="17" fillId="4" borderId="0" xfId="0" applyFont="1" applyFill="1"/>
    <xf numFmtId="170" fontId="54" fillId="0" borderId="0" xfId="0" applyNumberFormat="1" applyFont="1" applyAlignment="1">
      <alignment horizontal="left" vertical="center" wrapText="1" indent="1"/>
    </xf>
    <xf numFmtId="0" fontId="53" fillId="0" borderId="0" xfId="0" applyFont="1" applyAlignment="1">
      <alignment horizontal="left" vertical="center" wrapText="1" indent="1"/>
    </xf>
    <xf numFmtId="0" fontId="17" fillId="0" borderId="0" xfId="0" applyFont="1" applyAlignment="1">
      <alignment horizontal="left" vertical="center" wrapText="1" indent="1"/>
    </xf>
    <xf numFmtId="0" fontId="60" fillId="0" borderId="0" xfId="0" applyFont="1" applyAlignment="1">
      <alignment horizontal="center" vertical="center"/>
    </xf>
    <xf numFmtId="0" fontId="54" fillId="0" borderId="0" xfId="4" applyFont="1" applyAlignment="1">
      <alignment horizontal="right" wrapText="1"/>
    </xf>
    <xf numFmtId="164" fontId="11" fillId="4" borderId="7" xfId="0" applyNumberFormat="1" applyFont="1" applyFill="1" applyBorder="1" applyAlignment="1">
      <alignment horizontal="right"/>
    </xf>
    <xf numFmtId="164" fontId="12" fillId="4" borderId="7" xfId="0" applyNumberFormat="1" applyFont="1" applyFill="1" applyBorder="1" applyAlignment="1">
      <alignment horizontal="right"/>
    </xf>
    <xf numFmtId="164" fontId="4" fillId="4" borderId="7" xfId="0" applyNumberFormat="1" applyFont="1" applyFill="1" applyBorder="1" applyAlignment="1">
      <alignment horizontal="right"/>
    </xf>
    <xf numFmtId="164" fontId="3" fillId="4" borderId="7" xfId="0" applyNumberFormat="1" applyFont="1" applyFill="1" applyBorder="1" applyAlignment="1">
      <alignment horizontal="right"/>
    </xf>
    <xf numFmtId="164" fontId="3" fillId="4" borderId="6" xfId="0" applyNumberFormat="1" applyFont="1" applyFill="1" applyBorder="1" applyAlignment="1">
      <alignment horizontal="right"/>
    </xf>
    <xf numFmtId="49" fontId="62" fillId="0" borderId="0" xfId="0" applyNumberFormat="1" applyFont="1" applyAlignment="1">
      <alignment horizontal="right" vertical="top" wrapText="1"/>
    </xf>
    <xf numFmtId="1" fontId="62" fillId="0" borderId="0" xfId="0" applyNumberFormat="1" applyFont="1" applyAlignment="1">
      <alignment horizontal="right" vertical="top" wrapText="1"/>
    </xf>
    <xf numFmtId="0" fontId="0" fillId="12" borderId="3" xfId="0" applyFill="1" applyBorder="1" applyAlignment="1" applyProtection="1">
      <alignment horizontal="left"/>
      <protection locked="0"/>
    </xf>
    <xf numFmtId="0" fontId="0" fillId="12" borderId="6" xfId="0" applyFill="1" applyBorder="1" applyAlignment="1" applyProtection="1">
      <alignment horizontal="left"/>
      <protection locked="0"/>
    </xf>
    <xf numFmtId="164" fontId="0" fillId="12" borderId="6" xfId="0" applyNumberFormat="1" applyFill="1" applyBorder="1" applyAlignment="1" applyProtection="1">
      <alignment horizontal="right"/>
      <protection locked="0"/>
    </xf>
    <xf numFmtId="0" fontId="2" fillId="12" borderId="3" xfId="0" applyFont="1" applyFill="1" applyBorder="1" applyAlignment="1" applyProtection="1">
      <alignment horizontal="left"/>
      <protection locked="0"/>
    </xf>
    <xf numFmtId="0" fontId="0" fillId="0" borderId="6" xfId="0" applyBorder="1" applyAlignment="1">
      <alignment horizontal="center" vertical="center"/>
    </xf>
    <xf numFmtId="0" fontId="4" fillId="12" borderId="6" xfId="0" applyFont="1" applyFill="1" applyBorder="1" applyAlignment="1" applyProtection="1">
      <alignment horizontal="center" wrapText="1"/>
      <protection locked="0"/>
    </xf>
    <xf numFmtId="0" fontId="4" fillId="12" borderId="6" xfId="0" applyFont="1" applyFill="1" applyBorder="1" applyAlignment="1" applyProtection="1">
      <alignment wrapText="1"/>
      <protection locked="0"/>
    </xf>
    <xf numFmtId="0" fontId="4" fillId="12" borderId="6" xfId="0" applyFont="1" applyFill="1" applyBorder="1" applyProtection="1">
      <protection locked="0"/>
    </xf>
    <xf numFmtId="5" fontId="4" fillId="12" borderId="6" xfId="0" applyNumberFormat="1" applyFont="1" applyFill="1" applyBorder="1" applyProtection="1">
      <protection locked="0"/>
    </xf>
    <xf numFmtId="166" fontId="4" fillId="12" borderId="6" xfId="0" applyNumberFormat="1" applyFont="1" applyFill="1" applyBorder="1" applyAlignment="1" applyProtection="1">
      <alignment horizontal="center"/>
      <protection locked="0"/>
    </xf>
    <xf numFmtId="0" fontId="4" fillId="12" borderId="6" xfId="0" applyFont="1" applyFill="1" applyBorder="1" applyAlignment="1" applyProtection="1">
      <alignment horizontal="center"/>
      <protection locked="0"/>
    </xf>
    <xf numFmtId="0" fontId="0" fillId="5" borderId="23" xfId="0" applyFill="1" applyBorder="1" applyAlignment="1" applyProtection="1">
      <alignment wrapText="1"/>
      <protection locked="0"/>
    </xf>
    <xf numFmtId="0" fontId="0" fillId="5" borderId="49" xfId="0" applyFill="1" applyBorder="1" applyAlignment="1" applyProtection="1">
      <alignment wrapText="1"/>
      <protection locked="0"/>
    </xf>
    <xf numFmtId="167" fontId="0" fillId="5" borderId="49" xfId="0" applyNumberFormat="1" applyFill="1" applyBorder="1" applyAlignment="1" applyProtection="1">
      <alignment wrapText="1"/>
      <protection locked="0"/>
    </xf>
    <xf numFmtId="0" fontId="17" fillId="0" borderId="8" xfId="0" applyFont="1" applyBorder="1" applyAlignment="1">
      <alignment vertical="center" wrapText="1"/>
    </xf>
    <xf numFmtId="0" fontId="23" fillId="4" borderId="0" xfId="0" applyFont="1" applyFill="1" applyAlignment="1">
      <alignment horizontal="center"/>
    </xf>
    <xf numFmtId="49" fontId="11" fillId="0" borderId="0" xfId="0" applyNumberFormat="1" applyFont="1" applyAlignment="1">
      <alignment wrapText="1"/>
    </xf>
    <xf numFmtId="0" fontId="0" fillId="12" borderId="6" xfId="0" applyFill="1" applyBorder="1" applyProtection="1">
      <protection locked="0"/>
    </xf>
    <xf numFmtId="0" fontId="15" fillId="12" borderId="7" xfId="0" applyFont="1" applyFill="1" applyBorder="1" applyAlignment="1" applyProtection="1">
      <alignment vertical="center" wrapText="1"/>
      <protection locked="0"/>
    </xf>
    <xf numFmtId="0" fontId="0" fillId="12" borderId="7" xfId="0" applyFill="1" applyBorder="1" applyProtection="1">
      <protection locked="0"/>
    </xf>
    <xf numFmtId="0" fontId="15" fillId="12" borderId="6" xfId="0" applyFont="1" applyFill="1" applyBorder="1" applyAlignment="1" applyProtection="1">
      <alignment vertical="center" wrapText="1"/>
      <protection locked="0"/>
    </xf>
    <xf numFmtId="0" fontId="12" fillId="11" borderId="1" xfId="0" applyFont="1" applyFill="1" applyBorder="1" applyAlignment="1">
      <alignment vertical="center"/>
    </xf>
    <xf numFmtId="0" fontId="12" fillId="11" borderId="2" xfId="0" applyFont="1" applyFill="1" applyBorder="1" applyAlignment="1">
      <alignment vertical="center"/>
    </xf>
    <xf numFmtId="0" fontId="0" fillId="11" borderId="2" xfId="0" applyFill="1" applyBorder="1"/>
    <xf numFmtId="0" fontId="71" fillId="0" borderId="0" xfId="0" applyFont="1"/>
    <xf numFmtId="0" fontId="61" fillId="0" borderId="0" xfId="0" applyFont="1" applyAlignment="1">
      <alignment horizontal="center"/>
    </xf>
    <xf numFmtId="0" fontId="73" fillId="0" borderId="0" xfId="0" applyFont="1" applyAlignment="1">
      <alignment horizontal="center"/>
    </xf>
    <xf numFmtId="0" fontId="77" fillId="0" borderId="0" xfId="0" applyFont="1" applyAlignment="1">
      <alignment horizontal="right" vertical="center"/>
    </xf>
    <xf numFmtId="171" fontId="77" fillId="0" borderId="0" xfId="0" applyNumberFormat="1" applyFont="1" applyAlignment="1">
      <alignment horizontal="center" vertical="center"/>
    </xf>
    <xf numFmtId="0" fontId="16" fillId="4" borderId="6" xfId="0" applyFont="1" applyFill="1" applyBorder="1" applyAlignment="1">
      <alignment horizontal="center" vertical="center" wrapText="1"/>
    </xf>
    <xf numFmtId="0" fontId="11" fillId="0" borderId="49" xfId="0" applyFont="1" applyBorder="1" applyAlignment="1">
      <alignment vertical="center" wrapText="1"/>
    </xf>
    <xf numFmtId="0" fontId="17" fillId="12" borderId="6" xfId="0" applyFont="1" applyFill="1" applyBorder="1" applyAlignment="1">
      <alignment wrapText="1"/>
    </xf>
    <xf numFmtId="164" fontId="17" fillId="12" borderId="6" xfId="0" applyNumberFormat="1" applyFont="1" applyFill="1" applyBorder="1" applyAlignment="1">
      <alignment horizontal="center"/>
    </xf>
    <xf numFmtId="0" fontId="3" fillId="8" borderId="6" xfId="0" applyFont="1" applyFill="1" applyBorder="1" applyAlignment="1">
      <alignment horizontal="center" vertical="center" wrapText="1"/>
    </xf>
    <xf numFmtId="0" fontId="36" fillId="11" borderId="6" xfId="0" applyFont="1" applyFill="1" applyBorder="1" applyAlignment="1">
      <alignment horizontal="left" vertical="top"/>
    </xf>
    <xf numFmtId="0" fontId="17" fillId="5" borderId="6" xfId="0" applyFont="1" applyFill="1" applyBorder="1" applyAlignment="1">
      <alignment vertical="center"/>
    </xf>
    <xf numFmtId="49" fontId="49" fillId="0" borderId="0" xfId="0" applyNumberFormat="1" applyFont="1" applyAlignment="1">
      <alignment wrapText="1"/>
    </xf>
    <xf numFmtId="1" fontId="11" fillId="5" borderId="6" xfId="0" applyNumberFormat="1" applyFont="1" applyFill="1" applyBorder="1" applyAlignment="1" applyProtection="1">
      <alignment horizontal="center" wrapText="1"/>
      <protection locked="0"/>
    </xf>
    <xf numFmtId="0" fontId="49" fillId="0" borderId="0" xfId="0" applyFont="1" applyAlignment="1">
      <alignment wrapText="1"/>
    </xf>
    <xf numFmtId="49" fontId="49" fillId="0" borderId="0" xfId="0" applyNumberFormat="1" applyFont="1"/>
    <xf numFmtId="1" fontId="49" fillId="0" borderId="0" xfId="0" applyNumberFormat="1" applyFont="1"/>
    <xf numFmtId="0" fontId="11" fillId="5" borderId="6" xfId="0" applyFont="1" applyFill="1" applyBorder="1" applyAlignment="1">
      <alignment vertical="center"/>
    </xf>
    <xf numFmtId="0" fontId="11" fillId="0" borderId="0" xfId="0" applyFont="1"/>
    <xf numFmtId="0" fontId="0" fillId="12" borderId="6" xfId="0" applyFill="1" applyBorder="1" applyAlignment="1" applyProtection="1">
      <alignment horizontal="center" vertical="center"/>
      <protection locked="0"/>
    </xf>
    <xf numFmtId="0" fontId="0" fillId="12" borderId="6" xfId="0" applyFill="1" applyBorder="1" applyAlignment="1" applyProtection="1">
      <alignment horizontal="right"/>
      <protection locked="0"/>
    </xf>
    <xf numFmtId="0" fontId="3" fillId="2" borderId="6" xfId="0" applyFont="1" applyFill="1" applyBorder="1" applyAlignment="1">
      <alignment horizontal="center" vertical="center" wrapText="1"/>
    </xf>
    <xf numFmtId="0" fontId="51" fillId="12" borderId="6" xfId="0" applyFont="1" applyFill="1" applyBorder="1" applyAlignment="1" applyProtection="1">
      <alignment horizontal="center" wrapText="1"/>
      <protection locked="0"/>
    </xf>
    <xf numFmtId="0" fontId="51" fillId="12" borderId="6" xfId="0" applyFont="1" applyFill="1" applyBorder="1" applyAlignment="1" applyProtection="1">
      <alignment wrapText="1"/>
      <protection locked="0"/>
    </xf>
    <xf numFmtId="0" fontId="51" fillId="12" borderId="6" xfId="0" applyFont="1" applyFill="1" applyBorder="1" applyAlignment="1" applyProtection="1">
      <alignment horizontal="center"/>
      <protection locked="0"/>
    </xf>
    <xf numFmtId="10" fontId="51" fillId="12" borderId="6" xfId="2" applyNumberFormat="1" applyFont="1" applyFill="1" applyBorder="1" applyProtection="1">
      <protection locked="0"/>
    </xf>
    <xf numFmtId="5" fontId="51" fillId="12" borderId="6" xfId="0" applyNumberFormat="1" applyFont="1" applyFill="1" applyBorder="1" applyProtection="1">
      <protection locked="0"/>
    </xf>
    <xf numFmtId="5" fontId="12" fillId="0" borderId="6" xfId="0" applyNumberFormat="1" applyFont="1" applyBorder="1"/>
    <xf numFmtId="0" fontId="12" fillId="2" borderId="6" xfId="0" applyFont="1" applyFill="1" applyBorder="1" applyAlignment="1">
      <alignment horizontal="center" vertical="center" wrapText="1"/>
    </xf>
    <xf numFmtId="164" fontId="4" fillId="12" borderId="6" xfId="0" applyNumberFormat="1" applyFont="1" applyFill="1" applyBorder="1" applyProtection="1">
      <protection locked="0"/>
    </xf>
    <xf numFmtId="0" fontId="3" fillId="0" borderId="0" xfId="0" applyFont="1" applyAlignment="1">
      <alignment horizontal="center" vertical="top" wrapText="1"/>
    </xf>
    <xf numFmtId="0" fontId="3" fillId="0" borderId="3" xfId="0" applyFont="1" applyBorder="1" applyAlignment="1">
      <alignment horizontal="center" vertical="top" wrapText="1"/>
    </xf>
    <xf numFmtId="164" fontId="11" fillId="5" borderId="7" xfId="0" applyNumberFormat="1" applyFont="1" applyFill="1" applyBorder="1" applyAlignment="1" applyProtection="1">
      <alignment horizontal="right"/>
      <protection locked="0"/>
    </xf>
    <xf numFmtId="164" fontId="4" fillId="5" borderId="7" xfId="0" applyNumberFormat="1" applyFont="1" applyFill="1" applyBorder="1" applyAlignment="1" applyProtection="1">
      <alignment horizontal="right"/>
      <protection locked="0"/>
    </xf>
    <xf numFmtId="0" fontId="4" fillId="5" borderId="6" xfId="0" applyFont="1" applyFill="1" applyBorder="1" applyAlignment="1" applyProtection="1">
      <alignment wrapText="1"/>
      <protection locked="0"/>
    </xf>
    <xf numFmtId="0" fontId="4" fillId="5" borderId="6" xfId="0" applyFont="1" applyFill="1" applyBorder="1" applyAlignment="1">
      <alignment wrapText="1"/>
    </xf>
    <xf numFmtId="0" fontId="4" fillId="5" borderId="5" xfId="0" applyFont="1" applyFill="1" applyBorder="1" applyAlignment="1" applyProtection="1">
      <alignment horizontal="center" wrapText="1"/>
      <protection locked="0"/>
    </xf>
    <xf numFmtId="0" fontId="4" fillId="5" borderId="7" xfId="0" applyFont="1" applyFill="1" applyBorder="1" applyAlignment="1" applyProtection="1">
      <alignment horizontal="center" wrapText="1"/>
      <protection locked="0"/>
    </xf>
    <xf numFmtId="0" fontId="17" fillId="0" borderId="0" xfId="0" applyFont="1" applyAlignment="1">
      <alignment horizontal="left" vertical="center"/>
    </xf>
    <xf numFmtId="0" fontId="54" fillId="0" borderId="0" xfId="5">
      <alignment horizontal="left" vertical="center"/>
    </xf>
    <xf numFmtId="0" fontId="52" fillId="0" borderId="0" xfId="7" applyFont="1" applyAlignment="1">
      <alignment horizontal="center" vertical="center"/>
    </xf>
    <xf numFmtId="0" fontId="52" fillId="0" borderId="41" xfId="7" applyFont="1" applyBorder="1" applyAlignment="1">
      <alignment horizontal="center" vertical="center"/>
    </xf>
    <xf numFmtId="171" fontId="81" fillId="0" borderId="0" xfId="5" applyNumberFormat="1" applyFont="1" applyAlignment="1">
      <alignment horizontal="center" vertical="center"/>
    </xf>
    <xf numFmtId="0" fontId="82" fillId="0" borderId="0" xfId="7" applyFont="1"/>
    <xf numFmtId="0" fontId="83" fillId="0" borderId="0" xfId="7" applyFont="1"/>
    <xf numFmtId="0" fontId="52" fillId="0" borderId="0" xfId="7" applyFont="1" applyAlignment="1">
      <alignment horizontal="center"/>
    </xf>
    <xf numFmtId="0" fontId="84" fillId="0" borderId="0" xfId="7" applyFont="1" applyAlignment="1">
      <alignment horizontal="center" vertical="center"/>
    </xf>
    <xf numFmtId="0" fontId="79" fillId="0" borderId="0" xfId="7" applyFont="1"/>
    <xf numFmtId="0" fontId="21" fillId="0" borderId="0" xfId="8" applyFont="1" applyAlignment="1">
      <alignment horizontal="right" vertical="center" indent="1"/>
    </xf>
    <xf numFmtId="2" fontId="21" fillId="0" borderId="0" xfId="8" applyNumberFormat="1" applyFont="1" applyAlignment="1">
      <alignment horizontal="right" vertical="center" indent="1"/>
    </xf>
    <xf numFmtId="0" fontId="17" fillId="0" borderId="0" xfId="5" applyFont="1">
      <alignment horizontal="left" vertical="center"/>
    </xf>
    <xf numFmtId="0" fontId="4" fillId="0" borderId="0" xfId="5" applyFont="1">
      <alignment horizontal="left" vertical="center"/>
    </xf>
    <xf numFmtId="0" fontId="54" fillId="0" borderId="0" xfId="7" applyFont="1"/>
    <xf numFmtId="0" fontId="55" fillId="0" borderId="0" xfId="5" applyFont="1">
      <alignment horizontal="left" vertical="center"/>
    </xf>
    <xf numFmtId="0" fontId="87" fillId="0" borderId="0" xfId="7" applyFont="1"/>
    <xf numFmtId="0" fontId="87" fillId="0" borderId="0" xfId="5" applyFont="1">
      <alignment horizontal="left" vertical="center"/>
    </xf>
    <xf numFmtId="0" fontId="17" fillId="4" borderId="0" xfId="5" applyFont="1" applyFill="1" applyAlignment="1">
      <alignment horizontal="left" vertical="center" wrapText="1"/>
    </xf>
    <xf numFmtId="0" fontId="4" fillId="4" borderId="0" xfId="5" applyFont="1" applyFill="1" applyAlignment="1">
      <alignment horizontal="left" vertical="center" wrapText="1"/>
    </xf>
    <xf numFmtId="0" fontId="86" fillId="0" borderId="0" xfId="7" applyFont="1" applyAlignment="1">
      <alignment horizontal="right" wrapText="1"/>
    </xf>
    <xf numFmtId="0" fontId="30" fillId="3" borderId="0" xfId="7" applyFont="1" applyFill="1" applyAlignment="1">
      <alignment horizontal="right" wrapText="1"/>
    </xf>
    <xf numFmtId="3" fontId="54" fillId="4" borderId="0" xfId="7" applyNumberFormat="1" applyFont="1" applyFill="1" applyAlignment="1" applyProtection="1">
      <alignment horizontal="center" vertical="center"/>
      <protection locked="0"/>
    </xf>
    <xf numFmtId="0" fontId="7" fillId="0" borderId="0" xfId="7"/>
    <xf numFmtId="14" fontId="87" fillId="0" borderId="0" xfId="7" applyNumberFormat="1" applyFont="1" applyAlignment="1">
      <alignment horizontal="center"/>
    </xf>
    <xf numFmtId="14" fontId="87" fillId="5" borderId="0" xfId="7" applyNumberFormat="1" applyFont="1" applyFill="1" applyAlignment="1" applyProtection="1">
      <alignment horizontal="center"/>
      <protection locked="0"/>
    </xf>
    <xf numFmtId="172" fontId="87" fillId="21" borderId="0" xfId="7" applyNumberFormat="1" applyFont="1" applyFill="1" applyAlignment="1">
      <alignment horizontal="center"/>
    </xf>
    <xf numFmtId="0" fontId="54" fillId="4" borderId="0" xfId="7" applyFont="1" applyFill="1" applyAlignment="1" applyProtection="1">
      <alignment horizontal="center" vertical="center" wrapText="1"/>
      <protection locked="0"/>
    </xf>
    <xf numFmtId="0" fontId="71" fillId="0" borderId="0" xfId="7" applyFont="1" applyAlignment="1">
      <alignment horizontal="left" vertical="top"/>
    </xf>
    <xf numFmtId="0" fontId="86" fillId="0" borderId="62" xfId="7" applyFont="1" applyBorder="1" applyAlignment="1">
      <alignment horizontal="center" vertical="center" wrapText="1"/>
    </xf>
    <xf numFmtId="171" fontId="7" fillId="0" borderId="0" xfId="7" applyNumberFormat="1"/>
    <xf numFmtId="0" fontId="54" fillId="4" borderId="63" xfId="7" applyFont="1" applyFill="1" applyBorder="1" applyAlignment="1">
      <alignment horizontal="center" vertical="center" wrapText="1"/>
    </xf>
    <xf numFmtId="0" fontId="93" fillId="0" borderId="0" xfId="7" applyFont="1" applyAlignment="1">
      <alignment horizontal="left" vertical="top"/>
    </xf>
    <xf numFmtId="14" fontId="87" fillId="4" borderId="0" xfId="7" applyNumberFormat="1" applyFont="1" applyFill="1" applyAlignment="1" applyProtection="1">
      <alignment horizontal="center"/>
      <protection locked="0"/>
    </xf>
    <xf numFmtId="0" fontId="94" fillId="0" borderId="0" xfId="5" applyFont="1">
      <alignment horizontal="left" vertical="center"/>
    </xf>
    <xf numFmtId="171" fontId="7" fillId="0" borderId="0" xfId="7" applyNumberFormat="1" applyAlignment="1">
      <alignment horizontal="center" vertical="center"/>
    </xf>
    <xf numFmtId="0" fontId="54" fillId="0" borderId="63" xfId="7" applyFont="1" applyBorder="1" applyAlignment="1">
      <alignment horizontal="center" vertical="center" wrapText="1"/>
    </xf>
    <xf numFmtId="14" fontId="7" fillId="0" borderId="0" xfId="7" applyNumberFormat="1"/>
    <xf numFmtId="0" fontId="87" fillId="0" borderId="0" xfId="5" applyFont="1" applyAlignment="1">
      <alignment horizontal="left" vertical="center" wrapText="1"/>
    </xf>
    <xf numFmtId="0" fontId="51" fillId="0" borderId="0" xfId="7" applyFont="1"/>
    <xf numFmtId="0" fontId="51" fillId="0" borderId="0" xfId="5" applyFont="1">
      <alignment horizontal="left" vertical="center"/>
    </xf>
    <xf numFmtId="0" fontId="56" fillId="0" borderId="0" xfId="5" applyFont="1">
      <alignment horizontal="left" vertical="center"/>
    </xf>
    <xf numFmtId="0" fontId="86" fillId="4" borderId="0" xfId="7" applyFont="1" applyFill="1" applyAlignment="1">
      <alignment horizontal="left" vertical="top" wrapText="1"/>
    </xf>
    <xf numFmtId="0" fontId="54" fillId="4" borderId="0" xfId="7" applyFont="1" applyFill="1" applyAlignment="1" applyProtection="1">
      <alignment horizontal="left" vertical="top" wrapText="1"/>
      <protection locked="0"/>
    </xf>
    <xf numFmtId="0" fontId="7" fillId="4" borderId="0" xfId="7" applyFill="1"/>
    <xf numFmtId="0" fontId="54" fillId="4" borderId="0" xfId="5" applyFill="1" applyAlignment="1">
      <alignment horizontal="center" vertical="center"/>
    </xf>
    <xf numFmtId="2" fontId="17" fillId="26" borderId="18" xfId="8" quotePrefix="1" applyNumberFormat="1" applyFont="1" applyFill="1" applyBorder="1" applyAlignment="1">
      <alignment horizontal="center" vertical="center" wrapText="1"/>
    </xf>
    <xf numFmtId="0" fontId="17" fillId="4" borderId="0" xfId="8" applyFont="1" applyFill="1"/>
    <xf numFmtId="0" fontId="86" fillId="0" borderId="0" xfId="7" applyFont="1" applyAlignment="1">
      <alignment horizontal="left" vertical="center"/>
    </xf>
    <xf numFmtId="0" fontId="54" fillId="0" borderId="0" xfId="7" applyFont="1" applyAlignment="1">
      <alignment horizontal="center" vertical="center"/>
    </xf>
    <xf numFmtId="0" fontId="54" fillId="0" borderId="0" xfId="7" applyFont="1" applyAlignment="1">
      <alignment horizontal="center" vertical="top"/>
    </xf>
    <xf numFmtId="0" fontId="42" fillId="0" borderId="0" xfId="7" applyFont="1" applyAlignment="1">
      <alignment horizontal="center" vertical="center" wrapText="1"/>
    </xf>
    <xf numFmtId="0" fontId="17" fillId="26" borderId="6" xfId="8" quotePrefix="1" applyFont="1" applyFill="1" applyBorder="1" applyAlignment="1">
      <alignment horizontal="center" vertical="center" wrapText="1"/>
    </xf>
    <xf numFmtId="0" fontId="17" fillId="26" borderId="18" xfId="8" quotePrefix="1" applyFont="1" applyFill="1" applyBorder="1" applyAlignment="1">
      <alignment horizontal="center" vertical="center" wrapText="1"/>
    </xf>
    <xf numFmtId="0" fontId="17" fillId="26" borderId="5" xfId="8" quotePrefix="1" applyFont="1" applyFill="1" applyBorder="1" applyAlignment="1">
      <alignment horizontal="center" vertical="center" wrapText="1"/>
    </xf>
    <xf numFmtId="0" fontId="17" fillId="26" borderId="5" xfId="8" applyFont="1" applyFill="1" applyBorder="1" applyAlignment="1">
      <alignment horizontal="center" vertical="center" wrapText="1"/>
    </xf>
    <xf numFmtId="0" fontId="98" fillId="0" borderId="0" xfId="5" applyFont="1">
      <alignment horizontal="left" vertical="center"/>
    </xf>
    <xf numFmtId="0" fontId="7" fillId="0" borderId="0" xfId="14" applyAlignment="1">
      <alignment wrapText="1"/>
    </xf>
    <xf numFmtId="0" fontId="7" fillId="0" borderId="0" xfId="14"/>
    <xf numFmtId="0" fontId="54" fillId="0" borderId="0" xfId="0" applyFont="1" applyAlignment="1">
      <alignment horizontal="left" vertical="center"/>
    </xf>
    <xf numFmtId="0" fontId="17" fillId="0" borderId="0" xfId="0" applyFont="1" applyAlignment="1">
      <alignment horizontal="left" vertical="center" wrapText="1"/>
    </xf>
    <xf numFmtId="0" fontId="0" fillId="5" borderId="23" xfId="0" applyFill="1" applyBorder="1"/>
    <xf numFmtId="0" fontId="0" fillId="5" borderId="8" xfId="0" applyFill="1" applyBorder="1"/>
    <xf numFmtId="0" fontId="17" fillId="5" borderId="0" xfId="0" applyFont="1" applyFill="1" applyAlignment="1">
      <alignment horizontal="left" wrapText="1"/>
    </xf>
    <xf numFmtId="0" fontId="22" fillId="5" borderId="8" xfId="0" applyFont="1" applyFill="1" applyBorder="1"/>
    <xf numFmtId="0" fontId="17" fillId="5" borderId="0" xfId="0" applyFont="1" applyFill="1"/>
    <xf numFmtId="0" fontId="17" fillId="5" borderId="0" xfId="0" applyFont="1" applyFill="1" applyAlignment="1">
      <alignment wrapText="1"/>
    </xf>
    <xf numFmtId="0" fontId="17" fillId="5" borderId="17" xfId="0" applyFont="1" applyFill="1" applyBorder="1" applyAlignment="1">
      <alignment wrapText="1"/>
    </xf>
    <xf numFmtId="0" fontId="22" fillId="5" borderId="25" xfId="0" applyFont="1" applyFill="1" applyBorder="1"/>
    <xf numFmtId="0" fontId="0" fillId="5" borderId="16" xfId="0" applyFill="1" applyBorder="1" applyAlignment="1">
      <alignment horizontal="left" wrapText="1"/>
    </xf>
    <xf numFmtId="0" fontId="0" fillId="5" borderId="16" xfId="0" applyFill="1" applyBorder="1" applyAlignment="1">
      <alignment wrapText="1"/>
    </xf>
    <xf numFmtId="0" fontId="0" fillId="5" borderId="16" xfId="0" applyFill="1" applyBorder="1"/>
    <xf numFmtId="167" fontId="0" fillId="5" borderId="16" xfId="0" applyNumberFormat="1" applyFill="1" applyBorder="1" applyAlignment="1">
      <alignment horizontal="right"/>
    </xf>
    <xf numFmtId="0" fontId="0" fillId="5" borderId="26" xfId="0" applyFill="1" applyBorder="1"/>
    <xf numFmtId="0" fontId="100" fillId="0" borderId="0" xfId="0" applyFont="1"/>
    <xf numFmtId="0" fontId="86" fillId="0" borderId="4" xfId="5" applyFont="1" applyBorder="1">
      <alignment horizontal="left" vertical="center"/>
    </xf>
    <xf numFmtId="0" fontId="86" fillId="0" borderId="60" xfId="5" applyFont="1" applyBorder="1">
      <alignment horizontal="left" vertical="center"/>
    </xf>
    <xf numFmtId="0" fontId="54" fillId="0" borderId="6" xfId="6" applyNumberFormat="1" applyFill="1" applyAlignment="1" applyProtection="1">
      <alignment horizontal="center" vertical="center" shrinkToFit="1"/>
    </xf>
    <xf numFmtId="0" fontId="86" fillId="0" borderId="63" xfId="15" applyFill="1" applyBorder="1" applyAlignment="1">
      <alignment vertical="center" wrapText="1"/>
    </xf>
    <xf numFmtId="0" fontId="4" fillId="0" borderId="0" xfId="8"/>
    <xf numFmtId="0" fontId="21" fillId="0" borderId="0" xfId="8" applyFont="1" applyAlignment="1">
      <alignment vertical="center" wrapText="1"/>
    </xf>
    <xf numFmtId="0" fontId="21" fillId="0" borderId="11" xfId="8" applyFont="1" applyBorder="1" applyAlignment="1">
      <alignment vertical="center" wrapText="1"/>
    </xf>
    <xf numFmtId="0" fontId="54" fillId="0" borderId="18" xfId="6" applyNumberFormat="1" applyFill="1" applyBorder="1" applyAlignment="1" applyProtection="1">
      <alignment horizontal="right" vertical="center" shrinkToFit="1"/>
    </xf>
    <xf numFmtId="0" fontId="54" fillId="0" borderId="18" xfId="6" applyNumberFormat="1" applyFill="1" applyBorder="1" applyAlignment="1" applyProtection="1">
      <alignment horizontal="center" vertical="center" shrinkToFit="1"/>
    </xf>
    <xf numFmtId="0" fontId="71" fillId="0" borderId="0" xfId="5" applyFont="1">
      <alignment horizontal="left" vertical="center"/>
    </xf>
    <xf numFmtId="0" fontId="2" fillId="0" borderId="0" xfId="8" applyFont="1"/>
    <xf numFmtId="0" fontId="54" fillId="0" borderId="0" xfId="16" applyFont="1"/>
    <xf numFmtId="0" fontId="106" fillId="4" borderId="0" xfId="0" applyFont="1" applyFill="1" applyAlignment="1">
      <alignment horizontal="center" vertical="center"/>
    </xf>
    <xf numFmtId="0" fontId="17" fillId="0" borderId="0" xfId="8" applyFont="1"/>
    <xf numFmtId="0" fontId="54" fillId="0" borderId="6" xfId="6" applyNumberFormat="1" applyFill="1" applyAlignment="1" applyProtection="1">
      <alignment horizontal="right" vertical="center" shrinkToFit="1"/>
    </xf>
    <xf numFmtId="0" fontId="71" fillId="0" borderId="0" xfId="5" applyFont="1" applyAlignment="1">
      <alignment vertical="center"/>
    </xf>
    <xf numFmtId="0" fontId="17" fillId="0" borderId="0" xfId="8" applyFont="1" applyAlignment="1">
      <alignment horizontal="left"/>
    </xf>
    <xf numFmtId="0" fontId="17" fillId="0" borderId="0" xfId="8" applyFont="1" applyAlignment="1">
      <alignment vertical="center"/>
    </xf>
    <xf numFmtId="0" fontId="21" fillId="0" borderId="0" xfId="8" applyFont="1" applyAlignment="1">
      <alignment horizontal="center" vertical="center" wrapText="1"/>
    </xf>
    <xf numFmtId="0" fontId="21" fillId="0" borderId="16" xfId="8" applyFont="1" applyBorder="1" applyAlignment="1">
      <alignment horizontal="center" vertical="center" wrapText="1"/>
    </xf>
    <xf numFmtId="0" fontId="21" fillId="0" borderId="26" xfId="8" applyFont="1" applyBorder="1" applyAlignment="1">
      <alignment horizontal="center" vertical="center" wrapText="1"/>
    </xf>
    <xf numFmtId="0" fontId="17" fillId="0" borderId="0" xfId="8" applyFont="1" applyAlignment="1">
      <alignment wrapText="1"/>
    </xf>
    <xf numFmtId="0" fontId="17" fillId="0" borderId="0" xfId="5" applyFont="1" applyAlignment="1">
      <alignment horizontal="center" vertical="center"/>
    </xf>
    <xf numFmtId="0" fontId="52" fillId="0" borderId="0" xfId="5" applyFont="1" applyAlignment="1">
      <alignment horizontal="center" vertical="center"/>
    </xf>
    <xf numFmtId="0" fontId="52" fillId="0" borderId="0" xfId="5" applyFont="1">
      <alignment horizontal="left" vertical="center"/>
    </xf>
    <xf numFmtId="0" fontId="52" fillId="0" borderId="0" xfId="5" applyFont="1" applyAlignment="1">
      <alignment vertical="center"/>
    </xf>
    <xf numFmtId="0" fontId="54" fillId="0" borderId="0" xfId="5" applyAlignment="1">
      <alignment horizontal="center" vertical="center"/>
    </xf>
    <xf numFmtId="0" fontId="86" fillId="4" borderId="0" xfId="5" applyFont="1" applyFill="1" applyAlignment="1">
      <alignment vertical="center"/>
    </xf>
    <xf numFmtId="0" fontId="86" fillId="4" borderId="0" xfId="5" applyFont="1" applyFill="1">
      <alignment horizontal="left" vertical="center"/>
    </xf>
    <xf numFmtId="0" fontId="86" fillId="4" borderId="0" xfId="5" applyFont="1" applyFill="1" applyAlignment="1">
      <alignment horizontal="left" vertical="center" wrapText="1"/>
    </xf>
    <xf numFmtId="0" fontId="86" fillId="4" borderId="0" xfId="5" applyFont="1" applyFill="1" applyAlignment="1">
      <alignment horizontal="center" vertical="center"/>
    </xf>
    <xf numFmtId="0" fontId="86" fillId="0" borderId="0" xfId="5" applyFont="1" applyAlignment="1">
      <alignment horizontal="center" vertical="center"/>
    </xf>
    <xf numFmtId="0" fontId="54" fillId="0" borderId="0" xfId="5" applyAlignment="1">
      <alignment horizontal="center" vertical="center" wrapText="1"/>
    </xf>
    <xf numFmtId="49" fontId="54" fillId="5" borderId="49" xfId="5" applyNumberFormat="1" applyFill="1" applyBorder="1" applyAlignment="1" applyProtection="1">
      <alignment horizontal="left" vertical="center" wrapText="1"/>
      <protection locked="0"/>
    </xf>
    <xf numFmtId="49" fontId="54" fillId="5" borderId="49" xfId="5" applyNumberFormat="1" applyFill="1" applyBorder="1" applyAlignment="1" applyProtection="1">
      <alignment horizontal="center" vertical="center" wrapText="1"/>
      <protection locked="0"/>
    </xf>
    <xf numFmtId="0" fontId="54" fillId="5" borderId="49" xfId="5" applyFill="1" applyBorder="1" applyAlignment="1" applyProtection="1">
      <alignment horizontal="center" vertical="center" wrapText="1"/>
      <protection locked="0"/>
    </xf>
    <xf numFmtId="49" fontId="85" fillId="5" borderId="49" xfId="13" applyNumberFormat="1" applyFill="1" applyBorder="1" applyAlignment="1" applyProtection="1">
      <alignment horizontal="left" vertical="center" wrapText="1"/>
      <protection locked="0"/>
    </xf>
    <xf numFmtId="176" fontId="54" fillId="5" borderId="49" xfId="5" applyNumberFormat="1" applyFill="1" applyBorder="1" applyAlignment="1" applyProtection="1">
      <alignment horizontal="left" vertical="center" wrapText="1"/>
      <protection locked="0"/>
    </xf>
    <xf numFmtId="0" fontId="54" fillId="5" borderId="49" xfId="5" applyFill="1" applyBorder="1" applyAlignment="1" applyProtection="1">
      <alignment horizontal="left" vertical="center" wrapText="1"/>
      <protection locked="0"/>
    </xf>
    <xf numFmtId="0" fontId="54" fillId="5" borderId="23" xfId="5" applyFill="1" applyBorder="1" applyAlignment="1" applyProtection="1">
      <alignment horizontal="center" vertical="center" wrapText="1"/>
      <protection locked="0"/>
    </xf>
    <xf numFmtId="0" fontId="54" fillId="4" borderId="0" xfId="5" applyFill="1" applyAlignment="1">
      <alignment horizontal="center" vertical="center" wrapText="1"/>
    </xf>
    <xf numFmtId="49" fontId="54" fillId="5" borderId="6" xfId="5" applyNumberFormat="1" applyFill="1" applyBorder="1" applyAlignment="1" applyProtection="1">
      <alignment horizontal="left" vertical="center" wrapText="1"/>
      <protection locked="0"/>
    </xf>
    <xf numFmtId="49" fontId="54" fillId="5" borderId="6" xfId="5" applyNumberFormat="1" applyFill="1" applyBorder="1" applyAlignment="1" applyProtection="1">
      <alignment horizontal="center" vertical="center" wrapText="1"/>
      <protection locked="0"/>
    </xf>
    <xf numFmtId="0" fontId="54" fillId="5" borderId="6" xfId="5" applyFill="1" applyBorder="1" applyAlignment="1" applyProtection="1">
      <alignment horizontal="center" vertical="center" wrapText="1"/>
      <protection locked="0"/>
    </xf>
    <xf numFmtId="49" fontId="85" fillId="5" borderId="6" xfId="13" applyNumberFormat="1" applyFill="1" applyBorder="1" applyAlignment="1" applyProtection="1">
      <alignment horizontal="left" vertical="center" wrapText="1"/>
      <protection locked="0"/>
    </xf>
    <xf numFmtId="176" fontId="54" fillId="5" borderId="6" xfId="5" applyNumberFormat="1" applyFill="1" applyBorder="1" applyAlignment="1" applyProtection="1">
      <alignment horizontal="left" vertical="center" wrapText="1"/>
      <protection locked="0"/>
    </xf>
    <xf numFmtId="0" fontId="54" fillId="5" borderId="6" xfId="5" applyFill="1" applyBorder="1" applyAlignment="1" applyProtection="1">
      <alignment horizontal="left" vertical="center" wrapText="1"/>
      <protection locked="0"/>
    </xf>
    <xf numFmtId="49" fontId="85" fillId="4" borderId="6" xfId="13" applyNumberFormat="1" applyFill="1" applyBorder="1" applyAlignment="1" applyProtection="1">
      <alignment horizontal="left" vertical="center" wrapText="1"/>
    </xf>
    <xf numFmtId="0" fontId="17" fillId="5" borderId="6" xfId="5" applyFont="1" applyFill="1" applyBorder="1" applyAlignment="1" applyProtection="1">
      <alignment horizontal="right" vertical="center" wrapText="1" indent="1"/>
      <protection locked="0"/>
    </xf>
    <xf numFmtId="0" fontId="17" fillId="0" borderId="0" xfId="0" applyFont="1" applyAlignment="1">
      <alignment horizontal="center" vertical="center"/>
    </xf>
    <xf numFmtId="0" fontId="54" fillId="4" borderId="24" xfId="5" applyFill="1" applyBorder="1" applyAlignment="1">
      <alignment horizontal="right" vertical="center" wrapText="1" indent="1"/>
    </xf>
    <xf numFmtId="0" fontId="54" fillId="4" borderId="6" xfId="5" applyFill="1" applyBorder="1" applyAlignment="1">
      <alignment horizontal="right" vertical="center" wrapText="1" indent="1"/>
    </xf>
    <xf numFmtId="0" fontId="54" fillId="5" borderId="6" xfId="5" applyFill="1" applyBorder="1" applyAlignment="1" applyProtection="1">
      <alignment horizontal="right" vertical="center" wrapText="1" indent="1"/>
      <protection locked="0"/>
    </xf>
    <xf numFmtId="0" fontId="108" fillId="4" borderId="26" xfId="5" applyFont="1" applyFill="1" applyBorder="1" applyAlignment="1">
      <alignment horizontal="center" vertical="center" wrapText="1"/>
    </xf>
    <xf numFmtId="0" fontId="109" fillId="4" borderId="7" xfId="5" applyFont="1" applyFill="1" applyBorder="1" applyAlignment="1">
      <alignment horizontal="center" vertical="center"/>
    </xf>
    <xf numFmtId="0" fontId="109" fillId="4" borderId="7" xfId="5" applyFont="1" applyFill="1" applyBorder="1" applyAlignment="1">
      <alignment horizontal="center" vertical="center" wrapText="1"/>
    </xf>
    <xf numFmtId="0" fontId="109" fillId="17" borderId="7" xfId="5" applyFont="1" applyFill="1" applyBorder="1" applyAlignment="1">
      <alignment horizontal="center" vertical="center" wrapText="1"/>
    </xf>
    <xf numFmtId="0" fontId="109" fillId="28" borderId="7" xfId="5" applyFont="1" applyFill="1" applyBorder="1" applyAlignment="1">
      <alignment horizontal="center" vertical="center" wrapText="1"/>
    </xf>
    <xf numFmtId="0" fontId="109" fillId="4" borderId="25" xfId="5" applyFont="1" applyFill="1" applyBorder="1" applyAlignment="1">
      <alignment horizontal="center" vertical="center" wrapText="1"/>
    </xf>
    <xf numFmtId="0" fontId="54" fillId="4" borderId="6" xfId="5" applyFill="1" applyBorder="1" applyAlignment="1">
      <alignment horizontal="left" vertical="center" wrapText="1"/>
    </xf>
    <xf numFmtId="49" fontId="54" fillId="4" borderId="6" xfId="5" applyNumberFormat="1" applyFill="1" applyBorder="1" applyAlignment="1">
      <alignment horizontal="left" vertical="center" wrapText="1"/>
    </xf>
    <xf numFmtId="176" fontId="54" fillId="4" borderId="6" xfId="5" applyNumberFormat="1" applyFill="1" applyBorder="1" applyAlignment="1">
      <alignment horizontal="left" vertical="center" wrapText="1"/>
    </xf>
    <xf numFmtId="0" fontId="54" fillId="4" borderId="6" xfId="5" applyFill="1" applyBorder="1" applyAlignment="1">
      <alignment horizontal="center" vertical="center" wrapText="1"/>
    </xf>
    <xf numFmtId="0" fontId="68" fillId="0" borderId="0" xfId="0" applyFont="1" applyAlignment="1">
      <alignment horizontal="center"/>
    </xf>
    <xf numFmtId="0" fontId="72" fillId="0" borderId="0" xfId="0" applyFont="1" applyAlignment="1">
      <alignment horizontal="center"/>
    </xf>
    <xf numFmtId="0" fontId="67" fillId="0" borderId="0" xfId="0" applyFont="1" applyAlignment="1">
      <alignment horizontal="center" vertical="center"/>
    </xf>
    <xf numFmtId="0" fontId="68" fillId="0" borderId="0" xfId="0" applyFont="1" applyAlignment="1">
      <alignment horizontal="center" vertical="center" wrapText="1"/>
    </xf>
    <xf numFmtId="0" fontId="69" fillId="0" borderId="0" xfId="0" applyFont="1" applyAlignment="1">
      <alignment horizontal="center" vertical="center" wrapText="1"/>
    </xf>
    <xf numFmtId="0" fontId="70" fillId="0" borderId="0" xfId="0" applyFont="1" applyAlignment="1">
      <alignment horizontal="center" vertical="center"/>
    </xf>
    <xf numFmtId="0" fontId="70" fillId="0" borderId="0" xfId="0" applyFont="1" applyAlignment="1">
      <alignment horizontal="center"/>
    </xf>
    <xf numFmtId="0" fontId="76" fillId="0" borderId="0" xfId="3" applyFont="1" applyAlignment="1" applyProtection="1">
      <alignment horizontal="center" vertical="center"/>
    </xf>
    <xf numFmtId="49" fontId="23" fillId="0" borderId="0" xfId="0" applyNumberFormat="1" applyFont="1" applyAlignment="1">
      <alignment horizontal="center"/>
    </xf>
    <xf numFmtId="0" fontId="60" fillId="13" borderId="0" xfId="0" applyFont="1" applyFill="1" applyAlignment="1">
      <alignment horizontal="center" vertical="center"/>
    </xf>
    <xf numFmtId="0" fontId="72" fillId="0" borderId="0" xfId="0" applyFont="1" applyAlignment="1">
      <alignment horizontal="center" vertical="center"/>
    </xf>
    <xf numFmtId="0" fontId="61" fillId="0" borderId="0" xfId="0" applyFont="1" applyAlignment="1">
      <alignment horizontal="center" vertical="center"/>
    </xf>
    <xf numFmtId="0" fontId="74" fillId="0" borderId="0" xfId="0" applyFont="1" applyAlignment="1">
      <alignment horizontal="center" vertical="center"/>
    </xf>
    <xf numFmtId="0" fontId="75" fillId="0" borderId="0" xfId="3" applyFont="1" applyAlignment="1" applyProtection="1">
      <alignment horizontal="center" vertical="center"/>
    </xf>
    <xf numFmtId="0" fontId="17" fillId="0" borderId="0" xfId="0" applyFont="1"/>
    <xf numFmtId="0" fontId="17" fillId="6" borderId="0" xfId="0" applyFont="1" applyFill="1" applyAlignment="1">
      <alignment vertical="center" wrapText="1"/>
    </xf>
    <xf numFmtId="0" fontId="54" fillId="0" borderId="0" xfId="4" applyFont="1" applyAlignment="1">
      <alignment vertical="top" wrapText="1"/>
    </xf>
    <xf numFmtId="0" fontId="54" fillId="0" borderId="0" xfId="4" applyFont="1" applyAlignment="1">
      <alignment vertical="top"/>
    </xf>
    <xf numFmtId="170" fontId="54" fillId="0" borderId="0" xfId="0" applyNumberFormat="1" applyFont="1" applyAlignment="1">
      <alignment vertical="center" wrapText="1"/>
    </xf>
    <xf numFmtId="170" fontId="54" fillId="0" borderId="0" xfId="0" applyNumberFormat="1" applyFont="1" applyAlignment="1">
      <alignment horizontal="left" vertical="center" wrapText="1"/>
    </xf>
    <xf numFmtId="170" fontId="10" fillId="0" borderId="0" xfId="3" applyNumberFormat="1" applyBorder="1" applyAlignment="1" applyProtection="1">
      <alignment horizontal="left" vertical="center" wrapText="1"/>
    </xf>
    <xf numFmtId="0" fontId="17" fillId="0" borderId="0" xfId="0" applyFont="1" applyAlignment="1">
      <alignment horizontal="left" vertical="center" wrapText="1"/>
    </xf>
    <xf numFmtId="0" fontId="17" fillId="5" borderId="46" xfId="0" applyFont="1" applyFill="1" applyBorder="1" applyAlignment="1">
      <alignment horizontal="right" vertical="center" wrapText="1" indent="1"/>
    </xf>
    <xf numFmtId="0" fontId="17" fillId="4" borderId="47" xfId="0" applyFont="1" applyFill="1" applyBorder="1" applyAlignment="1">
      <alignment vertical="center" wrapText="1"/>
    </xf>
    <xf numFmtId="0" fontId="17" fillId="4" borderId="48" xfId="0" applyFont="1" applyFill="1" applyBorder="1" applyAlignment="1">
      <alignment vertical="center" wrapText="1"/>
    </xf>
    <xf numFmtId="0" fontId="54" fillId="0" borderId="0" xfId="4" applyFont="1" applyAlignment="1">
      <alignment vertical="center" wrapText="1"/>
    </xf>
    <xf numFmtId="0" fontId="17" fillId="0" borderId="0" xfId="0" applyFont="1" applyAlignment="1">
      <alignment horizontal="left" vertical="center"/>
    </xf>
    <xf numFmtId="0" fontId="10" fillId="0" borderId="0" xfId="3" applyBorder="1" applyAlignment="1" applyProtection="1">
      <alignment horizontal="left" vertical="center" wrapText="1"/>
    </xf>
    <xf numFmtId="0" fontId="21" fillId="3" borderId="43" xfId="0" applyFont="1" applyFill="1" applyBorder="1" applyAlignment="1">
      <alignment horizontal="left" vertical="center" wrapText="1"/>
    </xf>
    <xf numFmtId="0" fontId="21" fillId="3" borderId="44" xfId="0" applyFont="1" applyFill="1" applyBorder="1" applyAlignment="1">
      <alignment horizontal="left" vertical="center" wrapText="1"/>
    </xf>
    <xf numFmtId="0" fontId="21" fillId="3" borderId="45" xfId="0" applyFont="1" applyFill="1" applyBorder="1" applyAlignment="1">
      <alignment horizontal="left" vertical="center" wrapText="1"/>
    </xf>
    <xf numFmtId="0" fontId="52" fillId="0" borderId="14" xfId="0" applyFont="1" applyBorder="1" applyAlignment="1">
      <alignment horizontal="center" vertical="center" wrapText="1"/>
    </xf>
    <xf numFmtId="0" fontId="52" fillId="0" borderId="41" xfId="0" applyFont="1" applyBorder="1" applyAlignment="1">
      <alignment horizontal="center" vertical="center" wrapText="1"/>
    </xf>
    <xf numFmtId="0" fontId="17" fillId="0" borderId="0" xfId="0" applyFont="1" applyAlignment="1">
      <alignment vertical="center" wrapText="1"/>
    </xf>
    <xf numFmtId="0" fontId="51" fillId="0" borderId="0" xfId="0" applyFont="1"/>
    <xf numFmtId="0" fontId="51" fillId="12" borderId="25" xfId="0" applyFont="1" applyFill="1" applyBorder="1" applyProtection="1">
      <protection locked="0"/>
    </xf>
    <xf numFmtId="0" fontId="51" fillId="12" borderId="16" xfId="0" applyFont="1" applyFill="1" applyBorder="1" applyProtection="1">
      <protection locked="0"/>
    </xf>
    <xf numFmtId="0" fontId="51" fillId="12" borderId="26" xfId="0" applyFont="1" applyFill="1" applyBorder="1" applyProtection="1">
      <protection locked="0"/>
    </xf>
    <xf numFmtId="0" fontId="51" fillId="0" borderId="0" xfId="0" applyFont="1" applyAlignment="1">
      <alignment horizontal="left" vertical="center"/>
    </xf>
    <xf numFmtId="0" fontId="51" fillId="12" borderId="6" xfId="0" applyFont="1" applyFill="1" applyBorder="1" applyProtection="1">
      <protection locked="0"/>
    </xf>
    <xf numFmtId="0" fontId="51" fillId="0" borderId="0" xfId="0" applyFont="1" applyAlignment="1">
      <alignment vertical="center"/>
    </xf>
    <xf numFmtId="0" fontId="51" fillId="0" borderId="0" xfId="0" applyFont="1" applyAlignment="1">
      <alignment horizontal="center"/>
    </xf>
    <xf numFmtId="0" fontId="9" fillId="14" borderId="0" xfId="0" applyFont="1" applyFill="1" applyAlignment="1">
      <alignment horizontal="center"/>
    </xf>
    <xf numFmtId="0" fontId="61" fillId="15" borderId="6" xfId="0" applyFont="1" applyFill="1" applyBorder="1" applyAlignment="1">
      <alignment horizontal="center" vertical="center"/>
    </xf>
    <xf numFmtId="0" fontId="51" fillId="0" borderId="0" xfId="0" applyFont="1" applyAlignment="1">
      <alignment horizontal="left" vertical="top"/>
    </xf>
    <xf numFmtId="0" fontId="51" fillId="12" borderId="49" xfId="0" applyFont="1" applyFill="1" applyBorder="1" applyProtection="1">
      <protection locked="0"/>
    </xf>
    <xf numFmtId="0" fontId="51" fillId="12" borderId="3" xfId="0" applyFont="1" applyFill="1" applyBorder="1" applyProtection="1">
      <protection locked="0"/>
    </xf>
    <xf numFmtId="0" fontId="51" fillId="12" borderId="4" xfId="0" applyFont="1" applyFill="1" applyBorder="1" applyProtection="1">
      <protection locked="0"/>
    </xf>
    <xf numFmtId="0" fontId="51" fillId="12" borderId="5" xfId="0" applyFont="1" applyFill="1" applyBorder="1" applyProtection="1">
      <protection locked="0"/>
    </xf>
    <xf numFmtId="0" fontId="9" fillId="0" borderId="0" xfId="0" applyFont="1" applyAlignment="1">
      <alignment horizontal="center"/>
    </xf>
    <xf numFmtId="0" fontId="51" fillId="0" borderId="0" xfId="0" applyFont="1" applyAlignment="1">
      <alignment horizontal="center" vertical="center"/>
    </xf>
    <xf numFmtId="0" fontId="8" fillId="11" borderId="40" xfId="0" applyFont="1" applyFill="1" applyBorder="1" applyAlignment="1">
      <alignment horizontal="center"/>
    </xf>
    <xf numFmtId="0" fontId="8" fillId="11" borderId="41" xfId="0" applyFont="1" applyFill="1" applyBorder="1" applyAlignment="1">
      <alignment horizontal="center"/>
    </xf>
    <xf numFmtId="0" fontId="8" fillId="11" borderId="42" xfId="0" applyFont="1" applyFill="1" applyBorder="1" applyAlignment="1">
      <alignment horizontal="center"/>
    </xf>
    <xf numFmtId="0" fontId="9" fillId="0" borderId="0" xfId="0" applyFont="1" applyAlignment="1">
      <alignment horizontal="left" vertical="center"/>
    </xf>
    <xf numFmtId="0" fontId="49" fillId="12" borderId="6" xfId="0" applyFont="1" applyFill="1" applyBorder="1" applyAlignment="1" applyProtection="1">
      <alignment horizontal="left" vertical="center"/>
      <protection locked="0"/>
    </xf>
    <xf numFmtId="0" fontId="9" fillId="11" borderId="10" xfId="0" applyFont="1" applyFill="1" applyBorder="1" applyAlignment="1">
      <alignment horizontal="center"/>
    </xf>
    <xf numFmtId="0" fontId="50" fillId="11" borderId="0" xfId="0" applyFont="1" applyFill="1" applyAlignment="1">
      <alignment horizontal="center"/>
    </xf>
    <xf numFmtId="0" fontId="50" fillId="11" borderId="11" xfId="0" applyFont="1" applyFill="1" applyBorder="1" applyAlignment="1">
      <alignment horizontal="center"/>
    </xf>
    <xf numFmtId="0" fontId="8" fillId="11" borderId="13" xfId="0" applyFont="1" applyFill="1" applyBorder="1" applyAlignment="1">
      <alignment horizontal="center" vertical="center"/>
    </xf>
    <xf numFmtId="0" fontId="8" fillId="11" borderId="14" xfId="0" applyFont="1" applyFill="1" applyBorder="1" applyAlignment="1">
      <alignment horizontal="center" vertical="center"/>
    </xf>
    <xf numFmtId="0" fontId="8" fillId="11" borderId="15" xfId="0" applyFont="1" applyFill="1" applyBorder="1" applyAlignment="1">
      <alignment horizontal="center" vertical="center"/>
    </xf>
    <xf numFmtId="0" fontId="11" fillId="0" borderId="0" xfId="0" applyFont="1" applyAlignment="1">
      <alignment horizontal="left" vertical="top" wrapText="1"/>
    </xf>
    <xf numFmtId="0" fontId="12" fillId="11" borderId="1" xfId="0" applyFont="1" applyFill="1" applyBorder="1" applyAlignment="1">
      <alignment horizontal="center" vertical="top" wrapText="1"/>
    </xf>
    <xf numFmtId="0" fontId="12" fillId="11" borderId="2" xfId="0" applyFont="1" applyFill="1" applyBorder="1" applyAlignment="1">
      <alignment horizontal="center" vertical="top" wrapText="1"/>
    </xf>
    <xf numFmtId="0" fontId="3" fillId="0" borderId="3" xfId="0" applyFont="1" applyBorder="1" applyAlignment="1" applyProtection="1">
      <alignment horizontal="center" vertical="center"/>
      <protection locked="0"/>
    </xf>
    <xf numFmtId="0" fontId="3" fillId="0" borderId="4" xfId="0" applyFont="1" applyBorder="1" applyAlignment="1" applyProtection="1">
      <alignment horizontal="center" vertical="center"/>
      <protection locked="0"/>
    </xf>
    <xf numFmtId="0" fontId="3" fillId="0" borderId="5" xfId="0" applyFont="1" applyBorder="1" applyAlignment="1" applyProtection="1">
      <alignment horizontal="center" vertical="center"/>
      <protection locked="0"/>
    </xf>
    <xf numFmtId="0" fontId="3" fillId="0" borderId="4" xfId="0" applyFont="1" applyBorder="1" applyAlignment="1">
      <alignment wrapText="1"/>
    </xf>
    <xf numFmtId="0" fontId="3" fillId="0" borderId="5" xfId="0" applyFont="1" applyBorder="1"/>
    <xf numFmtId="0" fontId="3" fillId="0" borderId="3" xfId="0" applyFont="1" applyBorder="1" applyAlignment="1">
      <alignment horizontal="center" vertical="center"/>
    </xf>
    <xf numFmtId="0" fontId="3" fillId="0" borderId="4" xfId="0" applyFont="1" applyBorder="1" applyAlignment="1">
      <alignment horizontal="center" vertical="center"/>
    </xf>
    <xf numFmtId="0" fontId="3" fillId="0" borderId="5" xfId="0" applyFont="1" applyBorder="1" applyAlignment="1">
      <alignment horizontal="center" vertical="center"/>
    </xf>
    <xf numFmtId="0" fontId="23" fillId="14" borderId="0" xfId="0" applyFont="1" applyFill="1" applyAlignment="1">
      <alignment horizontal="center" vertical="center"/>
    </xf>
    <xf numFmtId="0" fontId="2" fillId="0" borderId="0" xfId="0" applyFont="1" applyAlignment="1">
      <alignment vertical="top"/>
    </xf>
    <xf numFmtId="0" fontId="0" fillId="0" borderId="0" xfId="0" applyAlignment="1">
      <alignment vertical="top"/>
    </xf>
    <xf numFmtId="0" fontId="19" fillId="11" borderId="1" xfId="0" applyFont="1" applyFill="1" applyBorder="1" applyAlignment="1">
      <alignment horizontal="center"/>
    </xf>
    <xf numFmtId="0" fontId="50" fillId="11" borderId="2" xfId="0" applyFont="1" applyFill="1" applyBorder="1" applyAlignment="1">
      <alignment horizontal="center"/>
    </xf>
    <xf numFmtId="0" fontId="50" fillId="11" borderId="9" xfId="0" applyFont="1" applyFill="1" applyBorder="1" applyAlignment="1">
      <alignment horizontal="center"/>
    </xf>
    <xf numFmtId="0" fontId="4" fillId="0" borderId="12" xfId="0" applyFont="1" applyBorder="1" applyAlignment="1">
      <alignment horizontal="left"/>
    </xf>
    <xf numFmtId="0" fontId="0" fillId="0" borderId="12" xfId="0" applyBorder="1" applyAlignment="1">
      <alignment horizontal="left"/>
    </xf>
    <xf numFmtId="0" fontId="12" fillId="0" borderId="12" xfId="0" applyFont="1" applyBorder="1" applyAlignment="1">
      <alignment horizontal="right" wrapText="1"/>
    </xf>
    <xf numFmtId="0" fontId="9" fillId="14" borderId="0" xfId="0" applyFont="1" applyFill="1" applyAlignment="1">
      <alignment horizontal="center" vertical="center"/>
    </xf>
    <xf numFmtId="0" fontId="16" fillId="4" borderId="6" xfId="0" applyFont="1" applyFill="1" applyBorder="1" applyAlignment="1">
      <alignment horizontal="left" vertical="center" wrapText="1"/>
    </xf>
    <xf numFmtId="0" fontId="11" fillId="12" borderId="6" xfId="0" applyFont="1" applyFill="1" applyBorder="1" applyAlignment="1" applyProtection="1">
      <alignment horizontal="center" vertical="center" wrapText="1"/>
      <protection locked="0"/>
    </xf>
    <xf numFmtId="0" fontId="12" fillId="0" borderId="0" xfId="0" applyFont="1" applyAlignment="1">
      <alignment horizontal="left" vertical="center"/>
    </xf>
    <xf numFmtId="0" fontId="12" fillId="4" borderId="0" xfId="0" applyFont="1" applyFill="1" applyAlignment="1">
      <alignment horizontal="left"/>
    </xf>
    <xf numFmtId="0" fontId="14" fillId="16" borderId="6" xfId="0" applyFont="1" applyFill="1" applyBorder="1" applyAlignment="1">
      <alignment horizontal="center"/>
    </xf>
    <xf numFmtId="0" fontId="12" fillId="4" borderId="6" xfId="0" applyFont="1" applyFill="1" applyBorder="1" applyAlignment="1">
      <alignment horizontal="left" vertical="center"/>
    </xf>
    <xf numFmtId="0" fontId="15" fillId="4" borderId="7" xfId="0" applyFont="1" applyFill="1" applyBorder="1" applyAlignment="1">
      <alignment horizontal="left" vertical="center" wrapText="1"/>
    </xf>
    <xf numFmtId="0" fontId="15" fillId="4" borderId="6" xfId="0" applyFont="1" applyFill="1" applyBorder="1" applyAlignment="1">
      <alignment horizontal="left" vertical="center" wrapText="1"/>
    </xf>
    <xf numFmtId="0" fontId="8" fillId="14" borderId="0" xfId="0" applyFont="1" applyFill="1" applyAlignment="1">
      <alignment horizontal="center"/>
    </xf>
    <xf numFmtId="0" fontId="4" fillId="12" borderId="3" xfId="0" applyFont="1" applyFill="1" applyBorder="1" applyAlignment="1" applyProtection="1">
      <alignment horizontal="center" wrapText="1"/>
      <protection locked="0"/>
    </xf>
    <xf numFmtId="0" fontId="4" fillId="12" borderId="4" xfId="0" applyFont="1" applyFill="1" applyBorder="1" applyAlignment="1" applyProtection="1">
      <alignment horizontal="center" wrapText="1"/>
      <protection locked="0"/>
    </xf>
    <xf numFmtId="0" fontId="4" fillId="12" borderId="5" xfId="0" applyFont="1" applyFill="1" applyBorder="1" applyAlignment="1" applyProtection="1">
      <alignment horizontal="center" wrapText="1"/>
      <protection locked="0"/>
    </xf>
    <xf numFmtId="5" fontId="4" fillId="12" borderId="3" xfId="0" applyNumberFormat="1" applyFont="1" applyFill="1" applyBorder="1" applyProtection="1">
      <protection locked="0"/>
    </xf>
    <xf numFmtId="5" fontId="4" fillId="12" borderId="5" xfId="0" applyNumberFormat="1" applyFont="1" applyFill="1" applyBorder="1" applyProtection="1">
      <protection locked="0"/>
    </xf>
    <xf numFmtId="0" fontId="19" fillId="16" borderId="0" xfId="0" applyFont="1" applyFill="1" applyAlignment="1">
      <alignment vertical="center"/>
    </xf>
    <xf numFmtId="0" fontId="14" fillId="0" borderId="0" xfId="0" applyFont="1" applyAlignment="1">
      <alignment horizontal="center"/>
    </xf>
    <xf numFmtId="0" fontId="17" fillId="0" borderId="16" xfId="0" applyFont="1" applyBorder="1" applyAlignment="1">
      <alignment horizontal="left" vertical="top" wrapText="1"/>
    </xf>
    <xf numFmtId="0" fontId="3" fillId="2" borderId="3" xfId="0" applyFont="1" applyFill="1" applyBorder="1" applyAlignment="1">
      <alignment horizontal="center" vertical="center" wrapText="1"/>
    </xf>
    <xf numFmtId="0" fontId="3" fillId="2" borderId="4" xfId="0" applyFont="1" applyFill="1" applyBorder="1" applyAlignment="1">
      <alignment horizontal="center" vertical="center" wrapText="1"/>
    </xf>
    <xf numFmtId="0" fontId="3" fillId="2" borderId="5" xfId="0" applyFont="1" applyFill="1" applyBorder="1" applyAlignment="1">
      <alignment horizontal="center" vertical="center" wrapText="1"/>
    </xf>
    <xf numFmtId="0" fontId="12" fillId="11" borderId="6" xfId="0" applyFont="1" applyFill="1" applyBorder="1" applyAlignment="1">
      <alignment horizontal="left" vertical="top"/>
    </xf>
    <xf numFmtId="0" fontId="11" fillId="11" borderId="6" xfId="0" applyFont="1" applyFill="1" applyBorder="1" applyAlignment="1">
      <alignment horizontal="left"/>
    </xf>
    <xf numFmtId="0" fontId="2" fillId="11" borderId="6" xfId="0" applyFont="1" applyFill="1" applyBorder="1" applyAlignment="1">
      <alignment horizontal="left"/>
    </xf>
    <xf numFmtId="0" fontId="11" fillId="0" borderId="3" xfId="0" applyFont="1" applyBorder="1" applyAlignment="1">
      <alignment horizontal="center" vertical="center" wrapText="1"/>
    </xf>
    <xf numFmtId="0" fontId="49" fillId="0" borderId="5" xfId="0" applyFont="1" applyBorder="1" applyAlignment="1">
      <alignment horizontal="center" vertical="center" wrapText="1"/>
    </xf>
    <xf numFmtId="0" fontId="11" fillId="0" borderId="19" xfId="0" applyFont="1" applyBorder="1" applyAlignment="1">
      <alignment horizontal="center" vertical="center" wrapText="1"/>
    </xf>
    <xf numFmtId="0" fontId="49" fillId="0" borderId="20" xfId="0" applyFont="1" applyBorder="1" applyAlignment="1">
      <alignment horizontal="center" vertical="center" wrapText="1"/>
    </xf>
    <xf numFmtId="0" fontId="50" fillId="14" borderId="0" xfId="0" applyFont="1" applyFill="1" applyAlignment="1">
      <alignment horizontal="center" vertical="center"/>
    </xf>
    <xf numFmtId="0" fontId="17" fillId="5" borderId="0" xfId="0" applyFont="1" applyFill="1" applyAlignment="1">
      <alignment horizontal="left" wrapText="1"/>
    </xf>
    <xf numFmtId="0" fontId="17" fillId="5" borderId="17" xfId="0" applyFont="1" applyFill="1" applyBorder="1" applyAlignment="1">
      <alignment horizontal="left" wrapText="1"/>
    </xf>
    <xf numFmtId="0" fontId="0" fillId="5" borderId="3" xfId="0" applyFill="1" applyBorder="1" applyAlignment="1" applyProtection="1">
      <alignment horizontal="left"/>
      <protection locked="0"/>
    </xf>
    <xf numFmtId="0" fontId="0" fillId="5" borderId="4" xfId="0" applyFill="1" applyBorder="1" applyAlignment="1" applyProtection="1">
      <alignment horizontal="left"/>
      <protection locked="0"/>
    </xf>
    <xf numFmtId="0" fontId="0" fillId="5" borderId="5" xfId="0" applyFill="1" applyBorder="1" applyAlignment="1" applyProtection="1">
      <alignment horizontal="left"/>
      <protection locked="0"/>
    </xf>
    <xf numFmtId="0" fontId="12" fillId="11" borderId="1" xfId="0" applyFont="1" applyFill="1" applyBorder="1" applyAlignment="1">
      <alignment horizontal="left"/>
    </xf>
    <xf numFmtId="0" fontId="12" fillId="11" borderId="2" xfId="0" applyFont="1" applyFill="1" applyBorder="1" applyAlignment="1">
      <alignment horizontal="left"/>
    </xf>
    <xf numFmtId="0" fontId="12" fillId="11" borderId="9" xfId="0" applyFont="1" applyFill="1" applyBorder="1" applyAlignment="1">
      <alignment horizontal="left"/>
    </xf>
    <xf numFmtId="0" fontId="17" fillId="5" borderId="12" xfId="0" applyFont="1" applyFill="1" applyBorder="1" applyAlignment="1">
      <alignment horizontal="left" vertical="top" wrapText="1"/>
    </xf>
    <xf numFmtId="0" fontId="17" fillId="5" borderId="12" xfId="0" applyFont="1" applyFill="1" applyBorder="1" applyAlignment="1">
      <alignment horizontal="left" wrapText="1"/>
    </xf>
    <xf numFmtId="0" fontId="17" fillId="5" borderId="24" xfId="0" applyFont="1" applyFill="1" applyBorder="1" applyAlignment="1">
      <alignment horizontal="left" wrapText="1"/>
    </xf>
    <xf numFmtId="0" fontId="4" fillId="5" borderId="3" xfId="0" applyFont="1" applyFill="1" applyBorder="1" applyAlignment="1" applyProtection="1">
      <alignment horizontal="left"/>
      <protection locked="0"/>
    </xf>
    <xf numFmtId="0" fontId="1" fillId="0" borderId="3" xfId="0" applyFont="1" applyBorder="1" applyAlignment="1">
      <alignment horizontal="left"/>
    </xf>
    <xf numFmtId="0" fontId="2" fillId="0" borderId="5" xfId="0" applyFont="1" applyBorder="1" applyAlignment="1">
      <alignment horizontal="left"/>
    </xf>
    <xf numFmtId="0" fontId="17" fillId="11" borderId="7" xfId="0" applyFont="1" applyFill="1" applyBorder="1" applyAlignment="1">
      <alignment horizontal="center" vertical="center" wrapText="1"/>
    </xf>
    <xf numFmtId="0" fontId="17" fillId="11" borderId="7" xfId="0" applyFont="1" applyFill="1" applyBorder="1" applyAlignment="1">
      <alignment horizontal="center" vertical="center"/>
    </xf>
    <xf numFmtId="0" fontId="17" fillId="11" borderId="6" xfId="0" applyFont="1" applyFill="1" applyBorder="1" applyAlignment="1">
      <alignment horizontal="center" vertical="center"/>
    </xf>
    <xf numFmtId="0" fontId="17" fillId="11" borderId="3" xfId="0" applyFont="1" applyFill="1" applyBorder="1" applyAlignment="1">
      <alignment horizontal="center" vertical="center"/>
    </xf>
    <xf numFmtId="0" fontId="17" fillId="11" borderId="5" xfId="0" applyFont="1" applyFill="1" applyBorder="1" applyAlignment="1">
      <alignment horizontal="center" vertical="center"/>
    </xf>
    <xf numFmtId="0" fontId="17" fillId="0" borderId="23" xfId="0" applyFont="1" applyBorder="1" applyAlignment="1">
      <alignment horizontal="left"/>
    </xf>
    <xf numFmtId="0" fontId="17" fillId="0" borderId="12" xfId="0" applyFont="1" applyBorder="1" applyAlignment="1">
      <alignment horizontal="left"/>
    </xf>
    <xf numFmtId="0" fontId="17" fillId="0" borderId="24" xfId="0" applyFont="1" applyBorder="1" applyAlignment="1">
      <alignment horizontal="left"/>
    </xf>
    <xf numFmtId="0" fontId="17" fillId="0" borderId="25" xfId="0" applyFont="1" applyBorder="1" applyAlignment="1">
      <alignment horizontal="center"/>
    </xf>
    <xf numFmtId="0" fontId="17" fillId="0" borderId="16" xfId="0" applyFont="1" applyBorder="1" applyAlignment="1">
      <alignment horizontal="center"/>
    </xf>
    <xf numFmtId="0" fontId="17" fillId="0" borderId="26" xfId="0" applyFont="1" applyBorder="1" applyAlignment="1">
      <alignment horizontal="center"/>
    </xf>
    <xf numFmtId="0" fontId="28" fillId="0" borderId="23" xfId="0" applyFont="1" applyBorder="1" applyAlignment="1">
      <alignment wrapText="1"/>
    </xf>
    <xf numFmtId="0" fontId="17" fillId="0" borderId="12" xfId="0" applyFont="1" applyBorder="1"/>
    <xf numFmtId="0" fontId="17" fillId="11" borderId="3" xfId="0" applyFont="1" applyFill="1" applyBorder="1" applyAlignment="1">
      <alignment horizontal="center" wrapText="1"/>
    </xf>
    <xf numFmtId="0" fontId="17" fillId="11" borderId="5" xfId="0" applyFont="1" applyFill="1" applyBorder="1" applyAlignment="1">
      <alignment horizontal="center"/>
    </xf>
    <xf numFmtId="0" fontId="17" fillId="11" borderId="3" xfId="0" applyFont="1" applyFill="1" applyBorder="1" applyAlignment="1">
      <alignment horizontal="center"/>
    </xf>
    <xf numFmtId="0" fontId="25" fillId="0" borderId="0" xfId="0" applyFont="1" applyAlignment="1">
      <alignment vertical="top" wrapText="1"/>
    </xf>
    <xf numFmtId="0" fontId="4" fillId="0" borderId="0" xfId="0" applyFont="1" applyAlignment="1">
      <alignment vertical="top" wrapText="1"/>
    </xf>
    <xf numFmtId="0" fontId="65" fillId="14" borderId="0" xfId="0" applyFont="1" applyFill="1" applyAlignment="1">
      <alignment horizontal="center" vertical="center"/>
    </xf>
    <xf numFmtId="0" fontId="12" fillId="0" borderId="0" xfId="0" applyFont="1" applyAlignment="1">
      <alignment horizontal="center"/>
    </xf>
    <xf numFmtId="0" fontId="19" fillId="11" borderId="6" xfId="0" applyFont="1" applyFill="1" applyBorder="1" applyAlignment="1">
      <alignment horizontal="center"/>
    </xf>
    <xf numFmtId="0" fontId="19" fillId="11" borderId="6" xfId="0" applyFont="1" applyFill="1" applyBorder="1" applyAlignment="1">
      <alignment horizontal="center" vertical="top" wrapText="1"/>
    </xf>
    <xf numFmtId="0" fontId="14" fillId="0" borderId="23" xfId="0" applyFont="1" applyBorder="1" applyAlignment="1">
      <alignment horizontal="center"/>
    </xf>
    <xf numFmtId="0" fontId="14" fillId="0" borderId="12" xfId="0" applyFont="1" applyBorder="1" applyAlignment="1">
      <alignment horizontal="center"/>
    </xf>
    <xf numFmtId="0" fontId="14" fillId="0" borderId="24" xfId="0" applyFont="1" applyBorder="1" applyAlignment="1">
      <alignment horizontal="center"/>
    </xf>
    <xf numFmtId="0" fontId="4" fillId="0" borderId="8" xfId="0" applyFont="1" applyBorder="1" applyAlignment="1">
      <alignment horizontal="left" vertical="top" wrapText="1"/>
    </xf>
    <xf numFmtId="0" fontId="4" fillId="0" borderId="0" xfId="0" applyFont="1" applyAlignment="1">
      <alignment horizontal="left" vertical="top" wrapText="1"/>
    </xf>
    <xf numFmtId="0" fontId="4" fillId="0" borderId="17" xfId="0" applyFont="1" applyBorder="1" applyAlignment="1">
      <alignment horizontal="left" vertical="top" wrapText="1"/>
    </xf>
    <xf numFmtId="0" fontId="29" fillId="0" borderId="8" xfId="0" applyFont="1" applyBorder="1" applyAlignment="1">
      <alignment horizontal="left" vertical="center" wrapText="1"/>
    </xf>
    <xf numFmtId="0" fontId="30" fillId="0" borderId="0" xfId="0" applyFont="1" applyAlignment="1">
      <alignment horizontal="left" vertical="center" wrapText="1"/>
    </xf>
    <xf numFmtId="0" fontId="17" fillId="0" borderId="0" xfId="0" applyFont="1" applyAlignment="1">
      <alignment vertical="center"/>
    </xf>
    <xf numFmtId="0" fontId="14" fillId="0" borderId="23" xfId="0" applyFont="1" applyBorder="1" applyAlignment="1">
      <alignment horizontal="center" vertical="center" wrapText="1"/>
    </xf>
    <xf numFmtId="0" fontId="3" fillId="0" borderId="12" xfId="0" applyFont="1" applyBorder="1" applyAlignment="1">
      <alignment horizontal="center" vertical="center" wrapText="1"/>
    </xf>
    <xf numFmtId="0" fontId="17" fillId="0" borderId="8" xfId="0" applyFont="1" applyBorder="1" applyAlignment="1">
      <alignment wrapText="1"/>
    </xf>
    <xf numFmtId="0" fontId="17" fillId="0" borderId="0" xfId="0" applyFont="1" applyAlignment="1">
      <alignment wrapText="1"/>
    </xf>
    <xf numFmtId="0" fontId="0" fillId="0" borderId="0" xfId="0" applyAlignment="1">
      <alignment wrapText="1"/>
    </xf>
    <xf numFmtId="0" fontId="0" fillId="0" borderId="17" xfId="0" applyBorder="1" applyAlignment="1">
      <alignment wrapText="1"/>
    </xf>
    <xf numFmtId="0" fontId="27" fillId="0" borderId="8" xfId="0" applyFont="1" applyBorder="1" applyAlignment="1">
      <alignment wrapText="1"/>
    </xf>
    <xf numFmtId="0" fontId="27" fillId="0" borderId="0" xfId="0" applyFont="1" applyAlignment="1">
      <alignment wrapText="1"/>
    </xf>
    <xf numFmtId="0" fontId="17" fillId="0" borderId="23" xfId="0" applyFont="1" applyBorder="1"/>
    <xf numFmtId="0" fontId="17" fillId="0" borderId="24" xfId="0" applyFont="1" applyBorder="1"/>
    <xf numFmtId="0" fontId="17" fillId="0" borderId="25" xfId="0" applyFont="1" applyBorder="1" applyAlignment="1">
      <alignment horizontal="left"/>
    </xf>
    <xf numFmtId="0" fontId="17" fillId="0" borderId="16" xfId="0" applyFont="1" applyBorder="1" applyAlignment="1">
      <alignment horizontal="left"/>
    </xf>
    <xf numFmtId="0" fontId="17" fillId="0" borderId="26" xfId="0" applyFont="1" applyBorder="1" applyAlignment="1">
      <alignment horizontal="left"/>
    </xf>
    <xf numFmtId="0" fontId="17" fillId="0" borderId="25" xfId="0" quotePrefix="1" applyFont="1" applyBorder="1" applyAlignment="1">
      <alignment horizontal="left" vertical="top"/>
    </xf>
    <xf numFmtId="0" fontId="17" fillId="0" borderId="16" xfId="0" quotePrefix="1" applyFont="1" applyBorder="1" applyAlignment="1">
      <alignment horizontal="left" vertical="top"/>
    </xf>
    <xf numFmtId="0" fontId="17" fillId="0" borderId="26" xfId="0" quotePrefix="1" applyFont="1" applyBorder="1" applyAlignment="1">
      <alignment horizontal="left" vertical="top"/>
    </xf>
    <xf numFmtId="0" fontId="64" fillId="14" borderId="0" xfId="0" applyFont="1" applyFill="1" applyAlignment="1">
      <alignment horizontal="center"/>
    </xf>
    <xf numFmtId="0" fontId="23" fillId="0" borderId="0" xfId="0" applyFont="1" applyAlignment="1">
      <alignment horizontal="center"/>
    </xf>
    <xf numFmtId="0" fontId="17" fillId="0" borderId="0" xfId="0" applyFont="1" applyAlignment="1">
      <alignment horizontal="left" vertical="top" wrapText="1"/>
    </xf>
    <xf numFmtId="0" fontId="12" fillId="0" borderId="6" xfId="0" applyFont="1" applyBorder="1" applyAlignment="1">
      <alignment horizontal="right"/>
    </xf>
    <xf numFmtId="0" fontId="23" fillId="11" borderId="50" xfId="0" applyFont="1" applyFill="1" applyBorder="1" applyAlignment="1">
      <alignment horizontal="center"/>
    </xf>
    <xf numFmtId="0" fontId="23" fillId="11" borderId="51" xfId="0" applyFont="1" applyFill="1" applyBorder="1" applyAlignment="1">
      <alignment horizontal="center"/>
    </xf>
    <xf numFmtId="0" fontId="23" fillId="11" borderId="52" xfId="0" applyFont="1" applyFill="1" applyBorder="1" applyAlignment="1">
      <alignment horizontal="center"/>
    </xf>
    <xf numFmtId="0" fontId="19" fillId="11" borderId="50" xfId="0" applyFont="1" applyFill="1" applyBorder="1" applyAlignment="1">
      <alignment horizontal="center"/>
    </xf>
    <xf numFmtId="0" fontId="19" fillId="11" borderId="51" xfId="0" applyFont="1" applyFill="1" applyBorder="1" applyAlignment="1">
      <alignment horizontal="center"/>
    </xf>
    <xf numFmtId="0" fontId="19" fillId="11" borderId="52" xfId="0" applyFont="1" applyFill="1" applyBorder="1" applyAlignment="1">
      <alignment horizontal="center"/>
    </xf>
    <xf numFmtId="0" fontId="4" fillId="0" borderId="24" xfId="0" applyFont="1" applyBorder="1" applyAlignment="1">
      <alignment horizontal="center" wrapText="1"/>
    </xf>
    <xf numFmtId="0" fontId="4" fillId="0" borderId="26" xfId="0" applyFont="1" applyBorder="1" applyAlignment="1">
      <alignment horizontal="center" wrapText="1"/>
    </xf>
    <xf numFmtId="0" fontId="66" fillId="14" borderId="0" xfId="0" applyFont="1" applyFill="1" applyAlignment="1">
      <alignment horizontal="center" vertical="center"/>
    </xf>
    <xf numFmtId="0" fontId="35" fillId="14" borderId="0" xfId="0" applyFont="1" applyFill="1" applyAlignment="1">
      <alignment horizontal="center" vertical="center"/>
    </xf>
    <xf numFmtId="0" fontId="4" fillId="0" borderId="3" xfId="0" applyFont="1" applyBorder="1" applyAlignment="1">
      <alignment horizontal="center" vertical="top"/>
    </xf>
    <xf numFmtId="0" fontId="4" fillId="0" borderId="4" xfId="0" applyFont="1" applyBorder="1" applyAlignment="1">
      <alignment horizontal="center" vertical="top"/>
    </xf>
    <xf numFmtId="0" fontId="4" fillId="0" borderId="5" xfId="0" applyFont="1" applyBorder="1" applyAlignment="1">
      <alignment horizontal="center" vertical="top"/>
    </xf>
    <xf numFmtId="0" fontId="4" fillId="12" borderId="40" xfId="0" applyFont="1" applyFill="1" applyBorder="1" applyProtection="1">
      <protection locked="0"/>
    </xf>
    <xf numFmtId="0" fontId="4" fillId="12" borderId="41" xfId="0" applyFont="1" applyFill="1" applyBorder="1" applyProtection="1">
      <protection locked="0"/>
    </xf>
    <xf numFmtId="0" fontId="4" fillId="12" borderId="42" xfId="0" applyFont="1" applyFill="1" applyBorder="1" applyProtection="1">
      <protection locked="0"/>
    </xf>
    <xf numFmtId="0" fontId="4" fillId="12" borderId="10" xfId="0" applyFont="1" applyFill="1" applyBorder="1" applyProtection="1">
      <protection locked="0"/>
    </xf>
    <xf numFmtId="0" fontId="4" fillId="12" borderId="0" xfId="0" applyFont="1" applyFill="1" applyProtection="1">
      <protection locked="0"/>
    </xf>
    <xf numFmtId="0" fontId="4" fillId="12" borderId="11" xfId="0" applyFont="1" applyFill="1" applyBorder="1" applyProtection="1">
      <protection locked="0"/>
    </xf>
    <xf numFmtId="0" fontId="4" fillId="12" borderId="13" xfId="0" applyFont="1" applyFill="1" applyBorder="1" applyProtection="1">
      <protection locked="0"/>
    </xf>
    <xf numFmtId="0" fontId="4" fillId="12" borderId="14" xfId="0" applyFont="1" applyFill="1" applyBorder="1" applyProtection="1">
      <protection locked="0"/>
    </xf>
    <xf numFmtId="0" fontId="4" fillId="12" borderId="15" xfId="0" applyFont="1" applyFill="1" applyBorder="1" applyProtection="1">
      <protection locked="0"/>
    </xf>
    <xf numFmtId="0" fontId="106" fillId="13" borderId="0" xfId="0" applyFont="1" applyFill="1" applyAlignment="1">
      <alignment horizontal="center" vertical="center"/>
    </xf>
    <xf numFmtId="0" fontId="54" fillId="0" borderId="73" xfId="11" applyFill="1" applyBorder="1" applyAlignment="1">
      <alignment horizontal="left" vertical="center" shrinkToFit="1"/>
    </xf>
    <xf numFmtId="0" fontId="54" fillId="0" borderId="74" xfId="11" applyFill="1" applyBorder="1" applyAlignment="1">
      <alignment horizontal="left" vertical="center" shrinkToFit="1"/>
    </xf>
    <xf numFmtId="0" fontId="54" fillId="0" borderId="20" xfId="11" applyFill="1" applyBorder="1" applyAlignment="1">
      <alignment horizontal="left" vertical="center" shrinkToFit="1"/>
    </xf>
    <xf numFmtId="0" fontId="54" fillId="5" borderId="19" xfId="11" applyFill="1" applyBorder="1" applyAlignment="1" applyProtection="1">
      <alignment horizontal="left" vertical="center" shrinkToFit="1"/>
      <protection locked="0"/>
    </xf>
    <xf numFmtId="0" fontId="54" fillId="5" borderId="74" xfId="11" applyFill="1" applyBorder="1" applyAlignment="1" applyProtection="1">
      <alignment horizontal="left" vertical="center" shrinkToFit="1"/>
      <protection locked="0"/>
    </xf>
    <xf numFmtId="0" fontId="54" fillId="5" borderId="20" xfId="11" applyFill="1" applyBorder="1" applyAlignment="1" applyProtection="1">
      <alignment horizontal="left" vertical="center" shrinkToFit="1"/>
      <protection locked="0"/>
    </xf>
    <xf numFmtId="0" fontId="54" fillId="5" borderId="19" xfId="5" applyFill="1" applyBorder="1" applyAlignment="1" applyProtection="1">
      <alignment horizontal="left" vertical="center" shrinkToFit="1"/>
      <protection locked="0"/>
    </xf>
    <xf numFmtId="0" fontId="54" fillId="5" borderId="74" xfId="5" applyFill="1" applyBorder="1" applyAlignment="1" applyProtection="1">
      <alignment horizontal="left" vertical="center" shrinkToFit="1"/>
      <protection locked="0"/>
    </xf>
    <xf numFmtId="0" fontId="54" fillId="5" borderId="20" xfId="5" applyFill="1" applyBorder="1" applyAlignment="1" applyProtection="1">
      <alignment horizontal="left" vertical="center" shrinkToFit="1"/>
      <protection locked="0"/>
    </xf>
    <xf numFmtId="0" fontId="54" fillId="0" borderId="19" xfId="6" applyNumberFormat="1" applyFill="1" applyBorder="1" applyAlignment="1" applyProtection="1">
      <alignment horizontal="center" vertical="center" shrinkToFit="1"/>
    </xf>
    <xf numFmtId="0" fontId="54" fillId="0" borderId="20" xfId="6" applyNumberFormat="1" applyFill="1" applyBorder="1" applyAlignment="1" applyProtection="1">
      <alignment horizontal="center" vertical="center" shrinkToFit="1"/>
    </xf>
    <xf numFmtId="0" fontId="54" fillId="5" borderId="19" xfId="6" applyNumberFormat="1" applyBorder="1" applyAlignment="1">
      <alignment horizontal="left" vertical="center" shrinkToFit="1"/>
      <protection locked="0"/>
    </xf>
    <xf numFmtId="0" fontId="54" fillId="5" borderId="74" xfId="6" applyNumberFormat="1" applyBorder="1" applyAlignment="1">
      <alignment horizontal="left" vertical="center" shrinkToFit="1"/>
      <protection locked="0"/>
    </xf>
    <xf numFmtId="0" fontId="54" fillId="5" borderId="20" xfId="6" applyNumberFormat="1" applyBorder="1" applyAlignment="1">
      <alignment horizontal="left" vertical="center" shrinkToFit="1"/>
      <protection locked="0"/>
    </xf>
    <xf numFmtId="0" fontId="54" fillId="5" borderId="18" xfId="6" applyNumberFormat="1" applyBorder="1" applyAlignment="1">
      <alignment horizontal="left" vertical="center" shrinkToFit="1"/>
      <protection locked="0"/>
    </xf>
    <xf numFmtId="0" fontId="54" fillId="5" borderId="76" xfId="6" applyNumberFormat="1" applyBorder="1" applyAlignment="1">
      <alignment horizontal="left" vertical="center" shrinkToFit="1"/>
      <protection locked="0"/>
    </xf>
    <xf numFmtId="0" fontId="17" fillId="0" borderId="55" xfId="8" applyFont="1" applyBorder="1" applyAlignment="1">
      <alignment horizontal="right" vertical="center" wrapText="1"/>
    </xf>
    <xf numFmtId="0" fontId="17" fillId="0" borderId="4" xfId="8" applyFont="1" applyBorder="1" applyAlignment="1">
      <alignment horizontal="right" vertical="center" wrapText="1"/>
    </xf>
    <xf numFmtId="0" fontId="17" fillId="5" borderId="6" xfId="8" applyFont="1" applyFill="1" applyBorder="1" applyAlignment="1" applyProtection="1">
      <alignment horizontal="right" vertical="center" wrapText="1"/>
      <protection locked="0"/>
    </xf>
    <xf numFmtId="0" fontId="17" fillId="5" borderId="56" xfId="8" applyFont="1" applyFill="1" applyBorder="1" applyAlignment="1" applyProtection="1">
      <alignment horizontal="right" vertical="center" wrapText="1"/>
      <protection locked="0"/>
    </xf>
    <xf numFmtId="0" fontId="17" fillId="0" borderId="63" xfId="8" applyFont="1" applyBorder="1" applyAlignment="1">
      <alignment horizontal="left" vertical="center" wrapText="1"/>
    </xf>
    <xf numFmtId="0" fontId="17" fillId="0" borderId="6" xfId="8" applyFont="1" applyBorder="1" applyAlignment="1">
      <alignment horizontal="left" vertical="center" wrapText="1"/>
    </xf>
    <xf numFmtId="0" fontId="27" fillId="5" borderId="6" xfId="8" applyFont="1" applyFill="1" applyBorder="1" applyAlignment="1" applyProtection="1">
      <alignment horizontal="left" vertical="top" wrapText="1"/>
      <protection locked="0"/>
    </xf>
    <xf numFmtId="0" fontId="17" fillId="0" borderId="3" xfId="8" applyFont="1" applyBorder="1" applyAlignment="1">
      <alignment horizontal="center" vertical="center" wrapText="1"/>
    </xf>
    <xf numFmtId="0" fontId="17" fillId="0" borderId="16" xfId="8" applyFont="1" applyBorder="1" applyAlignment="1">
      <alignment horizontal="center" vertical="center" wrapText="1"/>
    </xf>
    <xf numFmtId="0" fontId="17" fillId="0" borderId="26" xfId="8" applyFont="1" applyBorder="1" applyAlignment="1">
      <alignment horizontal="center" vertical="center" wrapText="1"/>
    </xf>
    <xf numFmtId="0" fontId="17" fillId="5" borderId="25" xfId="8" applyFont="1" applyFill="1" applyBorder="1" applyAlignment="1" applyProtection="1">
      <alignment horizontal="left" vertical="top" wrapText="1"/>
      <protection locked="0"/>
    </xf>
    <xf numFmtId="0" fontId="17" fillId="5" borderId="16" xfId="8" applyFont="1" applyFill="1" applyBorder="1" applyAlignment="1" applyProtection="1">
      <alignment horizontal="left" vertical="top" wrapText="1"/>
      <protection locked="0"/>
    </xf>
    <xf numFmtId="0" fontId="17" fillId="5" borderId="54" xfId="8" applyFont="1" applyFill="1" applyBorder="1" applyAlignment="1" applyProtection="1">
      <alignment horizontal="left" vertical="top" wrapText="1"/>
      <protection locked="0"/>
    </xf>
    <xf numFmtId="0" fontId="17" fillId="0" borderId="67" xfId="8" applyFont="1" applyBorder="1" applyAlignment="1">
      <alignment horizontal="left" vertical="center" wrapText="1"/>
    </xf>
    <xf numFmtId="0" fontId="17" fillId="0" borderId="12" xfId="8" applyFont="1" applyBorder="1" applyAlignment="1">
      <alignment horizontal="left" vertical="center" wrapText="1"/>
    </xf>
    <xf numFmtId="0" fontId="17" fillId="0" borderId="80" xfId="8" applyFont="1" applyBorder="1" applyAlignment="1">
      <alignment horizontal="left" vertical="center" wrapText="1"/>
    </xf>
    <xf numFmtId="0" fontId="2" fillId="5" borderId="67" xfId="8" applyFont="1" applyFill="1" applyBorder="1" applyAlignment="1" applyProtection="1">
      <alignment horizontal="left" vertical="top" wrapText="1"/>
      <protection locked="0"/>
    </xf>
    <xf numFmtId="0" fontId="2" fillId="5" borderId="12" xfId="8" applyFont="1" applyFill="1" applyBorder="1" applyAlignment="1" applyProtection="1">
      <alignment horizontal="left" vertical="top" wrapText="1"/>
      <protection locked="0"/>
    </xf>
    <xf numFmtId="0" fontId="2" fillId="5" borderId="80" xfId="8" applyFont="1" applyFill="1" applyBorder="1" applyAlignment="1" applyProtection="1">
      <alignment horizontal="left" vertical="top" wrapText="1"/>
      <protection locked="0"/>
    </xf>
    <xf numFmtId="0" fontId="58" fillId="0" borderId="67" xfId="8" applyFont="1" applyBorder="1" applyAlignment="1">
      <alignment horizontal="left" vertical="center" wrapText="1"/>
    </xf>
    <xf numFmtId="0" fontId="58" fillId="0" borderId="12" xfId="8" applyFont="1" applyBorder="1" applyAlignment="1">
      <alignment horizontal="left" vertical="center" wrapText="1"/>
    </xf>
    <xf numFmtId="0" fontId="58" fillId="0" borderId="80" xfId="8" applyFont="1" applyBorder="1" applyAlignment="1">
      <alignment horizontal="left" vertical="center" wrapText="1"/>
    </xf>
    <xf numFmtId="0" fontId="21" fillId="0" borderId="55" xfId="8" applyFont="1" applyBorder="1" applyAlignment="1">
      <alignment horizontal="left" vertical="center" wrapText="1"/>
    </xf>
    <xf numFmtId="0" fontId="21" fillId="0" borderId="4" xfId="8" applyFont="1" applyBorder="1" applyAlignment="1">
      <alignment horizontal="left" vertical="center" wrapText="1"/>
    </xf>
    <xf numFmtId="0" fontId="21" fillId="0" borderId="5" xfId="8" applyFont="1" applyBorder="1" applyAlignment="1">
      <alignment horizontal="left" vertical="center" wrapText="1"/>
    </xf>
    <xf numFmtId="0" fontId="17" fillId="0" borderId="67" xfId="8" applyFont="1" applyBorder="1" applyAlignment="1">
      <alignment horizontal="left" vertical="center"/>
    </xf>
    <xf numFmtId="0" fontId="17" fillId="0" borderId="12" xfId="8" applyFont="1" applyBorder="1" applyAlignment="1">
      <alignment horizontal="left" vertical="center"/>
    </xf>
    <xf numFmtId="0" fontId="17" fillId="0" borderId="24" xfId="8" applyFont="1" applyBorder="1" applyAlignment="1">
      <alignment horizontal="left" vertical="center"/>
    </xf>
    <xf numFmtId="0" fontId="17" fillId="0" borderId="53" xfId="8" applyFont="1" applyBorder="1" applyAlignment="1">
      <alignment horizontal="left" vertical="center"/>
    </xf>
    <xf numFmtId="0" fontId="17" fillId="0" borderId="16" xfId="8" applyFont="1" applyBorder="1" applyAlignment="1">
      <alignment horizontal="left" vertical="center"/>
    </xf>
    <xf numFmtId="0" fontId="17" fillId="0" borderId="26" xfId="8" applyFont="1" applyBorder="1" applyAlignment="1">
      <alignment horizontal="left" vertical="center"/>
    </xf>
    <xf numFmtId="171" fontId="21" fillId="5" borderId="23" xfId="8" applyNumberFormat="1" applyFont="1" applyFill="1" applyBorder="1" applyAlignment="1" applyProtection="1">
      <alignment horizontal="center" vertical="center" wrapText="1"/>
      <protection locked="0"/>
    </xf>
    <xf numFmtId="171" fontId="21" fillId="5" borderId="12" xfId="8" applyNumberFormat="1" applyFont="1" applyFill="1" applyBorder="1" applyAlignment="1" applyProtection="1">
      <alignment horizontal="center" vertical="center" wrapText="1"/>
      <protection locked="0"/>
    </xf>
    <xf numFmtId="171" fontId="21" fillId="5" borderId="24" xfId="8" applyNumberFormat="1" applyFont="1" applyFill="1" applyBorder="1" applyAlignment="1" applyProtection="1">
      <alignment horizontal="center" vertical="center" wrapText="1"/>
      <protection locked="0"/>
    </xf>
    <xf numFmtId="171" fontId="21" fillId="5" borderId="25" xfId="8" applyNumberFormat="1" applyFont="1" applyFill="1" applyBorder="1" applyAlignment="1" applyProtection="1">
      <alignment horizontal="center" vertical="center" wrapText="1"/>
      <protection locked="0"/>
    </xf>
    <xf numFmtId="171" fontId="21" fillId="5" borderId="16" xfId="8" applyNumberFormat="1" applyFont="1" applyFill="1" applyBorder="1" applyAlignment="1" applyProtection="1">
      <alignment horizontal="center" vertical="center" wrapText="1"/>
      <protection locked="0"/>
    </xf>
    <xf numFmtId="171" fontId="21" fillId="5" borderId="26" xfId="8" applyNumberFormat="1" applyFont="1" applyFill="1" applyBorder="1" applyAlignment="1" applyProtection="1">
      <alignment horizontal="center" vertical="center" wrapText="1"/>
      <protection locked="0"/>
    </xf>
    <xf numFmtId="0" fontId="17" fillId="0" borderId="6" xfId="8" applyFont="1" applyBorder="1" applyAlignment="1">
      <alignment horizontal="right" vertical="center"/>
    </xf>
    <xf numFmtId="0" fontId="21" fillId="5" borderId="6" xfId="8" applyFont="1" applyFill="1" applyBorder="1" applyAlignment="1" applyProtection="1">
      <alignment horizontal="left" vertical="center" wrapText="1"/>
      <protection locked="0"/>
    </xf>
    <xf numFmtId="0" fontId="21" fillId="5" borderId="56" xfId="8" applyFont="1" applyFill="1" applyBorder="1" applyAlignment="1" applyProtection="1">
      <alignment horizontal="left" vertical="center" wrapText="1"/>
      <protection locked="0"/>
    </xf>
    <xf numFmtId="0" fontId="21" fillId="5" borderId="49" xfId="8" applyFont="1" applyFill="1" applyBorder="1" applyAlignment="1" applyProtection="1">
      <alignment horizontal="left" vertical="center" wrapText="1"/>
      <protection locked="0"/>
    </xf>
    <xf numFmtId="0" fontId="21" fillId="5" borderId="81" xfId="8" applyFont="1" applyFill="1" applyBorder="1" applyAlignment="1" applyProtection="1">
      <alignment horizontal="left" vertical="center" wrapText="1"/>
      <protection locked="0"/>
    </xf>
    <xf numFmtId="0" fontId="17" fillId="5" borderId="63" xfId="8" applyFont="1" applyFill="1" applyBorder="1" applyAlignment="1" applyProtection="1">
      <alignment horizontal="left" vertical="center"/>
      <protection locked="0"/>
    </xf>
    <xf numFmtId="0" fontId="17" fillId="5" borderId="6" xfId="8" applyFont="1" applyFill="1" applyBorder="1" applyAlignment="1" applyProtection="1">
      <alignment horizontal="left" vertical="center"/>
      <protection locked="0"/>
    </xf>
    <xf numFmtId="0" fontId="17" fillId="5" borderId="6" xfId="8" applyFont="1" applyFill="1" applyBorder="1" applyAlignment="1" applyProtection="1">
      <alignment horizontal="center" vertical="center" wrapText="1"/>
      <protection locked="0"/>
    </xf>
    <xf numFmtId="0" fontId="17" fillId="5" borderId="6" xfId="8" applyFont="1" applyFill="1" applyBorder="1" applyAlignment="1" applyProtection="1">
      <alignment horizontal="center"/>
      <protection locked="0"/>
    </xf>
    <xf numFmtId="171" fontId="17" fillId="5" borderId="6" xfId="8" applyNumberFormat="1" applyFont="1" applyFill="1" applyBorder="1" applyAlignment="1" applyProtection="1">
      <alignment horizontal="center" vertical="center" wrapText="1"/>
      <protection locked="0"/>
    </xf>
    <xf numFmtId="171" fontId="17" fillId="5" borderId="56" xfId="8" applyNumberFormat="1" applyFont="1" applyFill="1" applyBorder="1" applyAlignment="1" applyProtection="1">
      <alignment horizontal="center" vertical="center" wrapText="1"/>
      <protection locked="0"/>
    </xf>
    <xf numFmtId="0" fontId="104" fillId="5" borderId="23" xfId="6" applyFont="1" applyBorder="1">
      <alignment horizontal="left" vertical="top" wrapText="1"/>
      <protection locked="0"/>
    </xf>
    <xf numFmtId="0" fontId="104" fillId="5" borderId="12" xfId="6" applyFont="1" applyBorder="1">
      <alignment horizontal="left" vertical="top" wrapText="1"/>
      <protection locked="0"/>
    </xf>
    <xf numFmtId="0" fontId="104" fillId="5" borderId="80" xfId="6" applyFont="1" applyBorder="1">
      <alignment horizontal="left" vertical="top" wrapText="1"/>
      <protection locked="0"/>
    </xf>
    <xf numFmtId="0" fontId="104" fillId="5" borderId="8" xfId="6" applyFont="1" applyBorder="1">
      <alignment horizontal="left" vertical="top" wrapText="1"/>
      <protection locked="0"/>
    </xf>
    <xf numFmtId="0" fontId="104" fillId="5" borderId="0" xfId="6" applyFont="1" applyBorder="1">
      <alignment horizontal="left" vertical="top" wrapText="1"/>
      <protection locked="0"/>
    </xf>
    <xf numFmtId="0" fontId="104" fillId="5" borderId="11" xfId="6" applyFont="1" applyBorder="1">
      <alignment horizontal="left" vertical="top" wrapText="1"/>
      <protection locked="0"/>
    </xf>
    <xf numFmtId="0" fontId="104" fillId="5" borderId="25" xfId="6" applyFont="1" applyBorder="1">
      <alignment horizontal="left" vertical="top" wrapText="1"/>
      <protection locked="0"/>
    </xf>
    <xf numFmtId="0" fontId="104" fillId="5" borderId="16" xfId="6" applyFont="1" applyBorder="1">
      <alignment horizontal="left" vertical="top" wrapText="1"/>
      <protection locked="0"/>
    </xf>
    <xf numFmtId="0" fontId="104" fillId="5" borderId="54" xfId="6" applyFont="1" applyBorder="1">
      <alignment horizontal="left" vertical="top" wrapText="1"/>
      <protection locked="0"/>
    </xf>
    <xf numFmtId="0" fontId="104" fillId="5" borderId="24" xfId="6" applyFont="1" applyBorder="1">
      <alignment horizontal="left" vertical="top" wrapText="1"/>
      <protection locked="0"/>
    </xf>
    <xf numFmtId="0" fontId="104" fillId="5" borderId="17" xfId="6" applyFont="1" applyBorder="1">
      <alignment horizontal="left" vertical="top" wrapText="1"/>
      <protection locked="0"/>
    </xf>
    <xf numFmtId="0" fontId="104" fillId="5" borderId="26" xfId="6" applyFont="1" applyBorder="1">
      <alignment horizontal="left" vertical="top" wrapText="1"/>
      <protection locked="0"/>
    </xf>
    <xf numFmtId="0" fontId="103" fillId="0" borderId="6" xfId="8" applyFont="1" applyBorder="1" applyAlignment="1">
      <alignment horizontal="left" vertical="top" wrapText="1"/>
    </xf>
    <xf numFmtId="0" fontId="53" fillId="0" borderId="6" xfId="8" applyFont="1" applyBorder="1" applyAlignment="1">
      <alignment horizontal="left" vertical="center" wrapText="1"/>
    </xf>
    <xf numFmtId="0" fontId="21" fillId="0" borderId="63" xfId="8" applyFont="1" applyBorder="1" applyAlignment="1">
      <alignment horizontal="left" vertical="top" wrapText="1"/>
    </xf>
    <xf numFmtId="0" fontId="21" fillId="0" borderId="6" xfId="8" applyFont="1" applyBorder="1" applyAlignment="1">
      <alignment horizontal="left" vertical="top" wrapText="1"/>
    </xf>
    <xf numFmtId="0" fontId="17" fillId="0" borderId="6" xfId="8" applyFont="1" applyBorder="1" applyAlignment="1">
      <alignment horizontal="center" vertical="center" wrapText="1"/>
    </xf>
    <xf numFmtId="0" fontId="17" fillId="0" borderId="56" xfId="8" applyFont="1" applyBorder="1" applyAlignment="1">
      <alignment horizontal="center" vertical="center" wrapText="1"/>
    </xf>
    <xf numFmtId="0" fontId="86" fillId="0" borderId="6" xfId="15" applyFill="1" applyAlignment="1">
      <alignment horizontal="center" vertical="center" wrapText="1"/>
    </xf>
    <xf numFmtId="0" fontId="86" fillId="0" borderId="56" xfId="15" applyFill="1" applyBorder="1" applyAlignment="1">
      <alignment horizontal="center" vertical="center" wrapText="1"/>
    </xf>
    <xf numFmtId="0" fontId="86" fillId="0" borderId="63" xfId="11" applyFont="1" applyFill="1" applyBorder="1" applyAlignment="1">
      <alignment horizontal="center" vertical="center" textRotation="90" wrapText="1"/>
    </xf>
    <xf numFmtId="0" fontId="71" fillId="5" borderId="6" xfId="11" applyFont="1" applyFill="1" applyAlignment="1" applyProtection="1">
      <alignment horizontal="left" vertical="top" wrapText="1"/>
      <protection locked="0"/>
    </xf>
    <xf numFmtId="0" fontId="86" fillId="0" borderId="6" xfId="5" applyFont="1" applyBorder="1" applyAlignment="1">
      <alignment horizontal="center" vertical="center"/>
    </xf>
    <xf numFmtId="0" fontId="54" fillId="0" borderId="63" xfId="11" applyFill="1" applyBorder="1" applyAlignment="1">
      <alignment horizontal="left" vertical="center" shrinkToFit="1"/>
    </xf>
    <xf numFmtId="0" fontId="54" fillId="0" borderId="6" xfId="11" applyFill="1" applyAlignment="1">
      <alignment horizontal="left" vertical="center" shrinkToFit="1"/>
    </xf>
    <xf numFmtId="0" fontId="54" fillId="5" borderId="3" xfId="11" applyFill="1" applyBorder="1" applyAlignment="1" applyProtection="1">
      <alignment horizontal="left" vertical="center" shrinkToFit="1"/>
      <protection locked="0"/>
    </xf>
    <xf numFmtId="0" fontId="54" fillId="5" borderId="4" xfId="11" applyFill="1" applyBorder="1" applyAlignment="1" applyProtection="1">
      <alignment horizontal="left" vertical="center" shrinkToFit="1"/>
      <protection locked="0"/>
    </xf>
    <xf numFmtId="0" fontId="54" fillId="5" borderId="5" xfId="11" applyFill="1" applyBorder="1" applyAlignment="1" applyProtection="1">
      <alignment horizontal="left" vertical="center" shrinkToFit="1"/>
      <protection locked="0"/>
    </xf>
    <xf numFmtId="0" fontId="54" fillId="5" borderId="3" xfId="5" applyFill="1" applyBorder="1" applyAlignment="1" applyProtection="1">
      <alignment horizontal="left" vertical="center" shrinkToFit="1"/>
      <protection locked="0"/>
    </xf>
    <xf numFmtId="0" fontId="54" fillId="5" borderId="4" xfId="5" applyFill="1" applyBorder="1" applyAlignment="1" applyProtection="1">
      <alignment horizontal="left" vertical="center" shrinkToFit="1"/>
      <protection locked="0"/>
    </xf>
    <xf numFmtId="0" fontId="54" fillId="5" borderId="5" xfId="5" applyFill="1" applyBorder="1" applyAlignment="1" applyProtection="1">
      <alignment horizontal="left" vertical="center" shrinkToFit="1"/>
      <protection locked="0"/>
    </xf>
    <xf numFmtId="0" fontId="54" fillId="0" borderId="3" xfId="6" applyNumberFormat="1" applyFill="1" applyBorder="1" applyAlignment="1" applyProtection="1">
      <alignment horizontal="center" vertical="center" shrinkToFit="1"/>
    </xf>
    <xf numFmtId="0" fontId="54" fillId="0" borderId="5" xfId="6" applyNumberFormat="1" applyFill="1" applyBorder="1" applyAlignment="1" applyProtection="1">
      <alignment horizontal="center" vertical="center" shrinkToFit="1"/>
    </xf>
    <xf numFmtId="0" fontId="54" fillId="5" borderId="3" xfId="6" applyNumberFormat="1" applyBorder="1" applyAlignment="1">
      <alignment horizontal="left" vertical="center" shrinkToFit="1"/>
      <protection locked="0"/>
    </xf>
    <xf numFmtId="0" fontId="54" fillId="5" borderId="4" xfId="6" applyNumberFormat="1" applyBorder="1" applyAlignment="1">
      <alignment horizontal="left" vertical="center" shrinkToFit="1"/>
      <protection locked="0"/>
    </xf>
    <xf numFmtId="0" fontId="54" fillId="5" borderId="5" xfId="6" applyNumberFormat="1" applyBorder="1" applyAlignment="1">
      <alignment horizontal="left" vertical="center" shrinkToFit="1"/>
      <protection locked="0"/>
    </xf>
    <xf numFmtId="0" fontId="54" fillId="5" borderId="6" xfId="6" applyNumberFormat="1" applyAlignment="1">
      <alignment horizontal="left" vertical="center" shrinkToFit="1"/>
      <protection locked="0"/>
    </xf>
    <xf numFmtId="0" fontId="54" fillId="5" borderId="56" xfId="6" applyNumberFormat="1" applyBorder="1" applyAlignment="1">
      <alignment horizontal="left" vertical="center" shrinkToFit="1"/>
      <protection locked="0"/>
    </xf>
    <xf numFmtId="0" fontId="101" fillId="0" borderId="1" xfId="5" applyFont="1" applyBorder="1" applyAlignment="1">
      <alignment horizontal="center" vertical="center"/>
    </xf>
    <xf numFmtId="0" fontId="101" fillId="0" borderId="2" xfId="5" applyFont="1" applyBorder="1" applyAlignment="1">
      <alignment horizontal="center" vertical="center"/>
    </xf>
    <xf numFmtId="171" fontId="2" fillId="0" borderId="66" xfId="0" applyNumberFormat="1" applyFont="1" applyBorder="1" applyAlignment="1">
      <alignment horizontal="center" vertical="center"/>
    </xf>
    <xf numFmtId="171" fontId="2" fillId="0" borderId="9" xfId="0" applyNumberFormat="1" applyFont="1" applyBorder="1" applyAlignment="1">
      <alignment horizontal="center" vertical="center"/>
    </xf>
    <xf numFmtId="0" fontId="102" fillId="0" borderId="10" xfId="8" applyFont="1" applyBorder="1" applyAlignment="1">
      <alignment horizontal="left" vertical="top" wrapText="1"/>
    </xf>
    <xf numFmtId="0" fontId="102" fillId="0" borderId="0" xfId="8" applyFont="1" applyAlignment="1">
      <alignment horizontal="left" vertical="top" wrapText="1"/>
    </xf>
    <xf numFmtId="0" fontId="102" fillId="0" borderId="11" xfId="8" applyFont="1" applyBorder="1" applyAlignment="1">
      <alignment horizontal="left" vertical="top" wrapText="1"/>
    </xf>
    <xf numFmtId="0" fontId="86" fillId="0" borderId="3" xfId="5" applyFont="1" applyBorder="1">
      <alignment horizontal="left" vertical="center"/>
    </xf>
    <xf numFmtId="0" fontId="86" fillId="0" borderId="4" xfId="5" applyFont="1" applyBorder="1">
      <alignment horizontal="left" vertical="center"/>
    </xf>
    <xf numFmtId="0" fontId="86" fillId="0" borderId="5" xfId="5" applyFont="1" applyBorder="1">
      <alignment horizontal="left" vertical="center"/>
    </xf>
    <xf numFmtId="0" fontId="86" fillId="5" borderId="3" xfId="5" applyFont="1" applyFill="1" applyBorder="1" applyProtection="1">
      <alignment horizontal="left" vertical="center"/>
      <protection locked="0"/>
    </xf>
    <xf numFmtId="0" fontId="86" fillId="5" borderId="4" xfId="5" applyFont="1" applyFill="1" applyBorder="1" applyProtection="1">
      <alignment horizontal="left" vertical="center"/>
      <protection locked="0"/>
    </xf>
    <xf numFmtId="0" fontId="86" fillId="5" borderId="5" xfId="5" applyFont="1" applyFill="1" applyBorder="1" applyProtection="1">
      <alignment horizontal="left" vertical="center"/>
      <protection locked="0"/>
    </xf>
    <xf numFmtId="0" fontId="54" fillId="0" borderId="55" xfId="11" applyFill="1" applyBorder="1" applyAlignment="1">
      <alignment horizontal="left" vertical="center" shrinkToFit="1"/>
    </xf>
    <xf numFmtId="0" fontId="54" fillId="0" borderId="4" xfId="11" applyFill="1" applyBorder="1" applyAlignment="1">
      <alignment horizontal="left" vertical="center" shrinkToFit="1"/>
    </xf>
    <xf numFmtId="0" fontId="54" fillId="0" borderId="5" xfId="11" applyFill="1" applyBorder="1" applyAlignment="1">
      <alignment horizontal="left" vertical="center" shrinkToFit="1"/>
    </xf>
    <xf numFmtId="0" fontId="54" fillId="0" borderId="3" xfId="11" applyFill="1" applyBorder="1" applyAlignment="1">
      <alignment horizontal="center" vertical="center" shrinkToFit="1"/>
    </xf>
    <xf numFmtId="0" fontId="54" fillId="0" borderId="4" xfId="11" applyFill="1" applyBorder="1" applyAlignment="1">
      <alignment horizontal="center" vertical="center" shrinkToFit="1"/>
    </xf>
    <xf numFmtId="0" fontId="54" fillId="5" borderId="60" xfId="6" applyNumberFormat="1" applyBorder="1" applyAlignment="1">
      <alignment horizontal="left" vertical="center" shrinkToFit="1"/>
      <protection locked="0"/>
    </xf>
    <xf numFmtId="0" fontId="54" fillId="0" borderId="19" xfId="6" applyNumberFormat="1" applyFill="1" applyBorder="1" applyAlignment="1" applyProtection="1">
      <alignment horizontal="right" vertical="center" shrinkToFit="1"/>
    </xf>
    <xf numFmtId="0" fontId="54" fillId="0" borderId="20" xfId="6" applyNumberFormat="1" applyFill="1" applyBorder="1" applyAlignment="1" applyProtection="1">
      <alignment horizontal="right" vertical="center" shrinkToFit="1"/>
    </xf>
    <xf numFmtId="0" fontId="17" fillId="0" borderId="3" xfId="8" applyFont="1" applyBorder="1" applyAlignment="1">
      <alignment horizontal="right" vertical="center" wrapText="1"/>
    </xf>
    <xf numFmtId="0" fontId="17" fillId="0" borderId="16" xfId="8" applyFont="1" applyBorder="1" applyAlignment="1">
      <alignment horizontal="right" vertical="center" wrapText="1"/>
    </xf>
    <xf numFmtId="0" fontId="17" fillId="0" borderId="26" xfId="8" applyFont="1" applyBorder="1" applyAlignment="1">
      <alignment horizontal="right" vertical="center" wrapText="1"/>
    </xf>
    <xf numFmtId="0" fontId="27" fillId="5" borderId="3" xfId="8" applyFont="1" applyFill="1" applyBorder="1" applyAlignment="1" applyProtection="1">
      <alignment horizontal="left" vertical="top" wrapText="1"/>
      <protection locked="0"/>
    </xf>
    <xf numFmtId="0" fontId="27" fillId="5" borderId="4" xfId="8" applyFont="1" applyFill="1" applyBorder="1" applyAlignment="1" applyProtection="1">
      <alignment horizontal="left" vertical="top" wrapText="1"/>
      <protection locked="0"/>
    </xf>
    <xf numFmtId="0" fontId="0" fillId="0" borderId="5" xfId="0" applyBorder="1" applyAlignment="1">
      <alignment wrapText="1"/>
    </xf>
    <xf numFmtId="0" fontId="0" fillId="0" borderId="4" xfId="0" applyBorder="1" applyAlignment="1">
      <alignment horizontal="right" vertical="center" wrapText="1"/>
    </xf>
    <xf numFmtId="0" fontId="0" fillId="0" borderId="5" xfId="0" applyBorder="1" applyAlignment="1">
      <alignment horizontal="right" vertical="center" wrapText="1"/>
    </xf>
    <xf numFmtId="0" fontId="17" fillId="5" borderId="3" xfId="8" applyFont="1" applyFill="1" applyBorder="1" applyAlignment="1" applyProtection="1">
      <alignment horizontal="left" vertical="top" wrapText="1"/>
      <protection locked="0"/>
    </xf>
    <xf numFmtId="0" fontId="17" fillId="5" borderId="4" xfId="8" applyFont="1" applyFill="1" applyBorder="1" applyAlignment="1" applyProtection="1">
      <alignment horizontal="left" vertical="top" wrapText="1"/>
      <protection locked="0"/>
    </xf>
    <xf numFmtId="0" fontId="17" fillId="5" borderId="60" xfId="8" applyFont="1" applyFill="1" applyBorder="1" applyAlignment="1" applyProtection="1">
      <alignment horizontal="left" vertical="top" wrapText="1"/>
      <protection locked="0"/>
    </xf>
    <xf numFmtId="0" fontId="54" fillId="0" borderId="55" xfId="11" applyFill="1" applyBorder="1" applyAlignment="1">
      <alignment horizontal="left" vertical="center"/>
    </xf>
    <xf numFmtId="0" fontId="0" fillId="0" borderId="4" xfId="0" applyBorder="1" applyAlignment="1">
      <alignment horizontal="left" vertical="center"/>
    </xf>
    <xf numFmtId="0" fontId="0" fillId="0" borderId="5" xfId="0" applyBorder="1" applyAlignment="1">
      <alignment horizontal="left" vertical="center"/>
    </xf>
    <xf numFmtId="0" fontId="0" fillId="0" borderId="4" xfId="0" applyBorder="1" applyAlignment="1">
      <alignment horizontal="left" vertical="center" shrinkToFit="1"/>
    </xf>
    <xf numFmtId="0" fontId="0" fillId="0" borderId="5" xfId="0" applyBorder="1" applyAlignment="1">
      <alignment horizontal="left" vertical="center" shrinkToFit="1"/>
    </xf>
    <xf numFmtId="0" fontId="54" fillId="0" borderId="4" xfId="11" applyFill="1" applyBorder="1" applyAlignment="1">
      <alignment horizontal="right" vertical="center"/>
    </xf>
    <xf numFmtId="0" fontId="0" fillId="0" borderId="5" xfId="0" applyBorder="1" applyAlignment="1">
      <alignment horizontal="right" vertical="center"/>
    </xf>
    <xf numFmtId="0" fontId="0" fillId="0" borderId="4" xfId="0" applyBorder="1" applyAlignment="1" applyProtection="1">
      <alignment horizontal="left" vertical="center" shrinkToFit="1"/>
      <protection locked="0"/>
    </xf>
    <xf numFmtId="0" fontId="0" fillId="0" borderId="60" xfId="0" applyBorder="1" applyAlignment="1" applyProtection="1">
      <alignment horizontal="left" vertical="center" shrinkToFit="1"/>
      <protection locked="0"/>
    </xf>
    <xf numFmtId="0" fontId="2" fillId="5" borderId="63" xfId="8" applyFont="1" applyFill="1" applyBorder="1" applyAlignment="1" applyProtection="1">
      <alignment horizontal="left" vertical="top" wrapText="1"/>
      <protection locked="0"/>
    </xf>
    <xf numFmtId="0" fontId="2" fillId="5" borderId="6" xfId="8" applyFont="1" applyFill="1" applyBorder="1" applyAlignment="1" applyProtection="1">
      <alignment horizontal="left" vertical="top" wrapText="1"/>
      <protection locked="0"/>
    </xf>
    <xf numFmtId="0" fontId="2" fillId="5" borderId="56" xfId="8" applyFont="1" applyFill="1" applyBorder="1" applyAlignment="1" applyProtection="1">
      <alignment horizontal="left" vertical="top" wrapText="1"/>
      <protection locked="0"/>
    </xf>
    <xf numFmtId="0" fontId="53" fillId="0" borderId="55" xfId="8" applyFont="1" applyBorder="1" applyAlignment="1">
      <alignment horizontal="left" vertical="center" wrapText="1"/>
    </xf>
    <xf numFmtId="0" fontId="53" fillId="0" borderId="4" xfId="8" applyFont="1" applyBorder="1" applyAlignment="1">
      <alignment horizontal="left" vertical="center" wrapText="1"/>
    </xf>
    <xf numFmtId="0" fontId="53" fillId="0" borderId="60" xfId="8" applyFont="1" applyBorder="1" applyAlignment="1">
      <alignment horizontal="left" vertical="center" wrapText="1"/>
    </xf>
    <xf numFmtId="0" fontId="21" fillId="0" borderId="60" xfId="8" applyFont="1" applyBorder="1" applyAlignment="1">
      <alignment horizontal="left" vertical="center" wrapText="1"/>
    </xf>
    <xf numFmtId="0" fontId="0" fillId="0" borderId="53" xfId="0" applyBorder="1" applyAlignment="1">
      <alignment horizontal="left" vertical="center"/>
    </xf>
    <xf numFmtId="0" fontId="0" fillId="0" borderId="16" xfId="0" applyBorder="1" applyAlignment="1">
      <alignment horizontal="left" vertical="center"/>
    </xf>
    <xf numFmtId="0" fontId="0" fillId="0" borderId="26" xfId="0" applyBorder="1" applyAlignment="1">
      <alignment horizontal="left" vertical="center"/>
    </xf>
    <xf numFmtId="171" fontId="21" fillId="5" borderId="23" xfId="8" applyNumberFormat="1" applyFont="1" applyFill="1" applyBorder="1" applyAlignment="1" applyProtection="1">
      <alignment horizontal="left" vertical="center"/>
      <protection locked="0"/>
    </xf>
    <xf numFmtId="171" fontId="17" fillId="0" borderId="12" xfId="8" applyNumberFormat="1" applyFont="1" applyBorder="1" applyAlignment="1" applyProtection="1">
      <alignment horizontal="left" vertical="center"/>
      <protection locked="0"/>
    </xf>
    <xf numFmtId="171" fontId="17" fillId="0" borderId="24" xfId="8" applyNumberFormat="1" applyFont="1" applyBorder="1" applyAlignment="1" applyProtection="1">
      <alignment horizontal="left" vertical="center"/>
      <protection locked="0"/>
    </xf>
    <xf numFmtId="0" fontId="0" fillId="0" borderId="25" xfId="0" applyBorder="1" applyAlignment="1">
      <alignment horizontal="left" vertical="center"/>
    </xf>
    <xf numFmtId="0" fontId="21" fillId="5" borderId="6" xfId="8" applyFont="1" applyFill="1" applyBorder="1" applyAlignment="1" applyProtection="1">
      <alignment horizontal="center" vertical="center"/>
      <protection locked="0"/>
    </xf>
    <xf numFmtId="0" fontId="21" fillId="5" borderId="56" xfId="8" applyFont="1" applyFill="1" applyBorder="1" applyAlignment="1" applyProtection="1">
      <alignment horizontal="center" vertical="center"/>
      <protection locked="0"/>
    </xf>
    <xf numFmtId="0" fontId="21" fillId="0" borderId="55" xfId="8" applyFont="1" applyBorder="1" applyAlignment="1">
      <alignment horizontal="center" vertical="center"/>
    </xf>
    <xf numFmtId="0" fontId="0" fillId="0" borderId="4" xfId="0" applyBorder="1" applyAlignment="1">
      <alignment horizontal="center" vertical="center"/>
    </xf>
    <xf numFmtId="0" fontId="0" fillId="0" borderId="5" xfId="0" applyBorder="1" applyAlignment="1">
      <alignment horizontal="center" vertical="center"/>
    </xf>
    <xf numFmtId="0" fontId="21" fillId="0" borderId="6" xfId="8" applyFont="1" applyBorder="1" applyAlignment="1">
      <alignment horizontal="center" vertical="center" wrapText="1"/>
    </xf>
    <xf numFmtId="171" fontId="21" fillId="0" borderId="3" xfId="8" applyNumberFormat="1" applyFont="1" applyBorder="1" applyAlignment="1" applyProtection="1">
      <alignment horizontal="center" vertical="center"/>
      <protection locked="0"/>
    </xf>
    <xf numFmtId="0" fontId="0" fillId="0" borderId="60" xfId="0" applyBorder="1" applyAlignment="1">
      <alignment horizontal="center" vertical="center"/>
    </xf>
    <xf numFmtId="0" fontId="21" fillId="0" borderId="63" xfId="8" applyFont="1" applyBorder="1" applyAlignment="1">
      <alignment horizontal="center" vertical="center"/>
    </xf>
    <xf numFmtId="0" fontId="21" fillId="0" borderId="6" xfId="8" applyFont="1" applyBorder="1" applyAlignment="1">
      <alignment horizontal="center" vertical="center"/>
    </xf>
    <xf numFmtId="0" fontId="17" fillId="5" borderId="6" xfId="8" applyFont="1" applyFill="1" applyBorder="1" applyAlignment="1" applyProtection="1">
      <alignment horizontal="center" vertical="center"/>
      <protection locked="0"/>
    </xf>
    <xf numFmtId="171" fontId="17" fillId="5" borderId="6" xfId="8" applyNumberFormat="1" applyFont="1" applyFill="1" applyBorder="1" applyAlignment="1" applyProtection="1">
      <alignment horizontal="center" vertical="center"/>
      <protection locked="0"/>
    </xf>
    <xf numFmtId="171" fontId="17" fillId="5" borderId="3" xfId="8" applyNumberFormat="1" applyFont="1" applyFill="1" applyBorder="1" applyAlignment="1" applyProtection="1">
      <alignment horizontal="center" vertical="center"/>
      <protection locked="0"/>
    </xf>
    <xf numFmtId="171" fontId="17" fillId="5" borderId="4" xfId="8" applyNumberFormat="1" applyFont="1" applyFill="1" applyBorder="1" applyAlignment="1" applyProtection="1">
      <alignment horizontal="center" vertical="center"/>
      <protection locked="0"/>
    </xf>
    <xf numFmtId="171" fontId="0" fillId="0" borderId="4" xfId="0" applyNumberFormat="1" applyBorder="1" applyAlignment="1">
      <alignment horizontal="center" vertical="center"/>
    </xf>
    <xf numFmtId="171" fontId="0" fillId="0" borderId="60" xfId="0" applyNumberFormat="1" applyBorder="1" applyAlignment="1">
      <alignment horizontal="center" vertical="center"/>
    </xf>
    <xf numFmtId="0" fontId="21" fillId="0" borderId="56" xfId="8" applyFont="1" applyBorder="1" applyAlignment="1">
      <alignment horizontal="center" vertical="center" wrapText="1"/>
    </xf>
    <xf numFmtId="0" fontId="21" fillId="0" borderId="4" xfId="8" applyFont="1" applyBorder="1" applyAlignment="1">
      <alignment horizontal="center" vertical="center"/>
    </xf>
    <xf numFmtId="0" fontId="21" fillId="0" borderId="5" xfId="8" applyFont="1" applyBorder="1" applyAlignment="1">
      <alignment horizontal="center" vertical="center"/>
    </xf>
    <xf numFmtId="0" fontId="17" fillId="5" borderId="3" xfId="8" applyFont="1" applyFill="1" applyBorder="1" applyAlignment="1" applyProtection="1">
      <alignment horizontal="center" vertical="center" wrapText="1"/>
      <protection locked="0"/>
    </xf>
    <xf numFmtId="0" fontId="17" fillId="5" borderId="4" xfId="8" applyFont="1" applyFill="1" applyBorder="1" applyAlignment="1" applyProtection="1">
      <alignment horizontal="center" vertical="center" wrapText="1"/>
      <protection locked="0"/>
    </xf>
    <xf numFmtId="0" fontId="17" fillId="5" borderId="5" xfId="8" applyFont="1" applyFill="1" applyBorder="1" applyAlignment="1" applyProtection="1">
      <alignment horizontal="center" vertical="center" wrapText="1"/>
      <protection locked="0"/>
    </xf>
    <xf numFmtId="0" fontId="17" fillId="5" borderId="3" xfId="8" applyFont="1" applyFill="1" applyBorder="1" applyAlignment="1" applyProtection="1">
      <alignment horizontal="center" vertical="center"/>
      <protection locked="0"/>
    </xf>
    <xf numFmtId="0" fontId="17" fillId="5" borderId="4" xfId="8" applyFont="1" applyFill="1" applyBorder="1" applyAlignment="1" applyProtection="1">
      <alignment horizontal="center" vertical="center"/>
      <protection locked="0"/>
    </xf>
    <xf numFmtId="0" fontId="17" fillId="5" borderId="5" xfId="8" applyFont="1" applyFill="1" applyBorder="1" applyAlignment="1" applyProtection="1">
      <alignment horizontal="center" vertical="center"/>
      <protection locked="0"/>
    </xf>
    <xf numFmtId="171" fontId="17" fillId="5" borderId="5" xfId="8" applyNumberFormat="1" applyFont="1" applyFill="1" applyBorder="1" applyAlignment="1" applyProtection="1">
      <alignment horizontal="center" vertical="center"/>
      <protection locked="0"/>
    </xf>
    <xf numFmtId="0" fontId="17" fillId="5" borderId="60" xfId="8" applyFont="1" applyFill="1" applyBorder="1" applyAlignment="1" applyProtection="1">
      <alignment horizontal="center" vertical="center"/>
      <protection locked="0"/>
    </xf>
    <xf numFmtId="0" fontId="74" fillId="0" borderId="7" xfId="8" applyFont="1" applyBorder="1" applyAlignment="1">
      <alignment horizontal="center" vertical="center" wrapText="1"/>
    </xf>
    <xf numFmtId="0" fontId="75" fillId="0" borderId="4" xfId="13" applyFont="1" applyBorder="1" applyAlignment="1" applyProtection="1">
      <alignment vertical="center" wrapText="1"/>
    </xf>
    <xf numFmtId="0" fontId="75" fillId="0" borderId="60" xfId="13" applyFont="1" applyBorder="1" applyAlignment="1" applyProtection="1">
      <alignment vertical="center" wrapText="1"/>
    </xf>
    <xf numFmtId="0" fontId="21" fillId="0" borderId="53" xfId="8" applyFont="1" applyBorder="1" applyAlignment="1">
      <alignment horizontal="center" vertical="center" wrapText="1"/>
    </xf>
    <xf numFmtId="0" fontId="0" fillId="0" borderId="16" xfId="0" applyBorder="1" applyAlignment="1">
      <alignment horizontal="center" vertical="center" wrapText="1"/>
    </xf>
    <xf numFmtId="0" fontId="74" fillId="5" borderId="7" xfId="8" applyFont="1" applyFill="1" applyBorder="1" applyAlignment="1">
      <alignment horizontal="center" vertical="center" wrapText="1"/>
    </xf>
    <xf numFmtId="0" fontId="17" fillId="5" borderId="7" xfId="8" applyFont="1" applyFill="1" applyBorder="1" applyAlignment="1">
      <alignment horizontal="center" vertical="center" wrapText="1"/>
    </xf>
    <xf numFmtId="0" fontId="54" fillId="0" borderId="3" xfId="0" applyFont="1" applyBorder="1" applyAlignment="1">
      <alignment horizontal="left" vertical="center" wrapText="1"/>
    </xf>
    <xf numFmtId="0" fontId="54" fillId="0" borderId="4" xfId="0" applyFont="1" applyBorder="1" applyAlignment="1">
      <alignment horizontal="left" vertical="center" wrapText="1"/>
    </xf>
    <xf numFmtId="0" fontId="54" fillId="0" borderId="60" xfId="0" applyFont="1" applyBorder="1" applyAlignment="1">
      <alignment horizontal="left" vertical="center" wrapText="1"/>
    </xf>
    <xf numFmtId="0" fontId="21" fillId="0" borderId="63" xfId="8" applyFont="1" applyBorder="1" applyAlignment="1">
      <alignment horizontal="center" vertical="center" wrapText="1"/>
    </xf>
    <xf numFmtId="0" fontId="17" fillId="0" borderId="55" xfId="8" applyFont="1" applyBorder="1" applyAlignment="1">
      <alignment horizontal="left" vertical="center" wrapText="1"/>
    </xf>
    <xf numFmtId="0" fontId="17" fillId="0" borderId="4" xfId="8" applyFont="1" applyBorder="1" applyAlignment="1">
      <alignment horizontal="left" vertical="center" wrapText="1"/>
    </xf>
    <xf numFmtId="0" fontId="17" fillId="0" borderId="60" xfId="8" applyFont="1" applyBorder="1" applyAlignment="1">
      <alignment horizontal="left" vertical="center" wrapText="1"/>
    </xf>
    <xf numFmtId="0" fontId="21" fillId="0" borderId="62" xfId="8" applyFont="1" applyBorder="1" applyAlignment="1">
      <alignment horizontal="center" vertical="center" wrapText="1"/>
    </xf>
    <xf numFmtId="0" fontId="21" fillId="0" borderId="49" xfId="8" applyFont="1" applyBorder="1" applyAlignment="1">
      <alignment horizontal="center" vertical="center" wrapText="1"/>
    </xf>
    <xf numFmtId="0" fontId="74" fillId="0" borderId="49" xfId="8" applyFont="1" applyBorder="1" applyAlignment="1">
      <alignment horizontal="center" vertical="center" wrapText="1"/>
    </xf>
    <xf numFmtId="0" fontId="17" fillId="0" borderId="49" xfId="8" applyFont="1" applyBorder="1" applyAlignment="1">
      <alignment horizontal="center" vertical="center" wrapText="1"/>
    </xf>
    <xf numFmtId="0" fontId="17" fillId="0" borderId="23" xfId="8" applyFont="1" applyBorder="1" applyAlignment="1">
      <alignment horizontal="center" vertical="center" wrapText="1"/>
    </xf>
    <xf numFmtId="0" fontId="17" fillId="0" borderId="56" xfId="8" applyFont="1" applyBorder="1" applyAlignment="1">
      <alignment horizontal="left" vertical="center" wrapText="1"/>
    </xf>
    <xf numFmtId="0" fontId="61" fillId="0" borderId="23" xfId="8" applyFont="1" applyBorder="1" applyAlignment="1">
      <alignment horizontal="center" vertical="center" wrapText="1"/>
    </xf>
    <xf numFmtId="0" fontId="61" fillId="0" borderId="12" xfId="8" applyFont="1" applyBorder="1" applyAlignment="1">
      <alignment horizontal="center" vertical="center" wrapText="1"/>
    </xf>
    <xf numFmtId="0" fontId="61" fillId="0" borderId="24" xfId="8" applyFont="1" applyBorder="1" applyAlignment="1">
      <alignment horizontal="center" vertical="center" wrapText="1"/>
    </xf>
    <xf numFmtId="0" fontId="75" fillId="0" borderId="16" xfId="13" applyFont="1" applyBorder="1" applyAlignment="1" applyProtection="1">
      <alignment vertical="center" wrapText="1"/>
    </xf>
    <xf numFmtId="0" fontId="75" fillId="0" borderId="54" xfId="13" applyFont="1" applyBorder="1" applyAlignment="1" applyProtection="1">
      <alignment vertical="center" wrapText="1"/>
    </xf>
    <xf numFmtId="0" fontId="87" fillId="5" borderId="23" xfId="6" applyFont="1" applyBorder="1">
      <alignment horizontal="left" vertical="top" wrapText="1"/>
      <protection locked="0"/>
    </xf>
    <xf numFmtId="0" fontId="87" fillId="5" borderId="12" xfId="6" applyFont="1" applyBorder="1">
      <alignment horizontal="left" vertical="top" wrapText="1"/>
      <protection locked="0"/>
    </xf>
    <xf numFmtId="0" fontId="87" fillId="5" borderId="24" xfId="6" applyFont="1" applyBorder="1">
      <alignment horizontal="left" vertical="top" wrapText="1"/>
      <protection locked="0"/>
    </xf>
    <xf numFmtId="0" fontId="87" fillId="5" borderId="8" xfId="6" applyFont="1" applyBorder="1">
      <alignment horizontal="left" vertical="top" wrapText="1"/>
      <protection locked="0"/>
    </xf>
    <xf numFmtId="0" fontId="87" fillId="5" borderId="0" xfId="6" applyFont="1" applyBorder="1">
      <alignment horizontal="left" vertical="top" wrapText="1"/>
      <protection locked="0"/>
    </xf>
    <xf numFmtId="0" fontId="87" fillId="5" borderId="17" xfId="6" applyFont="1" applyBorder="1">
      <alignment horizontal="left" vertical="top" wrapText="1"/>
      <protection locked="0"/>
    </xf>
    <xf numFmtId="0" fontId="87" fillId="5" borderId="25" xfId="6" applyFont="1" applyBorder="1">
      <alignment horizontal="left" vertical="top" wrapText="1"/>
      <protection locked="0"/>
    </xf>
    <xf numFmtId="0" fontId="87" fillId="5" borderId="16" xfId="6" applyFont="1" applyBorder="1">
      <alignment horizontal="left" vertical="top" wrapText="1"/>
      <protection locked="0"/>
    </xf>
    <xf numFmtId="0" fontId="87" fillId="5" borderId="26" xfId="6" applyFont="1" applyBorder="1">
      <alignment horizontal="left" vertical="top" wrapText="1"/>
      <protection locked="0"/>
    </xf>
    <xf numFmtId="0" fontId="103" fillId="0" borderId="10" xfId="8" applyFont="1" applyBorder="1" applyAlignment="1">
      <alignment horizontal="left" vertical="top" wrapText="1"/>
    </xf>
    <xf numFmtId="0" fontId="103" fillId="0" borderId="0" xfId="8" applyFont="1" applyAlignment="1">
      <alignment horizontal="left" vertical="top" wrapText="1"/>
    </xf>
    <xf numFmtId="0" fontId="103" fillId="0" borderId="11" xfId="8" applyFont="1" applyBorder="1" applyAlignment="1">
      <alignment horizontal="left" vertical="top" wrapText="1"/>
    </xf>
    <xf numFmtId="0" fontId="21" fillId="0" borderId="63" xfId="8" applyFont="1" applyBorder="1" applyAlignment="1">
      <alignment horizontal="left" vertical="center"/>
    </xf>
    <xf numFmtId="0" fontId="21" fillId="0" borderId="6" xfId="8" applyFont="1" applyBorder="1" applyAlignment="1">
      <alignment horizontal="left" vertical="center"/>
    </xf>
    <xf numFmtId="0" fontId="21" fillId="0" borderId="56" xfId="8" applyFont="1" applyBorder="1" applyAlignment="1">
      <alignment horizontal="left" vertical="center"/>
    </xf>
    <xf numFmtId="0" fontId="54" fillId="5" borderId="6" xfId="11" applyFill="1" applyAlignment="1" applyProtection="1">
      <alignment horizontal="left" vertical="top" wrapText="1"/>
      <protection locked="0"/>
    </xf>
    <xf numFmtId="0" fontId="86" fillId="0" borderId="55" xfId="5" applyFont="1" applyBorder="1">
      <alignment horizontal="left" vertical="center"/>
    </xf>
    <xf numFmtId="0" fontId="86" fillId="0" borderId="60" xfId="5" applyFont="1" applyBorder="1">
      <alignment horizontal="left" vertical="center"/>
    </xf>
    <xf numFmtId="0" fontId="78" fillId="14" borderId="0" xfId="0" applyFont="1" applyFill="1" applyAlignment="1">
      <alignment horizontal="center" vertical="center"/>
    </xf>
    <xf numFmtId="49" fontId="17" fillId="5" borderId="16" xfId="0" applyNumberFormat="1" applyFont="1" applyFill="1" applyBorder="1" applyAlignment="1" applyProtection="1">
      <alignment wrapText="1"/>
      <protection locked="0"/>
    </xf>
    <xf numFmtId="49" fontId="0" fillId="5" borderId="16" xfId="0" applyNumberFormat="1" applyFill="1" applyBorder="1" applyAlignment="1" applyProtection="1">
      <alignment wrapText="1"/>
      <protection locked="0"/>
    </xf>
    <xf numFmtId="0" fontId="14" fillId="11" borderId="40" xfId="0" applyFont="1" applyFill="1" applyBorder="1" applyAlignment="1">
      <alignment horizontal="center" vertical="center" wrapText="1"/>
    </xf>
    <xf numFmtId="0" fontId="14" fillId="11" borderId="41" xfId="0" applyFont="1" applyFill="1" applyBorder="1" applyAlignment="1">
      <alignment horizontal="center" vertical="center" wrapText="1"/>
    </xf>
    <xf numFmtId="0" fontId="14" fillId="11" borderId="42" xfId="0" applyFont="1" applyFill="1" applyBorder="1" applyAlignment="1">
      <alignment horizontal="center" vertical="center" wrapText="1"/>
    </xf>
    <xf numFmtId="0" fontId="14" fillId="11" borderId="13" xfId="0" applyFont="1" applyFill="1" applyBorder="1" applyAlignment="1">
      <alignment horizontal="center" vertical="center" wrapText="1"/>
    </xf>
    <xf numFmtId="0" fontId="14" fillId="11" borderId="14" xfId="0" applyFont="1" applyFill="1" applyBorder="1" applyAlignment="1">
      <alignment horizontal="center" vertical="center" wrapText="1"/>
    </xf>
    <xf numFmtId="0" fontId="14" fillId="11" borderId="15" xfId="0" applyFont="1" applyFill="1" applyBorder="1" applyAlignment="1">
      <alignment horizontal="center" vertical="center" wrapText="1"/>
    </xf>
    <xf numFmtId="0" fontId="45" fillId="0" borderId="0" xfId="0" applyFont="1" applyAlignment="1">
      <alignment wrapText="1"/>
    </xf>
    <xf numFmtId="49" fontId="17" fillId="5" borderId="23" xfId="0" applyNumberFormat="1" applyFont="1" applyFill="1" applyBorder="1" applyAlignment="1" applyProtection="1">
      <alignment horizontal="left" vertical="top" wrapText="1"/>
      <protection locked="0"/>
    </xf>
    <xf numFmtId="49" fontId="17" fillId="5" borderId="12" xfId="0" applyNumberFormat="1" applyFont="1" applyFill="1" applyBorder="1" applyAlignment="1" applyProtection="1">
      <alignment horizontal="left" vertical="top" wrapText="1"/>
      <protection locked="0"/>
    </xf>
    <xf numFmtId="49" fontId="17" fillId="5" borderId="24" xfId="0" applyNumberFormat="1" applyFont="1" applyFill="1" applyBorder="1" applyAlignment="1" applyProtection="1">
      <alignment horizontal="left" vertical="top" wrapText="1"/>
      <protection locked="0"/>
    </xf>
    <xf numFmtId="49" fontId="17" fillId="5" borderId="25" xfId="0" applyNumberFormat="1" applyFont="1" applyFill="1" applyBorder="1" applyAlignment="1" applyProtection="1">
      <alignment horizontal="left" vertical="top" wrapText="1"/>
      <protection locked="0"/>
    </xf>
    <xf numFmtId="49" fontId="17" fillId="5" borderId="16" xfId="0" applyNumberFormat="1" applyFont="1" applyFill="1" applyBorder="1" applyAlignment="1" applyProtection="1">
      <alignment horizontal="left" vertical="top" wrapText="1"/>
      <protection locked="0"/>
    </xf>
    <xf numFmtId="49" fontId="17" fillId="5" borderId="26" xfId="0" applyNumberFormat="1" applyFont="1" applyFill="1" applyBorder="1" applyAlignment="1" applyProtection="1">
      <alignment horizontal="left" vertical="top" wrapText="1"/>
      <protection locked="0"/>
    </xf>
    <xf numFmtId="0" fontId="17" fillId="0" borderId="0" xfId="0" applyFont="1" applyAlignment="1">
      <alignment vertical="top" wrapText="1"/>
    </xf>
    <xf numFmtId="49" fontId="11" fillId="0" borderId="0" xfId="0" applyNumberFormat="1" applyFont="1" applyAlignment="1">
      <alignment vertical="center" wrapText="1"/>
    </xf>
    <xf numFmtId="49" fontId="49" fillId="0" borderId="0" xfId="0" applyNumberFormat="1" applyFont="1" applyAlignment="1">
      <alignment vertical="center" wrapText="1"/>
    </xf>
    <xf numFmtId="0" fontId="47" fillId="0" borderId="0" xfId="0" applyFont="1" applyAlignment="1">
      <alignment horizontal="left" wrapText="1"/>
    </xf>
    <xf numFmtId="14" fontId="17" fillId="5" borderId="6" xfId="0" applyNumberFormat="1" applyFont="1" applyFill="1" applyBorder="1" applyAlignment="1" applyProtection="1">
      <alignment horizontal="center"/>
      <protection locked="0"/>
    </xf>
    <xf numFmtId="49" fontId="17" fillId="5" borderId="23" xfId="0" applyNumberFormat="1" applyFont="1" applyFill="1" applyBorder="1" applyAlignment="1" applyProtection="1">
      <alignment horizontal="center" vertical="top" wrapText="1"/>
      <protection locked="0"/>
    </xf>
    <xf numFmtId="49" fontId="17" fillId="5" borderId="12" xfId="0" applyNumberFormat="1" applyFont="1" applyFill="1" applyBorder="1" applyAlignment="1" applyProtection="1">
      <alignment horizontal="center" vertical="top" wrapText="1"/>
      <protection locked="0"/>
    </xf>
    <xf numFmtId="49" fontId="17" fillId="5" borderId="24" xfId="0" applyNumberFormat="1" applyFont="1" applyFill="1" applyBorder="1" applyAlignment="1" applyProtection="1">
      <alignment horizontal="center" vertical="top" wrapText="1"/>
      <protection locked="0"/>
    </xf>
    <xf numFmtId="49" fontId="17" fillId="5" borderId="8" xfId="0" applyNumberFormat="1" applyFont="1" applyFill="1" applyBorder="1" applyAlignment="1" applyProtection="1">
      <alignment horizontal="center" vertical="top" wrapText="1"/>
      <protection locked="0"/>
    </xf>
    <xf numFmtId="49" fontId="17" fillId="5" borderId="0" xfId="0" applyNumberFormat="1" applyFont="1" applyFill="1" applyAlignment="1" applyProtection="1">
      <alignment horizontal="center" vertical="top" wrapText="1"/>
      <protection locked="0"/>
    </xf>
    <xf numFmtId="49" fontId="17" fillId="5" borderId="17" xfId="0" applyNumberFormat="1" applyFont="1" applyFill="1" applyBorder="1" applyAlignment="1" applyProtection="1">
      <alignment horizontal="center" vertical="top" wrapText="1"/>
      <protection locked="0"/>
    </xf>
    <xf numFmtId="49" fontId="17" fillId="5" borderId="25" xfId="0" applyNumberFormat="1" applyFont="1" applyFill="1" applyBorder="1" applyAlignment="1" applyProtection="1">
      <alignment horizontal="center" vertical="top" wrapText="1"/>
      <protection locked="0"/>
    </xf>
    <xf numFmtId="49" fontId="17" fillId="5" borderId="16" xfId="0" applyNumberFormat="1" applyFont="1" applyFill="1" applyBorder="1" applyAlignment="1" applyProtection="1">
      <alignment horizontal="center" vertical="top" wrapText="1"/>
      <protection locked="0"/>
    </xf>
    <xf numFmtId="49" fontId="17" fillId="5" borderId="26" xfId="0" applyNumberFormat="1" applyFont="1" applyFill="1" applyBorder="1" applyAlignment="1" applyProtection="1">
      <alignment horizontal="center" vertical="top" wrapText="1"/>
      <protection locked="0"/>
    </xf>
    <xf numFmtId="49" fontId="17" fillId="0" borderId="0" xfId="0" applyNumberFormat="1" applyFont="1" applyAlignment="1">
      <alignment vertical="center" wrapText="1"/>
    </xf>
    <xf numFmtId="49" fontId="0" fillId="0" borderId="0" xfId="0" applyNumberFormat="1" applyAlignment="1">
      <alignment vertical="center" wrapText="1"/>
    </xf>
    <xf numFmtId="0" fontId="0" fillId="0" borderId="0" xfId="0" applyAlignment="1">
      <alignment vertical="center" wrapText="1"/>
    </xf>
    <xf numFmtId="49" fontId="11" fillId="0" borderId="0" xfId="0" applyNumberFormat="1" applyFont="1" applyAlignment="1">
      <alignment vertical="top" wrapText="1"/>
    </xf>
    <xf numFmtId="0" fontId="49" fillId="0" borderId="0" xfId="0" applyFont="1" applyAlignment="1">
      <alignment wrapText="1"/>
    </xf>
    <xf numFmtId="49" fontId="11" fillId="0" borderId="0" xfId="0" applyNumberFormat="1" applyFont="1" applyAlignment="1">
      <alignment wrapText="1"/>
    </xf>
    <xf numFmtId="49" fontId="49" fillId="0" borderId="0" xfId="0" applyNumberFormat="1" applyFont="1" applyAlignment="1">
      <alignment wrapText="1"/>
    </xf>
    <xf numFmtId="49" fontId="0" fillId="0" borderId="0" xfId="0" applyNumberFormat="1" applyAlignment="1">
      <alignment wrapText="1"/>
    </xf>
    <xf numFmtId="49" fontId="0" fillId="5" borderId="6" xfId="0" applyNumberFormat="1" applyFill="1" applyBorder="1" applyAlignment="1">
      <alignment wrapText="1"/>
    </xf>
    <xf numFmtId="0" fontId="17" fillId="5" borderId="4" xfId="0" applyFont="1" applyFill="1" applyBorder="1" applyAlignment="1" applyProtection="1">
      <alignment horizontal="left"/>
      <protection locked="0"/>
    </xf>
    <xf numFmtId="0" fontId="17" fillId="0" borderId="0" xfId="0" applyFont="1" applyAlignment="1">
      <alignment horizontal="left" wrapText="1"/>
    </xf>
    <xf numFmtId="0" fontId="17" fillId="0" borderId="17" xfId="0" applyFont="1" applyBorder="1" applyAlignment="1">
      <alignment horizontal="left" wrapText="1"/>
    </xf>
    <xf numFmtId="0" fontId="17" fillId="5" borderId="3" xfId="0" applyFont="1" applyFill="1" applyBorder="1" applyAlignment="1" applyProtection="1">
      <alignment horizontal="left" wrapText="1"/>
      <protection locked="0"/>
    </xf>
    <xf numFmtId="0" fontId="17" fillId="5" borderId="4" xfId="0" applyFont="1" applyFill="1" applyBorder="1" applyAlignment="1" applyProtection="1">
      <alignment horizontal="left" wrapText="1"/>
      <protection locked="0"/>
    </xf>
    <xf numFmtId="0" fontId="17" fillId="5" borderId="5" xfId="0" applyFont="1" applyFill="1" applyBorder="1" applyAlignment="1" applyProtection="1">
      <alignment horizontal="left" wrapText="1"/>
      <protection locked="0"/>
    </xf>
    <xf numFmtId="49" fontId="11" fillId="0" borderId="0" xfId="0" applyNumberFormat="1" applyFont="1" applyAlignment="1">
      <alignment horizontal="left" vertical="center" wrapText="1"/>
    </xf>
    <xf numFmtId="0" fontId="21" fillId="0" borderId="0" xfId="0" applyFont="1"/>
    <xf numFmtId="0" fontId="17" fillId="5" borderId="6" xfId="0" applyFont="1" applyFill="1" applyBorder="1"/>
    <xf numFmtId="0" fontId="12" fillId="4" borderId="0" xfId="0" applyFont="1" applyFill="1" applyAlignment="1">
      <alignment horizontal="left" vertical="center" wrapText="1"/>
    </xf>
    <xf numFmtId="49" fontId="17" fillId="0" borderId="0" xfId="0" applyNumberFormat="1" applyFont="1" applyAlignment="1">
      <alignment horizontal="left" wrapText="1"/>
    </xf>
    <xf numFmtId="0" fontId="17" fillId="5" borderId="3" xfId="0" applyFont="1" applyFill="1" applyBorder="1" applyAlignment="1" applyProtection="1">
      <alignment horizontal="left" vertical="top" wrapText="1"/>
      <protection locked="0"/>
    </xf>
    <xf numFmtId="0" fontId="17" fillId="5" borderId="4" xfId="0" applyFont="1" applyFill="1" applyBorder="1" applyAlignment="1" applyProtection="1">
      <alignment horizontal="left" vertical="top" wrapText="1"/>
      <protection locked="0"/>
    </xf>
    <xf numFmtId="0" fontId="17" fillId="5" borderId="5" xfId="0" applyFont="1" applyFill="1" applyBorder="1" applyAlignment="1" applyProtection="1">
      <alignment horizontal="left" vertical="top" wrapText="1"/>
      <protection locked="0"/>
    </xf>
    <xf numFmtId="0" fontId="17" fillId="5" borderId="16" xfId="0" applyFont="1" applyFill="1" applyBorder="1" applyAlignment="1" applyProtection="1">
      <alignment horizontal="left"/>
      <protection locked="0"/>
    </xf>
    <xf numFmtId="0" fontId="54" fillId="5" borderId="3" xfId="7" applyFont="1" applyFill="1" applyBorder="1" applyAlignment="1" applyProtection="1">
      <alignment horizontal="center" vertical="center" wrapText="1"/>
      <protection locked="0"/>
    </xf>
    <xf numFmtId="0" fontId="54" fillId="5" borderId="4" xfId="7" applyFont="1" applyFill="1" applyBorder="1" applyAlignment="1" applyProtection="1">
      <alignment horizontal="center" vertical="center" wrapText="1"/>
      <protection locked="0"/>
    </xf>
    <xf numFmtId="0" fontId="54" fillId="5" borderId="5" xfId="7" applyFont="1" applyFill="1" applyBorder="1" applyAlignment="1" applyProtection="1">
      <alignment horizontal="center" vertical="center" wrapText="1"/>
      <protection locked="0"/>
    </xf>
    <xf numFmtId="0" fontId="54" fillId="5" borderId="3" xfId="7" applyFont="1" applyFill="1" applyBorder="1" applyAlignment="1" applyProtection="1">
      <alignment horizontal="left" vertical="top" wrapText="1"/>
      <protection locked="0"/>
    </xf>
    <xf numFmtId="0" fontId="54" fillId="5" borderId="4" xfId="7" applyFont="1" applyFill="1" applyBorder="1" applyAlignment="1" applyProtection="1">
      <alignment horizontal="left" vertical="top" wrapText="1"/>
      <protection locked="0"/>
    </xf>
    <xf numFmtId="0" fontId="54" fillId="5" borderId="5" xfId="7" applyFont="1" applyFill="1" applyBorder="1" applyAlignment="1" applyProtection="1">
      <alignment horizontal="left" vertical="top" wrapText="1"/>
      <protection locked="0"/>
    </xf>
    <xf numFmtId="0" fontId="54" fillId="4" borderId="6" xfId="7" applyFont="1" applyFill="1" applyBorder="1" applyAlignment="1">
      <alignment horizontal="center" vertical="center" wrapText="1"/>
    </xf>
    <xf numFmtId="0" fontId="73" fillId="4" borderId="55" xfId="7" applyFont="1" applyFill="1" applyBorder="1" applyAlignment="1">
      <alignment horizontal="center" vertical="center" wrapText="1"/>
    </xf>
    <xf numFmtId="0" fontId="73" fillId="4" borderId="4" xfId="7" applyFont="1" applyFill="1" applyBorder="1" applyAlignment="1">
      <alignment horizontal="center" vertical="center" wrapText="1"/>
    </xf>
    <xf numFmtId="0" fontId="73" fillId="4" borderId="5" xfId="7" applyFont="1" applyFill="1" applyBorder="1" applyAlignment="1">
      <alignment horizontal="center" vertical="center" wrapText="1"/>
    </xf>
    <xf numFmtId="0" fontId="54" fillId="4" borderId="3" xfId="7" applyFont="1" applyFill="1" applyBorder="1" applyAlignment="1">
      <alignment horizontal="center" vertical="center" wrapText="1"/>
    </xf>
    <xf numFmtId="0" fontId="54" fillId="4" borderId="4" xfId="7" applyFont="1" applyFill="1" applyBorder="1" applyAlignment="1">
      <alignment horizontal="center" vertical="center" wrapText="1"/>
    </xf>
    <xf numFmtId="0" fontId="54" fillId="4" borderId="5" xfId="7" applyFont="1" applyFill="1" applyBorder="1" applyAlignment="1">
      <alignment horizontal="center" vertical="center" wrapText="1"/>
    </xf>
    <xf numFmtId="44" fontId="54" fillId="4" borderId="4" xfId="12" applyFont="1" applyFill="1" applyBorder="1" applyAlignment="1" applyProtection="1">
      <alignment horizontal="center" vertical="center"/>
    </xf>
    <xf numFmtId="44" fontId="54" fillId="4" borderId="5" xfId="12" applyFont="1" applyFill="1" applyBorder="1" applyAlignment="1" applyProtection="1">
      <alignment horizontal="center" vertical="center"/>
    </xf>
    <xf numFmtId="168" fontId="21" fillId="0" borderId="6" xfId="9" applyNumberFormat="1" applyFont="1" applyBorder="1" applyAlignment="1">
      <alignment horizontal="center" vertical="center"/>
    </xf>
    <xf numFmtId="168" fontId="21" fillId="0" borderId="56" xfId="9" applyNumberFormat="1" applyFont="1" applyBorder="1" applyAlignment="1">
      <alignment horizontal="center" vertical="center"/>
    </xf>
    <xf numFmtId="0" fontId="21" fillId="0" borderId="50" xfId="5" applyFont="1" applyBorder="1" applyAlignment="1">
      <alignment horizontal="center" vertical="center" wrapText="1"/>
    </xf>
    <xf numFmtId="0" fontId="55" fillId="0" borderId="51" xfId="5" applyFont="1" applyBorder="1" applyAlignment="1">
      <alignment horizontal="center" vertical="center" wrapText="1"/>
    </xf>
    <xf numFmtId="0" fontId="55" fillId="0" borderId="52" xfId="5" applyFont="1" applyBorder="1" applyAlignment="1">
      <alignment horizontal="center" vertical="center" wrapText="1"/>
    </xf>
    <xf numFmtId="0" fontId="73" fillId="0" borderId="55" xfId="7" applyFont="1" applyBorder="1" applyAlignment="1">
      <alignment horizontal="left" vertical="center"/>
    </xf>
    <xf numFmtId="0" fontId="73" fillId="0" borderId="4" xfId="7" applyFont="1" applyBorder="1" applyAlignment="1">
      <alignment horizontal="left" vertical="center"/>
    </xf>
    <xf numFmtId="0" fontId="51" fillId="5" borderId="3" xfId="7" applyFont="1" applyFill="1" applyBorder="1" applyAlignment="1" applyProtection="1">
      <alignment horizontal="left" vertical="center"/>
      <protection locked="0"/>
    </xf>
    <xf numFmtId="0" fontId="51" fillId="5" borderId="4" xfId="7" applyFont="1" applyFill="1" applyBorder="1" applyAlignment="1" applyProtection="1">
      <alignment horizontal="left" vertical="center"/>
      <protection locked="0"/>
    </xf>
    <xf numFmtId="0" fontId="51" fillId="5" borderId="60" xfId="7" applyFont="1" applyFill="1" applyBorder="1" applyAlignment="1" applyProtection="1">
      <alignment horizontal="left" vertical="center"/>
      <protection locked="0"/>
    </xf>
    <xf numFmtId="44" fontId="54" fillId="5" borderId="4" xfId="12" applyFont="1" applyFill="1" applyBorder="1" applyAlignment="1" applyProtection="1">
      <alignment horizontal="center" vertical="center"/>
      <protection locked="0"/>
    </xf>
    <xf numFmtId="44" fontId="54" fillId="5" borderId="5" xfId="12" applyFont="1" applyFill="1" applyBorder="1" applyAlignment="1" applyProtection="1">
      <alignment horizontal="center" vertical="center"/>
      <protection locked="0"/>
    </xf>
    <xf numFmtId="10" fontId="17" fillId="0" borderId="6" xfId="9" applyNumberFormat="1" applyFont="1" applyBorder="1" applyAlignment="1">
      <alignment horizontal="center" vertical="center"/>
    </xf>
    <xf numFmtId="10" fontId="17" fillId="0" borderId="56" xfId="9" applyNumberFormat="1" applyFont="1" applyBorder="1" applyAlignment="1">
      <alignment horizontal="center" vertical="center"/>
    </xf>
    <xf numFmtId="0" fontId="12" fillId="11" borderId="50" xfId="5" applyFont="1" applyFill="1" applyBorder="1" applyAlignment="1">
      <alignment horizontal="center" vertical="center"/>
    </xf>
    <xf numFmtId="0" fontId="12" fillId="11" borderId="51" xfId="5" applyFont="1" applyFill="1" applyBorder="1" applyAlignment="1">
      <alignment horizontal="center" vertical="center"/>
    </xf>
    <xf numFmtId="0" fontId="12" fillId="11" borderId="52" xfId="5" applyFont="1" applyFill="1" applyBorder="1" applyAlignment="1">
      <alignment horizontal="center" vertical="center"/>
    </xf>
    <xf numFmtId="0" fontId="86" fillId="0" borderId="6" xfId="7" applyFont="1" applyBorder="1" applyAlignment="1">
      <alignment horizontal="center" vertical="center" wrapText="1"/>
    </xf>
    <xf numFmtId="0" fontId="86" fillId="0" borderId="4" xfId="7" applyFont="1" applyBorder="1" applyAlignment="1">
      <alignment horizontal="center" vertical="center" wrapText="1"/>
    </xf>
    <xf numFmtId="0" fontId="86" fillId="0" borderId="5" xfId="7" applyFont="1" applyBorder="1" applyAlignment="1">
      <alignment horizontal="center" vertical="center" wrapText="1"/>
    </xf>
    <xf numFmtId="0" fontId="1" fillId="0" borderId="6" xfId="7" applyFont="1" applyBorder="1" applyAlignment="1">
      <alignment horizontal="center" vertical="center" wrapText="1"/>
    </xf>
    <xf numFmtId="0" fontId="1" fillId="0" borderId="56" xfId="7" applyFont="1" applyBorder="1" applyAlignment="1">
      <alignment horizontal="center" vertical="center" wrapText="1"/>
    </xf>
    <xf numFmtId="0" fontId="86" fillId="0" borderId="3" xfId="7" applyFont="1" applyBorder="1" applyAlignment="1">
      <alignment horizontal="center" vertical="center" wrapText="1"/>
    </xf>
    <xf numFmtId="172" fontId="87" fillId="21" borderId="7" xfId="7" applyNumberFormat="1" applyFont="1" applyFill="1" applyBorder="1" applyAlignment="1">
      <alignment horizontal="center"/>
    </xf>
    <xf numFmtId="172" fontId="87" fillId="21" borderId="69" xfId="7" applyNumberFormat="1" applyFont="1" applyFill="1" applyBorder="1" applyAlignment="1">
      <alignment horizontal="center"/>
    </xf>
    <xf numFmtId="0" fontId="87" fillId="5" borderId="6" xfId="5" applyFont="1" applyFill="1" applyBorder="1" applyProtection="1">
      <alignment horizontal="left" vertical="center"/>
      <protection locked="0"/>
    </xf>
    <xf numFmtId="1" fontId="54" fillId="5" borderId="6" xfId="7" applyNumberFormat="1" applyFont="1" applyFill="1" applyBorder="1" applyAlignment="1" applyProtection="1">
      <alignment horizontal="center" vertical="center" wrapText="1"/>
      <protection locked="0"/>
    </xf>
    <xf numFmtId="1" fontId="54" fillId="5" borderId="3" xfId="7" applyNumberFormat="1" applyFont="1" applyFill="1" applyBorder="1" applyAlignment="1" applyProtection="1">
      <alignment horizontal="center" vertical="center" wrapText="1"/>
      <protection locked="0"/>
    </xf>
    <xf numFmtId="1" fontId="54" fillId="5" borderId="4" xfId="7" applyNumberFormat="1" applyFont="1" applyFill="1" applyBorder="1" applyAlignment="1" applyProtection="1">
      <alignment horizontal="center" vertical="center" wrapText="1"/>
      <protection locked="0"/>
    </xf>
    <xf numFmtId="1" fontId="54" fillId="5" borderId="5" xfId="7" applyNumberFormat="1" applyFont="1" applyFill="1" applyBorder="1" applyAlignment="1" applyProtection="1">
      <alignment horizontal="center" vertical="center" wrapText="1"/>
      <protection locked="0"/>
    </xf>
    <xf numFmtId="14" fontId="87" fillId="5" borderId="7" xfId="7" applyNumberFormat="1" applyFont="1" applyFill="1" applyBorder="1" applyAlignment="1" applyProtection="1">
      <alignment horizontal="center"/>
      <protection locked="0"/>
    </xf>
    <xf numFmtId="171" fontId="54" fillId="5" borderId="6" xfId="7" applyNumberFormat="1" applyFont="1" applyFill="1" applyBorder="1" applyAlignment="1" applyProtection="1">
      <alignment horizontal="center" vertical="center" wrapText="1"/>
      <protection locked="0"/>
    </xf>
    <xf numFmtId="3" fontId="17" fillId="0" borderId="6" xfId="7" applyNumberFormat="1" applyFont="1" applyBorder="1" applyAlignment="1">
      <alignment horizontal="center" vertical="center"/>
    </xf>
    <xf numFmtId="3" fontId="17" fillId="0" borderId="56" xfId="7" applyNumberFormat="1" applyFont="1" applyBorder="1" applyAlignment="1">
      <alignment horizontal="center" vertical="center"/>
    </xf>
    <xf numFmtId="14" fontId="87" fillId="0" borderId="68" xfId="7" applyNumberFormat="1" applyFont="1" applyBorder="1" applyAlignment="1">
      <alignment horizontal="center"/>
    </xf>
    <xf numFmtId="14" fontId="87" fillId="0" borderId="7" xfId="7" applyNumberFormat="1" applyFont="1" applyBorder="1" applyAlignment="1">
      <alignment horizontal="center"/>
    </xf>
    <xf numFmtId="0" fontId="86" fillId="4" borderId="55" xfId="7" applyFont="1" applyFill="1" applyBorder="1" applyAlignment="1">
      <alignment horizontal="left" vertical="top" wrapText="1"/>
    </xf>
    <xf numFmtId="0" fontId="86" fillId="4" borderId="4" xfId="7" applyFont="1" applyFill="1" applyBorder="1" applyAlignment="1">
      <alignment horizontal="left" vertical="top" wrapText="1"/>
    </xf>
    <xf numFmtId="0" fontId="86" fillId="4" borderId="5" xfId="7" applyFont="1" applyFill="1" applyBorder="1" applyAlignment="1">
      <alignment horizontal="left" vertical="top" wrapText="1"/>
    </xf>
    <xf numFmtId="0" fontId="54" fillId="5" borderId="16" xfId="7" applyFont="1" applyFill="1" applyBorder="1" applyAlignment="1" applyProtection="1">
      <alignment horizontal="left" vertical="top" wrapText="1"/>
      <protection locked="0"/>
    </xf>
    <xf numFmtId="0" fontId="54" fillId="5" borderId="54" xfId="7" applyFont="1" applyFill="1" applyBorder="1" applyAlignment="1" applyProtection="1">
      <alignment horizontal="left" vertical="top" wrapText="1"/>
      <protection locked="0"/>
    </xf>
    <xf numFmtId="0" fontId="17" fillId="0" borderId="6" xfId="7" applyFont="1" applyBorder="1" applyAlignment="1">
      <alignment vertical="center"/>
    </xf>
    <xf numFmtId="2" fontId="17" fillId="0" borderId="6" xfId="8" applyNumberFormat="1" applyFont="1" applyBorder="1" applyAlignment="1">
      <alignment horizontal="right" vertical="center" indent="1"/>
    </xf>
    <xf numFmtId="0" fontId="17" fillId="0" borderId="6" xfId="7" applyFont="1" applyBorder="1" applyAlignment="1">
      <alignment horizontal="center" vertical="center"/>
    </xf>
    <xf numFmtId="0" fontId="17" fillId="0" borderId="56" xfId="7" applyFont="1" applyBorder="1" applyAlignment="1">
      <alignment horizontal="center" vertical="center"/>
    </xf>
    <xf numFmtId="0" fontId="87" fillId="24" borderId="43" xfId="7" applyFont="1" applyFill="1" applyBorder="1" applyAlignment="1">
      <alignment horizontal="center" vertical="center" wrapText="1"/>
    </xf>
    <xf numFmtId="0" fontId="87" fillId="24" borderId="44" xfId="7" applyFont="1" applyFill="1" applyBorder="1" applyAlignment="1">
      <alignment horizontal="center" vertical="center" wrapText="1"/>
    </xf>
    <xf numFmtId="0" fontId="87" fillId="24" borderId="45" xfId="7" applyFont="1" applyFill="1" applyBorder="1" applyAlignment="1">
      <alignment horizontal="center" vertical="center" wrapText="1"/>
    </xf>
    <xf numFmtId="0" fontId="87" fillId="24" borderId="50" xfId="7" applyFont="1" applyFill="1" applyBorder="1" applyAlignment="1">
      <alignment horizontal="center" vertical="center" wrapText="1"/>
    </xf>
    <xf numFmtId="0" fontId="87" fillId="24" borderId="51" xfId="7" applyFont="1" applyFill="1" applyBorder="1" applyAlignment="1">
      <alignment horizontal="center" vertical="center" wrapText="1"/>
    </xf>
    <xf numFmtId="0" fontId="87" fillId="24" borderId="52" xfId="7" applyFont="1" applyFill="1" applyBorder="1" applyAlignment="1">
      <alignment horizontal="center" vertical="center" wrapText="1"/>
    </xf>
    <xf numFmtId="0" fontId="86" fillId="0" borderId="67" xfId="7" applyFont="1" applyBorder="1" applyAlignment="1">
      <alignment horizontal="center" vertical="center" wrapText="1"/>
    </xf>
    <xf numFmtId="0" fontId="86" fillId="0" borderId="12" xfId="7" applyFont="1" applyBorder="1" applyAlignment="1">
      <alignment horizontal="center" vertical="center" wrapText="1"/>
    </xf>
    <xf numFmtId="0" fontId="86" fillId="0" borderId="24" xfId="7" applyFont="1" applyBorder="1" applyAlignment="1">
      <alignment horizontal="center" vertical="center" wrapText="1"/>
    </xf>
    <xf numFmtId="0" fontId="96" fillId="0" borderId="6" xfId="7" applyFont="1" applyBorder="1" applyAlignment="1">
      <alignment horizontal="center" vertical="center" wrapText="1"/>
    </xf>
    <xf numFmtId="0" fontId="96" fillId="0" borderId="3" xfId="7" applyFont="1" applyBorder="1" applyAlignment="1">
      <alignment horizontal="center" vertical="center" wrapText="1"/>
    </xf>
    <xf numFmtId="0" fontId="96" fillId="0" borderId="4" xfId="7" applyFont="1" applyBorder="1" applyAlignment="1">
      <alignment horizontal="center" vertical="center" wrapText="1"/>
    </xf>
    <xf numFmtId="0" fontId="96" fillId="0" borderId="5" xfId="7" applyFont="1" applyBorder="1" applyAlignment="1">
      <alignment horizontal="center" vertical="center" wrapText="1"/>
    </xf>
    <xf numFmtId="0" fontId="12" fillId="0" borderId="65" xfId="7" applyFont="1" applyBorder="1" applyAlignment="1">
      <alignment horizontal="left" vertical="center" wrapText="1"/>
    </xf>
    <xf numFmtId="0" fontId="12" fillId="0" borderId="58" xfId="7" applyFont="1" applyBorder="1" applyAlignment="1">
      <alignment horizontal="left" vertical="center" wrapText="1"/>
    </xf>
    <xf numFmtId="1" fontId="17" fillId="22" borderId="66" xfId="5" applyNumberFormat="1" applyFont="1" applyFill="1" applyBorder="1" applyAlignment="1">
      <alignment horizontal="center" vertical="center"/>
    </xf>
    <xf numFmtId="1" fontId="17" fillId="22" borderId="9" xfId="5" applyNumberFormat="1" applyFont="1" applyFill="1" applyBorder="1" applyAlignment="1">
      <alignment horizontal="center" vertical="center"/>
    </xf>
    <xf numFmtId="0" fontId="82" fillId="23" borderId="40" xfId="7" applyFont="1" applyFill="1" applyBorder="1" applyAlignment="1">
      <alignment horizontal="center" vertical="center" wrapText="1"/>
    </xf>
    <xf numFmtId="0" fontId="82" fillId="23" borderId="41" xfId="7" applyFont="1" applyFill="1" applyBorder="1" applyAlignment="1">
      <alignment horizontal="center" vertical="center"/>
    </xf>
    <xf numFmtId="0" fontId="82" fillId="23" borderId="42" xfId="7" applyFont="1" applyFill="1" applyBorder="1" applyAlignment="1">
      <alignment horizontal="center" vertical="center"/>
    </xf>
    <xf numFmtId="0" fontId="82" fillId="23" borderId="13" xfId="7" applyFont="1" applyFill="1" applyBorder="1" applyAlignment="1">
      <alignment horizontal="center" vertical="center"/>
    </xf>
    <xf numFmtId="0" fontId="82" fillId="23" borderId="14" xfId="7" applyFont="1" applyFill="1" applyBorder="1" applyAlignment="1">
      <alignment horizontal="center" vertical="center"/>
    </xf>
    <xf numFmtId="0" fontId="82" fillId="23" borderId="15" xfId="7" applyFont="1" applyFill="1" applyBorder="1" applyAlignment="1">
      <alignment horizontal="center" vertical="center"/>
    </xf>
    <xf numFmtId="0" fontId="30" fillId="0" borderId="55" xfId="7" applyFont="1" applyBorder="1" applyAlignment="1">
      <alignment horizontal="left"/>
    </xf>
    <xf numFmtId="0" fontId="30" fillId="0" borderId="4" xfId="7" applyFont="1" applyBorder="1" applyAlignment="1">
      <alignment horizontal="left"/>
    </xf>
    <xf numFmtId="0" fontId="54" fillId="5" borderId="3" xfId="7" applyFont="1" applyFill="1" applyBorder="1" applyAlignment="1" applyProtection="1">
      <alignment horizontal="left" vertical="center"/>
      <protection locked="0"/>
    </xf>
    <xf numFmtId="0" fontId="54" fillId="5" borderId="4" xfId="7" applyFont="1" applyFill="1" applyBorder="1" applyAlignment="1" applyProtection="1">
      <alignment horizontal="left" vertical="center"/>
      <protection locked="0"/>
    </xf>
    <xf numFmtId="0" fontId="54" fillId="5" borderId="60" xfId="7" applyFont="1" applyFill="1" applyBorder="1" applyAlignment="1" applyProtection="1">
      <alignment horizontal="left" vertical="center"/>
      <protection locked="0"/>
    </xf>
    <xf numFmtId="0" fontId="17" fillId="0" borderId="6" xfId="7" applyFont="1" applyBorder="1" applyAlignment="1">
      <alignment horizontal="center" vertical="center" wrapText="1"/>
    </xf>
    <xf numFmtId="0" fontId="17" fillId="0" borderId="56" xfId="7" applyFont="1" applyBorder="1" applyAlignment="1">
      <alignment horizontal="center" vertical="center" wrapText="1"/>
    </xf>
    <xf numFmtId="0" fontId="21" fillId="0" borderId="65" xfId="7" applyFont="1" applyBorder="1" applyAlignment="1">
      <alignment horizontal="left" vertical="center" wrapText="1"/>
    </xf>
    <xf numFmtId="0" fontId="17" fillId="0" borderId="58" xfId="7" applyFont="1" applyBorder="1" applyAlignment="1">
      <alignment horizontal="left" vertical="center" wrapText="1"/>
    </xf>
    <xf numFmtId="0" fontId="86" fillId="0" borderId="4" xfId="7" applyFont="1" applyBorder="1" applyAlignment="1">
      <alignment horizontal="left"/>
    </xf>
    <xf numFmtId="1" fontId="54" fillId="5" borderId="3" xfId="7" applyNumberFormat="1" applyFont="1" applyFill="1" applyBorder="1" applyAlignment="1" applyProtection="1">
      <alignment horizontal="center" vertical="center"/>
      <protection locked="0"/>
    </xf>
    <xf numFmtId="1" fontId="54" fillId="5" borderId="4" xfId="7" applyNumberFormat="1" applyFont="1" applyFill="1" applyBorder="1" applyAlignment="1" applyProtection="1">
      <alignment horizontal="center" vertical="center"/>
      <protection locked="0"/>
    </xf>
    <xf numFmtId="1" fontId="54" fillId="5" borderId="5" xfId="7" applyNumberFormat="1" applyFont="1" applyFill="1" applyBorder="1" applyAlignment="1" applyProtection="1">
      <alignment horizontal="center" vertical="center"/>
      <protection locked="0"/>
    </xf>
    <xf numFmtId="0" fontId="86" fillId="0" borderId="60" xfId="7" applyFont="1" applyBorder="1" applyAlignment="1">
      <alignment horizontal="center" vertical="center" wrapText="1"/>
    </xf>
    <xf numFmtId="44" fontId="17" fillId="4" borderId="3" xfId="7" applyNumberFormat="1" applyFont="1" applyFill="1" applyBorder="1" applyAlignment="1">
      <alignment horizontal="left" vertical="center" wrapText="1"/>
    </xf>
    <xf numFmtId="0" fontId="17" fillId="4" borderId="4" xfId="7" applyFont="1" applyFill="1" applyBorder="1" applyAlignment="1">
      <alignment horizontal="left" vertical="center" wrapText="1"/>
    </xf>
    <xf numFmtId="0" fontId="17" fillId="4" borderId="5" xfId="7" applyFont="1" applyFill="1" applyBorder="1" applyAlignment="1">
      <alignment horizontal="left" vertical="center" wrapText="1"/>
    </xf>
    <xf numFmtId="44" fontId="54" fillId="4" borderId="3" xfId="12" applyFont="1" applyFill="1" applyBorder="1" applyAlignment="1" applyProtection="1">
      <alignment horizontal="center" vertical="center" wrapText="1"/>
    </xf>
    <xf numFmtId="44" fontId="54" fillId="4" borderId="4" xfId="12" applyFont="1" applyFill="1" applyBorder="1" applyAlignment="1" applyProtection="1">
      <alignment horizontal="center" vertical="center" wrapText="1"/>
    </xf>
    <xf numFmtId="44" fontId="54" fillId="4" borderId="5" xfId="12" applyFont="1" applyFill="1" applyBorder="1" applyAlignment="1" applyProtection="1">
      <alignment horizontal="center" vertical="center" wrapText="1"/>
    </xf>
    <xf numFmtId="0" fontId="51" fillId="11" borderId="6" xfId="7" applyFont="1" applyFill="1" applyBorder="1" applyAlignment="1">
      <alignment horizontal="center" vertical="center"/>
    </xf>
    <xf numFmtId="0" fontId="86" fillId="0" borderId="55" xfId="7" applyFont="1" applyBorder="1" applyAlignment="1">
      <alignment horizontal="left" vertical="center" wrapText="1"/>
    </xf>
    <xf numFmtId="0" fontId="86" fillId="0" borderId="4" xfId="7" applyFont="1" applyBorder="1" applyAlignment="1">
      <alignment horizontal="left" vertical="center" wrapText="1"/>
    </xf>
    <xf numFmtId="0" fontId="86" fillId="0" borderId="5" xfId="7" applyFont="1" applyBorder="1" applyAlignment="1">
      <alignment horizontal="left" vertical="center" wrapText="1"/>
    </xf>
    <xf numFmtId="3" fontId="54" fillId="5" borderId="6" xfId="7" applyNumberFormat="1" applyFont="1" applyFill="1" applyBorder="1" applyAlignment="1" applyProtection="1">
      <alignment horizontal="center" vertical="center"/>
      <protection locked="0"/>
    </xf>
    <xf numFmtId="3" fontId="54" fillId="5" borderId="56" xfId="7" applyNumberFormat="1" applyFont="1" applyFill="1" applyBorder="1" applyAlignment="1" applyProtection="1">
      <alignment horizontal="center" vertical="center"/>
      <protection locked="0"/>
    </xf>
    <xf numFmtId="0" fontId="21" fillId="0" borderId="1" xfId="7" applyFont="1" applyBorder="1" applyAlignment="1">
      <alignment horizontal="left" vertical="center" wrapText="1"/>
    </xf>
    <xf numFmtId="0" fontId="21" fillId="0" borderId="2" xfId="7" applyFont="1" applyBorder="1" applyAlignment="1">
      <alignment horizontal="left" vertical="center" wrapText="1"/>
    </xf>
    <xf numFmtId="0" fontId="21" fillId="0" borderId="9" xfId="7" applyFont="1" applyBorder="1" applyAlignment="1">
      <alignment horizontal="left" vertical="center" wrapText="1"/>
    </xf>
    <xf numFmtId="0" fontId="86" fillId="17" borderId="55" xfId="7" applyFont="1" applyFill="1" applyBorder="1" applyAlignment="1">
      <alignment horizontal="center" vertical="center" wrapText="1"/>
    </xf>
    <xf numFmtId="0" fontId="86" fillId="17" borderId="4" xfId="7" applyFont="1" applyFill="1" applyBorder="1" applyAlignment="1">
      <alignment horizontal="center" vertical="center" wrapText="1"/>
    </xf>
    <xf numFmtId="0" fontId="86" fillId="17" borderId="60" xfId="7" applyFont="1" applyFill="1" applyBorder="1" applyAlignment="1">
      <alignment horizontal="center" vertical="center" wrapText="1"/>
    </xf>
    <xf numFmtId="1" fontId="21" fillId="18" borderId="43" xfId="5" applyNumberFormat="1" applyFont="1" applyFill="1" applyBorder="1" applyAlignment="1">
      <alignment horizontal="center" vertical="center"/>
    </xf>
    <xf numFmtId="1" fontId="21" fillId="18" borderId="45" xfId="5" applyNumberFormat="1" applyFont="1" applyFill="1" applyBorder="1" applyAlignment="1">
      <alignment horizontal="center" vertical="center"/>
    </xf>
    <xf numFmtId="1" fontId="21" fillId="11" borderId="71" xfId="5" applyNumberFormat="1" applyFont="1" applyFill="1" applyBorder="1" applyAlignment="1">
      <alignment horizontal="center" vertical="center"/>
    </xf>
    <xf numFmtId="1" fontId="21" fillId="11" borderId="72" xfId="5" applyNumberFormat="1" applyFont="1" applyFill="1" applyBorder="1" applyAlignment="1">
      <alignment horizontal="center" vertical="center"/>
    </xf>
    <xf numFmtId="44" fontId="54" fillId="5" borderId="3" xfId="12" applyFont="1" applyFill="1" applyBorder="1" applyAlignment="1" applyProtection="1">
      <alignment horizontal="center" vertical="center"/>
      <protection locked="0"/>
    </xf>
    <xf numFmtId="44" fontId="54" fillId="5" borderId="60" xfId="12" applyFont="1" applyFill="1" applyBorder="1" applyAlignment="1" applyProtection="1">
      <alignment horizontal="center" vertical="center"/>
      <protection locked="0"/>
    </xf>
    <xf numFmtId="0" fontId="86" fillId="0" borderId="6" xfId="7" applyFont="1" applyBorder="1" applyAlignment="1">
      <alignment horizontal="left" vertical="center"/>
    </xf>
    <xf numFmtId="0" fontId="12" fillId="17" borderId="50" xfId="5" applyFont="1" applyFill="1" applyBorder="1" applyAlignment="1">
      <alignment horizontal="center" vertical="center"/>
    </xf>
    <xf numFmtId="0" fontId="12" fillId="17" borderId="51" xfId="5" applyFont="1" applyFill="1" applyBorder="1" applyAlignment="1">
      <alignment horizontal="center" vertical="center"/>
    </xf>
    <xf numFmtId="0" fontId="12" fillId="17" borderId="52" xfId="5" applyFont="1" applyFill="1" applyBorder="1" applyAlignment="1">
      <alignment horizontal="center" vertical="center"/>
    </xf>
    <xf numFmtId="0" fontId="91" fillId="0" borderId="6" xfId="7" applyFont="1" applyBorder="1" applyAlignment="1">
      <alignment horizontal="left" vertical="center" wrapText="1"/>
    </xf>
    <xf numFmtId="44" fontId="54" fillId="5" borderId="3" xfId="12" applyFont="1" applyFill="1" applyBorder="1" applyAlignment="1" applyProtection="1">
      <alignment horizontal="left" vertical="center" wrapText="1"/>
      <protection locked="0"/>
    </xf>
    <xf numFmtId="44" fontId="54" fillId="5" borderId="4" xfId="12" applyFont="1" applyFill="1" applyBorder="1" applyAlignment="1" applyProtection="1">
      <alignment horizontal="left" vertical="center" wrapText="1"/>
      <protection locked="0"/>
    </xf>
    <xf numFmtId="44" fontId="54" fillId="5" borderId="5" xfId="12" applyFont="1" applyFill="1" applyBorder="1" applyAlignment="1" applyProtection="1">
      <alignment horizontal="left" vertical="center" wrapText="1"/>
      <protection locked="0"/>
    </xf>
    <xf numFmtId="0" fontId="54" fillId="11" borderId="4" xfId="12" applyNumberFormat="1" applyFont="1" applyFill="1" applyBorder="1" applyAlignment="1" applyProtection="1">
      <alignment horizontal="center" vertical="center"/>
    </xf>
    <xf numFmtId="0" fontId="54" fillId="11" borderId="60" xfId="12" applyNumberFormat="1" applyFont="1" applyFill="1" applyBorder="1" applyAlignment="1" applyProtection="1">
      <alignment horizontal="center" vertical="center"/>
    </xf>
    <xf numFmtId="0" fontId="61" fillId="0" borderId="55" xfId="7" applyFont="1" applyBorder="1" applyAlignment="1">
      <alignment horizontal="right" wrapText="1"/>
    </xf>
    <xf numFmtId="0" fontId="61" fillId="0" borderId="4" xfId="7" applyFont="1" applyBorder="1" applyAlignment="1">
      <alignment horizontal="right" wrapText="1"/>
    </xf>
    <xf numFmtId="0" fontId="61" fillId="0" borderId="5" xfId="7" applyFont="1" applyBorder="1" applyAlignment="1">
      <alignment horizontal="right" wrapText="1"/>
    </xf>
    <xf numFmtId="3" fontId="51" fillId="5" borderId="6" xfId="7" applyNumberFormat="1" applyFont="1" applyFill="1" applyBorder="1" applyAlignment="1" applyProtection="1">
      <alignment horizontal="center" vertical="center"/>
      <protection locked="0"/>
    </xf>
    <xf numFmtId="3" fontId="51" fillId="5" borderId="56" xfId="7" applyNumberFormat="1" applyFont="1" applyFill="1" applyBorder="1" applyAlignment="1" applyProtection="1">
      <alignment horizontal="center" vertical="center"/>
      <protection locked="0"/>
    </xf>
    <xf numFmtId="0" fontId="61" fillId="0" borderId="6" xfId="7" applyFont="1" applyBorder="1" applyAlignment="1">
      <alignment horizontal="left" vertical="center"/>
    </xf>
    <xf numFmtId="0" fontId="86" fillId="0" borderId="61" xfId="7" applyFont="1" applyBorder="1" applyAlignment="1">
      <alignment horizontal="left" vertical="top" wrapText="1"/>
    </xf>
    <xf numFmtId="0" fontId="86" fillId="0" borderId="41" xfId="7" applyFont="1" applyBorder="1" applyAlignment="1">
      <alignment horizontal="left" vertical="top" wrapText="1"/>
    </xf>
    <xf numFmtId="0" fontId="86" fillId="0" borderId="42" xfId="7" applyFont="1" applyBorder="1" applyAlignment="1">
      <alignment horizontal="left" vertical="top" wrapText="1"/>
    </xf>
    <xf numFmtId="3" fontId="54" fillId="5" borderId="2" xfId="7" applyNumberFormat="1" applyFont="1" applyFill="1" applyBorder="1" applyAlignment="1" applyProtection="1">
      <alignment horizontal="center" vertical="center" wrapText="1"/>
      <protection locked="0"/>
    </xf>
    <xf numFmtId="3" fontId="54" fillId="5" borderId="9" xfId="7" applyNumberFormat="1" applyFont="1" applyFill="1" applyBorder="1" applyAlignment="1" applyProtection="1">
      <alignment horizontal="center" vertical="center" wrapText="1"/>
      <protection locked="0"/>
    </xf>
    <xf numFmtId="2" fontId="54" fillId="5" borderId="3" xfId="7" applyNumberFormat="1" applyFont="1" applyFill="1" applyBorder="1" applyAlignment="1" applyProtection="1">
      <alignment horizontal="center" vertical="center"/>
      <protection locked="0"/>
    </xf>
    <xf numFmtId="2" fontId="54" fillId="5" borderId="4" xfId="7" applyNumberFormat="1" applyFont="1" applyFill="1" applyBorder="1" applyAlignment="1" applyProtection="1">
      <alignment horizontal="center" vertical="center"/>
      <protection locked="0"/>
    </xf>
    <xf numFmtId="2" fontId="54" fillId="5" borderId="5" xfId="7" applyNumberFormat="1" applyFont="1" applyFill="1" applyBorder="1" applyAlignment="1" applyProtection="1">
      <alignment horizontal="center" vertical="center"/>
      <protection locked="0"/>
    </xf>
    <xf numFmtId="0" fontId="17" fillId="0" borderId="6" xfId="8" applyFont="1" applyBorder="1" applyAlignment="1">
      <alignment horizontal="left" vertical="center"/>
    </xf>
    <xf numFmtId="0" fontId="21" fillId="0" borderId="50" xfId="7" applyFont="1" applyBorder="1" applyAlignment="1">
      <alignment horizontal="left" vertical="center" wrapText="1"/>
    </xf>
    <xf numFmtId="0" fontId="21" fillId="0" borderId="51" xfId="7" applyFont="1" applyBorder="1" applyAlignment="1">
      <alignment horizontal="left" vertical="center" wrapText="1"/>
    </xf>
    <xf numFmtId="0" fontId="21" fillId="0" borderId="52" xfId="7" applyFont="1" applyBorder="1" applyAlignment="1">
      <alignment horizontal="left" vertical="center" wrapText="1"/>
    </xf>
    <xf numFmtId="0" fontId="17" fillId="26" borderId="73" xfId="8" quotePrefix="1" applyFont="1" applyFill="1" applyBorder="1" applyAlignment="1">
      <alignment horizontal="center" vertical="center" wrapText="1"/>
    </xf>
    <xf numFmtId="0" fontId="17" fillId="26" borderId="74" xfId="8" quotePrefix="1" applyFont="1" applyFill="1" applyBorder="1" applyAlignment="1">
      <alignment horizontal="center" vertical="center" wrapText="1"/>
    </xf>
    <xf numFmtId="0" fontId="17" fillId="27" borderId="19" xfId="10" applyFont="1" applyFill="1" applyBorder="1" applyAlignment="1">
      <alignment vertical="center" wrapText="1"/>
    </xf>
    <xf numFmtId="0" fontId="17" fillId="27" borderId="74" xfId="10" applyFont="1" applyFill="1" applyBorder="1" applyAlignment="1">
      <alignment vertical="center" wrapText="1"/>
    </xf>
    <xf numFmtId="0" fontId="17" fillId="27" borderId="20" xfId="10" applyFont="1" applyFill="1" applyBorder="1" applyAlignment="1">
      <alignment vertical="center" wrapText="1"/>
    </xf>
    <xf numFmtId="0" fontId="54" fillId="27" borderId="19" xfId="11" applyFill="1" applyBorder="1" applyAlignment="1">
      <alignment horizontal="left" vertical="center" wrapText="1" indent="1"/>
    </xf>
    <xf numFmtId="0" fontId="54" fillId="27" borderId="74" xfId="11" applyFill="1" applyBorder="1" applyAlignment="1">
      <alignment horizontal="left" vertical="center" wrapText="1" indent="1"/>
    </xf>
    <xf numFmtId="0" fontId="54" fillId="27" borderId="20" xfId="11" applyFill="1" applyBorder="1" applyAlignment="1">
      <alignment horizontal="left" vertical="center" wrapText="1" indent="1"/>
    </xf>
    <xf numFmtId="0" fontId="17" fillId="4" borderId="19" xfId="8" applyFont="1" applyFill="1" applyBorder="1" applyAlignment="1">
      <alignment horizontal="right" vertical="center"/>
    </xf>
    <xf numFmtId="0" fontId="17" fillId="0" borderId="74" xfId="8" applyFont="1" applyBorder="1" applyAlignment="1">
      <alignment horizontal="right" vertical="center"/>
    </xf>
    <xf numFmtId="0" fontId="17" fillId="0" borderId="20" xfId="8" applyFont="1" applyBorder="1" applyAlignment="1">
      <alignment horizontal="right" vertical="center"/>
    </xf>
    <xf numFmtId="0" fontId="54" fillId="5" borderId="19" xfId="6" applyBorder="1" applyAlignment="1">
      <alignment horizontal="center" vertical="center" wrapText="1"/>
      <protection locked="0"/>
    </xf>
    <xf numFmtId="0" fontId="54" fillId="5" borderId="74" xfId="6" applyBorder="1" applyAlignment="1">
      <alignment horizontal="center" vertical="center" wrapText="1"/>
      <protection locked="0"/>
    </xf>
    <xf numFmtId="0" fontId="12" fillId="0" borderId="6" xfId="8" applyFont="1" applyBorder="1" applyAlignment="1">
      <alignment horizontal="center" vertical="center"/>
    </xf>
    <xf numFmtId="0" fontId="12" fillId="0" borderId="6" xfId="8" applyFont="1" applyBorder="1" applyAlignment="1">
      <alignment horizontal="center" vertical="top" wrapText="1"/>
    </xf>
    <xf numFmtId="0" fontId="54" fillId="0" borderId="3" xfId="8" applyFont="1" applyBorder="1" applyAlignment="1">
      <alignment horizontal="center" vertical="center"/>
    </xf>
    <xf numFmtId="0" fontId="54" fillId="0" borderId="4" xfId="8" applyFont="1" applyBorder="1" applyAlignment="1">
      <alignment horizontal="center" vertical="center"/>
    </xf>
    <xf numFmtId="0" fontId="54" fillId="0" borderId="5" xfId="8" applyFont="1" applyBorder="1" applyAlignment="1">
      <alignment horizontal="center" vertical="center"/>
    </xf>
    <xf numFmtId="0" fontId="51" fillId="0" borderId="6" xfId="8" applyFont="1" applyBorder="1" applyAlignment="1">
      <alignment horizontal="center" vertical="center" wrapText="1"/>
    </xf>
    <xf numFmtId="0" fontId="12" fillId="0" borderId="0" xfId="8" applyFont="1" applyAlignment="1">
      <alignment horizontal="left" vertical="top" wrapText="1" indent="1"/>
    </xf>
    <xf numFmtId="0" fontId="52" fillId="0" borderId="50" xfId="7" applyFont="1" applyBorder="1" applyAlignment="1">
      <alignment horizontal="center" vertical="center"/>
    </xf>
    <xf numFmtId="0" fontId="52" fillId="0" borderId="51" xfId="7" applyFont="1" applyBorder="1" applyAlignment="1">
      <alignment horizontal="center" vertical="center"/>
    </xf>
    <xf numFmtId="14" fontId="52" fillId="0" borderId="50" xfId="7" applyNumberFormat="1" applyFont="1" applyBorder="1" applyAlignment="1">
      <alignment horizontal="center" vertical="center"/>
    </xf>
    <xf numFmtId="14" fontId="52" fillId="0" borderId="51" xfId="7" applyNumberFormat="1" applyFont="1" applyBorder="1" applyAlignment="1">
      <alignment horizontal="center" vertical="center"/>
    </xf>
    <xf numFmtId="14" fontId="52" fillId="0" borderId="52" xfId="7" applyNumberFormat="1" applyFont="1" applyBorder="1" applyAlignment="1">
      <alignment horizontal="center" vertical="center"/>
    </xf>
    <xf numFmtId="0" fontId="52" fillId="0" borderId="50" xfId="7" applyFont="1" applyBorder="1" applyAlignment="1">
      <alignment horizontal="center"/>
    </xf>
    <xf numFmtId="0" fontId="52" fillId="0" borderId="51" xfId="7" applyFont="1" applyBorder="1" applyAlignment="1">
      <alignment horizontal="center"/>
    </xf>
    <xf numFmtId="0" fontId="52" fillId="0" borderId="52" xfId="7" applyFont="1" applyBorder="1" applyAlignment="1">
      <alignment horizontal="center"/>
    </xf>
    <xf numFmtId="0" fontId="21" fillId="0" borderId="6" xfId="8" applyFont="1" applyBorder="1" applyAlignment="1">
      <alignment horizontal="right" vertical="center" indent="1"/>
    </xf>
    <xf numFmtId="2" fontId="21" fillId="0" borderId="6" xfId="8" applyNumberFormat="1" applyFont="1" applyBorder="1" applyAlignment="1">
      <alignment horizontal="right" vertical="center" indent="1"/>
    </xf>
    <xf numFmtId="0" fontId="12" fillId="0" borderId="0" xfId="8" applyFont="1" applyAlignment="1">
      <alignment horizontal="left" vertical="center" indent="1"/>
    </xf>
    <xf numFmtId="2" fontId="86" fillId="5" borderId="6" xfId="7" applyNumberFormat="1" applyFont="1" applyFill="1" applyBorder="1" applyAlignment="1" applyProtection="1">
      <alignment horizontal="center" vertical="center" wrapText="1"/>
      <protection locked="0"/>
    </xf>
    <xf numFmtId="173" fontId="21" fillId="18" borderId="64" xfId="5" applyNumberFormat="1" applyFont="1" applyFill="1" applyBorder="1" applyAlignment="1">
      <alignment horizontal="center" vertical="center"/>
    </xf>
    <xf numFmtId="173" fontId="21" fillId="18" borderId="45" xfId="5" applyNumberFormat="1" applyFont="1" applyFill="1" applyBorder="1" applyAlignment="1">
      <alignment horizontal="center" vertical="center"/>
    </xf>
    <xf numFmtId="0" fontId="17" fillId="0" borderId="65" xfId="7" applyFont="1" applyBorder="1" applyAlignment="1">
      <alignment horizontal="left" vertical="center" wrapText="1"/>
    </xf>
    <xf numFmtId="0" fontId="73" fillId="0" borderId="55" xfId="7" applyFont="1" applyBorder="1" applyAlignment="1">
      <alignment horizontal="left" vertical="top" wrapText="1"/>
    </xf>
    <xf numFmtId="0" fontId="73" fillId="0" borderId="4" xfId="7" applyFont="1" applyBorder="1" applyAlignment="1">
      <alignment horizontal="left" vertical="top" wrapText="1"/>
    </xf>
    <xf numFmtId="0" fontId="73" fillId="0" borderId="5" xfId="7" applyFont="1" applyBorder="1" applyAlignment="1">
      <alignment horizontal="left" vertical="top" wrapText="1"/>
    </xf>
    <xf numFmtId="0" fontId="30" fillId="0" borderId="6" xfId="7" applyFont="1" applyBorder="1" applyAlignment="1">
      <alignment horizontal="left" vertical="center"/>
    </xf>
    <xf numFmtId="44" fontId="54" fillId="4" borderId="3" xfId="12" applyFont="1" applyFill="1" applyBorder="1" applyAlignment="1" applyProtection="1">
      <alignment horizontal="left" vertical="center"/>
    </xf>
    <xf numFmtId="44" fontId="54" fillId="4" borderId="4" xfId="12" applyFont="1" applyFill="1" applyBorder="1" applyAlignment="1" applyProtection="1">
      <alignment horizontal="left" vertical="center"/>
    </xf>
    <xf numFmtId="44" fontId="54" fillId="4" borderId="60" xfId="12" applyFont="1" applyFill="1" applyBorder="1" applyAlignment="1" applyProtection="1">
      <alignment horizontal="left" vertical="center"/>
    </xf>
    <xf numFmtId="174" fontId="17" fillId="0" borderId="6" xfId="7" applyNumberFormat="1" applyFont="1" applyBorder="1" applyAlignment="1">
      <alignment horizontal="center" vertical="center"/>
    </xf>
    <xf numFmtId="174" fontId="17" fillId="0" borderId="56" xfId="7" applyNumberFormat="1" applyFont="1" applyBorder="1" applyAlignment="1">
      <alignment horizontal="center" vertical="center"/>
    </xf>
    <xf numFmtId="1" fontId="17" fillId="19" borderId="66" xfId="5" applyNumberFormat="1" applyFont="1" applyFill="1" applyBorder="1" applyAlignment="1">
      <alignment horizontal="center" vertical="center"/>
    </xf>
    <xf numFmtId="1" fontId="17" fillId="19" borderId="9" xfId="5" applyNumberFormat="1" applyFont="1" applyFill="1" applyBorder="1" applyAlignment="1">
      <alignment horizontal="center" vertical="center"/>
    </xf>
    <xf numFmtId="0" fontId="17" fillId="0" borderId="18" xfId="8" applyFont="1" applyBorder="1"/>
    <xf numFmtId="0" fontId="17" fillId="0" borderId="76" xfId="8" applyFont="1" applyBorder="1"/>
    <xf numFmtId="0" fontId="17" fillId="4" borderId="74" xfId="8" applyFont="1" applyFill="1" applyBorder="1" applyAlignment="1">
      <alignment horizontal="right" vertical="center"/>
    </xf>
    <xf numFmtId="0" fontId="17" fillId="4" borderId="20" xfId="8" applyFont="1" applyFill="1" applyBorder="1" applyAlignment="1">
      <alignment horizontal="right" vertical="center"/>
    </xf>
    <xf numFmtId="0" fontId="54" fillId="5" borderId="20" xfId="6" applyBorder="1" applyAlignment="1">
      <alignment horizontal="center" vertical="center" wrapText="1"/>
      <protection locked="0"/>
    </xf>
    <xf numFmtId="0" fontId="17" fillId="0" borderId="19" xfId="8" applyFont="1" applyBorder="1"/>
    <xf numFmtId="0" fontId="17" fillId="0" borderId="75" xfId="8" applyFont="1" applyBorder="1"/>
    <xf numFmtId="0" fontId="54" fillId="5" borderId="6" xfId="5" applyFill="1" applyBorder="1" applyProtection="1">
      <alignment horizontal="left" vertical="center"/>
      <protection locked="0"/>
    </xf>
    <xf numFmtId="0" fontId="54" fillId="0" borderId="16" xfId="5" applyBorder="1">
      <alignment horizontal="left" vertical="center"/>
    </xf>
    <xf numFmtId="0" fontId="86" fillId="0" borderId="55" xfId="7" applyFont="1" applyBorder="1" applyAlignment="1">
      <alignment horizontal="left"/>
    </xf>
    <xf numFmtId="0" fontId="12" fillId="17" borderId="40" xfId="5" applyFont="1" applyFill="1" applyBorder="1" applyAlignment="1">
      <alignment horizontal="center" vertical="center"/>
    </xf>
    <xf numFmtId="0" fontId="12" fillId="17" borderId="41" xfId="5" applyFont="1" applyFill="1" applyBorder="1" applyAlignment="1">
      <alignment horizontal="center" vertical="center"/>
    </xf>
    <xf numFmtId="0" fontId="12" fillId="17" borderId="70" xfId="5" applyFont="1" applyFill="1" applyBorder="1" applyAlignment="1">
      <alignment horizontal="center" vertical="center"/>
    </xf>
    <xf numFmtId="0" fontId="54" fillId="0" borderId="50" xfId="5" applyBorder="1" applyAlignment="1">
      <alignment horizontal="left" vertical="center" wrapText="1"/>
    </xf>
    <xf numFmtId="0" fontId="54" fillId="0" borderId="51" xfId="5" applyBorder="1" applyAlignment="1">
      <alignment horizontal="left" vertical="center" wrapText="1"/>
    </xf>
    <xf numFmtId="0" fontId="54" fillId="0" borderId="52" xfId="5" applyBorder="1" applyAlignment="1">
      <alignment horizontal="left" vertical="center" wrapText="1"/>
    </xf>
    <xf numFmtId="0" fontId="17" fillId="0" borderId="6" xfId="8" applyFont="1" applyBorder="1"/>
    <xf numFmtId="0" fontId="17" fillId="0" borderId="56" xfId="8" applyFont="1" applyBorder="1"/>
    <xf numFmtId="0" fontId="17" fillId="4" borderId="3" xfId="8" applyFont="1" applyFill="1" applyBorder="1" applyAlignment="1">
      <alignment horizontal="right" vertical="center"/>
    </xf>
    <xf numFmtId="0" fontId="17" fillId="0" borderId="4" xfId="8" applyFont="1" applyBorder="1" applyAlignment="1">
      <alignment horizontal="right" vertical="center"/>
    </xf>
    <xf numFmtId="0" fontId="17" fillId="0" borderId="5" xfId="8" applyFont="1" applyBorder="1" applyAlignment="1">
      <alignment horizontal="right" vertical="center"/>
    </xf>
    <xf numFmtId="0" fontId="54" fillId="5" borderId="3" xfId="6" applyBorder="1" applyAlignment="1">
      <alignment horizontal="center" vertical="center" wrapText="1"/>
      <protection locked="0"/>
    </xf>
    <xf numFmtId="0" fontId="54" fillId="5" borderId="4" xfId="6" applyBorder="1" applyAlignment="1">
      <alignment horizontal="center" vertical="center" wrapText="1"/>
      <protection locked="0"/>
    </xf>
    <xf numFmtId="0" fontId="17" fillId="26" borderId="55" xfId="8" quotePrefix="1" applyFont="1" applyFill="1" applyBorder="1" applyAlignment="1">
      <alignment horizontal="center" vertical="center" wrapText="1"/>
    </xf>
    <xf numFmtId="0" fontId="17" fillId="26" borderId="4" xfId="8" quotePrefix="1" applyFont="1" applyFill="1" applyBorder="1" applyAlignment="1">
      <alignment horizontal="center" vertical="center" wrapText="1"/>
    </xf>
    <xf numFmtId="0" fontId="17" fillId="26" borderId="3" xfId="8" quotePrefix="1" applyFont="1" applyFill="1" applyBorder="1" applyAlignment="1">
      <alignment horizontal="center" vertical="center" wrapText="1"/>
    </xf>
    <xf numFmtId="0" fontId="17" fillId="27" borderId="3" xfId="10" applyFont="1" applyFill="1" applyBorder="1" applyAlignment="1">
      <alignment vertical="center" wrapText="1"/>
    </xf>
    <xf numFmtId="0" fontId="17" fillId="27" borderId="4" xfId="10" applyFont="1" applyFill="1" applyBorder="1" applyAlignment="1">
      <alignment vertical="center" wrapText="1"/>
    </xf>
    <xf numFmtId="0" fontId="17" fillId="27" borderId="5" xfId="10" applyFont="1" applyFill="1" applyBorder="1" applyAlignment="1">
      <alignment vertical="center" wrapText="1"/>
    </xf>
    <xf numFmtId="0" fontId="54" fillId="27" borderId="3" xfId="11" applyFill="1" applyBorder="1" applyAlignment="1">
      <alignment horizontal="left" vertical="center" wrapText="1" indent="1"/>
    </xf>
    <xf numFmtId="0" fontId="54" fillId="27" borderId="4" xfId="11" applyFill="1" applyBorder="1" applyAlignment="1">
      <alignment horizontal="left" vertical="center" wrapText="1" indent="1"/>
    </xf>
    <xf numFmtId="0" fontId="54" fillId="27" borderId="5" xfId="11" applyFill="1" applyBorder="1" applyAlignment="1">
      <alignment horizontal="left" vertical="center" wrapText="1" indent="1"/>
    </xf>
    <xf numFmtId="0" fontId="17" fillId="0" borderId="53" xfId="5" applyFont="1" applyBorder="1" applyAlignment="1">
      <alignment horizontal="left" vertical="top" wrapText="1"/>
    </xf>
    <xf numFmtId="0" fontId="17" fillId="0" borderId="16" xfId="5" applyFont="1" applyBorder="1" applyAlignment="1">
      <alignment horizontal="left" vertical="top" wrapText="1"/>
    </xf>
    <xf numFmtId="0" fontId="17" fillId="0" borderId="54" xfId="5" applyFont="1" applyBorder="1" applyAlignment="1">
      <alignment horizontal="left" vertical="top" wrapText="1"/>
    </xf>
    <xf numFmtId="0" fontId="97" fillId="0" borderId="6" xfId="13" applyFont="1" applyBorder="1" applyAlignment="1" applyProtection="1">
      <alignment horizontal="left" vertical="center"/>
    </xf>
    <xf numFmtId="0" fontId="61" fillId="0" borderId="55" xfId="7" applyFont="1" applyBorder="1" applyAlignment="1">
      <alignment horizontal="left" vertical="center" wrapText="1"/>
    </xf>
    <xf numFmtId="0" fontId="61" fillId="0" borderId="4" xfId="7" applyFont="1" applyBorder="1" applyAlignment="1">
      <alignment horizontal="left" vertical="center" wrapText="1"/>
    </xf>
    <xf numFmtId="0" fontId="61" fillId="0" borderId="5" xfId="7" applyFont="1" applyBorder="1" applyAlignment="1">
      <alignment horizontal="left" vertical="center" wrapText="1"/>
    </xf>
    <xf numFmtId="0" fontId="17" fillId="19" borderId="6" xfId="7" applyFont="1" applyFill="1" applyBorder="1" applyAlignment="1">
      <alignment horizontal="center" vertical="center" wrapText="1"/>
    </xf>
    <xf numFmtId="0" fontId="17" fillId="19" borderId="56" xfId="7" applyFont="1" applyFill="1" applyBorder="1" applyAlignment="1">
      <alignment horizontal="center" vertical="center" wrapText="1"/>
    </xf>
    <xf numFmtId="0" fontId="17" fillId="0" borderId="6" xfId="5" applyFont="1" applyBorder="1" applyAlignment="1">
      <alignment horizontal="left" vertical="center" wrapText="1"/>
    </xf>
    <xf numFmtId="0" fontId="54" fillId="5" borderId="50" xfId="7" applyFont="1" applyFill="1" applyBorder="1" applyAlignment="1" applyProtection="1">
      <alignment horizontal="left" vertical="top" wrapText="1"/>
      <protection locked="0"/>
    </xf>
    <xf numFmtId="0" fontId="54" fillId="5" borderId="51" xfId="7" applyFont="1" applyFill="1" applyBorder="1" applyAlignment="1" applyProtection="1">
      <alignment horizontal="left" vertical="top" wrapText="1"/>
      <protection locked="0"/>
    </xf>
    <xf numFmtId="0" fontId="54" fillId="5" borderId="52" xfId="7" applyFont="1" applyFill="1" applyBorder="1" applyAlignment="1" applyProtection="1">
      <alignment horizontal="left" vertical="top" wrapText="1"/>
      <protection locked="0"/>
    </xf>
    <xf numFmtId="44" fontId="54" fillId="5" borderId="6" xfId="12" applyFont="1" applyFill="1" applyBorder="1" applyAlignment="1" applyProtection="1">
      <alignment horizontal="left" vertical="center" wrapText="1"/>
      <protection locked="0"/>
    </xf>
    <xf numFmtId="0" fontId="92" fillId="0" borderId="3" xfId="7" applyFont="1" applyBorder="1" applyAlignment="1">
      <alignment horizontal="center" vertical="center" wrapText="1"/>
    </xf>
    <xf numFmtId="0" fontId="92" fillId="0" borderId="4" xfId="7" applyFont="1" applyBorder="1" applyAlignment="1">
      <alignment horizontal="center" vertical="center" wrapText="1"/>
    </xf>
    <xf numFmtId="0" fontId="92" fillId="0" borderId="5" xfId="7" applyFont="1" applyBorder="1" applyAlignment="1">
      <alignment horizontal="center" vertical="center" wrapText="1"/>
    </xf>
    <xf numFmtId="10" fontId="54" fillId="4" borderId="3" xfId="9" applyNumberFormat="1" applyFont="1" applyFill="1" applyBorder="1" applyAlignment="1" applyProtection="1">
      <alignment horizontal="center" vertical="center" wrapText="1"/>
    </xf>
    <xf numFmtId="10" fontId="54" fillId="4" borderId="4" xfId="9" applyNumberFormat="1" applyFont="1" applyFill="1" applyBorder="1" applyAlignment="1" applyProtection="1">
      <alignment horizontal="center" vertical="center" wrapText="1"/>
    </xf>
    <xf numFmtId="10" fontId="54" fillId="4" borderId="5" xfId="9" applyNumberFormat="1" applyFont="1" applyFill="1" applyBorder="1" applyAlignment="1" applyProtection="1">
      <alignment horizontal="center" vertical="center" wrapText="1"/>
    </xf>
    <xf numFmtId="0" fontId="54" fillId="5" borderId="3" xfId="12" applyNumberFormat="1" applyFont="1" applyFill="1" applyBorder="1" applyAlignment="1" applyProtection="1">
      <alignment horizontal="center" vertical="center"/>
      <protection locked="0"/>
    </xf>
    <xf numFmtId="0" fontId="54" fillId="5" borderId="4" xfId="12" applyNumberFormat="1" applyFont="1" applyFill="1" applyBorder="1" applyAlignment="1" applyProtection="1">
      <alignment horizontal="center" vertical="center"/>
      <protection locked="0"/>
    </xf>
    <xf numFmtId="0" fontId="54" fillId="5" borderId="60" xfId="12" applyNumberFormat="1" applyFont="1" applyFill="1" applyBorder="1" applyAlignment="1" applyProtection="1">
      <alignment horizontal="center" vertical="center"/>
      <protection locked="0"/>
    </xf>
    <xf numFmtId="0" fontId="89" fillId="0" borderId="3" xfId="13" applyFont="1" applyBorder="1" applyAlignment="1" applyProtection="1">
      <alignment horizontal="left" vertical="center"/>
    </xf>
    <xf numFmtId="0" fontId="89" fillId="0" borderId="4" xfId="13" applyFont="1" applyBorder="1" applyAlignment="1" applyProtection="1">
      <alignment horizontal="left" vertical="center"/>
    </xf>
    <xf numFmtId="0" fontId="89" fillId="0" borderId="5" xfId="13" applyFont="1" applyBorder="1" applyAlignment="1" applyProtection="1">
      <alignment horizontal="left" vertical="center"/>
    </xf>
    <xf numFmtId="0" fontId="20" fillId="0" borderId="3" xfId="13" applyFont="1" applyBorder="1" applyAlignment="1" applyProtection="1">
      <alignment horizontal="center" vertical="center"/>
    </xf>
    <xf numFmtId="0" fontId="20" fillId="0" borderId="4" xfId="13" applyFont="1" applyBorder="1" applyAlignment="1" applyProtection="1">
      <alignment horizontal="center" vertical="center"/>
    </xf>
    <xf numFmtId="0" fontId="20" fillId="0" borderId="5" xfId="13" applyFont="1" applyBorder="1" applyAlignment="1" applyProtection="1">
      <alignment horizontal="center" vertical="center"/>
    </xf>
    <xf numFmtId="1" fontId="21" fillId="11" borderId="43" xfId="5" applyNumberFormat="1" applyFont="1" applyFill="1" applyBorder="1" applyAlignment="1">
      <alignment horizontal="center" vertical="center"/>
    </xf>
    <xf numFmtId="1" fontId="21" fillId="11" borderId="45" xfId="5" applyNumberFormat="1" applyFont="1" applyFill="1" applyBorder="1" applyAlignment="1">
      <alignment horizontal="center" vertical="center"/>
    </xf>
    <xf numFmtId="0" fontId="61" fillId="0" borderId="6" xfId="7" applyFont="1" applyBorder="1" applyAlignment="1">
      <alignment horizontal="left" vertical="top" wrapText="1"/>
    </xf>
    <xf numFmtId="0" fontId="54" fillId="4" borderId="3" xfId="12" applyNumberFormat="1" applyFont="1" applyFill="1" applyBorder="1" applyAlignment="1" applyProtection="1">
      <alignment horizontal="center" vertical="center" wrapText="1"/>
    </xf>
    <xf numFmtId="0" fontId="54" fillId="4" borderId="4" xfId="12" applyNumberFormat="1" applyFont="1" applyFill="1" applyBorder="1" applyAlignment="1" applyProtection="1">
      <alignment horizontal="center" vertical="center" wrapText="1"/>
    </xf>
    <xf numFmtId="0" fontId="54" fillId="4" borderId="5" xfId="12" applyNumberFormat="1" applyFont="1" applyFill="1" applyBorder="1" applyAlignment="1" applyProtection="1">
      <alignment horizontal="center" vertical="center" wrapText="1"/>
    </xf>
    <xf numFmtId="0" fontId="86" fillId="0" borderId="6" xfId="7" applyFont="1" applyBorder="1" applyAlignment="1">
      <alignment horizontal="center" vertical="center"/>
    </xf>
    <xf numFmtId="0" fontId="86" fillId="4" borderId="3" xfId="12" applyNumberFormat="1" applyFont="1" applyFill="1" applyBorder="1" applyAlignment="1" applyProtection="1">
      <alignment horizontal="center" vertical="center"/>
      <protection locked="0"/>
    </xf>
    <xf numFmtId="0" fontId="54" fillId="4" borderId="4" xfId="12" applyNumberFormat="1" applyFont="1" applyFill="1" applyBorder="1" applyAlignment="1" applyProtection="1">
      <alignment horizontal="center" vertical="center"/>
      <protection locked="0"/>
    </xf>
    <xf numFmtId="0" fontId="54" fillId="4" borderId="60" xfId="12" applyNumberFormat="1" applyFont="1" applyFill="1" applyBorder="1" applyAlignment="1" applyProtection="1">
      <alignment horizontal="center" vertical="center"/>
      <protection locked="0"/>
    </xf>
    <xf numFmtId="0" fontId="88" fillId="4" borderId="55" xfId="5" applyFont="1" applyFill="1" applyBorder="1" applyAlignment="1">
      <alignment horizontal="left" vertical="center" wrapText="1"/>
    </xf>
    <xf numFmtId="0" fontId="88" fillId="4" borderId="4" xfId="5" applyFont="1" applyFill="1" applyBorder="1" applyAlignment="1">
      <alignment horizontal="left" vertical="center" wrapText="1"/>
    </xf>
    <xf numFmtId="0" fontId="88" fillId="4" borderId="60" xfId="5" applyFont="1" applyFill="1" applyBorder="1" applyAlignment="1">
      <alignment horizontal="left" vertical="center" wrapText="1"/>
    </xf>
    <xf numFmtId="0" fontId="12" fillId="17" borderId="1" xfId="5" applyFont="1" applyFill="1" applyBorder="1" applyAlignment="1">
      <alignment horizontal="center" vertical="top" wrapText="1"/>
    </xf>
    <xf numFmtId="0" fontId="12" fillId="17" borderId="2" xfId="5" applyFont="1" applyFill="1" applyBorder="1" applyAlignment="1">
      <alignment horizontal="center" vertical="top"/>
    </xf>
    <xf numFmtId="0" fontId="12" fillId="17" borderId="57" xfId="5" applyFont="1" applyFill="1" applyBorder="1" applyAlignment="1">
      <alignment horizontal="center" vertical="top"/>
    </xf>
    <xf numFmtId="0" fontId="90" fillId="4" borderId="3" xfId="13" applyFont="1" applyFill="1" applyBorder="1" applyAlignment="1" applyProtection="1">
      <alignment horizontal="center" vertical="center"/>
    </xf>
    <xf numFmtId="0" fontId="90" fillId="4" borderId="4" xfId="13" applyFont="1" applyFill="1" applyBorder="1" applyAlignment="1" applyProtection="1">
      <alignment horizontal="center" vertical="center"/>
    </xf>
    <xf numFmtId="0" fontId="90" fillId="4" borderId="5" xfId="13" applyFont="1" applyFill="1" applyBorder="1" applyAlignment="1" applyProtection="1">
      <alignment horizontal="center" vertical="center"/>
    </xf>
    <xf numFmtId="0" fontId="86" fillId="0" borderId="55" xfId="7" applyFont="1" applyBorder="1" applyAlignment="1">
      <alignment horizontal="center" vertical="center" wrapText="1"/>
    </xf>
    <xf numFmtId="0" fontId="76" fillId="0" borderId="6" xfId="13" applyFont="1" applyBorder="1" applyAlignment="1" applyProtection="1">
      <alignment horizontal="left" vertical="center"/>
    </xf>
    <xf numFmtId="1" fontId="86" fillId="11" borderId="58" xfId="5" applyNumberFormat="1" applyFont="1" applyFill="1" applyBorder="1" applyAlignment="1">
      <alignment horizontal="center" vertical="center"/>
    </xf>
    <xf numFmtId="1" fontId="86" fillId="11" borderId="59" xfId="5" applyNumberFormat="1" applyFont="1" applyFill="1" applyBorder="1" applyAlignment="1">
      <alignment horizontal="center" vertical="center"/>
    </xf>
    <xf numFmtId="0" fontId="12" fillId="17" borderId="55" xfId="5" applyFont="1" applyFill="1" applyBorder="1" applyAlignment="1">
      <alignment horizontal="center" vertical="center"/>
    </xf>
    <xf numFmtId="0" fontId="12" fillId="17" borderId="4" xfId="5" applyFont="1" applyFill="1" applyBorder="1" applyAlignment="1">
      <alignment horizontal="center" vertical="center"/>
    </xf>
    <xf numFmtId="0" fontId="12" fillId="17" borderId="5" xfId="5" applyFont="1" applyFill="1" applyBorder="1" applyAlignment="1">
      <alignment horizontal="center" vertical="center"/>
    </xf>
    <xf numFmtId="1" fontId="21" fillId="18" borderId="6" xfId="5" applyNumberFormat="1" applyFont="1" applyFill="1" applyBorder="1" applyAlignment="1">
      <alignment horizontal="center" vertical="center"/>
    </xf>
    <xf numFmtId="1" fontId="21" fillId="18" borderId="56" xfId="5" applyNumberFormat="1" applyFont="1" applyFill="1" applyBorder="1" applyAlignment="1">
      <alignment horizontal="center" vertical="center"/>
    </xf>
    <xf numFmtId="0" fontId="52" fillId="0" borderId="52" xfId="7" applyFont="1" applyBorder="1" applyAlignment="1">
      <alignment horizontal="center" vertical="center"/>
    </xf>
    <xf numFmtId="0" fontId="61" fillId="0" borderId="6" xfId="7" applyFont="1" applyBorder="1" applyAlignment="1">
      <alignment horizontal="center" vertical="center" wrapText="1"/>
    </xf>
    <xf numFmtId="3" fontId="54" fillId="5" borderId="3" xfId="7" applyNumberFormat="1" applyFont="1" applyFill="1" applyBorder="1" applyAlignment="1" applyProtection="1">
      <alignment horizontal="center" vertical="center"/>
      <protection locked="0"/>
    </xf>
    <xf numFmtId="3" fontId="54" fillId="5" borderId="4" xfId="7" applyNumberFormat="1" applyFont="1" applyFill="1" applyBorder="1" applyAlignment="1" applyProtection="1">
      <alignment horizontal="center" vertical="center"/>
      <protection locked="0"/>
    </xf>
    <xf numFmtId="3" fontId="54" fillId="5" borderId="60" xfId="7" applyNumberFormat="1" applyFont="1" applyFill="1" applyBorder="1" applyAlignment="1" applyProtection="1">
      <alignment horizontal="center" vertical="center"/>
      <protection locked="0"/>
    </xf>
    <xf numFmtId="0" fontId="82" fillId="23" borderId="10" xfId="7" applyFont="1" applyFill="1" applyBorder="1" applyAlignment="1">
      <alignment horizontal="center" vertical="center" wrapText="1"/>
    </xf>
    <xf numFmtId="0" fontId="82" fillId="23" borderId="0" xfId="7" applyFont="1" applyFill="1" applyAlignment="1">
      <alignment horizontal="center" vertical="center"/>
    </xf>
    <xf numFmtId="0" fontId="82" fillId="23" borderId="11" xfId="7" applyFont="1" applyFill="1" applyBorder="1" applyAlignment="1">
      <alignment horizontal="center" vertical="center"/>
    </xf>
    <xf numFmtId="0" fontId="21" fillId="0" borderId="65" xfId="7" applyFont="1" applyBorder="1" applyAlignment="1">
      <alignment horizontal="center" vertical="center" wrapText="1"/>
    </xf>
    <xf numFmtId="0" fontId="17" fillId="0" borderId="58" xfId="7" applyFont="1" applyBorder="1" applyAlignment="1">
      <alignment horizontal="center" vertical="center" wrapText="1"/>
    </xf>
    <xf numFmtId="0" fontId="51" fillId="5" borderId="6" xfId="5" applyFont="1" applyFill="1" applyBorder="1" applyAlignment="1" applyProtection="1">
      <alignment horizontal="center" vertical="center"/>
      <protection locked="0"/>
    </xf>
    <xf numFmtId="2" fontId="54" fillId="5" borderId="3" xfId="7" applyNumberFormat="1" applyFont="1" applyFill="1" applyBorder="1" applyAlignment="1" applyProtection="1">
      <alignment horizontal="center" vertical="center" wrapText="1"/>
      <protection locked="0"/>
    </xf>
    <xf numFmtId="2" fontId="54" fillId="5" borderId="4" xfId="7" applyNumberFormat="1" applyFont="1" applyFill="1" applyBorder="1" applyAlignment="1" applyProtection="1">
      <alignment horizontal="center" vertical="center" wrapText="1"/>
      <protection locked="0"/>
    </xf>
    <xf numFmtId="2" fontId="54" fillId="5" borderId="5" xfId="7" applyNumberFormat="1" applyFont="1" applyFill="1" applyBorder="1" applyAlignment="1" applyProtection="1">
      <alignment horizontal="center" vertical="center" wrapText="1"/>
      <protection locked="0"/>
    </xf>
    <xf numFmtId="10" fontId="54" fillId="4" borderId="6" xfId="7" applyNumberFormat="1" applyFont="1" applyFill="1" applyBorder="1" applyAlignment="1">
      <alignment horizontal="center" vertical="center" wrapText="1"/>
    </xf>
    <xf numFmtId="3" fontId="17" fillId="25" borderId="6" xfId="7" applyNumberFormat="1" applyFont="1" applyFill="1" applyBorder="1" applyAlignment="1">
      <alignment horizontal="center" vertical="center" wrapText="1"/>
    </xf>
    <xf numFmtId="3" fontId="17" fillId="25" borderId="56" xfId="7" applyNumberFormat="1" applyFont="1" applyFill="1" applyBorder="1" applyAlignment="1">
      <alignment horizontal="center" vertical="center"/>
    </xf>
    <xf numFmtId="0" fontId="72" fillId="4" borderId="6" xfId="7" applyFont="1" applyFill="1" applyBorder="1" applyAlignment="1">
      <alignment horizontal="center" vertical="center" wrapText="1"/>
    </xf>
    <xf numFmtId="174" fontId="21" fillId="0" borderId="6" xfId="7" applyNumberFormat="1" applyFont="1" applyBorder="1" applyAlignment="1">
      <alignment horizontal="center" vertical="center"/>
    </xf>
    <xf numFmtId="174" fontId="21" fillId="0" borderId="56" xfId="7" applyNumberFormat="1" applyFont="1" applyBorder="1" applyAlignment="1">
      <alignment horizontal="center" vertical="center"/>
    </xf>
    <xf numFmtId="0" fontId="54" fillId="4" borderId="3" xfId="7" applyFont="1" applyFill="1" applyBorder="1" applyAlignment="1" applyProtection="1">
      <alignment horizontal="center" vertical="center" wrapText="1"/>
      <protection locked="0"/>
    </xf>
    <xf numFmtId="0" fontId="54" fillId="4" borderId="4" xfId="7" applyFont="1" applyFill="1" applyBorder="1" applyAlignment="1" applyProtection="1">
      <alignment horizontal="center" vertical="center" wrapText="1"/>
      <protection locked="0"/>
    </xf>
    <xf numFmtId="0" fontId="54" fillId="4" borderId="5" xfId="7" applyFont="1" applyFill="1" applyBorder="1" applyAlignment="1" applyProtection="1">
      <alignment horizontal="center" vertical="center" wrapText="1"/>
      <protection locked="0"/>
    </xf>
    <xf numFmtId="0" fontId="98" fillId="13" borderId="77" xfId="8" applyFont="1" applyFill="1" applyBorder="1" applyAlignment="1">
      <alignment horizontal="center" vertical="center"/>
    </xf>
    <xf numFmtId="0" fontId="98" fillId="13" borderId="78" xfId="8" applyFont="1" applyFill="1" applyBorder="1" applyAlignment="1">
      <alignment horizontal="center" vertical="center"/>
    </xf>
    <xf numFmtId="0" fontId="98" fillId="13" borderId="79" xfId="8" applyFont="1" applyFill="1" applyBorder="1" applyAlignment="1">
      <alignment horizontal="center" vertical="center"/>
    </xf>
    <xf numFmtId="0" fontId="54" fillId="5" borderId="6" xfId="7" applyFont="1" applyFill="1" applyBorder="1" applyAlignment="1" applyProtection="1">
      <alignment horizontal="left" vertical="top" wrapText="1"/>
      <protection locked="0"/>
    </xf>
    <xf numFmtId="0" fontId="17" fillId="5" borderId="6" xfId="7" applyFont="1" applyFill="1" applyBorder="1" applyAlignment="1" applyProtection="1">
      <alignment horizontal="center" vertical="center" wrapText="1"/>
      <protection locked="0"/>
    </xf>
    <xf numFmtId="0" fontId="17" fillId="26" borderId="20" xfId="8" quotePrefix="1" applyFont="1" applyFill="1" applyBorder="1" applyAlignment="1">
      <alignment horizontal="center" vertical="center" wrapText="1"/>
    </xf>
    <xf numFmtId="0" fontId="17" fillId="26" borderId="6" xfId="8" quotePrefix="1" applyFont="1" applyFill="1" applyBorder="1" applyAlignment="1">
      <alignment horizontal="center" vertical="center" wrapText="1"/>
    </xf>
    <xf numFmtId="0" fontId="17" fillId="26" borderId="6" xfId="8" applyFont="1" applyFill="1" applyBorder="1" applyAlignment="1">
      <alignment horizontal="center" vertical="center" wrapText="1"/>
    </xf>
    <xf numFmtId="175" fontId="54" fillId="4" borderId="3" xfId="9" applyNumberFormat="1" applyFont="1" applyFill="1" applyBorder="1" applyAlignment="1" applyProtection="1">
      <alignment horizontal="center" vertical="center" wrapText="1"/>
    </xf>
    <xf numFmtId="175" fontId="54" fillId="4" borderId="4" xfId="9" applyNumberFormat="1" applyFont="1" applyFill="1" applyBorder="1" applyAlignment="1" applyProtection="1">
      <alignment horizontal="center" vertical="center" wrapText="1"/>
    </xf>
    <xf numFmtId="175" fontId="54" fillId="4" borderId="5" xfId="9" applyNumberFormat="1" applyFont="1" applyFill="1" applyBorder="1" applyAlignment="1" applyProtection="1">
      <alignment horizontal="center" vertical="center" wrapText="1"/>
    </xf>
    <xf numFmtId="0" fontId="72" fillId="11" borderId="50" xfId="5" applyFont="1" applyFill="1" applyBorder="1">
      <alignment horizontal="left" vertical="center"/>
    </xf>
    <xf numFmtId="0" fontId="72" fillId="11" borderId="51" xfId="5" applyFont="1" applyFill="1" applyBorder="1">
      <alignment horizontal="left" vertical="center"/>
    </xf>
    <xf numFmtId="0" fontId="72" fillId="11" borderId="52" xfId="5" applyFont="1" applyFill="1" applyBorder="1">
      <alignment horizontal="left" vertical="center"/>
    </xf>
    <xf numFmtId="0" fontId="0" fillId="5" borderId="3" xfId="0" applyFill="1" applyBorder="1" applyAlignment="1" applyProtection="1">
      <alignment horizontal="left" vertical="top" wrapText="1"/>
      <protection locked="0"/>
    </xf>
    <xf numFmtId="0" fontId="0" fillId="5" borderId="5" xfId="0" applyFill="1" applyBorder="1" applyAlignment="1" applyProtection="1">
      <alignment horizontal="left" vertical="top" wrapText="1"/>
      <protection locked="0"/>
    </xf>
    <xf numFmtId="0" fontId="0" fillId="5" borderId="3" xfId="0" applyFill="1" applyBorder="1" applyAlignment="1" applyProtection="1">
      <alignment horizontal="left" vertical="center" wrapText="1"/>
      <protection locked="0"/>
    </xf>
    <xf numFmtId="0" fontId="0" fillId="5" borderId="5" xfId="0" applyFill="1" applyBorder="1" applyAlignment="1" applyProtection="1">
      <alignment horizontal="left" vertical="center" wrapText="1"/>
      <protection locked="0"/>
    </xf>
    <xf numFmtId="0" fontId="12" fillId="11" borderId="6" xfId="0" applyFont="1" applyFill="1" applyBorder="1" applyAlignment="1">
      <alignment horizontal="center" vertical="center"/>
    </xf>
    <xf numFmtId="0" fontId="63" fillId="11" borderId="6" xfId="0" applyFont="1" applyFill="1" applyBorder="1" applyAlignment="1">
      <alignment horizontal="right" wrapText="1"/>
    </xf>
    <xf numFmtId="0" fontId="17" fillId="11" borderId="5" xfId="0" applyFont="1" applyFill="1" applyBorder="1" applyAlignment="1">
      <alignment horizontal="center" wrapText="1"/>
    </xf>
    <xf numFmtId="0" fontId="17" fillId="11" borderId="4" xfId="0" applyFont="1" applyFill="1" applyBorder="1" applyAlignment="1">
      <alignment horizontal="center" wrapText="1"/>
    </xf>
    <xf numFmtId="0" fontId="17" fillId="11" borderId="5" xfId="0" applyFont="1" applyFill="1" applyBorder="1" applyAlignment="1">
      <alignment wrapText="1"/>
    </xf>
  </cellXfs>
  <cellStyles count="17">
    <cellStyle name="01 TEXT 2 2" xfId="6" xr:uid="{2DCF15FB-BC74-4450-9139-6407F4C34DE0}"/>
    <cellStyle name="02 Prompt 2 3 2" xfId="11" xr:uid="{E3DBD462-D9C3-4047-A9E0-9534D3FFB729}"/>
    <cellStyle name="02 Prompt TITLE 2 3 2" xfId="10" xr:uid="{75696F06-44DB-4C54-8522-255145083148}"/>
    <cellStyle name="02 Prompt TITLE 2 4" xfId="15" xr:uid="{B5D9F2D1-4B82-428C-A1AC-8EDBC4FF12FF}"/>
    <cellStyle name="Currency" xfId="1" builtinId="4"/>
    <cellStyle name="Currency 2" xfId="12" xr:uid="{64BBEB63-8839-4C92-A419-F085AF9D6416}"/>
    <cellStyle name="Hyperlink" xfId="3" builtinId="8"/>
    <cellStyle name="Hyperlink 2" xfId="13" xr:uid="{7C140D3C-CC6F-4E3F-87BD-47E9D3555A59}"/>
    <cellStyle name="Normal" xfId="0" builtinId="0"/>
    <cellStyle name="Normal 11" xfId="4" xr:uid="{D23CF553-1CC8-457C-8008-40CFA4F6E2EA}"/>
    <cellStyle name="Normal 12" xfId="14" xr:uid="{98B53A44-A1E1-4AE3-A055-7A4173B06C20}"/>
    <cellStyle name="Normal 2 2" xfId="8" xr:uid="{680337A8-1015-4B9F-9B83-DD47B30C8291}"/>
    <cellStyle name="Normal 21" xfId="16" xr:uid="{F8A40DCE-8DA5-4C55-97B9-616B13A6F1AE}"/>
    <cellStyle name="Normal 3" xfId="5" xr:uid="{F007C445-35FB-4CEC-A290-C7C8CA7EDD32}"/>
    <cellStyle name="Normal 3 2 2 2 2" xfId="7" xr:uid="{511A376A-B920-4CE2-8436-AEC363464CF7}"/>
    <cellStyle name="Percent" xfId="2" builtinId="5"/>
    <cellStyle name="Percent 2 2" xfId="9" xr:uid="{D0E738A3-5F44-4A7C-87D0-102492950107}"/>
  </cellStyles>
  <dxfs count="46">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FF7979"/>
        </patternFill>
      </fill>
    </dxf>
    <dxf>
      <fill>
        <patternFill>
          <bgColor rgb="FFFFFFCC"/>
        </patternFill>
      </fill>
    </dxf>
    <dxf>
      <fill>
        <patternFill>
          <bgColor rgb="FFFFFFCC"/>
        </patternFill>
      </fill>
    </dxf>
    <dxf>
      <fill>
        <gradientFill degree="90">
          <stop position="0">
            <color theme="0"/>
          </stop>
          <stop position="1">
            <color rgb="FFFF5D5D"/>
          </stop>
        </gradientFill>
      </fill>
    </dxf>
    <dxf>
      <fill>
        <gradientFill degree="90">
          <stop position="0">
            <color theme="0"/>
          </stop>
          <stop position="1">
            <color rgb="FFFF5D5D"/>
          </stop>
        </gradientFill>
      </fill>
    </dxf>
    <dxf>
      <fill>
        <gradientFill degree="90">
          <stop position="0">
            <color theme="0"/>
          </stop>
          <stop position="1">
            <color rgb="FFFF5D5D"/>
          </stop>
        </gradientFill>
      </fill>
    </dxf>
    <dxf>
      <fill>
        <gradientFill degree="90">
          <stop position="0">
            <color theme="0"/>
          </stop>
          <stop position="1">
            <color rgb="FFFF5D5D"/>
          </stop>
        </gradientFill>
      </fill>
    </dxf>
    <dxf>
      <fill>
        <gradientFill degree="90">
          <stop position="0">
            <color theme="0"/>
          </stop>
          <stop position="1">
            <color rgb="FFFF5D5D"/>
          </stop>
        </gradientFill>
      </fill>
    </dxf>
    <dxf>
      <fill>
        <gradientFill degree="90">
          <stop position="0">
            <color theme="0"/>
          </stop>
          <stop position="1">
            <color rgb="FFFF5D5D"/>
          </stop>
        </gradientFill>
      </fill>
    </dxf>
    <dxf>
      <font>
        <b val="0"/>
        <i val="0"/>
        <strike val="0"/>
        <condense val="0"/>
        <extend val="0"/>
        <outline val="0"/>
        <shadow val="0"/>
        <u val="none"/>
        <vertAlign val="baseline"/>
        <sz val="11"/>
        <color theme="1"/>
        <name val="Arial"/>
        <scheme val="none"/>
      </font>
      <fill>
        <patternFill patternType="solid">
          <fgColor indexed="64"/>
          <bgColor rgb="FFFFFFCC"/>
        </patternFill>
      </fill>
      <alignment horizontal="center" vertical="center" textRotation="0" wrapText="1" indent="0" justifyLastLine="0" shrinkToFit="0" readingOrder="0"/>
      <border diagonalUp="0" diagonalDown="0" outline="0">
        <left style="thin">
          <color indexed="64"/>
        </left>
        <right/>
        <top style="thin">
          <color indexed="64"/>
        </top>
        <bottom/>
      </border>
      <protection locked="0" hidden="0"/>
    </dxf>
    <dxf>
      <font>
        <b val="0"/>
        <i val="0"/>
        <strike val="0"/>
        <condense val="0"/>
        <extend val="0"/>
        <outline val="0"/>
        <shadow val="0"/>
        <u val="none"/>
        <vertAlign val="baseline"/>
        <sz val="11"/>
        <color theme="1"/>
        <name val="Arial"/>
        <scheme val="none"/>
      </font>
      <fill>
        <patternFill patternType="solid">
          <fgColor indexed="64"/>
          <bgColor rgb="FFFFFFCC"/>
        </patternFill>
      </fill>
      <alignment horizontal="center" vertical="center" textRotation="0" wrapText="1" indent="0" justifyLastLine="0" shrinkToFit="0" readingOrder="0"/>
      <border diagonalUp="0" diagonalDown="0" outline="0">
        <left style="thin">
          <color auto="1"/>
        </left>
        <right style="thin">
          <color indexed="64"/>
        </right>
        <top style="thin">
          <color auto="1"/>
        </top>
        <bottom/>
      </border>
      <protection locked="0" hidden="0"/>
    </dxf>
    <dxf>
      <font>
        <b val="0"/>
        <i val="0"/>
        <strike val="0"/>
        <condense val="0"/>
        <extend val="0"/>
        <outline val="0"/>
        <shadow val="0"/>
        <u val="none"/>
        <vertAlign val="baseline"/>
        <sz val="11"/>
        <color theme="1"/>
        <name val="Arial"/>
        <scheme val="none"/>
      </font>
      <fill>
        <patternFill patternType="solid">
          <fgColor indexed="64"/>
          <bgColor rgb="FFFFFFCC"/>
        </patternFill>
      </fill>
      <alignment horizontal="left" vertical="center" textRotation="0" wrapText="1" indent="0" justifyLastLine="0" shrinkToFit="0" readingOrder="0"/>
      <border diagonalUp="0" diagonalDown="0" outline="0">
        <left style="thin">
          <color auto="1"/>
        </left>
        <right style="thin">
          <color indexed="64"/>
        </right>
        <top style="thin">
          <color auto="1"/>
        </top>
        <bottom/>
      </border>
      <protection locked="0" hidden="0"/>
    </dxf>
    <dxf>
      <font>
        <b val="0"/>
        <i val="0"/>
        <strike val="0"/>
        <condense val="0"/>
        <extend val="0"/>
        <outline val="0"/>
        <shadow val="0"/>
        <u val="none"/>
        <vertAlign val="baseline"/>
        <sz val="11"/>
        <color theme="1"/>
        <name val="Arial"/>
        <scheme val="none"/>
      </font>
      <fill>
        <patternFill patternType="solid">
          <fgColor indexed="64"/>
          <bgColor rgb="FFFFFFCC"/>
        </patternFill>
      </fill>
      <alignment horizontal="left" vertical="center" textRotation="0" wrapText="1" indent="0" justifyLastLine="0" shrinkToFit="0" readingOrder="0"/>
      <border diagonalUp="0" diagonalDown="0" outline="0">
        <left style="thin">
          <color auto="1"/>
        </left>
        <right style="thin">
          <color indexed="64"/>
        </right>
        <top style="thin">
          <color auto="1"/>
        </top>
        <bottom/>
      </border>
      <protection locked="0" hidden="0"/>
    </dxf>
    <dxf>
      <font>
        <b val="0"/>
        <i val="0"/>
        <strike val="0"/>
        <condense val="0"/>
        <extend val="0"/>
        <outline val="0"/>
        <shadow val="0"/>
        <u val="none"/>
        <vertAlign val="baseline"/>
        <sz val="11"/>
        <color theme="1"/>
        <name val="Arial"/>
        <scheme val="none"/>
      </font>
      <numFmt numFmtId="176" formatCode="[&lt;=9999999]###\-####;\(###\)\ ###\-####"/>
      <fill>
        <patternFill patternType="solid">
          <fgColor indexed="64"/>
          <bgColor rgb="FFFFFFCC"/>
        </patternFill>
      </fill>
      <alignment horizontal="left" vertical="center" textRotation="0" wrapText="1" indent="0" justifyLastLine="0" shrinkToFit="0" readingOrder="0"/>
      <border diagonalUp="0" diagonalDown="0" outline="0">
        <left style="thin">
          <color auto="1"/>
        </left>
        <right style="thin">
          <color indexed="64"/>
        </right>
        <top style="thin">
          <color auto="1"/>
        </top>
        <bottom/>
      </border>
      <protection locked="0" hidden="0"/>
    </dxf>
    <dxf>
      <numFmt numFmtId="30" formatCode="@"/>
      <fill>
        <patternFill patternType="solid">
          <fgColor indexed="64"/>
          <bgColor rgb="FFFFFFCC"/>
        </patternFill>
      </fill>
      <alignment horizontal="left" vertical="center" textRotation="0" wrapText="1" indent="0" justifyLastLine="0" shrinkToFit="0" readingOrder="0"/>
      <border diagonalUp="0" diagonalDown="0" outline="0">
        <left style="thin">
          <color auto="1"/>
        </left>
        <right style="thin">
          <color indexed="64"/>
        </right>
        <top style="thin">
          <color auto="1"/>
        </top>
        <bottom/>
      </border>
      <protection locked="0" hidden="0"/>
    </dxf>
    <dxf>
      <font>
        <b val="0"/>
        <i val="0"/>
        <strike val="0"/>
        <condense val="0"/>
        <extend val="0"/>
        <outline val="0"/>
        <shadow val="0"/>
        <u val="none"/>
        <vertAlign val="baseline"/>
        <sz val="11"/>
        <color theme="1"/>
        <name val="Arial"/>
        <scheme val="none"/>
      </font>
      <numFmt numFmtId="30" formatCode="@"/>
      <fill>
        <patternFill patternType="solid">
          <fgColor indexed="64"/>
          <bgColor rgb="FFFFFFCC"/>
        </patternFill>
      </fill>
      <alignment horizontal="left" vertical="center" textRotation="0" wrapText="1" indent="0" justifyLastLine="0" shrinkToFit="0" readingOrder="0"/>
      <border diagonalUp="0" diagonalDown="0" outline="0">
        <left style="thin">
          <color auto="1"/>
        </left>
        <right style="thin">
          <color indexed="64"/>
        </right>
        <top style="thin">
          <color auto="1"/>
        </top>
        <bottom/>
      </border>
      <protection locked="0" hidden="0"/>
    </dxf>
    <dxf>
      <font>
        <b val="0"/>
        <i val="0"/>
        <strike val="0"/>
        <condense val="0"/>
        <extend val="0"/>
        <outline val="0"/>
        <shadow val="0"/>
        <u val="none"/>
        <vertAlign val="baseline"/>
        <sz val="11"/>
        <color theme="1"/>
        <name val="Arial"/>
        <scheme val="none"/>
      </font>
      <numFmt numFmtId="30" formatCode="@"/>
      <fill>
        <patternFill patternType="solid">
          <fgColor indexed="64"/>
          <bgColor rgb="FFFFFFCC"/>
        </patternFill>
      </fill>
      <alignment horizontal="left" vertical="center" textRotation="0" wrapText="1" indent="0" justifyLastLine="0" shrinkToFit="0" readingOrder="0"/>
      <border diagonalUp="0" diagonalDown="0" outline="0">
        <left style="thin">
          <color auto="1"/>
        </left>
        <right style="thin">
          <color indexed="64"/>
        </right>
        <top style="thin">
          <color auto="1"/>
        </top>
        <bottom/>
      </border>
      <protection locked="0" hidden="0"/>
    </dxf>
    <dxf>
      <font>
        <b val="0"/>
        <i val="0"/>
        <strike val="0"/>
        <condense val="0"/>
        <extend val="0"/>
        <outline val="0"/>
        <shadow val="0"/>
        <u val="none"/>
        <vertAlign val="baseline"/>
        <sz val="11"/>
        <color theme="1"/>
        <name val="Arial"/>
        <scheme val="none"/>
      </font>
      <numFmt numFmtId="176" formatCode="[&lt;=9999999]###\-####;\(###\)\ ###\-####"/>
      <fill>
        <patternFill patternType="solid">
          <fgColor indexed="64"/>
          <bgColor rgb="FFFFFFCC"/>
        </patternFill>
      </fill>
      <alignment horizontal="left" vertical="center" textRotation="0" wrapText="1" indent="0" justifyLastLine="0" shrinkToFit="0" readingOrder="0"/>
      <border diagonalUp="0" diagonalDown="0" outline="0">
        <left style="thin">
          <color auto="1"/>
        </left>
        <right style="thin">
          <color indexed="64"/>
        </right>
        <top style="thin">
          <color auto="1"/>
        </top>
        <bottom/>
      </border>
      <protection locked="0" hidden="0"/>
    </dxf>
    <dxf>
      <numFmt numFmtId="30" formatCode="@"/>
      <fill>
        <patternFill patternType="solid">
          <fgColor indexed="64"/>
          <bgColor rgb="FFFFFFCC"/>
        </patternFill>
      </fill>
      <alignment horizontal="left" vertical="center" textRotation="0" wrapText="1" indent="0" justifyLastLine="0" shrinkToFit="0" readingOrder="0"/>
      <border diagonalUp="0" diagonalDown="0" outline="0">
        <left style="thin">
          <color auto="1"/>
        </left>
        <right style="thin">
          <color indexed="64"/>
        </right>
        <top style="thin">
          <color auto="1"/>
        </top>
        <bottom/>
      </border>
      <protection locked="0" hidden="0"/>
    </dxf>
    <dxf>
      <font>
        <b val="0"/>
        <i val="0"/>
        <strike val="0"/>
        <condense val="0"/>
        <extend val="0"/>
        <outline val="0"/>
        <shadow val="0"/>
        <u val="none"/>
        <vertAlign val="baseline"/>
        <sz val="11"/>
        <color theme="1"/>
        <name val="Arial"/>
        <scheme val="none"/>
      </font>
      <numFmt numFmtId="30" formatCode="@"/>
      <fill>
        <patternFill patternType="solid">
          <fgColor indexed="64"/>
          <bgColor rgb="FFFFFFCC"/>
        </patternFill>
      </fill>
      <alignment horizontal="left" vertical="center" textRotation="0" wrapText="1" indent="0" justifyLastLine="0" shrinkToFit="0" readingOrder="0"/>
      <border diagonalUp="0" diagonalDown="0" outline="0">
        <left style="thin">
          <color auto="1"/>
        </left>
        <right style="thin">
          <color indexed="64"/>
        </right>
        <top style="thin">
          <color auto="1"/>
        </top>
        <bottom/>
      </border>
      <protection locked="0" hidden="0"/>
    </dxf>
    <dxf>
      <font>
        <b val="0"/>
        <i val="0"/>
        <strike val="0"/>
        <condense val="0"/>
        <extend val="0"/>
        <outline val="0"/>
        <shadow val="0"/>
        <u val="none"/>
        <vertAlign val="baseline"/>
        <sz val="11"/>
        <color theme="1"/>
        <name val="Arial"/>
        <scheme val="none"/>
      </font>
      <numFmt numFmtId="30" formatCode="@"/>
      <fill>
        <patternFill patternType="solid">
          <fgColor indexed="64"/>
          <bgColor rgb="FFFFFFCC"/>
        </patternFill>
      </fill>
      <alignment horizontal="left" vertical="center" textRotation="0" wrapText="1" indent="0" justifyLastLine="0" shrinkToFit="0" readingOrder="0"/>
      <border diagonalUp="0" diagonalDown="0" outline="0">
        <left style="thin">
          <color auto="1"/>
        </left>
        <right style="thin">
          <color indexed="64"/>
        </right>
        <top style="thin">
          <color auto="1"/>
        </top>
        <bottom/>
      </border>
      <protection locked="0" hidden="0"/>
    </dxf>
    <dxf>
      <font>
        <b val="0"/>
        <i val="0"/>
        <strike val="0"/>
        <condense val="0"/>
        <extend val="0"/>
        <outline val="0"/>
        <shadow val="0"/>
        <u val="none"/>
        <vertAlign val="baseline"/>
        <sz val="11"/>
        <color theme="1"/>
        <name val="Arial"/>
        <scheme val="none"/>
      </font>
      <fill>
        <patternFill patternType="solid">
          <fgColor indexed="64"/>
          <bgColor rgb="FFFFFFCC"/>
        </patternFill>
      </fill>
      <alignment horizontal="center" vertical="center" textRotation="0" wrapText="1" indent="0" justifyLastLine="0" shrinkToFit="0" readingOrder="0"/>
      <border diagonalUp="0" diagonalDown="0" outline="0">
        <left style="thin">
          <color auto="1"/>
        </left>
        <right style="thin">
          <color indexed="64"/>
        </right>
        <top style="thin">
          <color auto="1"/>
        </top>
        <bottom/>
      </border>
      <protection locked="0" hidden="0"/>
    </dxf>
    <dxf>
      <font>
        <b val="0"/>
        <i val="0"/>
        <strike val="0"/>
        <condense val="0"/>
        <extend val="0"/>
        <outline val="0"/>
        <shadow val="0"/>
        <u val="none"/>
        <vertAlign val="baseline"/>
        <sz val="11"/>
        <color theme="1"/>
        <name val="Arial"/>
        <scheme val="none"/>
      </font>
      <numFmt numFmtId="30" formatCode="@"/>
      <fill>
        <patternFill patternType="solid">
          <fgColor indexed="64"/>
          <bgColor rgb="FFFFFFCC"/>
        </patternFill>
      </fill>
      <alignment horizontal="center" vertical="center" textRotation="0" wrapText="1" indent="0" justifyLastLine="0" shrinkToFit="0" readingOrder="0"/>
      <border diagonalUp="0" diagonalDown="0" outline="0">
        <left style="thin">
          <color auto="1"/>
        </left>
        <right style="thin">
          <color indexed="64"/>
        </right>
        <top style="thin">
          <color auto="1"/>
        </top>
        <bottom/>
      </border>
      <protection locked="0" hidden="0"/>
    </dxf>
    <dxf>
      <font>
        <b val="0"/>
        <i val="0"/>
        <strike val="0"/>
        <condense val="0"/>
        <extend val="0"/>
        <outline val="0"/>
        <shadow val="0"/>
        <u val="none"/>
        <vertAlign val="baseline"/>
        <sz val="11"/>
        <color theme="1"/>
        <name val="Arial"/>
        <scheme val="none"/>
      </font>
      <numFmt numFmtId="30" formatCode="@"/>
      <fill>
        <patternFill patternType="solid">
          <fgColor indexed="64"/>
          <bgColor rgb="FFFFFFCC"/>
        </patternFill>
      </fill>
      <alignment horizontal="left" vertical="center" textRotation="0" wrapText="1" indent="0" justifyLastLine="0" shrinkToFit="0" readingOrder="0"/>
      <border diagonalUp="0" diagonalDown="0" outline="0">
        <left style="thin">
          <color auto="1"/>
        </left>
        <right style="thin">
          <color indexed="64"/>
        </right>
        <top style="thin">
          <color auto="1"/>
        </top>
        <bottom/>
      </border>
      <protection locked="0" hidden="0"/>
    </dxf>
    <dxf>
      <font>
        <b val="0"/>
        <i val="0"/>
        <strike val="0"/>
        <condense val="0"/>
        <extend val="0"/>
        <outline val="0"/>
        <shadow val="0"/>
        <u val="none"/>
        <vertAlign val="baseline"/>
        <sz val="11"/>
        <color theme="1"/>
        <name val="Arial"/>
        <scheme val="none"/>
      </font>
      <numFmt numFmtId="30" formatCode="@"/>
      <fill>
        <patternFill patternType="solid">
          <fgColor indexed="64"/>
          <bgColor rgb="FFFFFFCC"/>
        </patternFill>
      </fill>
      <alignment horizontal="left" vertical="center" textRotation="0" wrapText="1" indent="0" justifyLastLine="0" shrinkToFit="0" readingOrder="0"/>
      <border diagonalUp="0" diagonalDown="0" outline="0">
        <left style="thin">
          <color auto="1"/>
        </left>
        <right style="thin">
          <color indexed="64"/>
        </right>
        <top style="thin">
          <color auto="1"/>
        </top>
        <bottom/>
      </border>
      <protection locked="0" hidden="0"/>
    </dxf>
    <dxf>
      <font>
        <b val="0"/>
        <i val="0"/>
        <strike val="0"/>
        <condense val="0"/>
        <extend val="0"/>
        <outline val="0"/>
        <shadow val="0"/>
        <u val="none"/>
        <vertAlign val="baseline"/>
        <sz val="11"/>
        <color theme="1"/>
        <name val="Arial"/>
        <scheme val="none"/>
      </font>
      <fill>
        <patternFill patternType="solid">
          <fgColor indexed="64"/>
          <bgColor rgb="FFFFFFCC"/>
        </patternFill>
      </fill>
      <alignment horizontal="left" vertical="center" textRotation="0" wrapText="1" indent="0" justifyLastLine="0" shrinkToFit="0" readingOrder="0"/>
      <border diagonalUp="0" diagonalDown="0" outline="0">
        <left style="thin">
          <color auto="1"/>
        </left>
        <right style="thin">
          <color indexed="64"/>
        </right>
        <top style="thin">
          <color auto="1"/>
        </top>
        <bottom/>
      </border>
      <protection locked="0" hidden="0"/>
    </dxf>
    <dxf>
      <font>
        <b val="0"/>
        <i val="0"/>
        <strike val="0"/>
        <condense val="0"/>
        <extend val="0"/>
        <outline val="0"/>
        <shadow val="0"/>
        <u val="none"/>
        <vertAlign val="baseline"/>
        <sz val="11"/>
        <color theme="1"/>
        <name val="Arial"/>
        <scheme val="none"/>
      </font>
      <fill>
        <patternFill patternType="solid">
          <fgColor indexed="64"/>
          <bgColor rgb="FFFFFFCC"/>
        </patternFill>
      </fill>
      <alignment horizontal="left" vertical="center" textRotation="0" wrapText="1" indent="0" justifyLastLine="0" shrinkToFit="0" readingOrder="0"/>
      <border diagonalUp="0" diagonalDown="0" outline="0">
        <left style="thin">
          <color auto="1"/>
        </left>
        <right style="thin">
          <color indexed="64"/>
        </right>
        <top style="thin">
          <color auto="1"/>
        </top>
        <bottom/>
      </border>
      <protection locked="0" hidden="0"/>
    </dxf>
    <dxf>
      <font>
        <b val="0"/>
        <i val="0"/>
        <strike val="0"/>
        <condense val="0"/>
        <extend val="0"/>
        <outline val="0"/>
        <shadow val="0"/>
        <u val="none"/>
        <vertAlign val="baseline"/>
        <sz val="11"/>
        <color theme="1"/>
        <name val="Arial"/>
        <scheme val="none"/>
      </font>
      <fill>
        <patternFill patternType="solid">
          <fgColor indexed="64"/>
          <bgColor rgb="FFFFFFCC"/>
        </patternFill>
      </fill>
      <alignment horizontal="left" vertical="center" textRotation="0" wrapText="1" indent="0" justifyLastLine="0" shrinkToFit="0" readingOrder="0"/>
      <border diagonalUp="0" diagonalDown="0" outline="0">
        <left style="thin">
          <color indexed="64"/>
        </left>
        <right style="thin">
          <color indexed="64"/>
        </right>
        <top style="thin">
          <color auto="1"/>
        </top>
        <bottom/>
      </border>
      <protection locked="0" hidden="0"/>
    </dxf>
    <dxf>
      <font>
        <b val="0"/>
        <i val="0"/>
        <strike val="0"/>
        <condense val="0"/>
        <extend val="0"/>
        <outline val="0"/>
        <shadow val="0"/>
        <u val="none"/>
        <vertAlign val="baseline"/>
        <sz val="11"/>
        <color theme="1"/>
        <name val="Arial"/>
        <family val="2"/>
        <scheme val="none"/>
      </font>
      <fill>
        <patternFill patternType="solid">
          <fgColor indexed="64"/>
          <bgColor theme="0"/>
        </patternFill>
      </fill>
      <alignment horizontal="right" vertical="center" textRotation="0" wrapText="1" indent="1" justifyLastLine="0" shrinkToFit="0" readingOrder="0"/>
      <border diagonalUp="0" diagonalDown="0" outline="0">
        <left/>
        <right style="thin">
          <color indexed="64"/>
        </right>
        <top style="thin">
          <color auto="1"/>
        </top>
        <bottom/>
      </border>
      <protection locked="1" hidden="0"/>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scheme val="none"/>
      </font>
      <fill>
        <patternFill patternType="solid">
          <fgColor indexed="64"/>
          <bgColor rgb="FFFFFFCC"/>
        </patternFill>
      </fill>
      <alignment horizontal="center" vertical="center" textRotation="0" wrapText="1" indent="0" justifyLastLine="0" shrinkToFit="0" readingOrder="0"/>
      <protection locked="1" hidden="0"/>
    </dxf>
    <dxf>
      <border outline="0">
        <bottom style="thin">
          <color indexed="64"/>
        </bottom>
      </border>
    </dxf>
    <dxf>
      <font>
        <b/>
        <i val="0"/>
        <strike val="0"/>
        <condense val="0"/>
        <extend val="0"/>
        <outline val="0"/>
        <shadow val="0"/>
        <u val="none"/>
        <vertAlign val="baseline"/>
        <sz val="11"/>
        <color theme="3"/>
        <name val="Arial"/>
        <family val="2"/>
        <scheme val="none"/>
      </font>
      <fill>
        <patternFill patternType="solid">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bottom/>
      </border>
    </dxf>
  </dxfs>
  <tableStyles count="0" defaultTableStyle="TableStyleMedium2" defaultPivotStyle="PivotStyleLight16"/>
  <colors>
    <mruColors>
      <color rgb="FFFFFFCC"/>
      <color rgb="FFFFFF99"/>
      <color rgb="FFFF505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2.xml"/><Relationship Id="rId28"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1.xml"/><Relationship Id="rId27" Type="http://schemas.openxmlformats.org/officeDocument/2006/relationships/sheetMetadata" Target="metadata.xml"/></Relationships>
</file>

<file path=xl/ctrlProps/ctrlProp1.xml><?xml version="1.0" encoding="utf-8"?>
<formControlPr xmlns="http://schemas.microsoft.com/office/spreadsheetml/2009/9/main" objectType="CheckBox" lockText="1"/>
</file>

<file path=xl/ctrlProps/ctrlProp10.xml><?xml version="1.0" encoding="utf-8"?>
<formControlPr xmlns="http://schemas.microsoft.com/office/spreadsheetml/2009/9/main" objectType="CheckBox" lockText="1"/>
</file>

<file path=xl/ctrlProps/ctrlProp11.xml><?xml version="1.0" encoding="utf-8"?>
<formControlPr xmlns="http://schemas.microsoft.com/office/spreadsheetml/2009/9/main" objectType="CheckBox" lockText="1"/>
</file>

<file path=xl/ctrlProps/ctrlProp12.xml><?xml version="1.0" encoding="utf-8"?>
<formControlPr xmlns="http://schemas.microsoft.com/office/spreadsheetml/2009/9/main" objectType="CheckBox" lockText="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file>

<file path=xl/ctrlProps/ctrlProp16.xml><?xml version="1.0" encoding="utf-8"?>
<formControlPr xmlns="http://schemas.microsoft.com/office/spreadsheetml/2009/9/main" objectType="CheckBox" lockText="1"/>
</file>

<file path=xl/ctrlProps/ctrlProp2.xml><?xml version="1.0" encoding="utf-8"?>
<formControlPr xmlns="http://schemas.microsoft.com/office/spreadsheetml/2009/9/main" objectType="CheckBox" lockText="1"/>
</file>

<file path=xl/ctrlProps/ctrlProp3.xml><?xml version="1.0" encoding="utf-8"?>
<formControlPr xmlns="http://schemas.microsoft.com/office/spreadsheetml/2009/9/main" objectType="CheckBox" lockText="1"/>
</file>

<file path=xl/ctrlProps/ctrlProp4.xml><?xml version="1.0" encoding="utf-8"?>
<formControlPr xmlns="http://schemas.microsoft.com/office/spreadsheetml/2009/9/main" objectType="CheckBox" lockText="1"/>
</file>

<file path=xl/ctrlProps/ctrlProp5.xml><?xml version="1.0" encoding="utf-8"?>
<formControlPr xmlns="http://schemas.microsoft.com/office/spreadsheetml/2009/9/main" objectType="CheckBox" lockText="1"/>
</file>

<file path=xl/ctrlProps/ctrlProp6.xml><?xml version="1.0" encoding="utf-8"?>
<formControlPr xmlns="http://schemas.microsoft.com/office/spreadsheetml/2009/9/main" objectType="CheckBox" lockText="1"/>
</file>

<file path=xl/ctrlProps/ctrlProp7.xml><?xml version="1.0" encoding="utf-8"?>
<formControlPr xmlns="http://schemas.microsoft.com/office/spreadsheetml/2009/9/main" objectType="CheckBox" lockText="1"/>
</file>

<file path=xl/ctrlProps/ctrlProp8.xml><?xml version="1.0" encoding="utf-8"?>
<formControlPr xmlns="http://schemas.microsoft.com/office/spreadsheetml/2009/9/main" objectType="CheckBox" lockText="1"/>
</file>

<file path=xl/ctrlProps/ctrlProp9.xml><?xml version="1.0" encoding="utf-8"?>
<formControlPr xmlns="http://schemas.microsoft.com/office/spreadsheetml/2009/9/main" objectType="CheckBox" lockText="1"/>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17</xdr:col>
      <xdr:colOff>57150</xdr:colOff>
      <xdr:row>6</xdr:row>
      <xdr:rowOff>0</xdr:rowOff>
    </xdr:from>
    <xdr:to>
      <xdr:col>26</xdr:col>
      <xdr:colOff>76200</xdr:colOff>
      <xdr:row>19</xdr:row>
      <xdr:rowOff>15875</xdr:rowOff>
    </xdr:to>
    <xdr:pic>
      <xdr:nvPicPr>
        <xdr:cNvPr id="2" name="Picture 1">
          <a:extLst>
            <a:ext uri="{FF2B5EF4-FFF2-40B4-BE49-F238E27FC236}">
              <a16:creationId xmlns:a16="http://schemas.microsoft.com/office/drawing/2014/main" id="{423342C0-A3D8-4ED8-B9EA-4B72D17CBB26}"/>
            </a:ext>
            <a:ext uri="{C183D7F6-B498-43B3-948B-1728B52AA6E4}">
              <adec:decorative xmlns:adec="http://schemas.microsoft.com/office/drawing/2017/decorative" val="1"/>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4730750" y="1638300"/>
          <a:ext cx="2647950" cy="2409825"/>
        </a:xfrm>
        <a:prstGeom prst="rect">
          <a:avLst/>
        </a:prstGeom>
        <a:noFill/>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317500</xdr:colOff>
          <xdr:row>20</xdr:row>
          <xdr:rowOff>114300</xdr:rowOff>
        </xdr:from>
        <xdr:to>
          <xdr:col>3</xdr:col>
          <xdr:colOff>755650</xdr:colOff>
          <xdr:row>20</xdr:row>
          <xdr:rowOff>323850</xdr:rowOff>
        </xdr:to>
        <xdr:sp macro="" textlink="">
          <xdr:nvSpPr>
            <xdr:cNvPr id="9233" name="Check Box 17" hidden="1">
              <a:extLst>
                <a:ext uri="{63B3BB69-23CF-44E3-9099-C40C66FF867C}">
                  <a14:compatExt spid="_x0000_s9233"/>
                </a:ext>
                <a:ext uri="{FF2B5EF4-FFF2-40B4-BE49-F238E27FC236}">
                  <a16:creationId xmlns:a16="http://schemas.microsoft.com/office/drawing/2014/main" id="{00000000-0008-0000-0A00-000011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317500</xdr:colOff>
          <xdr:row>21</xdr:row>
          <xdr:rowOff>114300</xdr:rowOff>
        </xdr:from>
        <xdr:to>
          <xdr:col>3</xdr:col>
          <xdr:colOff>749300</xdr:colOff>
          <xdr:row>21</xdr:row>
          <xdr:rowOff>323850</xdr:rowOff>
        </xdr:to>
        <xdr:sp macro="" textlink="">
          <xdr:nvSpPr>
            <xdr:cNvPr id="9234" name="Check Box 18" hidden="1">
              <a:extLst>
                <a:ext uri="{63B3BB69-23CF-44E3-9099-C40C66FF867C}">
                  <a14:compatExt spid="_x0000_s9234"/>
                </a:ext>
                <a:ext uri="{FF2B5EF4-FFF2-40B4-BE49-F238E27FC236}">
                  <a16:creationId xmlns:a16="http://schemas.microsoft.com/office/drawing/2014/main" id="{00000000-0008-0000-0A00-000012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317500</xdr:colOff>
          <xdr:row>22</xdr:row>
          <xdr:rowOff>114300</xdr:rowOff>
        </xdr:from>
        <xdr:to>
          <xdr:col>3</xdr:col>
          <xdr:colOff>749300</xdr:colOff>
          <xdr:row>22</xdr:row>
          <xdr:rowOff>323850</xdr:rowOff>
        </xdr:to>
        <xdr:sp macro="" textlink="">
          <xdr:nvSpPr>
            <xdr:cNvPr id="9235" name="Check Box 19" hidden="1">
              <a:extLst>
                <a:ext uri="{63B3BB69-23CF-44E3-9099-C40C66FF867C}">
                  <a14:compatExt spid="_x0000_s9235"/>
                </a:ext>
                <a:ext uri="{FF2B5EF4-FFF2-40B4-BE49-F238E27FC236}">
                  <a16:creationId xmlns:a16="http://schemas.microsoft.com/office/drawing/2014/main" id="{00000000-0008-0000-0A00-000013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317500</xdr:colOff>
          <xdr:row>23</xdr:row>
          <xdr:rowOff>114300</xdr:rowOff>
        </xdr:from>
        <xdr:to>
          <xdr:col>3</xdr:col>
          <xdr:colOff>749300</xdr:colOff>
          <xdr:row>23</xdr:row>
          <xdr:rowOff>317500</xdr:rowOff>
        </xdr:to>
        <xdr:sp macro="" textlink="">
          <xdr:nvSpPr>
            <xdr:cNvPr id="9236" name="Check Box 20" hidden="1">
              <a:extLst>
                <a:ext uri="{63B3BB69-23CF-44E3-9099-C40C66FF867C}">
                  <a14:compatExt spid="_x0000_s9236"/>
                </a:ext>
                <a:ext uri="{FF2B5EF4-FFF2-40B4-BE49-F238E27FC236}">
                  <a16:creationId xmlns:a16="http://schemas.microsoft.com/office/drawing/2014/main" id="{00000000-0008-0000-0A00-000014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317500</xdr:colOff>
          <xdr:row>24</xdr:row>
          <xdr:rowOff>114300</xdr:rowOff>
        </xdr:from>
        <xdr:to>
          <xdr:col>3</xdr:col>
          <xdr:colOff>749300</xdr:colOff>
          <xdr:row>24</xdr:row>
          <xdr:rowOff>317500</xdr:rowOff>
        </xdr:to>
        <xdr:sp macro="" textlink="">
          <xdr:nvSpPr>
            <xdr:cNvPr id="9237" name="Check Box 21" hidden="1">
              <a:extLst>
                <a:ext uri="{63B3BB69-23CF-44E3-9099-C40C66FF867C}">
                  <a14:compatExt spid="_x0000_s9237"/>
                </a:ext>
                <a:ext uri="{FF2B5EF4-FFF2-40B4-BE49-F238E27FC236}">
                  <a16:creationId xmlns:a16="http://schemas.microsoft.com/office/drawing/2014/main" id="{00000000-0008-0000-0A00-000015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317500</xdr:colOff>
          <xdr:row>25</xdr:row>
          <xdr:rowOff>114300</xdr:rowOff>
        </xdr:from>
        <xdr:to>
          <xdr:col>3</xdr:col>
          <xdr:colOff>749300</xdr:colOff>
          <xdr:row>25</xdr:row>
          <xdr:rowOff>323850</xdr:rowOff>
        </xdr:to>
        <xdr:sp macro="" textlink="">
          <xdr:nvSpPr>
            <xdr:cNvPr id="9238" name="Check Box 22" hidden="1">
              <a:extLst>
                <a:ext uri="{63B3BB69-23CF-44E3-9099-C40C66FF867C}">
                  <a14:compatExt spid="_x0000_s9238"/>
                </a:ext>
                <a:ext uri="{FF2B5EF4-FFF2-40B4-BE49-F238E27FC236}">
                  <a16:creationId xmlns:a16="http://schemas.microsoft.com/office/drawing/2014/main" id="{00000000-0008-0000-0A00-000016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317500</xdr:colOff>
          <xdr:row>20</xdr:row>
          <xdr:rowOff>114300</xdr:rowOff>
        </xdr:from>
        <xdr:to>
          <xdr:col>7</xdr:col>
          <xdr:colOff>749300</xdr:colOff>
          <xdr:row>20</xdr:row>
          <xdr:rowOff>323850</xdr:rowOff>
        </xdr:to>
        <xdr:sp macro="" textlink="">
          <xdr:nvSpPr>
            <xdr:cNvPr id="9239" name="Check Box 23" hidden="1">
              <a:extLst>
                <a:ext uri="{63B3BB69-23CF-44E3-9099-C40C66FF867C}">
                  <a14:compatExt spid="_x0000_s9239"/>
                </a:ext>
                <a:ext uri="{FF2B5EF4-FFF2-40B4-BE49-F238E27FC236}">
                  <a16:creationId xmlns:a16="http://schemas.microsoft.com/office/drawing/2014/main" id="{00000000-0008-0000-0A00-000017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317500</xdr:colOff>
          <xdr:row>21</xdr:row>
          <xdr:rowOff>114300</xdr:rowOff>
        </xdr:from>
        <xdr:to>
          <xdr:col>7</xdr:col>
          <xdr:colOff>749300</xdr:colOff>
          <xdr:row>21</xdr:row>
          <xdr:rowOff>323850</xdr:rowOff>
        </xdr:to>
        <xdr:sp macro="" textlink="">
          <xdr:nvSpPr>
            <xdr:cNvPr id="9240" name="Check Box 24" hidden="1">
              <a:extLst>
                <a:ext uri="{63B3BB69-23CF-44E3-9099-C40C66FF867C}">
                  <a14:compatExt spid="_x0000_s9240"/>
                </a:ext>
                <a:ext uri="{FF2B5EF4-FFF2-40B4-BE49-F238E27FC236}">
                  <a16:creationId xmlns:a16="http://schemas.microsoft.com/office/drawing/2014/main" id="{00000000-0008-0000-0A00-000018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317500</xdr:colOff>
          <xdr:row>22</xdr:row>
          <xdr:rowOff>114300</xdr:rowOff>
        </xdr:from>
        <xdr:to>
          <xdr:col>7</xdr:col>
          <xdr:colOff>749300</xdr:colOff>
          <xdr:row>22</xdr:row>
          <xdr:rowOff>323850</xdr:rowOff>
        </xdr:to>
        <xdr:sp macro="" textlink="">
          <xdr:nvSpPr>
            <xdr:cNvPr id="9241" name="Check Box 25" hidden="1">
              <a:extLst>
                <a:ext uri="{63B3BB69-23CF-44E3-9099-C40C66FF867C}">
                  <a14:compatExt spid="_x0000_s9241"/>
                </a:ext>
                <a:ext uri="{FF2B5EF4-FFF2-40B4-BE49-F238E27FC236}">
                  <a16:creationId xmlns:a16="http://schemas.microsoft.com/office/drawing/2014/main" id="{00000000-0008-0000-0A00-000019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317500</xdr:colOff>
          <xdr:row>23</xdr:row>
          <xdr:rowOff>114300</xdr:rowOff>
        </xdr:from>
        <xdr:to>
          <xdr:col>7</xdr:col>
          <xdr:colOff>749300</xdr:colOff>
          <xdr:row>23</xdr:row>
          <xdr:rowOff>317500</xdr:rowOff>
        </xdr:to>
        <xdr:sp macro="" textlink="">
          <xdr:nvSpPr>
            <xdr:cNvPr id="9242" name="Check Box 26" hidden="1">
              <a:extLst>
                <a:ext uri="{63B3BB69-23CF-44E3-9099-C40C66FF867C}">
                  <a14:compatExt spid="_x0000_s9242"/>
                </a:ext>
                <a:ext uri="{FF2B5EF4-FFF2-40B4-BE49-F238E27FC236}">
                  <a16:creationId xmlns:a16="http://schemas.microsoft.com/office/drawing/2014/main" id="{00000000-0008-0000-0A00-00001A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317500</xdr:colOff>
          <xdr:row>24</xdr:row>
          <xdr:rowOff>114300</xdr:rowOff>
        </xdr:from>
        <xdr:to>
          <xdr:col>7</xdr:col>
          <xdr:colOff>749300</xdr:colOff>
          <xdr:row>24</xdr:row>
          <xdr:rowOff>317500</xdr:rowOff>
        </xdr:to>
        <xdr:sp macro="" textlink="">
          <xdr:nvSpPr>
            <xdr:cNvPr id="9243" name="Check Box 27" hidden="1">
              <a:extLst>
                <a:ext uri="{63B3BB69-23CF-44E3-9099-C40C66FF867C}">
                  <a14:compatExt spid="_x0000_s9243"/>
                </a:ext>
                <a:ext uri="{FF2B5EF4-FFF2-40B4-BE49-F238E27FC236}">
                  <a16:creationId xmlns:a16="http://schemas.microsoft.com/office/drawing/2014/main" id="{00000000-0008-0000-0A00-00001B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317500</xdr:colOff>
          <xdr:row>25</xdr:row>
          <xdr:rowOff>114300</xdr:rowOff>
        </xdr:from>
        <xdr:to>
          <xdr:col>7</xdr:col>
          <xdr:colOff>749300</xdr:colOff>
          <xdr:row>25</xdr:row>
          <xdr:rowOff>323850</xdr:rowOff>
        </xdr:to>
        <xdr:sp macro="" textlink="">
          <xdr:nvSpPr>
            <xdr:cNvPr id="9244" name="Check Box 28" hidden="1">
              <a:extLst>
                <a:ext uri="{63B3BB69-23CF-44E3-9099-C40C66FF867C}">
                  <a14:compatExt spid="_x0000_s9244"/>
                </a:ext>
                <a:ext uri="{FF2B5EF4-FFF2-40B4-BE49-F238E27FC236}">
                  <a16:creationId xmlns:a16="http://schemas.microsoft.com/office/drawing/2014/main" id="{00000000-0008-0000-0A00-00001C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311150</xdr:colOff>
          <xdr:row>26</xdr:row>
          <xdr:rowOff>107950</xdr:rowOff>
        </xdr:from>
        <xdr:to>
          <xdr:col>3</xdr:col>
          <xdr:colOff>628650</xdr:colOff>
          <xdr:row>26</xdr:row>
          <xdr:rowOff>323850</xdr:rowOff>
        </xdr:to>
        <xdr:sp macro="" textlink="">
          <xdr:nvSpPr>
            <xdr:cNvPr id="9245" name="Check Box 29" hidden="1">
              <a:extLst>
                <a:ext uri="{63B3BB69-23CF-44E3-9099-C40C66FF867C}">
                  <a14:compatExt spid="_x0000_s9245"/>
                </a:ext>
                <a:ext uri="{FF2B5EF4-FFF2-40B4-BE49-F238E27FC236}">
                  <a16:creationId xmlns:a16="http://schemas.microsoft.com/office/drawing/2014/main" id="{00000000-0008-0000-0A00-00001D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311150</xdr:colOff>
          <xdr:row>26</xdr:row>
          <xdr:rowOff>107950</xdr:rowOff>
        </xdr:from>
        <xdr:to>
          <xdr:col>7</xdr:col>
          <xdr:colOff>628650</xdr:colOff>
          <xdr:row>26</xdr:row>
          <xdr:rowOff>323850</xdr:rowOff>
        </xdr:to>
        <xdr:sp macro="" textlink="">
          <xdr:nvSpPr>
            <xdr:cNvPr id="9246" name="Check Box 30" hidden="1">
              <a:extLst>
                <a:ext uri="{63B3BB69-23CF-44E3-9099-C40C66FF867C}">
                  <a14:compatExt spid="_x0000_s9246"/>
                </a:ext>
                <a:ext uri="{FF2B5EF4-FFF2-40B4-BE49-F238E27FC236}">
                  <a16:creationId xmlns:a16="http://schemas.microsoft.com/office/drawing/2014/main" id="{00000000-0008-0000-0A00-00001E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317500</xdr:colOff>
          <xdr:row>19</xdr:row>
          <xdr:rowOff>114300</xdr:rowOff>
        </xdr:from>
        <xdr:to>
          <xdr:col>3</xdr:col>
          <xdr:colOff>755650</xdr:colOff>
          <xdr:row>19</xdr:row>
          <xdr:rowOff>323850</xdr:rowOff>
        </xdr:to>
        <xdr:sp macro="" textlink="">
          <xdr:nvSpPr>
            <xdr:cNvPr id="9247" name="Check Box 31" hidden="1">
              <a:extLst>
                <a:ext uri="{63B3BB69-23CF-44E3-9099-C40C66FF867C}">
                  <a14:compatExt spid="_x0000_s9247"/>
                </a:ext>
                <a:ext uri="{FF2B5EF4-FFF2-40B4-BE49-F238E27FC236}">
                  <a16:creationId xmlns:a16="http://schemas.microsoft.com/office/drawing/2014/main" id="{00000000-0008-0000-0A00-00001F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317500</xdr:colOff>
          <xdr:row>19</xdr:row>
          <xdr:rowOff>114300</xdr:rowOff>
        </xdr:from>
        <xdr:to>
          <xdr:col>7</xdr:col>
          <xdr:colOff>749300</xdr:colOff>
          <xdr:row>19</xdr:row>
          <xdr:rowOff>323850</xdr:rowOff>
        </xdr:to>
        <xdr:sp macro="" textlink="">
          <xdr:nvSpPr>
            <xdr:cNvPr id="9248" name="Check Box 32" hidden="1">
              <a:extLst>
                <a:ext uri="{63B3BB69-23CF-44E3-9099-C40C66FF867C}">
                  <a14:compatExt spid="_x0000_s9248"/>
                </a:ext>
                <a:ext uri="{FF2B5EF4-FFF2-40B4-BE49-F238E27FC236}">
                  <a16:creationId xmlns:a16="http://schemas.microsoft.com/office/drawing/2014/main" id="{00000000-0008-0000-0A00-000020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HOME\2026%20HOME%20APPLICATION\HOME%202025%20NOFA%20Multifamily%20Application%20Workbook%20-%201.29.26.xlsm" TargetMode="External"/><Relationship Id="rId1" Type="http://schemas.openxmlformats.org/officeDocument/2006/relationships/externalLinkPath" Target="file:///C:\HOME\2026%20HOME%20APPLICATION\HOME%202025%20NOFA%20Multifamily%20Application%20Workbook%20-%201.29.26.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cahcd.sharepoint.com/Users/grodine/Downloads/universalapplication.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New Mapping"/>
      <sheetName val="Mapping"/>
      <sheetName val="Dropdowns"/>
      <sheetName val="Lists"/>
      <sheetName val="Visibility"/>
      <sheetName val="Version Tracking"/>
      <sheetName val="Internal Milestones Menu"/>
      <sheetName val="Instructions"/>
      <sheetName val="HOME Cover Page"/>
      <sheetName val="Entity Org Docs"/>
      <sheetName val="Project Overview"/>
      <sheetName val="Unit Mix"/>
      <sheetName val="Contact List"/>
      <sheetName val="Additional Subsidies"/>
      <sheetName val="Dev Sources"/>
      <sheetName val="Max Loan"/>
      <sheetName val="Dev Budget SU"/>
      <sheetName val="Operating Budget"/>
      <sheetName val="Cash Flow"/>
      <sheetName val="Site and Neighborhood Stds"/>
      <sheetName val="Reserves Calculator"/>
      <sheetName val="High-Cost Verification"/>
      <sheetName val="Management Cert"/>
      <sheetName val="Sheet 4"/>
      <sheetName val="Developer Fee"/>
      <sheetName val="Supportive Services Plan"/>
      <sheetName val="Supportive Services Costs"/>
      <sheetName val="Supportive Services Verif"/>
      <sheetName val="Resident Services"/>
      <sheetName val="HOME Environmental Review"/>
      <sheetName val="Furthering Fair Housing"/>
      <sheetName val="HOME Local Approvals"/>
      <sheetName val="HOME CHDO Disclosure"/>
      <sheetName val="HOME Scoring"/>
      <sheetName val="Sponsor Certification"/>
      <sheetName val="Document Checklist-Full List"/>
      <sheetName val="Workbook Support"/>
      <sheetName val="(Internal) Developer Capacity"/>
      <sheetName val="(Internal) Fact Sheet"/>
      <sheetName val="Feasibility"/>
      <sheetName val="HOME RATING AND RANKING"/>
      <sheetName val="HOME Rent Limits"/>
      <sheetName val="HOME limits"/>
      <sheetName val="CTCAC Basis Limit"/>
      <sheetName val="Calculators"/>
      <sheetName val="MTSP Limit (New)"/>
      <sheetName val="TCAC Info"/>
      <sheetName val="MTSP Limits"/>
      <sheetName val="State Income Limits"/>
      <sheetName val="Special Conditions"/>
      <sheetName val="(PR)Summary"/>
      <sheetName val="(PR)Unit Mix-Former Feasibility"/>
      <sheetName val="(PR)Dev Budget"/>
      <sheetName val="(PR)Operating Budget"/>
      <sheetName val="(PR)Cash Flow"/>
      <sheetName val="(PR)Project Milestones"/>
      <sheetName val="(PR)Special Conditions "/>
      <sheetName val="(PR)Sponsor Acknowledgement"/>
      <sheetName val="Boarding Worksheet"/>
      <sheetName val="Subsidy Layering Analysis"/>
      <sheetName val="(Internal) Subsidy Layering-RAD"/>
      <sheetName val="(Internal) Subsidy Layering-PBV"/>
      <sheetName val="(Internal) Subsidy Layering-Reg"/>
      <sheetName val="Cost Allocation"/>
      <sheetName val="Standard Method"/>
      <sheetName val="Proration Method - Units Needed"/>
      <sheetName val="Proration Method - $ Needed"/>
      <sheetName val="Hybrid Method - $ Needed"/>
      <sheetName val="CHAS Info Table"/>
      <sheetName val="Site and Neighborhood OLD Versi"/>
      <sheetName val="Special Needs Exp"/>
      <sheetName val="Supportive Housing Exp"/>
      <sheetName val="At High Risk Req"/>
      <sheetName val="Scoring"/>
      <sheetName val="Local Enviro Verification"/>
      <sheetName val="Project Milestones"/>
      <sheetName val="Feasibility Checklist"/>
      <sheetName val="Sheet6"/>
    </sheetNames>
    <sheetDataSet>
      <sheetData sheetId="0"/>
      <sheetData sheetId="1"/>
      <sheetData sheetId="2">
        <row r="1">
          <cell r="A1" t="str">
            <v>Corporation</v>
          </cell>
        </row>
        <row r="2">
          <cell r="A2" t="str">
            <v>Individual</v>
          </cell>
        </row>
        <row r="3">
          <cell r="A3" t="str">
            <v>Limited Liability Corporation</v>
          </cell>
        </row>
        <row r="4">
          <cell r="A4" t="str">
            <v>Limited Partnership</v>
          </cell>
        </row>
        <row r="5">
          <cell r="A5" t="str">
            <v>Local Public Entity</v>
          </cell>
        </row>
        <row r="6">
          <cell r="A6" t="str">
            <v>Partnership</v>
          </cell>
        </row>
        <row r="7">
          <cell r="A7" t="str">
            <v xml:space="preserve">Native American Entities </v>
          </cell>
          <cell r="P7">
            <v>0.15</v>
          </cell>
        </row>
        <row r="8">
          <cell r="A8" t="str">
            <v>State Recipient</v>
          </cell>
          <cell r="P8">
            <v>0.2</v>
          </cell>
        </row>
        <row r="9">
          <cell r="A9" t="str">
            <v>CHDO</v>
          </cell>
          <cell r="P9">
            <v>0.25</v>
          </cell>
        </row>
        <row r="10">
          <cell r="P10">
            <v>0.3</v>
          </cell>
        </row>
        <row r="11">
          <cell r="P11">
            <v>0.35</v>
          </cell>
        </row>
        <row r="12">
          <cell r="P12">
            <v>0.4</v>
          </cell>
        </row>
        <row r="13">
          <cell r="P13">
            <v>0.45</v>
          </cell>
        </row>
        <row r="14">
          <cell r="P14">
            <v>0.5</v>
          </cell>
        </row>
        <row r="15">
          <cell r="P15">
            <v>0.55000000000000004</v>
          </cell>
        </row>
        <row r="16">
          <cell r="P16">
            <v>0.6</v>
          </cell>
        </row>
        <row r="17">
          <cell r="P17">
            <v>0.65</v>
          </cell>
        </row>
        <row r="18">
          <cell r="P18">
            <v>0.7</v>
          </cell>
        </row>
        <row r="19">
          <cell r="P19">
            <v>0.75</v>
          </cell>
        </row>
        <row r="20">
          <cell r="P20">
            <v>0.8</v>
          </cell>
        </row>
        <row r="21">
          <cell r="P21">
            <v>0.85</v>
          </cell>
        </row>
        <row r="22">
          <cell r="P22">
            <v>0.9</v>
          </cell>
        </row>
        <row r="23">
          <cell r="P23">
            <v>0.95</v>
          </cell>
        </row>
        <row r="24">
          <cell r="P24" t="str">
            <v>Manager</v>
          </cell>
        </row>
        <row r="25">
          <cell r="P25" t="str">
            <v>Market</v>
          </cell>
        </row>
        <row r="193">
          <cell r="C193">
            <v>46022</v>
          </cell>
        </row>
        <row r="204">
          <cell r="C204">
            <v>46022</v>
          </cell>
        </row>
      </sheetData>
      <sheetData sheetId="3">
        <row r="2">
          <cell r="AB2" t="str">
            <v>Alameda (County)</v>
          </cell>
          <cell r="AC2" t="str">
            <v>Alameda (County)</v>
          </cell>
          <cell r="AD2" t="str">
            <v>Alameda (County)</v>
          </cell>
          <cell r="AE2" t="str">
            <v>In a Federally Declared Disaster Area</v>
          </cell>
        </row>
        <row r="3">
          <cell r="AB3" t="str">
            <v>Alpine (County)</v>
          </cell>
          <cell r="AC3" t="str">
            <v>Amador (County)</v>
          </cell>
          <cell r="AD3" t="str">
            <v>Alpine (County)</v>
          </cell>
          <cell r="AE3" t="str">
            <v>NOT in a Federally Declared Disaster Area</v>
          </cell>
        </row>
        <row r="4">
          <cell r="AB4" t="str">
            <v>Amador (County)</v>
          </cell>
          <cell r="AC4" t="str">
            <v>Butte (County)</v>
          </cell>
          <cell r="AD4" t="str">
            <v>Amador (County)</v>
          </cell>
          <cell r="AE4" t="str">
            <v>In a Federally Declared Disaster Area</v>
          </cell>
        </row>
        <row r="5">
          <cell r="AB5" t="str">
            <v>Butte (County)</v>
          </cell>
          <cell r="AC5" t="str">
            <v>Calaveras (County)</v>
          </cell>
          <cell r="AD5" t="str">
            <v>Butte (County)</v>
          </cell>
          <cell r="AE5" t="str">
            <v>In a Federally Declared Disaster Area</v>
          </cell>
        </row>
        <row r="6">
          <cell r="AB6" t="str">
            <v>Calaveras (County)</v>
          </cell>
          <cell r="AC6" t="str">
            <v>Contra Costa (County)</v>
          </cell>
          <cell r="AD6" t="str">
            <v>Calaveras (County)</v>
          </cell>
          <cell r="AE6" t="str">
            <v>In a Federally Declared Disaster Area</v>
          </cell>
        </row>
        <row r="7">
          <cell r="AB7" t="str">
            <v>Colusa (County)</v>
          </cell>
          <cell r="AC7" t="str">
            <v>Fresno (County)</v>
          </cell>
          <cell r="AD7" t="str">
            <v>Colusa (County)</v>
          </cell>
          <cell r="AE7" t="str">
            <v>NOT in a Federally Declared Disaster Area</v>
          </cell>
        </row>
        <row r="8">
          <cell r="AB8" t="str">
            <v>Contra Costa (County)</v>
          </cell>
          <cell r="AC8" t="str">
            <v>Hoopa Valley Indian Reservation</v>
          </cell>
          <cell r="AD8" t="str">
            <v>Contra Costa (County)</v>
          </cell>
          <cell r="AE8" t="str">
            <v>In a Federally Declared Disaster Area</v>
          </cell>
        </row>
        <row r="9">
          <cell r="AB9" t="str">
            <v>Del Norte (County)</v>
          </cell>
          <cell r="AC9" t="str">
            <v>Kern (County)</v>
          </cell>
          <cell r="AD9" t="str">
            <v>Del Norte (County)</v>
          </cell>
          <cell r="AE9" t="str">
            <v>NOT in a Federally Declared Disaster Area</v>
          </cell>
        </row>
        <row r="10">
          <cell r="AB10" t="str">
            <v>El Dorado (County)</v>
          </cell>
          <cell r="AC10" t="str">
            <v>Lake (County)</v>
          </cell>
          <cell r="AD10" t="str">
            <v>El Dorado (County)</v>
          </cell>
          <cell r="AE10" t="str">
            <v>NOT in a Federally Declared Disaster Area</v>
          </cell>
        </row>
        <row r="11">
          <cell r="AB11" t="str">
            <v>Fresno (County)</v>
          </cell>
          <cell r="AC11" t="str">
            <v>Lassen (County)</v>
          </cell>
          <cell r="AD11" t="str">
            <v>Fresno (County)</v>
          </cell>
          <cell r="AE11" t="str">
            <v>In a Federally Declared Disaster Area</v>
          </cell>
        </row>
        <row r="12">
          <cell r="AB12" t="str">
            <v>Glenn (County)</v>
          </cell>
          <cell r="AC12" t="str">
            <v>Los Angelas (County)</v>
          </cell>
          <cell r="AD12" t="str">
            <v>Glenn (County)</v>
          </cell>
          <cell r="AE12" t="str">
            <v>NOT in a Federally Declared Disaster Area</v>
          </cell>
        </row>
        <row r="13">
          <cell r="AB13" t="str">
            <v>Hoopa Valley Indian Reservation</v>
          </cell>
          <cell r="AC13" t="str">
            <v>Madera (County)</v>
          </cell>
          <cell r="AD13" t="str">
            <v>Hoopa Valley Indian Reservation</v>
          </cell>
          <cell r="AE13" t="str">
            <v>In a Federally Declared Disaster Area</v>
          </cell>
        </row>
        <row r="14">
          <cell r="AB14" t="str">
            <v>Humboldt (County)</v>
          </cell>
          <cell r="AC14" t="str">
            <v>Mariposa (County)</v>
          </cell>
          <cell r="AD14" t="str">
            <v>Humboldt (County)</v>
          </cell>
          <cell r="AE14" t="str">
            <v>NOT in a Federally Declared Disaster Area</v>
          </cell>
        </row>
        <row r="15">
          <cell r="AB15" t="str">
            <v>Imperial (County)</v>
          </cell>
          <cell r="AC15" t="str">
            <v>Mendocino (County)</v>
          </cell>
          <cell r="AD15" t="str">
            <v>Imperial (County)</v>
          </cell>
          <cell r="AE15" t="str">
            <v>NOT in a Federally Declared Disaster Area</v>
          </cell>
        </row>
        <row r="16">
          <cell r="AB16" t="str">
            <v>Inyo (County)</v>
          </cell>
          <cell r="AC16" t="str">
            <v>Merced (County)</v>
          </cell>
          <cell r="AD16" t="str">
            <v>Inyo (County)</v>
          </cell>
          <cell r="AE16" t="str">
            <v>NOT in a Federally Declared Disaster Area</v>
          </cell>
        </row>
        <row r="17">
          <cell r="AB17" t="str">
            <v>Kern (County)</v>
          </cell>
          <cell r="AC17" t="str">
            <v>Mono (County)</v>
          </cell>
          <cell r="AD17" t="str">
            <v>Kern (County)</v>
          </cell>
          <cell r="AE17" t="str">
            <v>In a Federally Declared Disaster Area</v>
          </cell>
        </row>
        <row r="18">
          <cell r="AB18" t="str">
            <v>Kings (County)</v>
          </cell>
          <cell r="AC18" t="str">
            <v>Monterey (County)</v>
          </cell>
          <cell r="AD18" t="str">
            <v>Kings (County)</v>
          </cell>
          <cell r="AE18" t="str">
            <v>NOT in a Federally Declared Disaster Area</v>
          </cell>
        </row>
        <row r="19">
          <cell r="AB19" t="str">
            <v>Lake (County)</v>
          </cell>
          <cell r="AC19" t="str">
            <v>Napa (County)</v>
          </cell>
          <cell r="AD19" t="str">
            <v>Lake (County)</v>
          </cell>
          <cell r="AE19" t="str">
            <v>In a Federally Declared Disaster Area</v>
          </cell>
        </row>
        <row r="20">
          <cell r="AB20" t="str">
            <v>Lassen (County)</v>
          </cell>
          <cell r="AC20" t="str">
            <v>Nevada (County)</v>
          </cell>
          <cell r="AD20" t="str">
            <v>Lassen (County)</v>
          </cell>
          <cell r="AE20" t="str">
            <v>In a Federally Declared Disaster Area</v>
          </cell>
        </row>
        <row r="21">
          <cell r="AB21" t="str">
            <v>Los Angelas (County)</v>
          </cell>
          <cell r="AC21" t="str">
            <v>Placer (County)</v>
          </cell>
          <cell r="AD21" t="str">
            <v>Los Angelas (County)</v>
          </cell>
          <cell r="AE21" t="str">
            <v>In a Federally Declared Disaster Area</v>
          </cell>
        </row>
        <row r="22">
          <cell r="AB22" t="str">
            <v>Madera (County)</v>
          </cell>
          <cell r="AC22" t="str">
            <v>Plumas (County)</v>
          </cell>
          <cell r="AD22" t="str">
            <v>Madera (County)</v>
          </cell>
          <cell r="AE22" t="str">
            <v>In a Federally Declared Disaster Area</v>
          </cell>
        </row>
        <row r="23">
          <cell r="AB23" t="str">
            <v>Marin (County)</v>
          </cell>
          <cell r="AC23" t="str">
            <v>Sacramento (County)</v>
          </cell>
          <cell r="AD23" t="str">
            <v>Marin (County)</v>
          </cell>
          <cell r="AE23" t="str">
            <v>NOT in a Federally Declared Disaster Area</v>
          </cell>
        </row>
        <row r="24">
          <cell r="AB24" t="str">
            <v>Mariposa (County)</v>
          </cell>
          <cell r="AC24" t="str">
            <v>San Benito (County)</v>
          </cell>
          <cell r="AD24" t="str">
            <v>Mariposa (County)</v>
          </cell>
          <cell r="AE24" t="str">
            <v>In a Federally Declared Disaster Area</v>
          </cell>
        </row>
        <row r="25">
          <cell r="AB25" t="str">
            <v>Mendocino (County)</v>
          </cell>
          <cell r="AC25" t="str">
            <v>San Bernardino (County)</v>
          </cell>
          <cell r="AD25" t="str">
            <v>Mendocino (County)</v>
          </cell>
          <cell r="AE25" t="str">
            <v>In a Federally Declared Disaster Area</v>
          </cell>
        </row>
        <row r="26">
          <cell r="AB26" t="str">
            <v>Merced (County)</v>
          </cell>
          <cell r="AC26" t="str">
            <v>San Diego (County)</v>
          </cell>
          <cell r="AD26" t="str">
            <v>Merced (County)</v>
          </cell>
          <cell r="AE26" t="str">
            <v>In a Federally Declared Disaster Area</v>
          </cell>
        </row>
        <row r="27">
          <cell r="AB27" t="str">
            <v>Modoc (County)</v>
          </cell>
          <cell r="AC27" t="str">
            <v>San Joaquin (County)</v>
          </cell>
          <cell r="AD27" t="str">
            <v>Modoc (County)</v>
          </cell>
          <cell r="AE27" t="str">
            <v>NOT in a Federally Declared Disaster Area</v>
          </cell>
        </row>
        <row r="28">
          <cell r="AB28" t="str">
            <v>Mono (County)</v>
          </cell>
          <cell r="AC28" t="str">
            <v>San Lius Obispo (County)</v>
          </cell>
          <cell r="AD28" t="str">
            <v>Mono (County)</v>
          </cell>
          <cell r="AE28" t="str">
            <v>In a Federally Declared Disaster Area</v>
          </cell>
        </row>
        <row r="29">
          <cell r="AB29" t="str">
            <v>Monterey (County)</v>
          </cell>
          <cell r="AC29" t="str">
            <v>San Mateo (County)</v>
          </cell>
          <cell r="AD29" t="str">
            <v>Monterey (County)</v>
          </cell>
          <cell r="AE29" t="str">
            <v>In a Federally Declared Disaster Area</v>
          </cell>
        </row>
        <row r="30">
          <cell r="AB30" t="str">
            <v>Napa (County)</v>
          </cell>
          <cell r="AC30" t="str">
            <v>Santa Barbara (County)</v>
          </cell>
          <cell r="AD30" t="str">
            <v>Napa (County)</v>
          </cell>
          <cell r="AE30" t="str">
            <v>In a Federally Declared Disaster Area</v>
          </cell>
        </row>
        <row r="31">
          <cell r="AB31" t="str">
            <v>Nevada (County)</v>
          </cell>
          <cell r="AC31" t="str">
            <v>Santa Clara (County)</v>
          </cell>
          <cell r="AD31" t="str">
            <v>Nevada (County)</v>
          </cell>
          <cell r="AE31" t="str">
            <v>In a Federally Declared Disaster Area</v>
          </cell>
        </row>
        <row r="32">
          <cell r="AB32" t="str">
            <v>Orange (County)</v>
          </cell>
          <cell r="AC32" t="str">
            <v>Santa Cruz (County)</v>
          </cell>
          <cell r="AD32" t="str">
            <v>Orange (County)</v>
          </cell>
          <cell r="AE32" t="str">
            <v>NOT in a Federally Declared Disaster Area</v>
          </cell>
        </row>
        <row r="33">
          <cell r="AB33" t="str">
            <v>Placer (County)</v>
          </cell>
          <cell r="AC33" t="str">
            <v>Shasta (County)</v>
          </cell>
          <cell r="AD33" t="str">
            <v>Placer (County)</v>
          </cell>
          <cell r="AE33" t="str">
            <v>In a Federally Declared Disaster Area</v>
          </cell>
        </row>
        <row r="34">
          <cell r="AB34" t="str">
            <v>Plumas (County)</v>
          </cell>
          <cell r="AC34" t="str">
            <v>Siskiyou (County)</v>
          </cell>
          <cell r="AD34" t="str">
            <v>Plumas (County)</v>
          </cell>
          <cell r="AE34" t="str">
            <v>In a Federally Declared Disaster Area</v>
          </cell>
        </row>
        <row r="35">
          <cell r="AB35" t="str">
            <v>Riverside (County)</v>
          </cell>
          <cell r="AC35" t="str">
            <v>Solano (County)</v>
          </cell>
          <cell r="AD35" t="str">
            <v>Riverside (County)</v>
          </cell>
          <cell r="AE35" t="str">
            <v>NOT in a Federally Declared Disaster Area</v>
          </cell>
        </row>
        <row r="36">
          <cell r="AB36" t="str">
            <v>Sacramento (County)</v>
          </cell>
          <cell r="AC36" t="str">
            <v>Sonoma (County)</v>
          </cell>
          <cell r="AD36" t="str">
            <v>Sacramento (County)</v>
          </cell>
          <cell r="AE36" t="str">
            <v>In a Federally Declared Disaster Area</v>
          </cell>
        </row>
        <row r="37">
          <cell r="AB37" t="str">
            <v>San Benito (County)</v>
          </cell>
          <cell r="AC37" t="str">
            <v>Stanislaus (County)</v>
          </cell>
          <cell r="AD37" t="str">
            <v>San Benito (County)</v>
          </cell>
          <cell r="AE37" t="str">
            <v>In a Federally Declared Disaster Area</v>
          </cell>
        </row>
        <row r="38">
          <cell r="AB38" t="str">
            <v>San Bernardino (County)</v>
          </cell>
          <cell r="AC38" t="str">
            <v>Tehama (County)</v>
          </cell>
          <cell r="AD38" t="str">
            <v>San Bernardino (County)</v>
          </cell>
          <cell r="AE38" t="str">
            <v>In a Federally Declared Disaster Area</v>
          </cell>
        </row>
        <row r="39">
          <cell r="AB39" t="str">
            <v>San Diego (County)</v>
          </cell>
          <cell r="AC39" t="str">
            <v>Trinity (County)</v>
          </cell>
          <cell r="AD39" t="str">
            <v>San Diego (County)</v>
          </cell>
          <cell r="AE39" t="str">
            <v>In a Federally Declared Disaster Area</v>
          </cell>
        </row>
        <row r="40">
          <cell r="AB40" t="str">
            <v>San Francisco (County)</v>
          </cell>
          <cell r="AC40" t="str">
            <v>Tulare (County)</v>
          </cell>
          <cell r="AD40" t="str">
            <v>San Francisco (County)</v>
          </cell>
          <cell r="AE40" t="str">
            <v>NOT in a Federally Declared Disaster Area</v>
          </cell>
        </row>
        <row r="41">
          <cell r="AB41" t="str">
            <v>San Joaquin (County)</v>
          </cell>
          <cell r="AC41" t="str">
            <v>Tuolumne (County)</v>
          </cell>
          <cell r="AD41" t="str">
            <v>San Joaquin (County)</v>
          </cell>
          <cell r="AE41" t="str">
            <v>In a Federally Declared Disaster Area</v>
          </cell>
        </row>
        <row r="42">
          <cell r="AB42" t="str">
            <v>San Lius Obispo (County)</v>
          </cell>
          <cell r="AC42" t="str">
            <v>Ventura (County)</v>
          </cell>
          <cell r="AD42" t="str">
            <v>San Lius Obispo (County)</v>
          </cell>
          <cell r="AE42" t="str">
            <v>In a Federally Declared Disaster Area</v>
          </cell>
        </row>
        <row r="43">
          <cell r="AB43" t="str">
            <v>San Mateo (County)</v>
          </cell>
          <cell r="AC43" t="str">
            <v>Yolo (County)</v>
          </cell>
          <cell r="AD43" t="str">
            <v>San Mateo (County)</v>
          </cell>
          <cell r="AE43" t="str">
            <v>In a Federally Declared Disaster Area</v>
          </cell>
        </row>
        <row r="44">
          <cell r="AB44" t="str">
            <v>Santa Barbara (County)</v>
          </cell>
          <cell r="AC44"/>
          <cell r="AD44" t="str">
            <v>Santa Barbara (County)</v>
          </cell>
          <cell r="AE44" t="str">
            <v>In a Federally Declared Disaster Area</v>
          </cell>
        </row>
        <row r="45">
          <cell r="AB45" t="str">
            <v>Santa Clara (County)</v>
          </cell>
          <cell r="AC45"/>
          <cell r="AD45" t="str">
            <v>Santa Clara (County)</v>
          </cell>
          <cell r="AE45" t="str">
            <v>In a Federally Declared Disaster Area</v>
          </cell>
        </row>
        <row r="46">
          <cell r="AB46" t="str">
            <v>Santa Cruz (County)</v>
          </cell>
          <cell r="AC46"/>
          <cell r="AD46" t="str">
            <v>Santa Cruz (County)</v>
          </cell>
          <cell r="AE46" t="str">
            <v>In a Federally Declared Disaster Area</v>
          </cell>
        </row>
        <row r="47">
          <cell r="AB47" t="str">
            <v>Shasta (County)</v>
          </cell>
          <cell r="AC47"/>
          <cell r="AD47" t="str">
            <v>Shasta (County)</v>
          </cell>
          <cell r="AE47" t="str">
            <v>In a Federally Declared Disaster Area</v>
          </cell>
        </row>
        <row r="48">
          <cell r="AB48" t="str">
            <v>Sierra (County)</v>
          </cell>
          <cell r="AC48"/>
          <cell r="AD48" t="str">
            <v>Sierra (County)</v>
          </cell>
          <cell r="AE48" t="str">
            <v>NOT in a Federally Declared Disaster Area</v>
          </cell>
        </row>
        <row r="49">
          <cell r="AB49" t="str">
            <v>Siskiyou (County)</v>
          </cell>
          <cell r="AC49"/>
          <cell r="AD49" t="str">
            <v>Siskiyou (County)</v>
          </cell>
          <cell r="AE49" t="str">
            <v>In a Federally Declared Disaster Area</v>
          </cell>
        </row>
        <row r="50">
          <cell r="AB50" t="str">
            <v>Solano (County)</v>
          </cell>
          <cell r="AC50"/>
          <cell r="AD50" t="str">
            <v>Solano (County)</v>
          </cell>
          <cell r="AE50" t="str">
            <v>In a Federally Declared Disaster Area</v>
          </cell>
        </row>
        <row r="51">
          <cell r="AB51" t="str">
            <v>Sonoma (County)</v>
          </cell>
          <cell r="AC51"/>
          <cell r="AD51" t="str">
            <v>Sonoma (County)</v>
          </cell>
          <cell r="AE51" t="str">
            <v>In a Federally Declared Disaster Area</v>
          </cell>
        </row>
        <row r="52">
          <cell r="AB52" t="str">
            <v>Stanislaus (County)</v>
          </cell>
          <cell r="AC52"/>
          <cell r="AD52" t="str">
            <v>Stanislaus (County)</v>
          </cell>
          <cell r="AE52" t="str">
            <v>In a Federally Declared Disaster Area</v>
          </cell>
        </row>
        <row r="53">
          <cell r="AB53" t="str">
            <v>Sutter (County)</v>
          </cell>
          <cell r="AC53"/>
          <cell r="AD53" t="str">
            <v>Sutter (County)</v>
          </cell>
          <cell r="AE53" t="str">
            <v>NOT in a Federally Declared Disaster Area</v>
          </cell>
        </row>
        <row r="54">
          <cell r="AB54" t="str">
            <v>Tehama (County)</v>
          </cell>
          <cell r="AC54"/>
          <cell r="AD54" t="str">
            <v>Tehama (County)</v>
          </cell>
          <cell r="AE54" t="str">
            <v>In a Federally Declared Disaster Area</v>
          </cell>
        </row>
        <row r="55">
          <cell r="AB55" t="str">
            <v>Trinity (County)</v>
          </cell>
          <cell r="AC55"/>
          <cell r="AD55" t="str">
            <v>Trinity (County)</v>
          </cell>
          <cell r="AE55" t="str">
            <v>In a Federally Declared Disaster Area</v>
          </cell>
        </row>
        <row r="56">
          <cell r="AB56" t="str">
            <v>Tulare (County)</v>
          </cell>
          <cell r="AC56"/>
          <cell r="AD56" t="str">
            <v>Tulare (County)</v>
          </cell>
          <cell r="AE56" t="str">
            <v>In a Federally Declared Disaster Area</v>
          </cell>
        </row>
        <row r="57">
          <cell r="AB57" t="str">
            <v>Tuolumne (County)</v>
          </cell>
          <cell r="AC57"/>
          <cell r="AD57" t="str">
            <v>Tuolumne (County)</v>
          </cell>
          <cell r="AE57" t="str">
            <v>In a Federally Declared Disaster Area</v>
          </cell>
        </row>
        <row r="58">
          <cell r="AB58" t="str">
            <v>Ventura (County)</v>
          </cell>
          <cell r="AC58"/>
          <cell r="AD58" t="str">
            <v>Ventura (County)</v>
          </cell>
          <cell r="AE58" t="str">
            <v>In a Federally Declared Disaster Area</v>
          </cell>
        </row>
        <row r="59">
          <cell r="AB59" t="str">
            <v>Yolo (County)</v>
          </cell>
          <cell r="AC59"/>
          <cell r="AD59" t="str">
            <v>Yolo (County)</v>
          </cell>
          <cell r="AE59" t="str">
            <v>In a Federally Declared Disaster Area</v>
          </cell>
        </row>
        <row r="60">
          <cell r="AB60" t="str">
            <v>Yuba (County)</v>
          </cell>
          <cell r="AC60"/>
          <cell r="AD60" t="str">
            <v>Yuba (County)</v>
          </cell>
          <cell r="AE60" t="str">
            <v>NOT in a Federally Declared Disaster Area</v>
          </cell>
        </row>
      </sheetData>
      <sheetData sheetId="4"/>
      <sheetData sheetId="5"/>
      <sheetData sheetId="6"/>
      <sheetData sheetId="7"/>
      <sheetData sheetId="8">
        <row r="2">
          <cell r="E2">
            <v>46051</v>
          </cell>
        </row>
      </sheetData>
      <sheetData sheetId="9"/>
      <sheetData sheetId="10">
        <row r="2">
          <cell r="AO2"/>
        </row>
        <row r="14">
          <cell r="F14"/>
          <cell r="AF14"/>
        </row>
        <row r="15">
          <cell r="S15"/>
        </row>
        <row r="17">
          <cell r="F17"/>
        </row>
        <row r="27">
          <cell r="AL27"/>
        </row>
        <row r="45">
          <cell r="AL45"/>
        </row>
        <row r="65">
          <cell r="H65"/>
        </row>
        <row r="72">
          <cell r="AK72"/>
        </row>
        <row r="90">
          <cell r="AL90"/>
        </row>
        <row r="95">
          <cell r="AD95"/>
        </row>
        <row r="101">
          <cell r="P101"/>
        </row>
        <row r="102">
          <cell r="J102"/>
        </row>
        <row r="138">
          <cell r="P138"/>
        </row>
        <row r="139">
          <cell r="L139"/>
        </row>
        <row r="153">
          <cell r="P153"/>
        </row>
        <row r="154">
          <cell r="J154"/>
        </row>
        <row r="203">
          <cell r="P203"/>
        </row>
        <row r="212">
          <cell r="P212"/>
        </row>
        <row r="221">
          <cell r="P221"/>
        </row>
        <row r="229">
          <cell r="P229"/>
        </row>
        <row r="258">
          <cell r="AL258"/>
        </row>
        <row r="297">
          <cell r="AL297"/>
        </row>
        <row r="431">
          <cell r="AL431"/>
        </row>
      </sheetData>
      <sheetData sheetId="11">
        <row r="10">
          <cell r="S10">
            <v>0</v>
          </cell>
        </row>
        <row r="12">
          <cell r="F12"/>
        </row>
        <row r="13">
          <cell r="F13"/>
        </row>
        <row r="14">
          <cell r="F14"/>
        </row>
        <row r="15">
          <cell r="F15"/>
        </row>
        <row r="16">
          <cell r="F16"/>
        </row>
        <row r="17">
          <cell r="F17"/>
        </row>
        <row r="18">
          <cell r="F18"/>
        </row>
        <row r="19">
          <cell r="F19"/>
        </row>
        <row r="20">
          <cell r="F20"/>
        </row>
        <row r="21">
          <cell r="F21"/>
        </row>
        <row r="22">
          <cell r="F22"/>
        </row>
        <row r="23">
          <cell r="F23"/>
        </row>
        <row r="24">
          <cell r="F24"/>
        </row>
        <row r="25">
          <cell r="F25"/>
        </row>
        <row r="26">
          <cell r="F26"/>
        </row>
        <row r="27">
          <cell r="F27"/>
        </row>
        <row r="28">
          <cell r="F28"/>
        </row>
        <row r="29">
          <cell r="F29"/>
        </row>
        <row r="30">
          <cell r="F30"/>
        </row>
        <row r="31">
          <cell r="F31"/>
        </row>
        <row r="32">
          <cell r="F32"/>
        </row>
        <row r="33">
          <cell r="F33"/>
        </row>
        <row r="34">
          <cell r="F34"/>
        </row>
        <row r="35">
          <cell r="F35"/>
        </row>
        <row r="36">
          <cell r="F36"/>
        </row>
        <row r="37">
          <cell r="F37"/>
        </row>
        <row r="38">
          <cell r="F38"/>
        </row>
        <row r="39">
          <cell r="F39"/>
        </row>
        <row r="40">
          <cell r="F40"/>
        </row>
        <row r="41">
          <cell r="F41"/>
        </row>
        <row r="42">
          <cell r="F42"/>
        </row>
        <row r="43">
          <cell r="F43"/>
        </row>
        <row r="44">
          <cell r="F44"/>
        </row>
        <row r="45">
          <cell r="F45"/>
        </row>
        <row r="46">
          <cell r="F46"/>
        </row>
        <row r="47">
          <cell r="F47"/>
        </row>
        <row r="48">
          <cell r="F48"/>
        </row>
        <row r="49">
          <cell r="F49"/>
        </row>
        <row r="50">
          <cell r="F50"/>
        </row>
        <row r="51">
          <cell r="F51"/>
        </row>
        <row r="52">
          <cell r="F52"/>
        </row>
      </sheetData>
      <sheetData sheetId="12"/>
      <sheetData sheetId="13"/>
      <sheetData sheetId="14"/>
      <sheetData sheetId="15"/>
      <sheetData sheetId="16">
        <row r="3">
          <cell r="D3">
            <v>0</v>
          </cell>
        </row>
      </sheetData>
      <sheetData sheetId="17"/>
      <sheetData sheetId="18"/>
      <sheetData sheetId="19"/>
      <sheetData sheetId="20"/>
      <sheetData sheetId="21">
        <row r="23">
          <cell r="AF23"/>
        </row>
      </sheetData>
      <sheetData sheetId="22"/>
      <sheetData sheetId="23"/>
      <sheetData sheetId="24">
        <row r="6">
          <cell r="P6"/>
        </row>
      </sheetData>
      <sheetData sheetId="25"/>
      <sheetData sheetId="26"/>
      <sheetData sheetId="27"/>
      <sheetData sheetId="28"/>
      <sheetData sheetId="29"/>
      <sheetData sheetId="30"/>
      <sheetData sheetId="31"/>
      <sheetData sheetId="32"/>
      <sheetData sheetId="33"/>
      <sheetData sheetId="34">
        <row r="25">
          <cell r="AL25"/>
          <cell r="AM25"/>
        </row>
        <row r="26">
          <cell r="AL26"/>
          <cell r="AM26"/>
        </row>
        <row r="27">
          <cell r="AL27"/>
          <cell r="AM27"/>
        </row>
        <row r="28">
          <cell r="AL28"/>
          <cell r="AM28"/>
        </row>
        <row r="29">
          <cell r="AL29"/>
          <cell r="AM29"/>
        </row>
        <row r="30">
          <cell r="AL30"/>
          <cell r="AM30"/>
        </row>
        <row r="32">
          <cell r="AL32"/>
          <cell r="AM32"/>
        </row>
        <row r="33">
          <cell r="AL33"/>
          <cell r="AM33"/>
        </row>
        <row r="34">
          <cell r="AL34"/>
          <cell r="AM34"/>
        </row>
        <row r="35">
          <cell r="AL35"/>
          <cell r="AM35"/>
        </row>
        <row r="36">
          <cell r="AL36"/>
          <cell r="AM36"/>
        </row>
        <row r="37">
          <cell r="AL37"/>
          <cell r="AM37"/>
        </row>
        <row r="38">
          <cell r="AL38"/>
          <cell r="AM38"/>
        </row>
      </sheetData>
      <sheetData sheetId="35">
        <row r="151">
          <cell r="A151" t="str">
            <v>#30a</v>
          </cell>
          <cell r="B151" t="str">
            <v>Additional Local Government Approvals Upload</v>
          </cell>
          <cell r="C151" t="str">
            <v>Additional Local Government Approvals Upload</v>
          </cell>
        </row>
        <row r="152">
          <cell r="A152" t="str">
            <v>#30b</v>
          </cell>
          <cell r="B152" t="str">
            <v>Landscape Plans, if available</v>
          </cell>
          <cell r="C152" t="str">
            <v>Landscape Plans</v>
          </cell>
        </row>
        <row r="153">
          <cell r="A153" t="str">
            <v>#30c</v>
          </cell>
          <cell r="B153" t="str">
            <v>Verification of Zoning and other required Local Approvals</v>
          </cell>
          <cell r="C153" t="str">
            <v>Verification of Zoning and other required local approvals (Rental New Construction Only)</v>
          </cell>
        </row>
        <row r="154">
          <cell r="A154" t="str">
            <v>#30d</v>
          </cell>
          <cell r="B154" t="str">
            <v>Verification of Local Development Impact Fees</v>
          </cell>
          <cell r="C154" t="str">
            <v>Verification of Local Development Impact Fees (Rental New Construction Only)</v>
          </cell>
        </row>
        <row r="155">
          <cell r="A155" t="str">
            <v>#30e</v>
          </cell>
          <cell r="B155" t="str">
            <v>Verification of Water and Sewer Availability</v>
          </cell>
          <cell r="C155" t="str">
            <v>Verification of Water and Sewer Availability (Rental New Construction Only)</v>
          </cell>
        </row>
        <row r="156">
          <cell r="A156" t="str">
            <v>#30f</v>
          </cell>
          <cell r="B156" t="str">
            <v>Verification of Local Government Approvals</v>
          </cell>
          <cell r="C156" t="str">
            <v>Verification of Local Government Approvals (Rental Rehab Only)</v>
          </cell>
        </row>
        <row r="157">
          <cell r="A157" t="str">
            <v>#30g</v>
          </cell>
          <cell r="B157" t="str">
            <v>Design Progress Documents</v>
          </cell>
          <cell r="C157" t="str">
            <v>Design Progress Documents (Rental Rehab Only)</v>
          </cell>
        </row>
        <row r="158">
          <cell r="A158" t="str">
            <v>#30h</v>
          </cell>
          <cell r="B158" t="str">
            <v>Status of Plans and Specifications</v>
          </cell>
          <cell r="C158" t="str">
            <v>Status of Plans and Specifications (Rental Rehab Only)</v>
          </cell>
        </row>
        <row r="188">
          <cell r="A188" t="str">
            <v>#50</v>
          </cell>
          <cell r="B188" t="str">
            <v>Operating Subsidy</v>
          </cell>
          <cell r="C188" t="str">
            <v>Operating Subsidy Commitment Letters</v>
          </cell>
        </row>
        <row r="189">
          <cell r="A189" t="str">
            <v>#51</v>
          </cell>
          <cell r="B189" t="str">
            <v>Cash Flow without a subsidy documentation</v>
          </cell>
          <cell r="C189" t="str">
            <v>If Project cash flows without a Rental or Operating Subsidy, provide statement and supporting documentation</v>
          </cell>
        </row>
        <row r="190">
          <cell r="A190" t="str">
            <v>#52b</v>
          </cell>
          <cell r="B190" t="str">
            <v>Proximity Map(s), if available</v>
          </cell>
          <cell r="C190" t="str">
            <v>Proximity Map(s), if available</v>
          </cell>
        </row>
        <row r="191">
          <cell r="A191" t="str">
            <v>#53</v>
          </cell>
          <cell r="B191" t="str">
            <v xml:space="preserve">Additional upload field </v>
          </cell>
          <cell r="C191" t="str">
            <v xml:space="preserve">Additional Upload field </v>
          </cell>
        </row>
        <row r="192">
          <cell r="A192" t="str">
            <v>#54</v>
          </cell>
          <cell r="B192" t="str">
            <v>Const EFC #1, #2, etc.</v>
          </cell>
          <cell r="C192" t="str">
            <v xml:space="preserve">Provide all commitment letters or other evidence documenting construction financing commitments. A letter of interest, recommended funding letter, reservation of funding conditional upon completion of due diligence, and/or resolution to approve entering a loan commitment will not be accepted as evidence of firm written financial commitments.   </v>
          </cell>
        </row>
        <row r="193">
          <cell r="A193" t="str">
            <v>#55</v>
          </cell>
          <cell r="B193" t="str">
            <v>Perm EFC #1, #2, etc.</v>
          </cell>
          <cell r="C193" t="str">
            <v xml:space="preserve">Provide all commitment letters or other evidence documenting deferred payment permanent financing commitments. A letter of interest, recommended funding letter, reservation of funding conditional upon completion of due diligence, and/or resolution to approve entering a loan commitment will not be accepted as evidence of firm written financial commitments.   </v>
          </cell>
        </row>
        <row r="194">
          <cell r="A194" t="str">
            <v>#56</v>
          </cell>
          <cell r="B194" t="str">
            <v>Preliminary Title Report</v>
          </cell>
          <cell r="C194" t="str">
            <v>Provide a preliminary report.   For projects developed in Native American Lands, an attorney’s opinion regarding chain of title and current title status is acceptable in lieu of a title report.</v>
          </cell>
        </row>
        <row r="195">
          <cell r="A195" t="str">
            <v>#57</v>
          </cell>
          <cell r="B195" t="str">
            <v>Phase I</v>
          </cell>
          <cell r="C195" t="str">
            <v>Provide Phase I   -     (Note: The Phase I can be older than six months, and up to a year old, if there is a letter updating the Phase I by the ESA professional)</v>
          </cell>
        </row>
        <row r="196">
          <cell r="A196" t="str">
            <v xml:space="preserve"> #58</v>
          </cell>
          <cell r="B196" t="str">
            <v xml:space="preserve"> Self-evaluation feasibility worksheet</v>
          </cell>
          <cell r="C196" t="str">
            <v xml:space="preserve"> Self-evaluation feasibility worksheet</v>
          </cell>
        </row>
        <row r="197">
          <cell r="A197" t="str">
            <v>#59</v>
          </cell>
          <cell r="B197" t="str">
            <v>Ground Lease</v>
          </cell>
          <cell r="C197" t="str">
            <v>Ground Lease (if applicable)</v>
          </cell>
        </row>
        <row r="198">
          <cell r="A198" t="str">
            <v>#60</v>
          </cell>
          <cell r="B198" t="str">
            <v>Local Approvals/ NAE Approvals</v>
          </cell>
          <cell r="C198" t="str">
            <v>Local Approvals and Environmental Review Verification form(s) completed and signed by local authority or Responsible Entity, if different from jurisdiction.</v>
          </cell>
        </row>
        <row r="199">
          <cell r="A199" t="str">
            <v>#61a</v>
          </cell>
          <cell r="B199" t="str">
            <v>Working Drawings/Design Progress Documents</v>
          </cell>
          <cell r="C199" t="str">
            <v xml:space="preserve">Applicant Drawings certified by the Project's licensed architect including status of drawings. Status of plans and specifications. </v>
          </cell>
        </row>
        <row r="200">
          <cell r="A200" t="str">
            <v>#61b</v>
          </cell>
          <cell r="B200" t="str">
            <v>Other 25 C.C.R.8303 site control documentation</v>
          </cell>
          <cell r="C200" t="str">
            <v>Other 25 C.C.R.8303 site control documentation</v>
          </cell>
        </row>
        <row r="201">
          <cell r="A201" t="str">
            <v>#62</v>
          </cell>
          <cell r="B201" t="str">
            <v>EFCs</v>
          </cell>
          <cell r="C201" t="str">
            <v xml:space="preserve">EFCs for all deferred-payment permanent financing, grants and subsides, in accordance with TCAC requirements. A letter of interest, recommended funding letter, reservation of funding conditional upon completion of due diligence, and/or resolution to approve entering a loan commitment will not be accepted as evidence of firm written financial commitments.   </v>
          </cell>
        </row>
        <row r="202">
          <cell r="A202" t="str">
            <v>#63</v>
          </cell>
          <cell r="B202" t="str">
            <v>Self-certification (Native American Entities only)</v>
          </cell>
          <cell r="C202" t="str">
            <v>Self-certification (Native American Entities only)</v>
          </cell>
        </row>
        <row r="203">
          <cell r="A203" t="str">
            <v>#64</v>
          </cell>
          <cell r="B203" t="str">
            <v>Recorded Regulatory Agreement</v>
          </cell>
          <cell r="C203" t="str">
            <v>Developer Experience - Provide Recorded Regulatory Agreement with all exhibits and attachments. (Recorded at least three years prior to application deadline specified in the NOFA and/or Project Solicitation.)</v>
          </cell>
        </row>
        <row r="204">
          <cell r="A204" t="str">
            <v>#65</v>
          </cell>
          <cell r="B204" t="str">
            <v>Long-term Master Lease</v>
          </cell>
          <cell r="C204" t="str">
            <v>Long-term master lease or similar arrangement</v>
          </cell>
        </row>
        <row r="205">
          <cell r="A205" t="str">
            <v>#66</v>
          </cell>
          <cell r="B205" t="str">
            <v>Recorded Regulatory Agreement</v>
          </cell>
          <cell r="C205" t="str">
            <v>Property Manager Experience - Supporting Documentation must include a Recorded Regulatory Agreement with all exhibits and attachments.</v>
          </cell>
        </row>
        <row r="206">
          <cell r="A206" t="str">
            <v>#67</v>
          </cell>
          <cell r="B206" t="str">
            <v>Property Management Contract</v>
          </cell>
          <cell r="C206" t="str">
            <v>Supporting Documentation must include Property Management Contract(s) with all exhibits and attachments, and must be fully executed by all parties.</v>
          </cell>
        </row>
        <row r="207">
          <cell r="A207" t="str">
            <v>#68a</v>
          </cell>
          <cell r="B207" t="str">
            <v>LSP Contract</v>
          </cell>
          <cell r="C207" t="str">
            <v>An executed Contract including all exhibits and attachments, matched to the regulatory agreement, similar to the Project proposed.</v>
          </cell>
        </row>
        <row r="208">
          <cell r="A208" t="str">
            <v>#68b</v>
          </cell>
          <cell r="B208" t="str">
            <v>LSP Regulatory Agreement</v>
          </cell>
          <cell r="C208" t="str">
            <v>An executed Recorded Regulatory Agreement including all exhibits and attachments, matched to the contract, similar to the Project proposed.</v>
          </cell>
        </row>
        <row r="209">
          <cell r="A209" t="str">
            <v>#68c</v>
          </cell>
          <cell r="B209" t="str">
            <v xml:space="preserve">LSP MOU </v>
          </cell>
          <cell r="C209" t="str">
            <v>An MOU for the proposed Project.</v>
          </cell>
        </row>
        <row r="210">
          <cell r="A210" t="str">
            <v>#68d</v>
          </cell>
          <cell r="B210" t="str">
            <v>LSP Supportive Services Plan</v>
          </cell>
          <cell r="C210" t="str">
            <v>A LSP Supportive Services Plan for the proposed Project.</v>
          </cell>
        </row>
        <row r="211">
          <cell r="A211" t="str">
            <v>#69a</v>
          </cell>
          <cell r="B211" t="str">
            <v>Resident Service Provider Contract</v>
          </cell>
          <cell r="C211" t="str">
            <v>An executed Contract including all exhibits and attachments, matched to the regulatory agreement, similar to the Project proposed.</v>
          </cell>
        </row>
        <row r="212">
          <cell r="A212" t="str">
            <v>#69b</v>
          </cell>
          <cell r="B212" t="str">
            <v>Resident Service Provider Regulatory Agreement</v>
          </cell>
          <cell r="C212" t="str">
            <v>An executed Recorded Regulatory Agreement including all exhibits and attachments, matched to the contract, similar to the Project proposed.</v>
          </cell>
        </row>
        <row r="213">
          <cell r="A213" t="str">
            <v>#69c</v>
          </cell>
          <cell r="B213" t="str">
            <v>Resident Service Provider MOU</v>
          </cell>
          <cell r="C213" t="str">
            <v>An MOU for the proposed Project.</v>
          </cell>
        </row>
        <row r="214">
          <cell r="A214" t="str">
            <v>#69d</v>
          </cell>
          <cell r="B214" t="str">
            <v>Resident Service Provider Plan</v>
          </cell>
          <cell r="C214" t="str">
            <v>A Resident Service Plan for the proposed Project.</v>
          </cell>
        </row>
        <row r="215">
          <cell r="A215" t="str">
            <v>#70</v>
          </cell>
          <cell r="B215" t="str">
            <v>CHAS Documentation</v>
          </cell>
          <cell r="C215" t="str">
            <v>CHAS Documentation</v>
          </cell>
        </row>
        <row r="216">
          <cell r="A216" t="str">
            <v>#71</v>
          </cell>
          <cell r="B216" t="str">
            <v>Letter from City and/or County</v>
          </cell>
          <cell r="C216" t="str">
            <v>Letter from City and/or County demonstrating overall need.</v>
          </cell>
        </row>
        <row r="217">
          <cell r="A217" t="str">
            <v>#72</v>
          </cell>
          <cell r="B217" t="str">
            <v>Native American Entity</v>
          </cell>
          <cell r="C217" t="str">
            <v>Native American Entity</v>
          </cell>
        </row>
        <row r="218">
          <cell r="A218" t="str">
            <v>#73</v>
          </cell>
          <cell r="B218" t="str">
            <v>Additional Upload Field, if Necessary</v>
          </cell>
          <cell r="C218" t="str">
            <v>Additional Upload Field, if Necessary</v>
          </cell>
        </row>
        <row r="219">
          <cell r="A219" t="str">
            <v>#74</v>
          </cell>
          <cell r="B219" t="str">
            <v>Readiness Plan</v>
          </cell>
          <cell r="C219" t="str">
            <v>Readiness Plan - Signed letter on company letterhead confirming Project complies with Home Scoring - Section I requirements.</v>
          </cell>
        </row>
        <row r="220">
          <cell r="A220" t="str">
            <v>#75</v>
          </cell>
          <cell r="B220" t="str">
            <v>Optional Letter of Explanation</v>
          </cell>
          <cell r="C220" t="str">
            <v>Letter of Explanation for items in SCORING, if necessary</v>
          </cell>
        </row>
        <row r="237">
          <cell r="A237" t="str">
            <v>#76</v>
          </cell>
          <cell r="B237" t="str">
            <v>State Excess Sites</v>
          </cell>
          <cell r="C237" t="str">
            <v>Lease Option or Exclusive Negotiated Agreement</v>
          </cell>
        </row>
        <row r="238">
          <cell r="A238" t="str">
            <v>#77</v>
          </cell>
          <cell r="B238" t="str">
            <v>Local Agency-owned site</v>
          </cell>
          <cell r="C238" t="str">
            <v>Documentation of Written Compliance</v>
          </cell>
        </row>
        <row r="239">
          <cell r="A239" t="str">
            <v>#78</v>
          </cell>
          <cell r="B239" t="str">
            <v>Local Agency-owned site #2</v>
          </cell>
          <cell r="C239" t="str">
            <v>Third-Party Appraised Value</v>
          </cell>
        </row>
        <row r="240">
          <cell r="A240" t="str">
            <v>#79</v>
          </cell>
          <cell r="B240" t="str">
            <v>Local Agency-owned site #3</v>
          </cell>
          <cell r="C240" t="str">
            <v>Disposition</v>
          </cell>
        </row>
      </sheetData>
      <sheetData sheetId="36"/>
      <sheetData sheetId="37">
        <row r="19">
          <cell r="I19"/>
        </row>
        <row r="20">
          <cell r="I20"/>
        </row>
        <row r="29">
          <cell r="I29"/>
        </row>
        <row r="48">
          <cell r="A48"/>
        </row>
        <row r="54">
          <cell r="B54"/>
        </row>
        <row r="56">
          <cell r="G56"/>
        </row>
      </sheetData>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row r="118">
          <cell r="AL118"/>
        </row>
        <row r="145">
          <cell r="AL145"/>
        </row>
        <row r="157">
          <cell r="AA157"/>
        </row>
        <row r="161">
          <cell r="AL161"/>
        </row>
        <row r="162">
          <cell r="AL162"/>
        </row>
        <row r="168">
          <cell r="AL168"/>
        </row>
        <row r="171">
          <cell r="AL171"/>
        </row>
        <row r="174">
          <cell r="AL174"/>
        </row>
        <row r="180">
          <cell r="AL180"/>
        </row>
        <row r="181">
          <cell r="AL181"/>
        </row>
        <row r="210">
          <cell r="AL210"/>
        </row>
        <row r="215">
          <cell r="AL215"/>
        </row>
        <row r="220">
          <cell r="AL220"/>
        </row>
        <row r="224">
          <cell r="AL224"/>
        </row>
        <row r="227">
          <cell r="AL227"/>
        </row>
        <row r="230">
          <cell r="AL230"/>
        </row>
        <row r="234">
          <cell r="R234"/>
        </row>
        <row r="237">
          <cell r="AL237"/>
        </row>
        <row r="240">
          <cell r="AL240"/>
        </row>
      </sheetData>
      <sheetData sheetId="74"/>
      <sheetData sheetId="75"/>
      <sheetData sheetId="76"/>
      <sheetData sheetId="77"/>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ctions"/>
      <sheetName val="General "/>
      <sheetName val="Narrative "/>
      <sheetName val="Contacts"/>
      <sheetName val="Site &amp; Units"/>
      <sheetName val="Misc."/>
      <sheetName val="Rents "/>
      <sheetName val="VHHP Rents"/>
      <sheetName val="Subsidies"/>
      <sheetName val="Dev Sources"/>
      <sheetName val="Dev Budget"/>
      <sheetName val="Perm S&amp;U"/>
      <sheetName val="Operating "/>
      <sheetName val="Cash Flow"/>
      <sheetName val="VHHP Cash Flow"/>
      <sheetName val="Experience"/>
      <sheetName val="Certifications"/>
      <sheetName val="Legal Status"/>
      <sheetName val="Narrative-Concat."/>
      <sheetName val="SD_Dropdowns"/>
      <sheetName val="Drop Down"/>
      <sheetName val="Contact Names Formula"/>
      <sheetName val="MAPPING"/>
      <sheetName val="universalapplication"/>
      <sheetName val="Overview"/>
      <sheetName val="Selection of Method"/>
      <sheetName val="General_"/>
      <sheetName val="Narrative_"/>
      <sheetName val="Site_&amp;_Units"/>
      <sheetName val="Misc_"/>
      <sheetName val="Rents_"/>
      <sheetName val="VHHP_Rents"/>
      <sheetName val="Dev_Sources"/>
      <sheetName val="Dev_Budget"/>
      <sheetName val="Perm_S&amp;U"/>
      <sheetName val="Operating_"/>
      <sheetName val="Cash_Flow"/>
      <sheetName val="VHHP_Cash_Flow"/>
      <sheetName val="Legal_Status"/>
      <sheetName val="Narrative-Concat_"/>
      <sheetName val="Drop_Down"/>
      <sheetName val="Contact_Names_Formula"/>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ow r="2">
          <cell r="A2">
            <v>1</v>
          </cell>
          <cell r="C2">
            <v>1</v>
          </cell>
          <cell r="E2">
            <v>1</v>
          </cell>
          <cell r="G2" t="str">
            <v>AK</v>
          </cell>
        </row>
        <row r="3">
          <cell r="A3">
            <v>2</v>
          </cell>
          <cell r="C3">
            <v>2</v>
          </cell>
          <cell r="E3">
            <v>2</v>
          </cell>
          <cell r="G3" t="str">
            <v>AL</v>
          </cell>
        </row>
        <row r="4">
          <cell r="A4">
            <v>3</v>
          </cell>
          <cell r="C4">
            <v>3</v>
          </cell>
          <cell r="E4">
            <v>3</v>
          </cell>
          <cell r="G4" t="str">
            <v>AR</v>
          </cell>
        </row>
        <row r="5">
          <cell r="A5">
            <v>4</v>
          </cell>
          <cell r="C5">
            <v>4</v>
          </cell>
          <cell r="E5">
            <v>4</v>
          </cell>
          <cell r="G5" t="str">
            <v>AZ</v>
          </cell>
        </row>
        <row r="6">
          <cell r="A6">
            <v>5</v>
          </cell>
          <cell r="C6">
            <v>5</v>
          </cell>
          <cell r="E6">
            <v>5</v>
          </cell>
          <cell r="G6" t="str">
            <v>CA</v>
          </cell>
        </row>
        <row r="7">
          <cell r="A7">
            <v>6</v>
          </cell>
          <cell r="C7">
            <v>6</v>
          </cell>
          <cell r="E7">
            <v>6</v>
          </cell>
          <cell r="G7" t="str">
            <v>CO</v>
          </cell>
        </row>
        <row r="8">
          <cell r="A8">
            <v>7</v>
          </cell>
          <cell r="C8">
            <v>7</v>
          </cell>
          <cell r="E8">
            <v>7</v>
          </cell>
          <cell r="G8" t="str">
            <v>CT</v>
          </cell>
        </row>
        <row r="9">
          <cell r="A9">
            <v>8</v>
          </cell>
          <cell r="C9">
            <v>8</v>
          </cell>
          <cell r="E9">
            <v>8</v>
          </cell>
          <cell r="G9" t="str">
            <v>DC</v>
          </cell>
        </row>
        <row r="10">
          <cell r="A10">
            <v>9</v>
          </cell>
          <cell r="C10">
            <v>9</v>
          </cell>
          <cell r="E10">
            <v>9</v>
          </cell>
          <cell r="G10" t="str">
            <v>DE</v>
          </cell>
        </row>
        <row r="11">
          <cell r="A11">
            <v>10</v>
          </cell>
          <cell r="C11">
            <v>10</v>
          </cell>
          <cell r="E11">
            <v>10</v>
          </cell>
          <cell r="G11" t="str">
            <v>FL</v>
          </cell>
        </row>
        <row r="12">
          <cell r="A12">
            <v>11</v>
          </cell>
          <cell r="C12">
            <v>11</v>
          </cell>
          <cell r="E12">
            <v>11</v>
          </cell>
          <cell r="G12" t="str">
            <v>GA</v>
          </cell>
        </row>
        <row r="13">
          <cell r="A13">
            <v>12</v>
          </cell>
          <cell r="C13">
            <v>12</v>
          </cell>
          <cell r="E13">
            <v>12</v>
          </cell>
          <cell r="G13" t="str">
            <v>HI</v>
          </cell>
        </row>
        <row r="14">
          <cell r="A14">
            <v>13</v>
          </cell>
          <cell r="C14">
            <v>13</v>
          </cell>
          <cell r="E14">
            <v>13</v>
          </cell>
          <cell r="G14" t="str">
            <v>IA</v>
          </cell>
        </row>
        <row r="15">
          <cell r="A15">
            <v>14</v>
          </cell>
          <cell r="C15">
            <v>14</v>
          </cell>
          <cell r="E15">
            <v>14</v>
          </cell>
          <cell r="G15" t="str">
            <v>ID</v>
          </cell>
        </row>
        <row r="16">
          <cell r="A16">
            <v>15</v>
          </cell>
          <cell r="C16">
            <v>15</v>
          </cell>
          <cell r="E16">
            <v>15</v>
          </cell>
          <cell r="G16" t="str">
            <v>IL</v>
          </cell>
        </row>
        <row r="17">
          <cell r="A17">
            <v>16</v>
          </cell>
          <cell r="C17">
            <v>16</v>
          </cell>
          <cell r="E17">
            <v>16</v>
          </cell>
          <cell r="G17" t="str">
            <v>IN</v>
          </cell>
        </row>
        <row r="18">
          <cell r="A18">
            <v>17</v>
          </cell>
          <cell r="C18">
            <v>17</v>
          </cell>
          <cell r="E18">
            <v>17</v>
          </cell>
          <cell r="G18" t="str">
            <v>KS</v>
          </cell>
        </row>
        <row r="19">
          <cell r="A19">
            <v>18</v>
          </cell>
          <cell r="C19">
            <v>18</v>
          </cell>
          <cell r="E19">
            <v>18</v>
          </cell>
          <cell r="G19" t="str">
            <v>KY</v>
          </cell>
        </row>
        <row r="20">
          <cell r="A20">
            <v>19</v>
          </cell>
          <cell r="C20">
            <v>19</v>
          </cell>
          <cell r="E20">
            <v>19</v>
          </cell>
          <cell r="G20" t="str">
            <v>LA</v>
          </cell>
        </row>
        <row r="21">
          <cell r="A21">
            <v>20</v>
          </cell>
          <cell r="C21">
            <v>20</v>
          </cell>
          <cell r="E21">
            <v>20</v>
          </cell>
          <cell r="G21" t="str">
            <v>MA</v>
          </cell>
        </row>
        <row r="22">
          <cell r="A22">
            <v>22</v>
          </cell>
          <cell r="C22">
            <v>22</v>
          </cell>
          <cell r="E22">
            <v>21</v>
          </cell>
          <cell r="G22" t="str">
            <v>MD</v>
          </cell>
        </row>
        <row r="23">
          <cell r="A23">
            <v>23</v>
          </cell>
          <cell r="C23">
            <v>23</v>
          </cell>
          <cell r="E23">
            <v>22</v>
          </cell>
          <cell r="G23" t="str">
            <v>ME</v>
          </cell>
        </row>
        <row r="24">
          <cell r="A24">
            <v>24</v>
          </cell>
          <cell r="C24">
            <v>24</v>
          </cell>
          <cell r="E24">
            <v>23</v>
          </cell>
          <cell r="G24" t="str">
            <v>MI</v>
          </cell>
        </row>
        <row r="25">
          <cell r="A25">
            <v>25</v>
          </cell>
          <cell r="C25">
            <v>25</v>
          </cell>
          <cell r="E25">
            <v>24</v>
          </cell>
          <cell r="G25" t="str">
            <v>MN</v>
          </cell>
        </row>
        <row r="26">
          <cell r="A26">
            <v>26</v>
          </cell>
          <cell r="C26">
            <v>26</v>
          </cell>
          <cell r="E26">
            <v>25</v>
          </cell>
          <cell r="G26" t="str">
            <v>MO</v>
          </cell>
        </row>
        <row r="27">
          <cell r="A27">
            <v>27</v>
          </cell>
          <cell r="C27">
            <v>27</v>
          </cell>
          <cell r="E27">
            <v>26</v>
          </cell>
          <cell r="G27" t="str">
            <v>MS</v>
          </cell>
        </row>
        <row r="28">
          <cell r="A28">
            <v>28</v>
          </cell>
          <cell r="C28">
            <v>28</v>
          </cell>
          <cell r="E28">
            <v>27</v>
          </cell>
          <cell r="G28" t="str">
            <v>MT</v>
          </cell>
        </row>
        <row r="29">
          <cell r="A29">
            <v>29</v>
          </cell>
          <cell r="C29">
            <v>29</v>
          </cell>
          <cell r="E29">
            <v>28</v>
          </cell>
          <cell r="G29" t="str">
            <v>NC</v>
          </cell>
        </row>
        <row r="30">
          <cell r="A30">
            <v>30</v>
          </cell>
          <cell r="C30">
            <v>30</v>
          </cell>
          <cell r="E30">
            <v>29</v>
          </cell>
          <cell r="G30" t="str">
            <v>ND</v>
          </cell>
        </row>
        <row r="31">
          <cell r="A31">
            <v>31</v>
          </cell>
          <cell r="C31">
            <v>31</v>
          </cell>
          <cell r="E31">
            <v>30</v>
          </cell>
          <cell r="G31" t="str">
            <v>NE</v>
          </cell>
        </row>
        <row r="32">
          <cell r="A32">
            <v>32</v>
          </cell>
          <cell r="C32">
            <v>32</v>
          </cell>
          <cell r="E32">
            <v>31</v>
          </cell>
          <cell r="G32" t="str">
            <v>NH</v>
          </cell>
        </row>
        <row r="33">
          <cell r="A33">
            <v>33</v>
          </cell>
          <cell r="C33">
            <v>33</v>
          </cell>
          <cell r="E33">
            <v>32</v>
          </cell>
          <cell r="G33" t="str">
            <v>NJ</v>
          </cell>
        </row>
        <row r="34">
          <cell r="A34">
            <v>34</v>
          </cell>
          <cell r="C34">
            <v>34</v>
          </cell>
          <cell r="E34">
            <v>33</v>
          </cell>
          <cell r="G34" t="str">
            <v>NM</v>
          </cell>
        </row>
        <row r="35">
          <cell r="A35">
            <v>35</v>
          </cell>
          <cell r="C35">
            <v>35</v>
          </cell>
          <cell r="E35">
            <v>34</v>
          </cell>
          <cell r="G35" t="str">
            <v>NV</v>
          </cell>
        </row>
        <row r="36">
          <cell r="A36">
            <v>36</v>
          </cell>
          <cell r="C36">
            <v>36</v>
          </cell>
          <cell r="E36">
            <v>35</v>
          </cell>
          <cell r="G36" t="str">
            <v>NY</v>
          </cell>
        </row>
        <row r="37">
          <cell r="A37">
            <v>37</v>
          </cell>
          <cell r="C37">
            <v>37</v>
          </cell>
          <cell r="E37">
            <v>36</v>
          </cell>
          <cell r="G37" t="str">
            <v>OH</v>
          </cell>
        </row>
        <row r="38">
          <cell r="A38">
            <v>38</v>
          </cell>
          <cell r="C38">
            <v>38</v>
          </cell>
          <cell r="E38">
            <v>37</v>
          </cell>
          <cell r="G38" t="str">
            <v>OK</v>
          </cell>
        </row>
        <row r="39">
          <cell r="A39">
            <v>39</v>
          </cell>
          <cell r="C39">
            <v>39</v>
          </cell>
          <cell r="E39">
            <v>38</v>
          </cell>
          <cell r="G39" t="str">
            <v>OR</v>
          </cell>
        </row>
        <row r="40">
          <cell r="A40">
            <v>40</v>
          </cell>
          <cell r="C40">
            <v>40</v>
          </cell>
          <cell r="E40">
            <v>39</v>
          </cell>
          <cell r="G40" t="str">
            <v>PA</v>
          </cell>
        </row>
        <row r="41">
          <cell r="A41">
            <v>41</v>
          </cell>
          <cell r="E41">
            <v>40</v>
          </cell>
          <cell r="G41" t="str">
            <v>RI</v>
          </cell>
        </row>
        <row r="42">
          <cell r="A42">
            <v>42</v>
          </cell>
          <cell r="E42">
            <v>41</v>
          </cell>
          <cell r="G42" t="str">
            <v>SC</v>
          </cell>
        </row>
        <row r="43">
          <cell r="A43">
            <v>43</v>
          </cell>
          <cell r="E43">
            <v>42</v>
          </cell>
          <cell r="G43" t="str">
            <v>SD</v>
          </cell>
        </row>
        <row r="44">
          <cell r="A44">
            <v>44</v>
          </cell>
          <cell r="E44">
            <v>43</v>
          </cell>
          <cell r="G44" t="str">
            <v>TN</v>
          </cell>
        </row>
        <row r="45">
          <cell r="A45">
            <v>45</v>
          </cell>
          <cell r="E45">
            <v>44</v>
          </cell>
          <cell r="G45" t="str">
            <v>TX</v>
          </cell>
        </row>
        <row r="46">
          <cell r="A46">
            <v>46</v>
          </cell>
          <cell r="E46">
            <v>45</v>
          </cell>
          <cell r="G46" t="str">
            <v>UT</v>
          </cell>
        </row>
        <row r="47">
          <cell r="A47">
            <v>47</v>
          </cell>
          <cell r="E47">
            <v>46</v>
          </cell>
          <cell r="G47" t="str">
            <v>VA</v>
          </cell>
        </row>
        <row r="48">
          <cell r="A48">
            <v>48</v>
          </cell>
          <cell r="E48">
            <v>47</v>
          </cell>
          <cell r="G48" t="str">
            <v>VT</v>
          </cell>
        </row>
        <row r="49">
          <cell r="A49">
            <v>49</v>
          </cell>
          <cell r="E49">
            <v>48</v>
          </cell>
          <cell r="G49" t="str">
            <v>WA</v>
          </cell>
        </row>
        <row r="50">
          <cell r="A50">
            <v>50</v>
          </cell>
          <cell r="E50">
            <v>49</v>
          </cell>
          <cell r="G50" t="str">
            <v>WI</v>
          </cell>
        </row>
        <row r="51">
          <cell r="A51">
            <v>51</v>
          </cell>
          <cell r="E51">
            <v>50</v>
          </cell>
          <cell r="G51" t="str">
            <v>WV</v>
          </cell>
        </row>
        <row r="52">
          <cell r="A52">
            <v>52</v>
          </cell>
          <cell r="E52">
            <v>51</v>
          </cell>
          <cell r="G52" t="str">
            <v>WY</v>
          </cell>
        </row>
        <row r="53">
          <cell r="E53">
            <v>52</v>
          </cell>
        </row>
        <row r="54">
          <cell r="E54">
            <v>53</v>
          </cell>
        </row>
        <row r="55">
          <cell r="E55">
            <v>54</v>
          </cell>
        </row>
        <row r="56">
          <cell r="E56">
            <v>55</v>
          </cell>
        </row>
        <row r="57">
          <cell r="E57">
            <v>56</v>
          </cell>
        </row>
        <row r="58">
          <cell r="E58">
            <v>57</v>
          </cell>
        </row>
        <row r="59">
          <cell r="E59">
            <v>58</v>
          </cell>
        </row>
        <row r="60">
          <cell r="E60">
            <v>59</v>
          </cell>
        </row>
        <row r="61">
          <cell r="E61">
            <v>60</v>
          </cell>
        </row>
        <row r="62">
          <cell r="E62">
            <v>61</v>
          </cell>
        </row>
        <row r="63">
          <cell r="E63">
            <v>62</v>
          </cell>
        </row>
        <row r="64">
          <cell r="E64">
            <v>63</v>
          </cell>
        </row>
        <row r="65">
          <cell r="E65">
            <v>64</v>
          </cell>
        </row>
        <row r="66">
          <cell r="E66">
            <v>65</v>
          </cell>
        </row>
        <row r="67">
          <cell r="E67">
            <v>66</v>
          </cell>
        </row>
        <row r="68">
          <cell r="E68">
            <v>67</v>
          </cell>
        </row>
        <row r="69">
          <cell r="E69">
            <v>68</v>
          </cell>
        </row>
        <row r="70">
          <cell r="E70">
            <v>69</v>
          </cell>
        </row>
        <row r="71">
          <cell r="E71">
            <v>70</v>
          </cell>
        </row>
        <row r="72">
          <cell r="E72">
            <v>71</v>
          </cell>
        </row>
        <row r="73">
          <cell r="E73">
            <v>72</v>
          </cell>
        </row>
        <row r="74">
          <cell r="E74">
            <v>73</v>
          </cell>
        </row>
        <row r="75">
          <cell r="E75">
            <v>74</v>
          </cell>
        </row>
        <row r="76">
          <cell r="E76">
            <v>75</v>
          </cell>
        </row>
        <row r="77">
          <cell r="E77">
            <v>76</v>
          </cell>
        </row>
        <row r="78">
          <cell r="E78">
            <v>77</v>
          </cell>
        </row>
        <row r="79">
          <cell r="E79">
            <v>78</v>
          </cell>
        </row>
        <row r="80">
          <cell r="E80">
            <v>79</v>
          </cell>
        </row>
        <row r="81">
          <cell r="E81">
            <v>80</v>
          </cell>
        </row>
      </sheetData>
      <sheetData sheetId="20" refreshError="1"/>
      <sheetData sheetId="21" refreshError="1"/>
      <sheetData sheetId="22" refreshError="1"/>
      <sheetData sheetId="23" refreshError="1"/>
      <sheetData sheetId="24" refreshError="1"/>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E5254ED7-F314-468B-BC70-F4658A9AEE0D}" name="ContactListTbl" displayName="ContactListTbl" ref="B4:U20" totalsRowShown="0" headerRowDxfId="45" dataDxfId="43" headerRowBorderDxfId="44" tableBorderDxfId="42" totalsRowBorderDxfId="41" headerRowCellStyle="Normal 3">
  <tableColumns count="20">
    <tableColumn id="1" xr3:uid="{7BD1CF6A-3702-4D6A-AD65-A5948714528E}" name="Contact Type" dataDxfId="40"/>
    <tableColumn id="2" xr3:uid="{6C593B2F-5BDB-4FA8-83B1-3CE00431DCF4}" name="Entity Legal Name" dataDxfId="39">
      <calculatedColumnFormula>IF('[1]Project Overview'!$P$101&gt;0,'[1]Project Overview'!$P$101,"")</calculatedColumnFormula>
    </tableColumn>
    <tableColumn id="3" xr3:uid="{53D746DC-BC1B-4DD8-99A5-334FADC59FF4}" name="Eligible Sponsor Type" dataDxfId="38">
      <calculatedColumnFormula>IF('[1]Project Overview'!$J$102&gt;0,'[1]Project Overview'!$J$102,"")</calculatedColumnFormula>
    </tableColumn>
    <tableColumn id="4" xr3:uid="{574584AD-DCA7-4E39-A164-21147E20D935}" name="Organization Type" dataDxfId="37">
      <calculatedColumnFormula>IF('[1]Project Overview'!$AE$102&gt;0,'[1]Project Overview'!$AE$102,"")</calculatedColumnFormula>
    </tableColumn>
    <tableColumn id="5" xr3:uid="{1F71502D-0C1A-46B0-A4D8-774889020134}" name="Address" dataDxfId="36"/>
    <tableColumn id="6" xr3:uid="{C1DDAEFC-F2FB-4D93-BC85-74C2109D3AB9}" name="City" dataDxfId="35"/>
    <tableColumn id="7" xr3:uid="{96CDAF77-6935-48A7-A92A-20C866AC2493}" name="State" dataDxfId="34"/>
    <tableColumn id="8" xr3:uid="{A55D96BF-FE49-47C2-A7E8-FB8ED30F41EC}" name="Zip Code" dataDxfId="33"/>
    <tableColumn id="9" xr3:uid="{C239C2D7-A808-4B2B-8871-E2EC937AA955}" name="Auth Rep Name" dataDxfId="32"/>
    <tableColumn id="10" xr3:uid="{4D50E180-7BA5-4027-8725-5BE269EB6859}" name="Title" dataDxfId="31"/>
    <tableColumn id="11" xr3:uid="{739AF4CF-CF41-4DEA-A5DB-E8450BB43EA0}" name="Email" dataDxfId="30"/>
    <tableColumn id="12" xr3:uid="{F62820DA-9A52-4A20-A7EF-528F44192E5B}" name="Phone #" dataDxfId="29"/>
    <tableColumn id="13" xr3:uid="{D2D0AC08-0C4A-48ED-81AF-843233244F12}" name="Contact Name" dataDxfId="28"/>
    <tableColumn id="14" xr3:uid="{8A3AB8CD-B1C1-41AD-BB5F-25A59A5A6B9B}" name="Title2" dataDxfId="27"/>
    <tableColumn id="15" xr3:uid="{3683AE98-A893-425A-B9B5-3C6936B7C8D6}" name="Email2" dataDxfId="26"/>
    <tableColumn id="16" xr3:uid="{CA4D8C60-DC61-44B0-A200-DFF3EBCE13AC}" name="Phone #2" dataDxfId="25"/>
    <tableColumn id="17" xr3:uid="{E7D4168E-276D-455F-9C1A-DDF93670011B}" name="Contact Address" dataDxfId="24"/>
    <tableColumn id="18" xr3:uid="{E75CBAB3-B979-4A8F-B652-7A80AA754A8B}" name="City2" dataDxfId="23"/>
    <tableColumn id="19" xr3:uid="{0ED9C89F-ADE9-4334-9CD9-594110043877}" name="State2" dataDxfId="22"/>
    <tableColumn id="20" xr3:uid="{485C7C0F-EFC3-47E6-8339-727AC73B1020}" name="Zip Code2" dataDxfId="21"/>
  </tableColumns>
  <tableStyleInfo name="TableStyleMedium9"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hyperlink" Target="mailto:HOMENOFA@hcd.ca.gov" TargetMode="External"/><Relationship Id="rId1" Type="http://schemas.openxmlformats.org/officeDocument/2006/relationships/hyperlink" Target="https://www.hcd.ca.gov/grants-and-funding/programs-active" TargetMode="External"/></Relationships>
</file>

<file path=xl/worksheets/_rels/sheet11.xml.rels><?xml version="1.0" encoding="UTF-8" standalone="yes"?>
<Relationships xmlns="http://schemas.openxmlformats.org/package/2006/relationships"><Relationship Id="rId8" Type="http://schemas.openxmlformats.org/officeDocument/2006/relationships/ctrlProp" Target="../ctrlProps/ctrlProp6.xml"/><Relationship Id="rId13" Type="http://schemas.openxmlformats.org/officeDocument/2006/relationships/ctrlProp" Target="../ctrlProps/ctrlProp11.xml"/><Relationship Id="rId18" Type="http://schemas.openxmlformats.org/officeDocument/2006/relationships/ctrlProp" Target="../ctrlProps/ctrlProp16.xml"/><Relationship Id="rId3" Type="http://schemas.openxmlformats.org/officeDocument/2006/relationships/ctrlProp" Target="../ctrlProps/ctrlProp1.xml"/><Relationship Id="rId7" Type="http://schemas.openxmlformats.org/officeDocument/2006/relationships/ctrlProp" Target="../ctrlProps/ctrlProp5.xml"/><Relationship Id="rId12" Type="http://schemas.openxmlformats.org/officeDocument/2006/relationships/ctrlProp" Target="../ctrlProps/ctrlProp10.xml"/><Relationship Id="rId17" Type="http://schemas.openxmlformats.org/officeDocument/2006/relationships/ctrlProp" Target="../ctrlProps/ctrlProp15.xml"/><Relationship Id="rId2" Type="http://schemas.openxmlformats.org/officeDocument/2006/relationships/vmlDrawing" Target="../drawings/vmlDrawing1.vml"/><Relationship Id="rId16" Type="http://schemas.openxmlformats.org/officeDocument/2006/relationships/ctrlProp" Target="../ctrlProps/ctrlProp14.xml"/><Relationship Id="rId1" Type="http://schemas.openxmlformats.org/officeDocument/2006/relationships/drawing" Target="../drawings/drawing2.xml"/><Relationship Id="rId6" Type="http://schemas.openxmlformats.org/officeDocument/2006/relationships/ctrlProp" Target="../ctrlProps/ctrlProp4.xml"/><Relationship Id="rId11" Type="http://schemas.openxmlformats.org/officeDocument/2006/relationships/ctrlProp" Target="../ctrlProps/ctrlProp9.xml"/><Relationship Id="rId5" Type="http://schemas.openxmlformats.org/officeDocument/2006/relationships/ctrlProp" Target="../ctrlProps/ctrlProp3.xml"/><Relationship Id="rId15" Type="http://schemas.openxmlformats.org/officeDocument/2006/relationships/ctrlProp" Target="../ctrlProps/ctrlProp13.xml"/><Relationship Id="rId10" Type="http://schemas.openxmlformats.org/officeDocument/2006/relationships/ctrlProp" Target="../ctrlProps/ctrlProp8.xml"/><Relationship Id="rId4" Type="http://schemas.openxmlformats.org/officeDocument/2006/relationships/ctrlProp" Target="../ctrlProps/ctrlProp2.xml"/><Relationship Id="rId9" Type="http://schemas.openxmlformats.org/officeDocument/2006/relationships/ctrlProp" Target="../ctrlProps/ctrlProp7.xml"/><Relationship Id="rId14" Type="http://schemas.openxmlformats.org/officeDocument/2006/relationships/ctrlProp" Target="../ctrlProps/ctrlProp12.xml"/></Relationships>
</file>

<file path=xl/worksheets/_rels/sheet15.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2.vml"/></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hyperlink" Target="https://www.hudexchange.info/resource/5121/notice-cpd-16-14-requirements-for-housing-trust-fund-environmental-provisions/" TargetMode="External"/><Relationship Id="rId1" Type="http://schemas.openxmlformats.org/officeDocument/2006/relationships/hyperlink" Target="https://www.hudexchange.info/programs/environmental-review/htf/" TargetMode="External"/><Relationship Id="rId4" Type="http://schemas.openxmlformats.org/officeDocument/2006/relationships/comments" Target="../comments2.xml"/></Relationships>
</file>

<file path=xl/worksheets/_rels/sheet19.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hcd.ca.gov/grants-and-funding/programs-active/home-investment-partnerships-program/home-contract-management-manual" TargetMode="External"/><Relationship Id="rId1" Type="http://schemas.openxmlformats.org/officeDocument/2006/relationships/hyperlink" Target="https://www.hcd.ca.gov/planning-and-community-development/housing-element-review-and-compliance-report" TargetMode="External"/><Relationship Id="rId5" Type="http://schemas.openxmlformats.org/officeDocument/2006/relationships/comments" Target="../comments3.xml"/><Relationship Id="rId4" Type="http://schemas.openxmlformats.org/officeDocument/2006/relationships/vmlDrawing" Target="../drawings/vmlDrawing4.vml"/></Relationships>
</file>

<file path=xl/worksheets/_rels/sheet2.xml.rels><?xml version="1.0" encoding="UTF-8" standalone="yes"?>
<Relationships xmlns="http://schemas.openxmlformats.org/package/2006/relationships"><Relationship Id="rId3" Type="http://schemas.openxmlformats.org/officeDocument/2006/relationships/hyperlink" Target="https://www.hcd.ca.gov/grants-and-funding" TargetMode="External"/><Relationship Id="rId2" Type="http://schemas.openxmlformats.org/officeDocument/2006/relationships/hyperlink" Target="mailto:AppSupport@hcd.ca.gov" TargetMode="External"/><Relationship Id="rId1" Type="http://schemas.openxmlformats.org/officeDocument/2006/relationships/hyperlink" Target="https://www.hcd.ca.gov/grants-funding/ab434.shtml." TargetMode="External"/><Relationship Id="rId4" Type="http://schemas.openxmlformats.org/officeDocument/2006/relationships/hyperlink" Target="mailto:HOMENOFA@hcd.ca.gov?subject=2025-2026%20HOME%20Workbook" TargetMode="External"/></Relationships>
</file>

<file path=xl/worksheets/_rels/sheet20.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table" Target="../tables/table1.xml"/><Relationship Id="rId1" Type="http://schemas.openxmlformats.org/officeDocument/2006/relationships/vmlDrawing" Target="../drawings/vmlDrawing5.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D53A56-D370-4BA6-BC8B-5A5CD17A4EB2}">
  <dimension ref="A2:AM40"/>
  <sheetViews>
    <sheetView showGridLines="0" topLeftCell="B1" workbookViewId="0">
      <selection activeCell="G16" sqref="G16"/>
    </sheetView>
  </sheetViews>
  <sheetFormatPr defaultRowHeight="14.5" x14ac:dyDescent="0.35"/>
  <cols>
    <col min="1" max="1" width="8.7265625" hidden="1" customWidth="1"/>
    <col min="2" max="36" width="4.1796875" customWidth="1"/>
  </cols>
  <sheetData>
    <row r="2" spans="2:39" ht="31.5" x14ac:dyDescent="0.35">
      <c r="B2" s="455" t="s">
        <v>318</v>
      </c>
      <c r="C2" s="455"/>
      <c r="D2" s="455"/>
      <c r="E2" s="455"/>
      <c r="F2" s="455"/>
      <c r="G2" s="455"/>
      <c r="H2" s="455"/>
      <c r="I2" s="455"/>
      <c r="J2" s="455"/>
      <c r="K2" s="455"/>
      <c r="L2" s="455"/>
      <c r="M2" s="455"/>
      <c r="N2" s="455"/>
      <c r="O2" s="455"/>
      <c r="P2" s="455"/>
      <c r="Q2" s="455"/>
      <c r="R2" s="455"/>
      <c r="S2" s="455"/>
      <c r="T2" s="455"/>
      <c r="U2" s="455"/>
      <c r="V2" s="455"/>
      <c r="W2" s="455"/>
      <c r="X2" s="455"/>
      <c r="Y2" s="455"/>
      <c r="Z2" s="455"/>
      <c r="AA2" s="455"/>
      <c r="AB2" s="455"/>
      <c r="AC2" s="455"/>
      <c r="AD2" s="455"/>
      <c r="AE2" s="455"/>
      <c r="AF2" s="455"/>
      <c r="AG2" s="455"/>
      <c r="AH2" s="455"/>
      <c r="AI2" s="455"/>
      <c r="AJ2" s="455"/>
      <c r="AK2" s="455"/>
      <c r="AL2" s="455"/>
      <c r="AM2" s="455"/>
    </row>
    <row r="3" spans="2:39" ht="29" x14ac:dyDescent="0.35">
      <c r="B3" s="456" t="s">
        <v>354</v>
      </c>
      <c r="C3" s="457"/>
      <c r="D3" s="457"/>
      <c r="E3" s="457"/>
      <c r="F3" s="457"/>
      <c r="G3" s="457"/>
      <c r="H3" s="457"/>
      <c r="I3" s="457"/>
      <c r="J3" s="457"/>
      <c r="K3" s="457"/>
      <c r="L3" s="457"/>
      <c r="M3" s="457"/>
      <c r="N3" s="457"/>
      <c r="O3" s="457"/>
      <c r="P3" s="457"/>
      <c r="Q3" s="457"/>
      <c r="R3" s="457"/>
      <c r="S3" s="457"/>
      <c r="T3" s="457"/>
      <c r="U3" s="457"/>
      <c r="V3" s="457"/>
      <c r="W3" s="457"/>
      <c r="X3" s="457"/>
      <c r="Y3" s="457"/>
      <c r="Z3" s="457"/>
      <c r="AA3" s="457"/>
      <c r="AB3" s="457"/>
      <c r="AC3" s="457"/>
      <c r="AD3" s="457"/>
      <c r="AE3" s="457"/>
      <c r="AF3" s="457"/>
      <c r="AG3" s="457"/>
      <c r="AH3" s="457"/>
      <c r="AI3" s="457"/>
      <c r="AJ3" s="457"/>
      <c r="AK3" s="457"/>
      <c r="AL3" s="457"/>
      <c r="AM3" s="457"/>
    </row>
    <row r="4" spans="2:39" ht="25" x14ac:dyDescent="0.35">
      <c r="B4" s="458" t="s">
        <v>365</v>
      </c>
      <c r="C4" s="458"/>
      <c r="D4" s="458"/>
      <c r="E4" s="458"/>
      <c r="F4" s="458"/>
      <c r="G4" s="458"/>
      <c r="H4" s="458"/>
      <c r="I4" s="458"/>
      <c r="J4" s="458"/>
      <c r="K4" s="458"/>
      <c r="L4" s="458"/>
      <c r="M4" s="458"/>
      <c r="N4" s="458"/>
      <c r="O4" s="458"/>
      <c r="P4" s="458"/>
      <c r="Q4" s="458"/>
      <c r="R4" s="458"/>
      <c r="S4" s="458"/>
      <c r="T4" s="458"/>
      <c r="U4" s="458"/>
      <c r="V4" s="458"/>
      <c r="W4" s="458"/>
      <c r="X4" s="458"/>
      <c r="Y4" s="458"/>
      <c r="Z4" s="458"/>
      <c r="AA4" s="458"/>
      <c r="AB4" s="458"/>
      <c r="AC4" s="458"/>
      <c r="AD4" s="458"/>
      <c r="AE4" s="458"/>
      <c r="AF4" s="458"/>
      <c r="AG4" s="458"/>
      <c r="AH4" s="458"/>
      <c r="AI4" s="458"/>
      <c r="AJ4" s="458"/>
      <c r="AK4" s="458"/>
      <c r="AL4" s="458"/>
      <c r="AM4" s="458"/>
    </row>
    <row r="5" spans="2:39" x14ac:dyDescent="0.35">
      <c r="B5" s="277"/>
      <c r="C5" s="277"/>
      <c r="D5" s="277"/>
      <c r="E5" s="277"/>
      <c r="F5" s="277"/>
      <c r="G5" s="277"/>
      <c r="H5" s="277"/>
      <c r="I5" s="277"/>
      <c r="J5" s="277"/>
      <c r="K5" s="277"/>
      <c r="L5" s="277"/>
      <c r="M5" s="277"/>
      <c r="N5" s="277"/>
      <c r="O5" s="277"/>
      <c r="P5" s="277"/>
      <c r="Q5" s="277"/>
      <c r="R5" s="277"/>
      <c r="S5" s="277"/>
      <c r="T5" s="277"/>
      <c r="U5" s="277"/>
      <c r="V5" s="277"/>
      <c r="W5" s="277"/>
      <c r="X5" s="277"/>
      <c r="Y5" s="277"/>
      <c r="Z5" s="277"/>
      <c r="AA5" s="277"/>
      <c r="AB5" s="277"/>
      <c r="AC5" s="277"/>
      <c r="AD5" s="277"/>
      <c r="AE5" s="277"/>
      <c r="AF5" s="277"/>
      <c r="AG5" s="277"/>
      <c r="AH5" s="277"/>
      <c r="AI5" s="277"/>
      <c r="AJ5" s="277"/>
      <c r="AK5" s="277"/>
      <c r="AL5" s="277"/>
      <c r="AM5" s="277"/>
    </row>
    <row r="6" spans="2:39" x14ac:dyDescent="0.35">
      <c r="B6" s="277"/>
      <c r="C6" s="277"/>
      <c r="D6" s="277"/>
      <c r="E6" s="277"/>
      <c r="F6" s="277"/>
      <c r="G6" s="277"/>
      <c r="H6" s="277"/>
      <c r="I6" s="277"/>
      <c r="J6" s="277"/>
      <c r="K6" s="277"/>
      <c r="L6" s="277"/>
      <c r="M6" s="277"/>
      <c r="N6" s="277"/>
      <c r="O6" s="277"/>
      <c r="P6" s="277"/>
      <c r="Q6" s="277"/>
      <c r="R6" s="277"/>
      <c r="S6" s="277"/>
      <c r="T6" s="277"/>
      <c r="U6" s="277"/>
      <c r="V6" s="277"/>
      <c r="W6" s="277"/>
      <c r="X6" s="277"/>
      <c r="Y6" s="277"/>
      <c r="Z6" s="277"/>
      <c r="AA6" s="277"/>
      <c r="AB6" s="277"/>
      <c r="AC6" s="277"/>
      <c r="AD6" s="277"/>
      <c r="AE6" s="277"/>
      <c r="AF6" s="277"/>
      <c r="AG6" s="277"/>
      <c r="AH6" s="277"/>
      <c r="AI6" s="277"/>
      <c r="AJ6" s="277"/>
      <c r="AK6" s="277"/>
      <c r="AL6" s="277"/>
      <c r="AM6" s="277"/>
    </row>
    <row r="7" spans="2:39" x14ac:dyDescent="0.35">
      <c r="B7" s="277"/>
      <c r="C7" s="277"/>
      <c r="D7" s="277"/>
      <c r="E7" s="277"/>
      <c r="F7" s="277"/>
      <c r="G7" s="277"/>
      <c r="H7" s="277"/>
      <c r="I7" s="277"/>
      <c r="J7" s="277"/>
      <c r="K7" s="277"/>
      <c r="L7" s="277"/>
      <c r="M7" s="277"/>
      <c r="N7" s="277"/>
      <c r="O7" s="277"/>
      <c r="P7" s="277"/>
      <c r="Q7" s="277"/>
      <c r="R7" s="277"/>
      <c r="S7" s="277"/>
      <c r="T7" s="277"/>
      <c r="U7" s="277"/>
      <c r="V7" s="277"/>
      <c r="W7" s="277"/>
      <c r="X7" s="277"/>
      <c r="Y7" s="277"/>
      <c r="Z7" s="277"/>
      <c r="AA7" s="277"/>
      <c r="AB7" s="277"/>
      <c r="AC7" s="277"/>
      <c r="AD7" s="277"/>
      <c r="AE7" s="277"/>
      <c r="AF7" s="277"/>
      <c r="AG7" s="277"/>
      <c r="AH7" s="277"/>
      <c r="AI7" s="277"/>
      <c r="AJ7" s="277"/>
      <c r="AK7" s="277"/>
      <c r="AL7" s="277"/>
      <c r="AM7" s="277"/>
    </row>
    <row r="8" spans="2:39" x14ac:dyDescent="0.35">
      <c r="B8" s="277"/>
      <c r="C8" s="277"/>
      <c r="D8" s="277"/>
      <c r="E8" s="277"/>
      <c r="F8" s="277"/>
      <c r="G8" s="277"/>
      <c r="H8" s="277"/>
      <c r="I8" s="277"/>
      <c r="J8" s="277"/>
      <c r="K8" s="277"/>
      <c r="L8" s="277"/>
      <c r="M8" s="277"/>
      <c r="N8" s="277"/>
      <c r="O8" s="277"/>
      <c r="P8" s="277"/>
      <c r="Q8" s="277"/>
      <c r="R8" s="277"/>
      <c r="S8" s="277"/>
      <c r="T8" s="277"/>
      <c r="U8" s="277"/>
      <c r="V8" s="277"/>
      <c r="W8" s="277"/>
      <c r="X8" s="277"/>
      <c r="Y8" s="277"/>
      <c r="Z8" s="277"/>
      <c r="AA8" s="277"/>
      <c r="AB8" s="277"/>
      <c r="AC8" s="277"/>
      <c r="AD8" s="277"/>
      <c r="AE8" s="277"/>
      <c r="AF8" s="277"/>
      <c r="AG8" s="277"/>
      <c r="AH8" s="277"/>
      <c r="AI8" s="277"/>
      <c r="AJ8" s="277"/>
      <c r="AK8" s="277"/>
      <c r="AL8" s="277"/>
      <c r="AM8" s="277"/>
    </row>
    <row r="9" spans="2:39" x14ac:dyDescent="0.35">
      <c r="B9" s="277"/>
      <c r="C9" s="277"/>
      <c r="D9" s="277"/>
      <c r="E9" s="277"/>
      <c r="F9" s="277"/>
      <c r="G9" s="277"/>
      <c r="H9" s="277"/>
      <c r="I9" s="277"/>
      <c r="J9" s="277"/>
      <c r="K9" s="277"/>
      <c r="L9" s="277"/>
      <c r="M9" s="277"/>
      <c r="N9" s="277"/>
      <c r="O9" s="277"/>
      <c r="P9" s="277"/>
      <c r="Q9" s="277"/>
      <c r="R9" s="277"/>
      <c r="S9" s="277"/>
      <c r="T9" s="277"/>
      <c r="U9" s="277"/>
      <c r="V9" s="277"/>
      <c r="W9" s="277"/>
      <c r="X9" s="277"/>
      <c r="Y9" s="277"/>
      <c r="Z9" s="277"/>
      <c r="AA9" s="277"/>
      <c r="AB9" s="277"/>
      <c r="AC9" s="277"/>
      <c r="AD9" s="277"/>
      <c r="AE9" s="277"/>
      <c r="AF9" s="277"/>
      <c r="AG9" s="277"/>
      <c r="AH9" s="277"/>
      <c r="AI9" s="277"/>
      <c r="AJ9" s="277"/>
      <c r="AK9" s="277"/>
      <c r="AL9" s="277"/>
      <c r="AM9" s="277"/>
    </row>
    <row r="10" spans="2:39" x14ac:dyDescent="0.35">
      <c r="B10" s="277"/>
      <c r="C10" s="277"/>
      <c r="D10" s="277"/>
      <c r="E10" s="277"/>
      <c r="F10" s="277"/>
      <c r="G10" s="277"/>
      <c r="H10" s="277"/>
      <c r="I10" s="277"/>
      <c r="J10" s="277"/>
      <c r="K10" s="277"/>
      <c r="L10" s="277"/>
      <c r="M10" s="277"/>
      <c r="N10" s="277"/>
      <c r="O10" s="277"/>
      <c r="P10" s="277"/>
      <c r="Q10" s="277"/>
      <c r="R10" s="277"/>
      <c r="S10" s="277"/>
      <c r="T10" s="277"/>
      <c r="U10" s="277"/>
      <c r="V10" s="277"/>
      <c r="W10" s="277"/>
      <c r="X10" s="277"/>
      <c r="Y10" s="277"/>
      <c r="Z10" s="277"/>
      <c r="AA10" s="277"/>
      <c r="AB10" s="277"/>
      <c r="AC10" s="277"/>
      <c r="AD10" s="277"/>
      <c r="AE10" s="277"/>
      <c r="AF10" s="277"/>
      <c r="AG10" s="277"/>
      <c r="AH10" s="277"/>
      <c r="AI10" s="277"/>
      <c r="AJ10" s="277"/>
      <c r="AK10" s="277"/>
      <c r="AL10" s="277"/>
      <c r="AM10" s="277"/>
    </row>
    <row r="11" spans="2:39" x14ac:dyDescent="0.35">
      <c r="B11" s="277"/>
      <c r="C11" s="277"/>
      <c r="D11" s="277"/>
      <c r="E11" s="277"/>
      <c r="F11" s="277"/>
      <c r="G11" s="277"/>
      <c r="H11" s="277"/>
      <c r="I11" s="277"/>
      <c r="J11" s="277"/>
      <c r="K11" s="277"/>
      <c r="L11" s="277"/>
      <c r="M11" s="277"/>
      <c r="N11" s="277"/>
      <c r="O11" s="277"/>
      <c r="P11" s="277"/>
      <c r="Q11" s="277"/>
      <c r="R11" s="277"/>
      <c r="S11" s="277"/>
      <c r="T11" s="277"/>
      <c r="U11" s="277"/>
      <c r="V11" s="277"/>
      <c r="W11" s="277"/>
      <c r="X11" s="277"/>
      <c r="Y11" s="277"/>
      <c r="Z11" s="277"/>
      <c r="AA11" s="277"/>
      <c r="AB11" s="277"/>
      <c r="AC11" s="277"/>
      <c r="AD11" s="277"/>
      <c r="AE11" s="277"/>
      <c r="AF11" s="277"/>
      <c r="AG11" s="277"/>
      <c r="AH11" s="277"/>
      <c r="AI11" s="277"/>
      <c r="AJ11" s="277"/>
      <c r="AK11" s="277"/>
      <c r="AL11" s="277"/>
      <c r="AM11" s="277"/>
    </row>
    <row r="12" spans="2:39" x14ac:dyDescent="0.35">
      <c r="B12" s="277"/>
      <c r="C12" s="277"/>
      <c r="D12" s="277"/>
      <c r="E12" s="277"/>
      <c r="F12" s="277"/>
      <c r="G12" s="277"/>
      <c r="H12" s="277"/>
      <c r="I12" s="277"/>
      <c r="J12" s="277"/>
      <c r="K12" s="277"/>
      <c r="L12" s="277"/>
      <c r="M12" s="277"/>
      <c r="N12" s="277"/>
      <c r="O12" s="277"/>
      <c r="P12" s="277"/>
      <c r="Q12" s="277"/>
      <c r="R12" s="277"/>
      <c r="S12" s="277"/>
      <c r="T12" s="277"/>
      <c r="U12" s="277"/>
      <c r="V12" s="277"/>
      <c r="W12" s="277"/>
      <c r="X12" s="277"/>
      <c r="Y12" s="277"/>
      <c r="Z12" s="277"/>
      <c r="AA12" s="277"/>
      <c r="AB12" s="277"/>
      <c r="AC12" s="277"/>
      <c r="AD12" s="277"/>
      <c r="AE12" s="277"/>
      <c r="AF12" s="277"/>
      <c r="AG12" s="277"/>
      <c r="AH12" s="277"/>
      <c r="AI12" s="277"/>
      <c r="AJ12" s="277"/>
      <c r="AK12" s="277"/>
      <c r="AL12" s="277"/>
      <c r="AM12" s="277"/>
    </row>
    <row r="13" spans="2:39" x14ac:dyDescent="0.35">
      <c r="B13" s="277"/>
      <c r="C13" s="277"/>
      <c r="D13" s="277"/>
      <c r="E13" s="277"/>
      <c r="F13" s="277"/>
      <c r="G13" s="277" t="s">
        <v>8</v>
      </c>
      <c r="H13" s="277"/>
      <c r="I13" s="277"/>
      <c r="J13" s="277"/>
      <c r="K13" s="277"/>
      <c r="L13" s="277"/>
      <c r="M13" s="277"/>
      <c r="N13" s="277"/>
      <c r="O13" s="277"/>
      <c r="P13" s="277"/>
      <c r="Q13" s="277"/>
      <c r="R13" s="277"/>
      <c r="S13" s="277"/>
      <c r="T13" s="277"/>
      <c r="U13" s="277"/>
      <c r="V13" s="277"/>
      <c r="W13" s="277"/>
      <c r="X13" s="277"/>
      <c r="Y13" s="277"/>
      <c r="Z13" s="277"/>
      <c r="AA13" s="277"/>
      <c r="AB13" s="277"/>
      <c r="AC13" s="277"/>
      <c r="AD13" s="277"/>
      <c r="AE13" s="277"/>
      <c r="AF13" s="277"/>
      <c r="AG13" s="277"/>
      <c r="AH13" s="277"/>
      <c r="AI13" s="277"/>
      <c r="AJ13" s="277"/>
      <c r="AK13" s="277"/>
      <c r="AL13" s="277"/>
      <c r="AM13" s="277"/>
    </row>
    <row r="14" spans="2:39" x14ac:dyDescent="0.35">
      <c r="B14" s="277"/>
      <c r="C14" s="277"/>
      <c r="D14" s="277"/>
      <c r="E14" s="277"/>
      <c r="F14" s="277"/>
      <c r="G14" s="277"/>
      <c r="H14" s="277"/>
      <c r="I14" s="277"/>
      <c r="J14" s="277"/>
      <c r="K14" s="277"/>
      <c r="L14" s="277"/>
      <c r="M14" s="277"/>
      <c r="N14" s="277"/>
      <c r="O14" s="277"/>
      <c r="P14" s="277"/>
      <c r="Q14" s="277"/>
      <c r="R14" s="277"/>
      <c r="S14" s="277"/>
      <c r="T14" s="277"/>
      <c r="U14" s="277"/>
      <c r="V14" s="277"/>
      <c r="W14" s="277"/>
      <c r="X14" s="277"/>
      <c r="Y14" s="277"/>
      <c r="Z14" s="277"/>
      <c r="AA14" s="277"/>
      <c r="AB14" s="277"/>
      <c r="AC14" s="277"/>
      <c r="AD14" s="277"/>
      <c r="AE14" s="277"/>
      <c r="AF14" s="277"/>
      <c r="AG14" s="277"/>
      <c r="AH14" s="277"/>
      <c r="AI14" s="277"/>
      <c r="AJ14" s="277"/>
      <c r="AK14" s="277"/>
      <c r="AL14" s="277"/>
      <c r="AM14" s="277"/>
    </row>
    <row r="15" spans="2:39" x14ac:dyDescent="0.35">
      <c r="B15" s="277"/>
      <c r="C15" s="277"/>
      <c r="D15" s="277"/>
      <c r="E15" s="277"/>
      <c r="F15" s="277"/>
      <c r="G15" s="277"/>
      <c r="H15" s="277"/>
      <c r="I15" s="277"/>
      <c r="J15" s="277"/>
      <c r="K15" s="277"/>
      <c r="L15" s="277"/>
      <c r="M15" s="277"/>
      <c r="N15" s="277"/>
      <c r="O15" s="277"/>
      <c r="P15" s="277"/>
      <c r="Q15" s="277"/>
      <c r="R15" s="277"/>
      <c r="S15" s="277"/>
      <c r="T15" s="277"/>
      <c r="U15" s="277"/>
      <c r="V15" s="277"/>
      <c r="W15" s="277"/>
      <c r="X15" s="277"/>
      <c r="Y15" s="277"/>
      <c r="Z15" s="277"/>
      <c r="AA15" s="277"/>
      <c r="AB15" s="277"/>
      <c r="AC15" s="277"/>
      <c r="AD15" s="277"/>
      <c r="AE15" s="277"/>
      <c r="AF15" s="277"/>
      <c r="AG15" s="277"/>
      <c r="AH15" s="277"/>
      <c r="AI15" s="277"/>
      <c r="AJ15" s="277"/>
      <c r="AK15" s="277"/>
      <c r="AL15" s="277"/>
      <c r="AM15" s="277"/>
    </row>
    <row r="16" spans="2:39" x14ac:dyDescent="0.35">
      <c r="B16" s="277"/>
      <c r="C16" s="277"/>
      <c r="D16" s="277"/>
      <c r="E16" s="277"/>
      <c r="F16" s="277"/>
      <c r="G16" s="277"/>
      <c r="H16" s="277"/>
      <c r="I16" s="277"/>
      <c r="J16" s="277"/>
      <c r="K16" s="277"/>
      <c r="L16" s="277"/>
      <c r="M16" s="277"/>
      <c r="N16" s="277"/>
      <c r="O16" s="277"/>
      <c r="P16" s="277"/>
      <c r="Q16" s="277"/>
      <c r="R16" s="277"/>
      <c r="S16" s="277"/>
      <c r="T16" s="277"/>
      <c r="U16" s="277"/>
      <c r="V16" s="277"/>
      <c r="W16" s="277"/>
      <c r="X16" s="277"/>
      <c r="Y16" s="277"/>
      <c r="Z16" s="277"/>
      <c r="AA16" s="277"/>
      <c r="AB16" s="277"/>
      <c r="AC16" s="277"/>
      <c r="AD16" s="277"/>
      <c r="AE16" s="277"/>
      <c r="AF16" s="277"/>
      <c r="AG16" s="277"/>
      <c r="AH16" s="277"/>
      <c r="AI16" s="277"/>
      <c r="AJ16" s="277"/>
      <c r="AK16" s="277"/>
      <c r="AL16" s="277"/>
      <c r="AM16" s="277"/>
    </row>
    <row r="17" spans="2:39" x14ac:dyDescent="0.35">
      <c r="B17" s="277"/>
      <c r="C17" s="277"/>
      <c r="D17" s="277"/>
      <c r="E17" s="277"/>
      <c r="F17" s="277"/>
      <c r="G17" s="277"/>
      <c r="H17" s="277"/>
      <c r="I17" s="277"/>
      <c r="J17" s="277"/>
      <c r="K17" s="277"/>
      <c r="L17" s="277"/>
      <c r="M17" s="277"/>
      <c r="N17" s="277"/>
      <c r="O17" s="277"/>
      <c r="P17" s="277"/>
      <c r="Q17" s="277"/>
      <c r="R17" s="277"/>
      <c r="S17" s="277"/>
      <c r="T17" s="277"/>
      <c r="U17" s="277"/>
      <c r="V17" s="277"/>
      <c r="W17" s="277"/>
      <c r="X17" s="277"/>
      <c r="Y17" s="277"/>
      <c r="Z17" s="277"/>
      <c r="AA17" s="277"/>
      <c r="AB17" s="277"/>
      <c r="AC17" s="277"/>
      <c r="AD17" s="277"/>
      <c r="AE17" s="277"/>
      <c r="AF17" s="277"/>
      <c r="AG17" s="277"/>
      <c r="AH17" s="277"/>
      <c r="AI17" s="277"/>
      <c r="AJ17" s="277"/>
      <c r="AK17" s="277"/>
      <c r="AL17" s="277"/>
      <c r="AM17" s="277"/>
    </row>
    <row r="18" spans="2:39" x14ac:dyDescent="0.35">
      <c r="B18" s="277"/>
      <c r="C18" s="277"/>
      <c r="D18" s="277"/>
      <c r="E18" s="277"/>
      <c r="F18" s="277"/>
      <c r="G18" s="277"/>
      <c r="H18" s="277"/>
      <c r="I18" s="277"/>
      <c r="J18" s="277"/>
      <c r="K18" s="277"/>
      <c r="L18" s="277"/>
      <c r="M18" s="277"/>
      <c r="N18" s="277"/>
      <c r="O18" s="277"/>
      <c r="P18" s="277"/>
      <c r="Q18" s="277"/>
      <c r="R18" s="277"/>
      <c r="S18" s="277"/>
      <c r="T18" s="277"/>
      <c r="U18" s="277"/>
      <c r="V18" s="277"/>
      <c r="W18" s="277"/>
      <c r="X18" s="277"/>
      <c r="Y18" s="277"/>
      <c r="Z18" s="277"/>
      <c r="AA18" s="277"/>
      <c r="AB18" s="277"/>
      <c r="AC18" s="277"/>
      <c r="AD18" s="277"/>
      <c r="AE18" s="277"/>
      <c r="AF18" s="277"/>
      <c r="AG18" s="277"/>
      <c r="AH18" s="277"/>
      <c r="AI18" s="277"/>
      <c r="AJ18" s="277"/>
      <c r="AK18" s="277"/>
      <c r="AL18" s="277"/>
      <c r="AM18" s="277"/>
    </row>
    <row r="19" spans="2:39" x14ac:dyDescent="0.35">
      <c r="B19" s="277"/>
      <c r="C19" s="277"/>
      <c r="D19" s="277"/>
      <c r="E19" s="277"/>
      <c r="F19" s="277"/>
      <c r="G19" s="277"/>
      <c r="H19" s="277"/>
      <c r="I19" s="277"/>
      <c r="J19" s="277"/>
      <c r="K19" s="277"/>
      <c r="L19" s="277"/>
      <c r="M19" s="277"/>
      <c r="N19" s="277"/>
      <c r="O19" s="277"/>
      <c r="P19" s="277"/>
      <c r="Q19" s="277"/>
      <c r="R19" s="277"/>
      <c r="S19" s="277"/>
      <c r="T19" s="277"/>
      <c r="U19" s="277"/>
      <c r="V19" s="277"/>
      <c r="W19" s="277"/>
      <c r="X19" s="277"/>
      <c r="Y19" s="277"/>
      <c r="Z19" s="277"/>
      <c r="AA19" s="277"/>
      <c r="AB19" s="277"/>
      <c r="AC19" s="277"/>
      <c r="AD19" s="277"/>
      <c r="AE19" s="277"/>
      <c r="AF19" s="277"/>
      <c r="AG19" s="277"/>
      <c r="AH19" s="277"/>
      <c r="AI19" s="277"/>
      <c r="AJ19" s="277"/>
      <c r="AK19" s="277"/>
      <c r="AL19" s="277"/>
      <c r="AM19" s="277"/>
    </row>
    <row r="20" spans="2:39" ht="25" x14ac:dyDescent="0.35">
      <c r="B20" s="458" t="s">
        <v>355</v>
      </c>
      <c r="C20" s="458"/>
      <c r="D20" s="458"/>
      <c r="E20" s="458"/>
      <c r="F20" s="458"/>
      <c r="G20" s="458"/>
      <c r="H20" s="458"/>
      <c r="I20" s="458"/>
      <c r="J20" s="458"/>
      <c r="K20" s="458"/>
      <c r="L20" s="458"/>
      <c r="M20" s="458"/>
      <c r="N20" s="458"/>
      <c r="O20" s="458"/>
      <c r="P20" s="458"/>
      <c r="Q20" s="458"/>
      <c r="R20" s="458"/>
      <c r="S20" s="458"/>
      <c r="T20" s="458"/>
      <c r="U20" s="458"/>
      <c r="V20" s="458"/>
      <c r="W20" s="458"/>
      <c r="X20" s="458"/>
      <c r="Y20" s="458"/>
      <c r="Z20" s="458"/>
      <c r="AA20" s="458"/>
      <c r="AB20" s="458"/>
      <c r="AC20" s="458"/>
      <c r="AD20" s="458"/>
      <c r="AE20" s="458"/>
      <c r="AF20" s="458"/>
      <c r="AG20" s="458"/>
      <c r="AH20" s="458"/>
      <c r="AI20" s="458"/>
      <c r="AJ20" s="458"/>
      <c r="AK20" s="458"/>
      <c r="AL20" s="458"/>
      <c r="AM20" s="458"/>
    </row>
    <row r="21" spans="2:39" ht="25" x14ac:dyDescent="0.5">
      <c r="B21" s="459" t="s">
        <v>356</v>
      </c>
      <c r="C21" s="459"/>
      <c r="D21" s="459"/>
      <c r="E21" s="459"/>
      <c r="F21" s="459"/>
      <c r="G21" s="459"/>
      <c r="H21" s="459"/>
      <c r="I21" s="459"/>
      <c r="J21" s="459"/>
      <c r="K21" s="459"/>
      <c r="L21" s="459"/>
      <c r="M21" s="459"/>
      <c r="N21" s="459"/>
      <c r="O21" s="459"/>
      <c r="P21" s="459"/>
      <c r="Q21" s="459"/>
      <c r="R21" s="459"/>
      <c r="S21" s="459"/>
      <c r="T21" s="459"/>
      <c r="U21" s="459"/>
      <c r="V21" s="459"/>
      <c r="W21" s="459"/>
      <c r="X21" s="459"/>
      <c r="Y21" s="459"/>
      <c r="Z21" s="459"/>
      <c r="AA21" s="459"/>
      <c r="AB21" s="459"/>
      <c r="AC21" s="459"/>
      <c r="AD21" s="459"/>
      <c r="AE21" s="459"/>
      <c r="AF21" s="459"/>
      <c r="AG21" s="459"/>
      <c r="AH21" s="459"/>
      <c r="AI21" s="459"/>
      <c r="AJ21" s="459"/>
      <c r="AK21" s="459"/>
      <c r="AL21" s="459"/>
      <c r="AM21" s="459"/>
    </row>
    <row r="22" spans="2:39" ht="15.5" x14ac:dyDescent="0.35">
      <c r="B22" s="278"/>
      <c r="C22" s="278"/>
      <c r="D22" s="278"/>
      <c r="E22" s="278"/>
      <c r="F22" s="278"/>
      <c r="G22" s="278"/>
      <c r="H22" s="278"/>
      <c r="I22" s="278"/>
      <c r="J22" s="278"/>
      <c r="K22" s="278"/>
      <c r="L22" s="278"/>
      <c r="M22" s="278"/>
      <c r="N22" s="278"/>
      <c r="O22" s="278"/>
      <c r="P22" s="278"/>
      <c r="Q22" s="278"/>
      <c r="R22" s="278"/>
      <c r="S22" s="278"/>
      <c r="T22" s="278"/>
      <c r="U22" s="278"/>
      <c r="V22" s="278"/>
      <c r="W22" s="277"/>
      <c r="X22" s="277"/>
      <c r="Y22" s="277"/>
      <c r="Z22" s="277"/>
      <c r="AA22" s="277"/>
      <c r="AB22" s="277"/>
      <c r="AC22" s="277"/>
      <c r="AD22" s="277"/>
      <c r="AE22" s="277"/>
      <c r="AF22" s="277"/>
      <c r="AG22" s="277"/>
      <c r="AH22" s="277"/>
      <c r="AI22" s="277"/>
      <c r="AJ22" s="277"/>
      <c r="AK22" s="277"/>
      <c r="AL22" s="277"/>
      <c r="AM22" s="277"/>
    </row>
    <row r="23" spans="2:39" ht="25" x14ac:dyDescent="0.5">
      <c r="B23" s="453" t="s">
        <v>357</v>
      </c>
      <c r="C23" s="454"/>
      <c r="D23" s="454"/>
      <c r="E23" s="454"/>
      <c r="F23" s="454"/>
      <c r="G23" s="454"/>
      <c r="H23" s="454"/>
      <c r="I23" s="454"/>
      <c r="J23" s="454"/>
      <c r="K23" s="454"/>
      <c r="L23" s="454"/>
      <c r="M23" s="454"/>
      <c r="N23" s="454"/>
      <c r="O23" s="454"/>
      <c r="P23" s="454"/>
      <c r="Q23" s="454"/>
      <c r="R23" s="454"/>
      <c r="S23" s="454"/>
      <c r="T23" s="454"/>
      <c r="U23" s="454"/>
      <c r="V23" s="454"/>
      <c r="W23" s="454"/>
      <c r="X23" s="454"/>
      <c r="Y23" s="454"/>
      <c r="Z23" s="454"/>
      <c r="AA23" s="454"/>
      <c r="AB23" s="454"/>
      <c r="AC23" s="454"/>
      <c r="AD23" s="454"/>
      <c r="AE23" s="454"/>
      <c r="AF23" s="454"/>
      <c r="AG23" s="454"/>
      <c r="AH23" s="454"/>
      <c r="AI23" s="454"/>
      <c r="AJ23" s="454"/>
      <c r="AK23" s="454"/>
      <c r="AL23" s="454"/>
      <c r="AM23" s="454"/>
    </row>
    <row r="24" spans="2:39" ht="20" x14ac:dyDescent="0.35">
      <c r="B24" s="463" t="s">
        <v>358</v>
      </c>
      <c r="C24" s="463"/>
      <c r="D24" s="463"/>
      <c r="E24" s="463"/>
      <c r="F24" s="463"/>
      <c r="G24" s="463"/>
      <c r="H24" s="463"/>
      <c r="I24" s="463"/>
      <c r="J24" s="463"/>
      <c r="K24" s="463"/>
      <c r="L24" s="463"/>
      <c r="M24" s="463"/>
      <c r="N24" s="463"/>
      <c r="O24" s="463"/>
      <c r="P24" s="463"/>
      <c r="Q24" s="463"/>
      <c r="R24" s="463"/>
      <c r="S24" s="463"/>
      <c r="T24" s="463"/>
      <c r="U24" s="463"/>
      <c r="V24" s="463"/>
      <c r="W24" s="463"/>
      <c r="X24" s="463"/>
      <c r="Y24" s="463"/>
      <c r="Z24" s="463"/>
      <c r="AA24" s="463"/>
      <c r="AB24" s="463"/>
      <c r="AC24" s="463"/>
      <c r="AD24" s="463"/>
      <c r="AE24" s="463"/>
      <c r="AF24" s="463"/>
      <c r="AG24" s="463"/>
      <c r="AH24" s="463"/>
      <c r="AI24" s="463"/>
      <c r="AJ24" s="463"/>
      <c r="AK24" s="463"/>
      <c r="AL24" s="463"/>
      <c r="AM24" s="463"/>
    </row>
    <row r="25" spans="2:39" ht="15.5" x14ac:dyDescent="0.35">
      <c r="B25" s="278"/>
      <c r="C25" s="278"/>
      <c r="D25" s="278"/>
      <c r="E25" s="278"/>
      <c r="F25" s="278"/>
      <c r="G25" s="278"/>
      <c r="H25" s="278"/>
      <c r="I25" s="278"/>
      <c r="J25" s="278"/>
      <c r="K25" s="278"/>
      <c r="L25" s="278"/>
      <c r="M25" s="278"/>
      <c r="N25" s="278"/>
      <c r="O25" s="278"/>
      <c r="P25" s="278"/>
      <c r="Q25" s="278"/>
      <c r="R25" s="278"/>
      <c r="S25" s="278"/>
      <c r="T25" s="278"/>
      <c r="U25" s="278"/>
      <c r="V25" s="278"/>
      <c r="W25" s="277"/>
      <c r="X25" s="277"/>
      <c r="Y25" s="277"/>
      <c r="Z25" s="277"/>
      <c r="AA25" s="277"/>
      <c r="AB25" s="277"/>
      <c r="AC25" s="277"/>
      <c r="AD25" s="277"/>
      <c r="AE25" s="277"/>
      <c r="AF25" s="277"/>
      <c r="AG25" s="277"/>
      <c r="AH25" s="277"/>
      <c r="AI25" s="277"/>
      <c r="AJ25" s="277"/>
      <c r="AK25" s="277"/>
      <c r="AL25" s="277"/>
      <c r="AM25" s="277"/>
    </row>
    <row r="26" spans="2:39" ht="20" x14ac:dyDescent="0.4">
      <c r="B26" s="454" t="s">
        <v>359</v>
      </c>
      <c r="C26" s="454"/>
      <c r="D26" s="454"/>
      <c r="E26" s="454"/>
      <c r="F26" s="454"/>
      <c r="G26" s="454"/>
      <c r="H26" s="454"/>
      <c r="I26" s="454"/>
      <c r="J26" s="454"/>
      <c r="K26" s="454"/>
      <c r="L26" s="454"/>
      <c r="M26" s="454"/>
      <c r="N26" s="454"/>
      <c r="O26" s="454"/>
      <c r="P26" s="454"/>
      <c r="Q26" s="454"/>
      <c r="R26" s="454"/>
      <c r="S26" s="454"/>
      <c r="T26" s="454"/>
      <c r="U26" s="454"/>
      <c r="V26" s="454"/>
      <c r="W26" s="454"/>
      <c r="X26" s="454"/>
      <c r="Y26" s="454"/>
      <c r="Z26" s="454"/>
      <c r="AA26" s="454"/>
      <c r="AB26" s="454"/>
      <c r="AC26" s="454"/>
      <c r="AD26" s="454"/>
      <c r="AE26" s="454"/>
      <c r="AF26" s="454"/>
      <c r="AG26" s="454"/>
      <c r="AH26" s="454"/>
      <c r="AI26" s="454"/>
      <c r="AJ26" s="454"/>
      <c r="AK26" s="454"/>
      <c r="AL26" s="454"/>
      <c r="AM26" s="454"/>
    </row>
    <row r="27" spans="2:39" ht="20" x14ac:dyDescent="0.35">
      <c r="B27" s="463" t="s">
        <v>360</v>
      </c>
      <c r="C27" s="463"/>
      <c r="D27" s="463"/>
      <c r="E27" s="463"/>
      <c r="F27" s="463"/>
      <c r="G27" s="463"/>
      <c r="H27" s="463"/>
      <c r="I27" s="463"/>
      <c r="J27" s="463"/>
      <c r="K27" s="463"/>
      <c r="L27" s="463"/>
      <c r="M27" s="463"/>
      <c r="N27" s="463"/>
      <c r="O27" s="463"/>
      <c r="P27" s="463"/>
      <c r="Q27" s="463"/>
      <c r="R27" s="463"/>
      <c r="S27" s="463"/>
      <c r="T27" s="463"/>
      <c r="U27" s="463"/>
      <c r="V27" s="463"/>
      <c r="W27" s="463"/>
      <c r="X27" s="463"/>
      <c r="Y27" s="463"/>
      <c r="Z27" s="463"/>
      <c r="AA27" s="463"/>
      <c r="AB27" s="463"/>
      <c r="AC27" s="463"/>
      <c r="AD27" s="463"/>
      <c r="AE27" s="463"/>
      <c r="AF27" s="463"/>
      <c r="AG27" s="463"/>
      <c r="AH27" s="463"/>
      <c r="AI27" s="463"/>
      <c r="AJ27" s="463"/>
      <c r="AK27" s="463"/>
      <c r="AL27" s="463"/>
      <c r="AM27" s="463"/>
    </row>
    <row r="28" spans="2:39" ht="18" x14ac:dyDescent="0.4">
      <c r="B28" s="279"/>
      <c r="C28" s="279"/>
      <c r="D28" s="279"/>
      <c r="E28" s="279"/>
      <c r="F28" s="279"/>
      <c r="G28" s="279"/>
      <c r="H28" s="279"/>
      <c r="I28" s="279"/>
      <c r="J28" s="279"/>
      <c r="K28" s="279"/>
      <c r="L28" s="279"/>
      <c r="M28" s="279"/>
      <c r="N28" s="279"/>
      <c r="O28" s="279"/>
      <c r="P28" s="279"/>
      <c r="Q28" s="279"/>
      <c r="R28" s="279"/>
      <c r="S28" s="279"/>
      <c r="T28" s="279"/>
      <c r="U28" s="279"/>
      <c r="V28" s="279"/>
      <c r="W28" s="279"/>
      <c r="X28" s="279"/>
      <c r="Y28" s="277"/>
      <c r="Z28" s="277"/>
      <c r="AA28" s="277"/>
      <c r="AB28" s="277"/>
      <c r="AC28" s="277"/>
      <c r="AD28" s="277"/>
      <c r="AE28" s="277"/>
      <c r="AF28" s="277"/>
      <c r="AG28" s="277"/>
      <c r="AH28" s="277"/>
      <c r="AI28" s="277"/>
      <c r="AJ28" s="277"/>
      <c r="AK28" s="277"/>
      <c r="AL28" s="277"/>
      <c r="AM28" s="277"/>
    </row>
    <row r="29" spans="2:39" ht="15.5" x14ac:dyDescent="0.35">
      <c r="B29" s="278"/>
      <c r="C29" s="278"/>
      <c r="D29" s="278"/>
      <c r="E29" s="278"/>
      <c r="F29" s="278"/>
      <c r="G29" s="278"/>
      <c r="H29" s="278"/>
      <c r="I29" s="278"/>
      <c r="J29" s="278"/>
      <c r="K29" s="278"/>
      <c r="L29" s="278"/>
      <c r="M29" s="278"/>
      <c r="N29" s="278"/>
      <c r="O29" s="278"/>
      <c r="P29" s="278"/>
      <c r="Q29" s="278"/>
      <c r="R29" s="278"/>
      <c r="S29" s="278"/>
      <c r="T29" s="278"/>
      <c r="U29" s="278"/>
      <c r="V29" s="278"/>
      <c r="W29" s="277"/>
      <c r="X29" s="277"/>
      <c r="Y29" s="277"/>
      <c r="Z29" s="277"/>
      <c r="AA29" s="277"/>
      <c r="AB29" s="277"/>
      <c r="AC29" s="277"/>
      <c r="AD29" s="277"/>
      <c r="AE29" s="277"/>
      <c r="AF29" s="277"/>
      <c r="AG29" s="277"/>
      <c r="AH29" s="277"/>
      <c r="AI29" s="277"/>
      <c r="AJ29" s="277"/>
      <c r="AK29" s="277"/>
      <c r="AL29" s="277"/>
      <c r="AM29" s="277"/>
    </row>
    <row r="30" spans="2:39" ht="15.5" x14ac:dyDescent="0.35">
      <c r="B30" s="464" t="s">
        <v>361</v>
      </c>
      <c r="C30" s="464"/>
      <c r="D30" s="464"/>
      <c r="E30" s="464"/>
      <c r="F30" s="464"/>
      <c r="G30" s="464"/>
      <c r="H30" s="464"/>
      <c r="I30" s="464"/>
      <c r="J30" s="464"/>
      <c r="K30" s="464"/>
      <c r="L30" s="464"/>
      <c r="M30" s="464"/>
      <c r="N30" s="464"/>
      <c r="O30" s="464"/>
      <c r="P30" s="464"/>
      <c r="Q30" s="464"/>
      <c r="R30" s="464"/>
      <c r="S30" s="464"/>
      <c r="T30" s="464"/>
      <c r="U30" s="464"/>
      <c r="V30" s="464"/>
      <c r="W30" s="464"/>
      <c r="X30" s="464"/>
      <c r="Y30" s="464"/>
      <c r="Z30" s="464"/>
      <c r="AA30" s="464"/>
      <c r="AB30" s="464"/>
      <c r="AC30" s="464"/>
      <c r="AD30" s="464"/>
      <c r="AE30" s="464"/>
      <c r="AF30" s="464"/>
      <c r="AG30" s="464"/>
      <c r="AH30" s="464"/>
      <c r="AI30" s="464"/>
      <c r="AJ30" s="464"/>
      <c r="AK30" s="464"/>
      <c r="AL30" s="464"/>
      <c r="AM30" s="464"/>
    </row>
    <row r="31" spans="2:39" ht="15.5" x14ac:dyDescent="0.35">
      <c r="B31" s="465"/>
      <c r="C31" s="465"/>
      <c r="D31" s="465"/>
      <c r="E31" s="465"/>
      <c r="F31" s="465"/>
      <c r="G31" s="465"/>
      <c r="H31" s="465"/>
      <c r="I31" s="465"/>
      <c r="J31" s="465"/>
      <c r="K31" s="465"/>
      <c r="L31" s="465"/>
      <c r="M31" s="465"/>
      <c r="N31" s="465"/>
      <c r="O31" s="465"/>
      <c r="P31" s="465"/>
      <c r="Q31" s="465"/>
      <c r="R31" s="465"/>
      <c r="S31" s="465"/>
      <c r="T31" s="465"/>
      <c r="U31" s="465"/>
      <c r="V31" s="465"/>
      <c r="W31" s="465"/>
      <c r="X31" s="465"/>
      <c r="Y31" s="465"/>
      <c r="Z31" s="465"/>
      <c r="AA31" s="465"/>
      <c r="AB31" s="465"/>
      <c r="AC31" s="465"/>
      <c r="AD31" s="465"/>
      <c r="AE31" s="465"/>
      <c r="AF31" s="465"/>
      <c r="AG31" s="465"/>
      <c r="AH31" s="465"/>
      <c r="AI31" s="465"/>
      <c r="AJ31" s="465"/>
      <c r="AK31" s="465"/>
      <c r="AL31" s="465"/>
      <c r="AM31" s="465"/>
    </row>
    <row r="32" spans="2:39" ht="15.5" x14ac:dyDescent="0.35">
      <c r="B32" s="466" t="s">
        <v>362</v>
      </c>
      <c r="C32" s="466"/>
      <c r="D32" s="466"/>
      <c r="E32" s="466"/>
      <c r="F32" s="466"/>
      <c r="G32" s="466"/>
      <c r="H32" s="466"/>
      <c r="I32" s="466"/>
      <c r="J32" s="466"/>
      <c r="K32" s="466"/>
      <c r="L32" s="466"/>
      <c r="M32" s="466"/>
      <c r="N32" s="466"/>
      <c r="O32" s="466"/>
      <c r="P32" s="466"/>
      <c r="Q32" s="466"/>
      <c r="R32" s="466"/>
      <c r="S32" s="466"/>
      <c r="T32" s="466"/>
      <c r="U32" s="466"/>
      <c r="V32" s="466"/>
      <c r="W32" s="466"/>
      <c r="X32" s="466"/>
      <c r="Y32" s="466"/>
      <c r="Z32" s="466"/>
      <c r="AA32" s="466"/>
      <c r="AB32" s="466"/>
      <c r="AC32" s="466"/>
      <c r="AD32" s="466"/>
      <c r="AE32" s="466"/>
      <c r="AF32" s="466"/>
      <c r="AG32" s="466"/>
      <c r="AH32" s="466"/>
      <c r="AI32" s="466"/>
      <c r="AJ32" s="466"/>
      <c r="AK32" s="466"/>
      <c r="AL32" s="466"/>
      <c r="AM32" s="466"/>
    </row>
    <row r="33" spans="2:39" ht="17.5" x14ac:dyDescent="0.35">
      <c r="B33" s="460" t="s">
        <v>363</v>
      </c>
      <c r="C33" s="460"/>
      <c r="D33" s="460"/>
      <c r="E33" s="460"/>
      <c r="F33" s="460"/>
      <c r="G33" s="460"/>
      <c r="H33" s="460"/>
      <c r="I33" s="460"/>
      <c r="J33" s="460"/>
      <c r="K33" s="460"/>
      <c r="L33" s="460"/>
      <c r="M33" s="460"/>
      <c r="N33" s="460"/>
      <c r="O33" s="460"/>
      <c r="P33" s="460"/>
      <c r="Q33" s="460"/>
      <c r="R33" s="460"/>
      <c r="S33" s="460"/>
      <c r="T33" s="460"/>
      <c r="U33" s="460"/>
      <c r="V33" s="460"/>
      <c r="W33" s="460"/>
      <c r="X33" s="460"/>
      <c r="Y33" s="460"/>
      <c r="Z33" s="460"/>
      <c r="AA33" s="460"/>
      <c r="AB33" s="460"/>
      <c r="AC33" s="460"/>
      <c r="AD33" s="460"/>
      <c r="AE33" s="460"/>
      <c r="AF33" s="460"/>
      <c r="AG33" s="460"/>
      <c r="AH33" s="460"/>
      <c r="AI33" s="460"/>
      <c r="AJ33" s="460"/>
      <c r="AK33" s="460"/>
      <c r="AL33" s="460"/>
      <c r="AM33" s="460"/>
    </row>
    <row r="34" spans="2:39" x14ac:dyDescent="0.35">
      <c r="B34" s="277"/>
      <c r="C34" s="277"/>
      <c r="D34" s="277"/>
      <c r="E34" s="277"/>
      <c r="F34" s="277"/>
      <c r="G34" s="277"/>
      <c r="H34" s="277"/>
      <c r="I34" s="277"/>
      <c r="J34" s="277"/>
      <c r="K34" s="277"/>
      <c r="L34" s="277"/>
      <c r="M34" s="277"/>
      <c r="N34" s="277"/>
      <c r="O34" s="277"/>
      <c r="P34" s="277"/>
      <c r="Q34" s="277"/>
      <c r="R34" s="277"/>
      <c r="S34" s="277"/>
      <c r="T34" s="277"/>
      <c r="U34" s="277"/>
      <c r="V34" s="277"/>
      <c r="W34" s="277"/>
      <c r="X34" s="277"/>
      <c r="Y34" s="277"/>
      <c r="Z34" s="277"/>
      <c r="AA34" s="277"/>
      <c r="AB34" s="277"/>
      <c r="AC34" s="277"/>
      <c r="AD34" s="277"/>
      <c r="AE34" s="277"/>
      <c r="AF34" s="277"/>
      <c r="AG34" s="277"/>
      <c r="AH34" s="277"/>
      <c r="AI34" s="277"/>
      <c r="AJ34" s="277"/>
      <c r="AK34" s="277"/>
      <c r="AL34" s="277"/>
      <c r="AM34" s="277"/>
    </row>
    <row r="35" spans="2:39" x14ac:dyDescent="0.35">
      <c r="B35" s="277"/>
      <c r="C35" s="277"/>
      <c r="D35" s="277"/>
      <c r="E35" s="277"/>
      <c r="F35" s="277"/>
      <c r="G35" s="277"/>
      <c r="H35" s="277"/>
      <c r="I35" s="277"/>
      <c r="J35" s="277"/>
      <c r="K35" s="277"/>
      <c r="L35" s="277"/>
      <c r="M35" s="277"/>
      <c r="N35" s="277"/>
      <c r="O35" s="277"/>
      <c r="P35" s="277"/>
      <c r="Q35" s="277"/>
      <c r="R35" s="277"/>
      <c r="S35" s="277"/>
      <c r="T35" s="277"/>
      <c r="U35" s="277"/>
      <c r="V35" s="277"/>
      <c r="W35" s="277"/>
      <c r="X35" s="277"/>
      <c r="Y35" s="277"/>
      <c r="Z35" s="277"/>
      <c r="AA35" s="277"/>
      <c r="AB35" s="277"/>
      <c r="AC35" s="277"/>
      <c r="AD35" s="277"/>
      <c r="AE35" s="277"/>
      <c r="AF35" s="277"/>
      <c r="AG35" s="277"/>
      <c r="AH35" s="277"/>
      <c r="AI35" s="277"/>
      <c r="AJ35" s="277"/>
      <c r="AK35" s="277"/>
      <c r="AL35" s="277"/>
      <c r="AM35" s="277"/>
    </row>
    <row r="36" spans="2:39" x14ac:dyDescent="0.35">
      <c r="B36" s="277"/>
      <c r="C36" s="277"/>
      <c r="D36" s="277"/>
      <c r="E36" s="277"/>
      <c r="F36" s="277"/>
      <c r="G36" s="277"/>
      <c r="H36" s="277"/>
      <c r="I36" s="277"/>
      <c r="J36" s="277"/>
      <c r="K36" s="277"/>
      <c r="L36" s="277"/>
      <c r="M36" s="277"/>
      <c r="N36" s="277"/>
      <c r="O36" s="277"/>
      <c r="P36" s="277"/>
      <c r="Q36" s="277"/>
      <c r="R36" s="277"/>
      <c r="S36" s="277"/>
      <c r="T36" s="277"/>
      <c r="U36" s="277"/>
      <c r="V36" s="277"/>
      <c r="W36" s="277"/>
      <c r="X36" s="277"/>
      <c r="Y36" s="277"/>
      <c r="Z36" s="277"/>
      <c r="AA36" s="277"/>
      <c r="AB36" s="277"/>
      <c r="AC36" s="277"/>
      <c r="AD36" s="277"/>
      <c r="AE36" s="277"/>
      <c r="AF36" s="277"/>
      <c r="AG36" s="277"/>
      <c r="AH36" s="277"/>
      <c r="AI36" s="277"/>
      <c r="AJ36" s="277"/>
      <c r="AK36" s="277"/>
      <c r="AL36" s="277"/>
      <c r="AM36" s="277"/>
    </row>
    <row r="37" spans="2:39" ht="18" x14ac:dyDescent="0.4">
      <c r="B37" s="461" t="s">
        <v>364</v>
      </c>
      <c r="C37" s="461"/>
      <c r="D37" s="461"/>
      <c r="E37" s="461"/>
      <c r="F37" s="461"/>
      <c r="G37" s="461"/>
      <c r="H37" s="461"/>
      <c r="I37" s="461"/>
      <c r="J37" s="461"/>
      <c r="K37" s="461"/>
      <c r="L37" s="461"/>
      <c r="M37" s="461"/>
      <c r="N37" s="461"/>
      <c r="O37" s="461"/>
      <c r="P37" s="461"/>
      <c r="Q37" s="461"/>
      <c r="R37" s="461"/>
      <c r="S37" s="461"/>
      <c r="T37" s="461"/>
      <c r="U37" s="461"/>
      <c r="V37" s="461"/>
      <c r="W37" s="461"/>
      <c r="X37" s="461"/>
      <c r="Y37" s="461"/>
      <c r="Z37" s="461"/>
      <c r="AA37" s="461"/>
      <c r="AB37" s="461"/>
      <c r="AC37" s="461"/>
      <c r="AD37" s="461"/>
      <c r="AE37" s="461"/>
      <c r="AF37" s="461"/>
      <c r="AG37" s="461"/>
      <c r="AH37" s="461"/>
      <c r="AI37" s="461"/>
      <c r="AJ37" s="461"/>
      <c r="AK37" s="461"/>
      <c r="AL37" s="461"/>
      <c r="AM37" s="461"/>
    </row>
    <row r="38" spans="2:39" x14ac:dyDescent="0.35">
      <c r="B38" s="277"/>
      <c r="C38" s="277"/>
      <c r="D38" s="277"/>
      <c r="E38" s="277"/>
      <c r="F38" s="277"/>
      <c r="G38" s="277"/>
      <c r="H38" s="277"/>
      <c r="I38" s="277"/>
      <c r="J38" s="277"/>
      <c r="K38" s="277"/>
      <c r="L38" s="277"/>
      <c r="M38" s="277"/>
      <c r="N38" s="277"/>
      <c r="O38" s="277"/>
      <c r="P38" s="277"/>
      <c r="Q38" s="277"/>
      <c r="R38" s="277"/>
      <c r="S38" s="277"/>
      <c r="T38" s="277"/>
      <c r="U38" s="277"/>
      <c r="V38" s="277"/>
      <c r="W38" s="277"/>
      <c r="X38" s="277"/>
      <c r="Y38" s="277"/>
      <c r="Z38" s="277"/>
      <c r="AA38" s="277"/>
      <c r="AB38" s="277"/>
      <c r="AC38" s="277"/>
      <c r="AD38" s="277"/>
      <c r="AE38" s="277"/>
      <c r="AF38" s="277"/>
      <c r="AG38" s="277"/>
      <c r="AH38" s="277"/>
      <c r="AI38" s="277"/>
      <c r="AJ38" s="277"/>
      <c r="AK38" s="277"/>
      <c r="AL38" s="277"/>
      <c r="AM38" s="277"/>
    </row>
    <row r="39" spans="2:39" x14ac:dyDescent="0.35">
      <c r="B39" s="280"/>
      <c r="C39" s="280"/>
      <c r="D39" s="281"/>
      <c r="E39" s="281"/>
      <c r="F39" s="277"/>
      <c r="G39" s="277"/>
      <c r="H39" s="277"/>
      <c r="I39" s="277"/>
      <c r="J39" s="277"/>
      <c r="K39" s="277"/>
      <c r="L39" s="277"/>
      <c r="M39" s="277"/>
      <c r="N39" s="277"/>
      <c r="O39" s="277"/>
      <c r="P39" s="277"/>
      <c r="Q39" s="277"/>
      <c r="R39" s="277"/>
      <c r="S39" s="277"/>
      <c r="T39" s="277"/>
      <c r="U39" s="277"/>
      <c r="V39" s="277"/>
      <c r="W39" s="277"/>
      <c r="X39" s="277"/>
      <c r="Y39" s="277"/>
      <c r="Z39" s="277"/>
      <c r="AA39" s="277"/>
      <c r="AB39" s="277"/>
      <c r="AC39" s="277"/>
      <c r="AD39" s="277"/>
      <c r="AE39" s="277"/>
      <c r="AF39" s="277"/>
      <c r="AG39" s="277"/>
      <c r="AH39" s="277"/>
      <c r="AI39" s="277"/>
      <c r="AJ39" s="277"/>
      <c r="AK39" s="277"/>
      <c r="AL39" s="277"/>
      <c r="AM39" s="277"/>
    </row>
    <row r="40" spans="2:39" x14ac:dyDescent="0.35">
      <c r="B40" s="462" t="s">
        <v>327</v>
      </c>
      <c r="C40" s="462"/>
      <c r="D40" s="462"/>
      <c r="E40" s="462"/>
      <c r="F40" s="462"/>
      <c r="G40" s="462"/>
      <c r="H40" s="462"/>
      <c r="I40" s="462"/>
      <c r="J40" s="462"/>
      <c r="K40" s="462"/>
      <c r="L40" s="462"/>
      <c r="M40" s="462"/>
      <c r="N40" s="462"/>
      <c r="O40" s="462"/>
      <c r="P40" s="462"/>
      <c r="Q40" s="462"/>
      <c r="R40" s="462"/>
      <c r="S40" s="462"/>
      <c r="T40" s="462"/>
      <c r="U40" s="462"/>
      <c r="V40" s="462"/>
      <c r="W40" s="462"/>
      <c r="X40" s="462"/>
      <c r="Y40" s="462"/>
      <c r="Z40" s="462"/>
      <c r="AA40" s="462"/>
      <c r="AB40" s="462"/>
      <c r="AC40" s="462"/>
      <c r="AD40" s="462"/>
      <c r="AE40" s="462"/>
      <c r="AF40" s="462"/>
      <c r="AG40" s="462"/>
      <c r="AH40" s="462"/>
      <c r="AI40" s="462"/>
      <c r="AJ40" s="462"/>
      <c r="AK40" s="462"/>
      <c r="AL40" s="462"/>
      <c r="AM40" s="462"/>
    </row>
  </sheetData>
  <sheetProtection algorithmName="SHA-512" hashValue="TG+oyE1ehzCFRtkid6+zxv2kuINrNAT4eeQc/i/J+8Ka7KQT1L461zko0u4LL+BTEKIU/a2c2PORmRdoDg3V3Q==" saltValue="TWV/cz9UByxcm94Zfd+erg==" spinCount="100000" sheet="1" objects="1" scenarios="1"/>
  <mergeCells count="15">
    <mergeCell ref="B33:AM33"/>
    <mergeCell ref="B37:AM37"/>
    <mergeCell ref="B40:AM40"/>
    <mergeCell ref="B24:AM24"/>
    <mergeCell ref="B26:AM26"/>
    <mergeCell ref="B27:AM27"/>
    <mergeCell ref="B30:AM30"/>
    <mergeCell ref="B31:AM31"/>
    <mergeCell ref="B32:AM32"/>
    <mergeCell ref="B23:AM23"/>
    <mergeCell ref="B2:AM2"/>
    <mergeCell ref="B3:AM3"/>
    <mergeCell ref="B4:AM4"/>
    <mergeCell ref="B20:AM20"/>
    <mergeCell ref="B21:AM21"/>
  </mergeCells>
  <hyperlinks>
    <hyperlink ref="B33:AM33" r:id="rId1" display="HCD Website" xr:uid="{AF2A5B4A-978C-4978-8AE2-69D2DF4022C8}"/>
    <hyperlink ref="B32:AM32" r:id="rId2" display="Email: HOMENOFA@hcd.ca.gov" xr:uid="{E7BB894A-FEF4-4DF4-A50A-F229BE440346}"/>
  </hyperlinks>
  <pageMargins left="0.7" right="0.7" top="0.75" bottom="0.75" header="0.3" footer="0.3"/>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4C636A-09D4-4CB0-A145-B11B43D8FE0D}">
  <dimension ref="B3:G17"/>
  <sheetViews>
    <sheetView showGridLines="0" topLeftCell="A8" workbookViewId="0">
      <selection activeCell="F10" sqref="F10"/>
    </sheetView>
  </sheetViews>
  <sheetFormatPr defaultRowHeight="14.5" x14ac:dyDescent="0.35"/>
  <cols>
    <col min="1" max="1" width="4.6328125" customWidth="1"/>
    <col min="2" max="2" width="8.6328125" customWidth="1"/>
    <col min="3" max="3" width="25.7265625" customWidth="1"/>
    <col min="4" max="7" width="24.6328125" customWidth="1"/>
  </cols>
  <sheetData>
    <row r="3" spans="2:7" ht="15.5" x14ac:dyDescent="0.35">
      <c r="B3" s="556" t="s">
        <v>344</v>
      </c>
      <c r="C3" s="557"/>
      <c r="D3" s="557"/>
      <c r="E3" s="557"/>
      <c r="F3" s="557"/>
      <c r="G3" s="557"/>
    </row>
    <row r="4" spans="2:7" ht="23" x14ac:dyDescent="0.45">
      <c r="B4" s="46"/>
      <c r="C4" s="47"/>
      <c r="D4" s="47"/>
      <c r="E4" s="47"/>
      <c r="F4" s="47"/>
      <c r="G4" s="48"/>
    </row>
    <row r="5" spans="2:7" ht="23" x14ac:dyDescent="0.35">
      <c r="B5" s="46"/>
      <c r="C5" s="49" t="s">
        <v>369</v>
      </c>
      <c r="D5" s="50" t="s">
        <v>368</v>
      </c>
      <c r="E5" s="51" t="s">
        <v>372</v>
      </c>
      <c r="F5" s="52" t="s">
        <v>373</v>
      </c>
      <c r="G5" s="51" t="s">
        <v>374</v>
      </c>
    </row>
    <row r="6" spans="2:7" ht="32.5" customHeight="1" x14ac:dyDescent="0.35">
      <c r="B6" s="46"/>
      <c r="C6" s="41" t="s">
        <v>67</v>
      </c>
      <c r="D6" s="53"/>
      <c r="E6" s="54"/>
      <c r="F6" s="55"/>
      <c r="G6" s="55"/>
    </row>
    <row r="7" spans="2:7" ht="37" customHeight="1" x14ac:dyDescent="0.35">
      <c r="B7" s="46"/>
      <c r="C7" s="283" t="s">
        <v>68</v>
      </c>
      <c r="D7" s="264"/>
      <c r="E7" s="265"/>
      <c r="F7" s="266"/>
      <c r="G7" s="266"/>
    </row>
    <row r="8" spans="2:7" ht="15.5" x14ac:dyDescent="0.35">
      <c r="B8" s="556" t="s">
        <v>345</v>
      </c>
      <c r="C8" s="558"/>
      <c r="D8" s="557"/>
      <c r="E8" s="557"/>
      <c r="F8" s="557"/>
      <c r="G8" s="557"/>
    </row>
    <row r="9" spans="2:7" ht="23" x14ac:dyDescent="0.35">
      <c r="B9" s="46"/>
      <c r="C9" s="56"/>
      <c r="D9" s="56"/>
      <c r="E9" s="56"/>
      <c r="F9" s="56"/>
      <c r="G9" s="56"/>
    </row>
    <row r="10" spans="2:7" x14ac:dyDescent="0.35">
      <c r="B10" s="57"/>
      <c r="C10" s="58" t="s">
        <v>1</v>
      </c>
      <c r="D10" s="59"/>
      <c r="E10" s="51" t="s">
        <v>371</v>
      </c>
      <c r="F10" s="50" t="s">
        <v>376</v>
      </c>
      <c r="G10" s="51" t="s">
        <v>375</v>
      </c>
    </row>
    <row r="11" spans="2:7" ht="27" customHeight="1" x14ac:dyDescent="0.35">
      <c r="B11" s="21"/>
      <c r="C11" s="559" t="s">
        <v>69</v>
      </c>
      <c r="D11" s="560"/>
      <c r="E11" s="60"/>
      <c r="F11" s="61"/>
      <c r="G11" s="61"/>
    </row>
    <row r="12" spans="2:7" ht="30" customHeight="1" thickBot="1" x14ac:dyDescent="0.4">
      <c r="B12" s="62"/>
      <c r="C12" s="561" t="s">
        <v>70</v>
      </c>
      <c r="D12" s="562"/>
      <c r="E12" s="63"/>
      <c r="F12" s="63"/>
      <c r="G12" s="63"/>
    </row>
    <row r="17" spans="2:7" ht="17" customHeight="1" x14ac:dyDescent="0.35">
      <c r="B17" s="563" t="s">
        <v>343</v>
      </c>
      <c r="C17" s="563"/>
      <c r="D17" s="563"/>
      <c r="E17" s="563"/>
      <c r="F17" s="563"/>
      <c r="G17" s="563"/>
    </row>
  </sheetData>
  <sheetProtection algorithmName="SHA-512" hashValue="ya+TimZo2BYbLiYzKLcCwyULTiMFjkwQhs30NiwlR2Ihip5Jb1kfvfj/RORBeL/cDpuFgnYFyToO/gdJXtKrpQ==" saltValue="JwRdWk0DgjrToqjb+p3HRA==" spinCount="100000" sheet="1" objects="1" scenarios="1"/>
  <mergeCells count="5">
    <mergeCell ref="B3:G3"/>
    <mergeCell ref="B8:G8"/>
    <mergeCell ref="C11:D11"/>
    <mergeCell ref="C12:D12"/>
    <mergeCell ref="B17:G17"/>
  </mergeCells>
  <pageMargins left="0.7" right="0.7" top="0.75" bottom="0.75" header="0.3" footer="0.3"/>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D17392-2CE8-45A2-9C20-EE0D9C67C36C}">
  <dimension ref="B1:L29"/>
  <sheetViews>
    <sheetView showGridLines="0" workbookViewId="0">
      <selection activeCell="D20" sqref="D20:G20"/>
    </sheetView>
  </sheetViews>
  <sheetFormatPr defaultRowHeight="14.5" x14ac:dyDescent="0.35"/>
  <cols>
    <col min="1" max="1" width="4.6328125" customWidth="1"/>
    <col min="3" max="11" width="15.6328125" customWidth="1"/>
    <col min="12" max="12" width="15.6328125" hidden="1" customWidth="1"/>
  </cols>
  <sheetData>
    <row r="1" spans="2:12" ht="15" thickBot="1" x14ac:dyDescent="0.4"/>
    <row r="2" spans="2:12" ht="15.5" x14ac:dyDescent="0.35">
      <c r="B2" s="274" t="s">
        <v>352</v>
      </c>
      <c r="C2" s="275"/>
      <c r="D2" s="275"/>
      <c r="E2" s="275"/>
      <c r="F2" s="275"/>
      <c r="G2" s="275"/>
      <c r="H2" s="275"/>
      <c r="I2" s="276"/>
      <c r="J2" s="276"/>
      <c r="K2" s="276"/>
      <c r="L2" s="64"/>
    </row>
    <row r="3" spans="2:12" ht="15.5" x14ac:dyDescent="0.35">
      <c r="B3" s="65"/>
      <c r="C3" s="66"/>
      <c r="D3" s="67"/>
      <c r="E3" s="67"/>
      <c r="F3" s="67"/>
      <c r="G3" s="67"/>
      <c r="H3" s="67"/>
      <c r="I3" s="68"/>
      <c r="J3" s="69"/>
      <c r="K3" s="70"/>
      <c r="L3" s="71"/>
    </row>
    <row r="4" spans="2:12" x14ac:dyDescent="0.35">
      <c r="B4" s="21"/>
      <c r="C4" s="72"/>
      <c r="D4" s="73"/>
      <c r="E4" s="74" t="s">
        <v>71</v>
      </c>
      <c r="F4" s="75" t="s">
        <v>31</v>
      </c>
      <c r="G4" s="75"/>
      <c r="H4" s="73"/>
      <c r="I4" s="14" t="s">
        <v>72</v>
      </c>
      <c r="J4" s="73" t="s">
        <v>8</v>
      </c>
      <c r="K4" s="6"/>
      <c r="L4" s="76"/>
    </row>
    <row r="5" spans="2:12" x14ac:dyDescent="0.35">
      <c r="B5" s="77"/>
      <c r="C5" s="6" t="s">
        <v>73</v>
      </c>
      <c r="D5" s="14"/>
      <c r="E5" s="78"/>
      <c r="F5" s="566"/>
      <c r="G5" s="567"/>
      <c r="H5" s="568"/>
      <c r="I5" s="566"/>
      <c r="J5" s="567"/>
      <c r="K5" s="568"/>
      <c r="L5" s="76"/>
    </row>
    <row r="6" spans="2:12" x14ac:dyDescent="0.35">
      <c r="B6" s="77"/>
      <c r="C6" s="6" t="s">
        <v>74</v>
      </c>
      <c r="D6" s="14"/>
      <c r="E6" s="78"/>
      <c r="F6" s="566"/>
      <c r="G6" s="567"/>
      <c r="H6" s="568"/>
      <c r="I6" s="575" t="s">
        <v>8</v>
      </c>
      <c r="J6" s="567"/>
      <c r="K6" s="568"/>
      <c r="L6" s="76"/>
    </row>
    <row r="7" spans="2:12" x14ac:dyDescent="0.35">
      <c r="B7" s="77"/>
      <c r="C7" s="576" t="s">
        <v>75</v>
      </c>
      <c r="D7" s="577"/>
      <c r="E7" s="78"/>
      <c r="F7" s="566"/>
      <c r="G7" s="567"/>
      <c r="H7" s="568"/>
      <c r="I7" s="566"/>
      <c r="J7" s="567"/>
      <c r="K7" s="568"/>
      <c r="L7" s="76"/>
    </row>
    <row r="8" spans="2:12" x14ac:dyDescent="0.35">
      <c r="B8" s="21"/>
      <c r="E8" s="79"/>
      <c r="K8" s="79"/>
      <c r="L8" s="71"/>
    </row>
    <row r="9" spans="2:12" x14ac:dyDescent="0.35">
      <c r="B9" s="21"/>
      <c r="C9" s="1"/>
      <c r="D9" s="6"/>
      <c r="E9" s="74" t="s">
        <v>71</v>
      </c>
      <c r="F9" s="75" t="s">
        <v>31</v>
      </c>
      <c r="G9" s="75"/>
      <c r="H9" s="73"/>
      <c r="I9" s="14" t="s">
        <v>72</v>
      </c>
      <c r="J9" s="73"/>
      <c r="K9" s="80"/>
      <c r="L9" s="76"/>
    </row>
    <row r="10" spans="2:12" x14ac:dyDescent="0.35">
      <c r="B10" s="21"/>
      <c r="C10" s="74" t="s">
        <v>73</v>
      </c>
      <c r="D10" s="74"/>
      <c r="E10" s="78"/>
      <c r="F10" s="566"/>
      <c r="G10" s="567"/>
      <c r="H10" s="568"/>
      <c r="I10" s="566"/>
      <c r="J10" s="567"/>
      <c r="K10" s="568"/>
      <c r="L10" s="76"/>
    </row>
    <row r="11" spans="2:12" x14ac:dyDescent="0.35">
      <c r="B11" s="21"/>
      <c r="C11" s="74" t="s">
        <v>74</v>
      </c>
      <c r="D11" s="74"/>
      <c r="E11" s="78"/>
      <c r="F11" s="566"/>
      <c r="G11" s="567"/>
      <c r="H11" s="568"/>
      <c r="I11" s="566"/>
      <c r="J11" s="567"/>
      <c r="K11" s="568"/>
      <c r="L11" s="76"/>
    </row>
    <row r="12" spans="2:12" x14ac:dyDescent="0.35">
      <c r="B12" s="21"/>
      <c r="C12" s="74" t="s">
        <v>75</v>
      </c>
      <c r="D12" s="74"/>
      <c r="E12" s="78"/>
      <c r="F12" s="566"/>
      <c r="G12" s="567"/>
      <c r="H12" s="568"/>
      <c r="I12" s="566"/>
      <c r="J12" s="567"/>
      <c r="K12" s="568"/>
      <c r="L12" s="76"/>
    </row>
    <row r="13" spans="2:12" x14ac:dyDescent="0.35">
      <c r="B13" s="21"/>
      <c r="C13" s="45"/>
      <c r="D13" s="45"/>
      <c r="E13" s="81"/>
      <c r="F13" s="56"/>
      <c r="G13" s="56"/>
      <c r="H13" s="56"/>
      <c r="I13" s="56"/>
      <c r="J13" s="56"/>
      <c r="K13" s="79"/>
      <c r="L13" s="71"/>
    </row>
    <row r="14" spans="2:12" x14ac:dyDescent="0.35">
      <c r="B14" s="21"/>
      <c r="C14" s="1"/>
      <c r="D14" s="73"/>
      <c r="E14" s="74" t="s">
        <v>71</v>
      </c>
      <c r="F14" s="75" t="s">
        <v>31</v>
      </c>
      <c r="G14" s="75"/>
      <c r="H14" s="75"/>
      <c r="I14" s="14" t="s">
        <v>72</v>
      </c>
      <c r="J14" s="73"/>
      <c r="K14" s="80"/>
      <c r="L14" s="76"/>
    </row>
    <row r="15" spans="2:12" x14ac:dyDescent="0.35">
      <c r="B15" s="21"/>
      <c r="C15" s="74" t="s">
        <v>73</v>
      </c>
      <c r="D15" s="74"/>
      <c r="E15" s="78"/>
      <c r="F15" s="566"/>
      <c r="G15" s="567"/>
      <c r="H15" s="568"/>
      <c r="I15" s="566"/>
      <c r="J15" s="567"/>
      <c r="K15" s="568"/>
      <c r="L15" s="76"/>
    </row>
    <row r="16" spans="2:12" x14ac:dyDescent="0.35">
      <c r="B16" s="21"/>
      <c r="C16" s="74" t="s">
        <v>74</v>
      </c>
      <c r="D16" s="74"/>
      <c r="E16" s="78"/>
      <c r="F16" s="566"/>
      <c r="G16" s="567"/>
      <c r="H16" s="568"/>
      <c r="I16" s="566"/>
      <c r="J16" s="567"/>
      <c r="K16" s="568"/>
      <c r="L16" s="76"/>
    </row>
    <row r="17" spans="2:12" ht="15" thickBot="1" x14ac:dyDescent="0.4">
      <c r="B17" s="21"/>
      <c r="C17" s="74" t="s">
        <v>75</v>
      </c>
      <c r="D17" s="74"/>
      <c r="E17" s="78"/>
      <c r="F17" s="566"/>
      <c r="G17" s="567"/>
      <c r="H17" s="568"/>
      <c r="I17" s="566"/>
      <c r="J17" s="567"/>
      <c r="K17" s="568"/>
      <c r="L17" s="76"/>
    </row>
    <row r="18" spans="2:12" ht="15.5" x14ac:dyDescent="0.35">
      <c r="B18" s="569" t="s">
        <v>353</v>
      </c>
      <c r="C18" s="570"/>
      <c r="D18" s="570"/>
      <c r="E18" s="570"/>
      <c r="F18" s="570"/>
      <c r="G18" s="570"/>
      <c r="H18" s="570"/>
      <c r="I18" s="570"/>
      <c r="J18" s="570"/>
      <c r="K18" s="570"/>
      <c r="L18" s="571"/>
    </row>
    <row r="19" spans="2:12" x14ac:dyDescent="0.35">
      <c r="B19" s="21"/>
      <c r="D19" s="82"/>
      <c r="E19" s="83"/>
      <c r="F19" s="83"/>
      <c r="G19" s="83"/>
      <c r="H19" s="83"/>
      <c r="I19" s="84"/>
      <c r="J19" s="84"/>
      <c r="L19" s="71"/>
    </row>
    <row r="20" spans="2:12" ht="26" customHeight="1" x14ac:dyDescent="0.35">
      <c r="B20" s="21"/>
      <c r="C20" s="376"/>
      <c r="D20" s="572" t="s">
        <v>76</v>
      </c>
      <c r="E20" s="572"/>
      <c r="F20" s="572"/>
      <c r="G20" s="572"/>
      <c r="H20" s="573" t="s">
        <v>77</v>
      </c>
      <c r="I20" s="573"/>
      <c r="J20" s="573"/>
      <c r="K20" s="574"/>
      <c r="L20" s="71"/>
    </row>
    <row r="21" spans="2:12" ht="26" customHeight="1" x14ac:dyDescent="0.35">
      <c r="B21" s="21"/>
      <c r="C21" s="377"/>
      <c r="D21" s="564" t="s">
        <v>78</v>
      </c>
      <c r="E21" s="564"/>
      <c r="F21" s="564"/>
      <c r="G21" s="564"/>
      <c r="H21" s="564" t="s">
        <v>79</v>
      </c>
      <c r="I21" s="564"/>
      <c r="J21" s="564"/>
      <c r="K21" s="565"/>
      <c r="L21" s="71"/>
    </row>
    <row r="22" spans="2:12" ht="26" customHeight="1" x14ac:dyDescent="0.35">
      <c r="B22" s="21"/>
      <c r="C22" s="377"/>
      <c r="D22" s="564" t="s">
        <v>80</v>
      </c>
      <c r="E22" s="564"/>
      <c r="F22" s="564"/>
      <c r="G22" s="564"/>
      <c r="H22" s="564" t="s">
        <v>81</v>
      </c>
      <c r="I22" s="564"/>
      <c r="J22" s="564"/>
      <c r="K22" s="565"/>
      <c r="L22" s="71"/>
    </row>
    <row r="23" spans="2:12" ht="26" customHeight="1" x14ac:dyDescent="0.35">
      <c r="B23" s="21"/>
      <c r="C23" s="377"/>
      <c r="D23" s="564" t="s">
        <v>82</v>
      </c>
      <c r="E23" s="564"/>
      <c r="F23" s="564"/>
      <c r="G23" s="564"/>
      <c r="H23" s="564" t="s">
        <v>83</v>
      </c>
      <c r="I23" s="564"/>
      <c r="J23" s="564"/>
      <c r="K23" s="565"/>
      <c r="L23" s="71"/>
    </row>
    <row r="24" spans="2:12" ht="26" customHeight="1" x14ac:dyDescent="0.35">
      <c r="B24" s="21"/>
      <c r="C24" s="379"/>
      <c r="D24" s="564" t="s">
        <v>84</v>
      </c>
      <c r="E24" s="564"/>
      <c r="F24" s="564"/>
      <c r="G24" s="564"/>
      <c r="H24" s="564" t="s">
        <v>85</v>
      </c>
      <c r="I24" s="564"/>
      <c r="J24" s="564"/>
      <c r="K24" s="565"/>
      <c r="L24" s="71"/>
    </row>
    <row r="25" spans="2:12" ht="26" customHeight="1" x14ac:dyDescent="0.35">
      <c r="B25" s="21"/>
      <c r="C25" s="377"/>
      <c r="D25" s="564" t="s">
        <v>86</v>
      </c>
      <c r="E25" s="564"/>
      <c r="F25" s="564"/>
      <c r="G25" s="564"/>
      <c r="H25" s="564" t="s">
        <v>87</v>
      </c>
      <c r="I25" s="564"/>
      <c r="J25" s="564"/>
      <c r="K25" s="565"/>
      <c r="L25" s="71"/>
    </row>
    <row r="26" spans="2:12" ht="26" customHeight="1" x14ac:dyDescent="0.35">
      <c r="B26" s="21"/>
      <c r="C26" s="379"/>
      <c r="D26" s="564" t="s">
        <v>88</v>
      </c>
      <c r="E26" s="564"/>
      <c r="F26" s="564"/>
      <c r="G26" s="564"/>
      <c r="H26" s="380" t="s">
        <v>89</v>
      </c>
      <c r="I26" s="381"/>
      <c r="J26" s="381"/>
      <c r="K26" s="382"/>
      <c r="L26" s="71"/>
    </row>
    <row r="27" spans="2:12" ht="26" customHeight="1" x14ac:dyDescent="0.35">
      <c r="B27" s="21"/>
      <c r="C27" s="379"/>
      <c r="D27" s="564" t="s">
        <v>90</v>
      </c>
      <c r="E27" s="564"/>
      <c r="F27" s="564"/>
      <c r="G27" s="378"/>
      <c r="H27" s="380" t="s">
        <v>91</v>
      </c>
      <c r="I27" s="381"/>
      <c r="J27" s="381"/>
      <c r="K27" s="382"/>
      <c r="L27" s="71"/>
    </row>
    <row r="28" spans="2:12" ht="26" customHeight="1" x14ac:dyDescent="0.35">
      <c r="B28" s="21"/>
      <c r="C28" s="383"/>
      <c r="D28" s="384"/>
      <c r="E28" s="385"/>
      <c r="F28" s="385"/>
      <c r="G28" s="386"/>
      <c r="H28" s="385"/>
      <c r="I28" s="387"/>
      <c r="J28" s="387"/>
      <c r="K28" s="388"/>
      <c r="L28" s="71"/>
    </row>
    <row r="29" spans="2:12" ht="15" thickBot="1" x14ac:dyDescent="0.4">
      <c r="B29" s="62"/>
      <c r="C29" s="90"/>
      <c r="D29" s="90"/>
      <c r="E29" s="90"/>
      <c r="F29" s="90"/>
      <c r="G29" s="90"/>
      <c r="H29" s="90"/>
      <c r="I29" s="90"/>
      <c r="J29" s="90"/>
      <c r="K29" s="90"/>
      <c r="L29" s="91"/>
    </row>
  </sheetData>
  <sheetProtection algorithmName="SHA-512" hashValue="Ekz3lqBjPqdhN8x8c4FjIRtqOOhAa9oRTseFlX87HWEvD4KbNz+yZoU8FgC+cGu3PK1R3g8k8IbDV9R6pDbFFQ==" saltValue="2+qy11F5oUfdkp7XTbo1MQ==" spinCount="100000" sheet="1" objects="1" scenarios="1"/>
  <mergeCells count="34">
    <mergeCell ref="F5:H5"/>
    <mergeCell ref="I5:K5"/>
    <mergeCell ref="F6:H6"/>
    <mergeCell ref="I6:K6"/>
    <mergeCell ref="C7:D7"/>
    <mergeCell ref="F7:H7"/>
    <mergeCell ref="I7:K7"/>
    <mergeCell ref="F10:H10"/>
    <mergeCell ref="I10:K10"/>
    <mergeCell ref="F11:H11"/>
    <mergeCell ref="I11:K11"/>
    <mergeCell ref="F12:H12"/>
    <mergeCell ref="I12:K12"/>
    <mergeCell ref="D22:G22"/>
    <mergeCell ref="H22:K22"/>
    <mergeCell ref="F15:H15"/>
    <mergeCell ref="I15:K15"/>
    <mergeCell ref="F16:H16"/>
    <mergeCell ref="I16:K16"/>
    <mergeCell ref="F17:H17"/>
    <mergeCell ref="I17:K17"/>
    <mergeCell ref="B18:L18"/>
    <mergeCell ref="D20:G20"/>
    <mergeCell ref="H20:K20"/>
    <mergeCell ref="D21:G21"/>
    <mergeCell ref="H21:K21"/>
    <mergeCell ref="D26:G26"/>
    <mergeCell ref="D27:F27"/>
    <mergeCell ref="D23:G23"/>
    <mergeCell ref="H23:K23"/>
    <mergeCell ref="D24:G24"/>
    <mergeCell ref="H24:K24"/>
    <mergeCell ref="D25:G25"/>
    <mergeCell ref="H25:K25"/>
  </mergeCells>
  <pageMargins left="0.7" right="0.7" top="0.75" bottom="0.75" header="0.3" footer="0.3"/>
  <drawing r:id="rId1"/>
  <legacyDrawing r:id="rId2"/>
  <mc:AlternateContent xmlns:mc="http://schemas.openxmlformats.org/markup-compatibility/2006">
    <mc:Choice Requires="x14">
      <controls>
        <mc:AlternateContent xmlns:mc="http://schemas.openxmlformats.org/markup-compatibility/2006">
          <mc:Choice Requires="x14">
            <control shapeId="9233" r:id="rId3" name="Check Box 17">
              <controlPr locked="0" defaultSize="0" autoFill="0" autoLine="0" autoPict="0">
                <anchor moveWithCells="1">
                  <from>
                    <xdr:col>3</xdr:col>
                    <xdr:colOff>317500</xdr:colOff>
                    <xdr:row>20</xdr:row>
                    <xdr:rowOff>114300</xdr:rowOff>
                  </from>
                  <to>
                    <xdr:col>3</xdr:col>
                    <xdr:colOff>755650</xdr:colOff>
                    <xdr:row>20</xdr:row>
                    <xdr:rowOff>323850</xdr:rowOff>
                  </to>
                </anchor>
              </controlPr>
            </control>
          </mc:Choice>
        </mc:AlternateContent>
        <mc:AlternateContent xmlns:mc="http://schemas.openxmlformats.org/markup-compatibility/2006">
          <mc:Choice Requires="x14">
            <control shapeId="9234" r:id="rId4" name="Check Box 18">
              <controlPr locked="0" defaultSize="0" autoFill="0" autoLine="0" autoPict="0">
                <anchor moveWithCells="1">
                  <from>
                    <xdr:col>3</xdr:col>
                    <xdr:colOff>317500</xdr:colOff>
                    <xdr:row>21</xdr:row>
                    <xdr:rowOff>114300</xdr:rowOff>
                  </from>
                  <to>
                    <xdr:col>3</xdr:col>
                    <xdr:colOff>749300</xdr:colOff>
                    <xdr:row>21</xdr:row>
                    <xdr:rowOff>323850</xdr:rowOff>
                  </to>
                </anchor>
              </controlPr>
            </control>
          </mc:Choice>
        </mc:AlternateContent>
        <mc:AlternateContent xmlns:mc="http://schemas.openxmlformats.org/markup-compatibility/2006">
          <mc:Choice Requires="x14">
            <control shapeId="9235" r:id="rId5" name="Check Box 19">
              <controlPr locked="0" defaultSize="0" autoFill="0" autoLine="0" autoPict="0">
                <anchor moveWithCells="1">
                  <from>
                    <xdr:col>3</xdr:col>
                    <xdr:colOff>317500</xdr:colOff>
                    <xdr:row>22</xdr:row>
                    <xdr:rowOff>114300</xdr:rowOff>
                  </from>
                  <to>
                    <xdr:col>3</xdr:col>
                    <xdr:colOff>749300</xdr:colOff>
                    <xdr:row>22</xdr:row>
                    <xdr:rowOff>323850</xdr:rowOff>
                  </to>
                </anchor>
              </controlPr>
            </control>
          </mc:Choice>
        </mc:AlternateContent>
        <mc:AlternateContent xmlns:mc="http://schemas.openxmlformats.org/markup-compatibility/2006">
          <mc:Choice Requires="x14">
            <control shapeId="9236" r:id="rId6" name="Check Box 20">
              <controlPr locked="0" defaultSize="0" autoFill="0" autoLine="0" autoPict="0">
                <anchor moveWithCells="1">
                  <from>
                    <xdr:col>3</xdr:col>
                    <xdr:colOff>317500</xdr:colOff>
                    <xdr:row>23</xdr:row>
                    <xdr:rowOff>114300</xdr:rowOff>
                  </from>
                  <to>
                    <xdr:col>3</xdr:col>
                    <xdr:colOff>749300</xdr:colOff>
                    <xdr:row>23</xdr:row>
                    <xdr:rowOff>317500</xdr:rowOff>
                  </to>
                </anchor>
              </controlPr>
            </control>
          </mc:Choice>
        </mc:AlternateContent>
        <mc:AlternateContent xmlns:mc="http://schemas.openxmlformats.org/markup-compatibility/2006">
          <mc:Choice Requires="x14">
            <control shapeId="9237" r:id="rId7" name="Check Box 21">
              <controlPr locked="0" defaultSize="0" autoFill="0" autoLine="0" autoPict="0">
                <anchor moveWithCells="1">
                  <from>
                    <xdr:col>3</xdr:col>
                    <xdr:colOff>317500</xdr:colOff>
                    <xdr:row>24</xdr:row>
                    <xdr:rowOff>114300</xdr:rowOff>
                  </from>
                  <to>
                    <xdr:col>3</xdr:col>
                    <xdr:colOff>749300</xdr:colOff>
                    <xdr:row>24</xdr:row>
                    <xdr:rowOff>317500</xdr:rowOff>
                  </to>
                </anchor>
              </controlPr>
            </control>
          </mc:Choice>
        </mc:AlternateContent>
        <mc:AlternateContent xmlns:mc="http://schemas.openxmlformats.org/markup-compatibility/2006">
          <mc:Choice Requires="x14">
            <control shapeId="9238" r:id="rId8" name="Check Box 22">
              <controlPr locked="0" defaultSize="0" autoFill="0" autoLine="0" autoPict="0">
                <anchor moveWithCells="1">
                  <from>
                    <xdr:col>3</xdr:col>
                    <xdr:colOff>317500</xdr:colOff>
                    <xdr:row>25</xdr:row>
                    <xdr:rowOff>114300</xdr:rowOff>
                  </from>
                  <to>
                    <xdr:col>3</xdr:col>
                    <xdr:colOff>749300</xdr:colOff>
                    <xdr:row>25</xdr:row>
                    <xdr:rowOff>323850</xdr:rowOff>
                  </to>
                </anchor>
              </controlPr>
            </control>
          </mc:Choice>
        </mc:AlternateContent>
        <mc:AlternateContent xmlns:mc="http://schemas.openxmlformats.org/markup-compatibility/2006">
          <mc:Choice Requires="x14">
            <control shapeId="9239" r:id="rId9" name="Check Box 23">
              <controlPr locked="0" defaultSize="0" autoFill="0" autoLine="0" autoPict="0">
                <anchor moveWithCells="1">
                  <from>
                    <xdr:col>7</xdr:col>
                    <xdr:colOff>317500</xdr:colOff>
                    <xdr:row>20</xdr:row>
                    <xdr:rowOff>114300</xdr:rowOff>
                  </from>
                  <to>
                    <xdr:col>7</xdr:col>
                    <xdr:colOff>749300</xdr:colOff>
                    <xdr:row>20</xdr:row>
                    <xdr:rowOff>323850</xdr:rowOff>
                  </to>
                </anchor>
              </controlPr>
            </control>
          </mc:Choice>
        </mc:AlternateContent>
        <mc:AlternateContent xmlns:mc="http://schemas.openxmlformats.org/markup-compatibility/2006">
          <mc:Choice Requires="x14">
            <control shapeId="9240" r:id="rId10" name="Check Box 24">
              <controlPr locked="0" defaultSize="0" autoFill="0" autoLine="0" autoPict="0">
                <anchor moveWithCells="1">
                  <from>
                    <xdr:col>7</xdr:col>
                    <xdr:colOff>317500</xdr:colOff>
                    <xdr:row>21</xdr:row>
                    <xdr:rowOff>114300</xdr:rowOff>
                  </from>
                  <to>
                    <xdr:col>7</xdr:col>
                    <xdr:colOff>749300</xdr:colOff>
                    <xdr:row>21</xdr:row>
                    <xdr:rowOff>323850</xdr:rowOff>
                  </to>
                </anchor>
              </controlPr>
            </control>
          </mc:Choice>
        </mc:AlternateContent>
        <mc:AlternateContent xmlns:mc="http://schemas.openxmlformats.org/markup-compatibility/2006">
          <mc:Choice Requires="x14">
            <control shapeId="9241" r:id="rId11" name="Check Box 25">
              <controlPr locked="0" defaultSize="0" autoFill="0" autoLine="0" autoPict="0">
                <anchor moveWithCells="1">
                  <from>
                    <xdr:col>7</xdr:col>
                    <xdr:colOff>317500</xdr:colOff>
                    <xdr:row>22</xdr:row>
                    <xdr:rowOff>114300</xdr:rowOff>
                  </from>
                  <to>
                    <xdr:col>7</xdr:col>
                    <xdr:colOff>749300</xdr:colOff>
                    <xdr:row>22</xdr:row>
                    <xdr:rowOff>323850</xdr:rowOff>
                  </to>
                </anchor>
              </controlPr>
            </control>
          </mc:Choice>
        </mc:AlternateContent>
        <mc:AlternateContent xmlns:mc="http://schemas.openxmlformats.org/markup-compatibility/2006">
          <mc:Choice Requires="x14">
            <control shapeId="9242" r:id="rId12" name="Check Box 26">
              <controlPr locked="0" defaultSize="0" autoFill="0" autoLine="0" autoPict="0">
                <anchor moveWithCells="1">
                  <from>
                    <xdr:col>7</xdr:col>
                    <xdr:colOff>317500</xdr:colOff>
                    <xdr:row>23</xdr:row>
                    <xdr:rowOff>114300</xdr:rowOff>
                  </from>
                  <to>
                    <xdr:col>7</xdr:col>
                    <xdr:colOff>749300</xdr:colOff>
                    <xdr:row>23</xdr:row>
                    <xdr:rowOff>317500</xdr:rowOff>
                  </to>
                </anchor>
              </controlPr>
            </control>
          </mc:Choice>
        </mc:AlternateContent>
        <mc:AlternateContent xmlns:mc="http://schemas.openxmlformats.org/markup-compatibility/2006">
          <mc:Choice Requires="x14">
            <control shapeId="9243" r:id="rId13" name="Check Box 27">
              <controlPr locked="0" defaultSize="0" autoFill="0" autoLine="0" autoPict="0">
                <anchor moveWithCells="1">
                  <from>
                    <xdr:col>7</xdr:col>
                    <xdr:colOff>317500</xdr:colOff>
                    <xdr:row>24</xdr:row>
                    <xdr:rowOff>114300</xdr:rowOff>
                  </from>
                  <to>
                    <xdr:col>7</xdr:col>
                    <xdr:colOff>749300</xdr:colOff>
                    <xdr:row>24</xdr:row>
                    <xdr:rowOff>317500</xdr:rowOff>
                  </to>
                </anchor>
              </controlPr>
            </control>
          </mc:Choice>
        </mc:AlternateContent>
        <mc:AlternateContent xmlns:mc="http://schemas.openxmlformats.org/markup-compatibility/2006">
          <mc:Choice Requires="x14">
            <control shapeId="9244" r:id="rId14" name="Check Box 28">
              <controlPr locked="0" defaultSize="0" autoFill="0" autoLine="0" autoPict="0">
                <anchor moveWithCells="1">
                  <from>
                    <xdr:col>7</xdr:col>
                    <xdr:colOff>317500</xdr:colOff>
                    <xdr:row>25</xdr:row>
                    <xdr:rowOff>114300</xdr:rowOff>
                  </from>
                  <to>
                    <xdr:col>7</xdr:col>
                    <xdr:colOff>749300</xdr:colOff>
                    <xdr:row>25</xdr:row>
                    <xdr:rowOff>323850</xdr:rowOff>
                  </to>
                </anchor>
              </controlPr>
            </control>
          </mc:Choice>
        </mc:AlternateContent>
        <mc:AlternateContent xmlns:mc="http://schemas.openxmlformats.org/markup-compatibility/2006">
          <mc:Choice Requires="x14">
            <control shapeId="9245" r:id="rId15" name="Check Box 29">
              <controlPr defaultSize="0" autoFill="0" autoLine="0" autoPict="0">
                <anchor moveWithCells="1">
                  <from>
                    <xdr:col>3</xdr:col>
                    <xdr:colOff>311150</xdr:colOff>
                    <xdr:row>26</xdr:row>
                    <xdr:rowOff>107950</xdr:rowOff>
                  </from>
                  <to>
                    <xdr:col>3</xdr:col>
                    <xdr:colOff>628650</xdr:colOff>
                    <xdr:row>26</xdr:row>
                    <xdr:rowOff>323850</xdr:rowOff>
                  </to>
                </anchor>
              </controlPr>
            </control>
          </mc:Choice>
        </mc:AlternateContent>
        <mc:AlternateContent xmlns:mc="http://schemas.openxmlformats.org/markup-compatibility/2006">
          <mc:Choice Requires="x14">
            <control shapeId="9246" r:id="rId16" name="Check Box 30">
              <controlPr defaultSize="0" autoFill="0" autoLine="0" autoPict="0">
                <anchor moveWithCells="1">
                  <from>
                    <xdr:col>7</xdr:col>
                    <xdr:colOff>311150</xdr:colOff>
                    <xdr:row>26</xdr:row>
                    <xdr:rowOff>107950</xdr:rowOff>
                  </from>
                  <to>
                    <xdr:col>7</xdr:col>
                    <xdr:colOff>628650</xdr:colOff>
                    <xdr:row>26</xdr:row>
                    <xdr:rowOff>323850</xdr:rowOff>
                  </to>
                </anchor>
              </controlPr>
            </control>
          </mc:Choice>
        </mc:AlternateContent>
        <mc:AlternateContent xmlns:mc="http://schemas.openxmlformats.org/markup-compatibility/2006">
          <mc:Choice Requires="x14">
            <control shapeId="9247" r:id="rId17" name="Check Box 31">
              <controlPr locked="0" defaultSize="0" autoFill="0" autoLine="0" autoPict="0">
                <anchor moveWithCells="1">
                  <from>
                    <xdr:col>3</xdr:col>
                    <xdr:colOff>317500</xdr:colOff>
                    <xdr:row>19</xdr:row>
                    <xdr:rowOff>114300</xdr:rowOff>
                  </from>
                  <to>
                    <xdr:col>3</xdr:col>
                    <xdr:colOff>755650</xdr:colOff>
                    <xdr:row>19</xdr:row>
                    <xdr:rowOff>323850</xdr:rowOff>
                  </to>
                </anchor>
              </controlPr>
            </control>
          </mc:Choice>
        </mc:AlternateContent>
        <mc:AlternateContent xmlns:mc="http://schemas.openxmlformats.org/markup-compatibility/2006">
          <mc:Choice Requires="x14">
            <control shapeId="9248" r:id="rId18" name="Check Box 32">
              <controlPr locked="0" defaultSize="0" autoFill="0" autoLine="0" autoPict="0">
                <anchor moveWithCells="1">
                  <from>
                    <xdr:col>7</xdr:col>
                    <xdr:colOff>317500</xdr:colOff>
                    <xdr:row>19</xdr:row>
                    <xdr:rowOff>114300</xdr:rowOff>
                  </from>
                  <to>
                    <xdr:col>7</xdr:col>
                    <xdr:colOff>749300</xdr:colOff>
                    <xdr:row>19</xdr:row>
                    <xdr:rowOff>323850</xdr:rowOff>
                  </to>
                </anchor>
              </controlPr>
            </control>
          </mc:Choice>
        </mc:AlternateContent>
      </controls>
    </mc:Choice>
  </mc:AlternateConten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24632E-216A-4986-941D-398F126D62AC}">
  <dimension ref="A1:J77"/>
  <sheetViews>
    <sheetView showGridLines="0" topLeftCell="A7" workbookViewId="0">
      <selection activeCell="A5" sqref="A5"/>
    </sheetView>
  </sheetViews>
  <sheetFormatPr defaultRowHeight="14.5" x14ac:dyDescent="0.35"/>
  <cols>
    <col min="1" max="1" width="32.7265625" customWidth="1"/>
    <col min="2" max="10" width="12.7265625" customWidth="1"/>
    <col min="257" max="257" width="32.7265625" customWidth="1"/>
    <col min="258" max="266" width="12.7265625" customWidth="1"/>
    <col min="513" max="513" width="32.7265625" customWidth="1"/>
    <col min="514" max="522" width="12.7265625" customWidth="1"/>
    <col min="769" max="769" width="32.7265625" customWidth="1"/>
    <col min="770" max="778" width="12.7265625" customWidth="1"/>
    <col min="1025" max="1025" width="32.7265625" customWidth="1"/>
    <col min="1026" max="1034" width="12.7265625" customWidth="1"/>
    <col min="1281" max="1281" width="32.7265625" customWidth="1"/>
    <col min="1282" max="1290" width="12.7265625" customWidth="1"/>
    <col min="1537" max="1537" width="32.7265625" customWidth="1"/>
    <col min="1538" max="1546" width="12.7265625" customWidth="1"/>
    <col min="1793" max="1793" width="32.7265625" customWidth="1"/>
    <col min="1794" max="1802" width="12.7265625" customWidth="1"/>
    <col min="2049" max="2049" width="32.7265625" customWidth="1"/>
    <col min="2050" max="2058" width="12.7265625" customWidth="1"/>
    <col min="2305" max="2305" width="32.7265625" customWidth="1"/>
    <col min="2306" max="2314" width="12.7265625" customWidth="1"/>
    <col min="2561" max="2561" width="32.7265625" customWidth="1"/>
    <col min="2562" max="2570" width="12.7265625" customWidth="1"/>
    <col min="2817" max="2817" width="32.7265625" customWidth="1"/>
    <col min="2818" max="2826" width="12.7265625" customWidth="1"/>
    <col min="3073" max="3073" width="32.7265625" customWidth="1"/>
    <col min="3074" max="3082" width="12.7265625" customWidth="1"/>
    <col min="3329" max="3329" width="32.7265625" customWidth="1"/>
    <col min="3330" max="3338" width="12.7265625" customWidth="1"/>
    <col min="3585" max="3585" width="32.7265625" customWidth="1"/>
    <col min="3586" max="3594" width="12.7265625" customWidth="1"/>
    <col min="3841" max="3841" width="32.7265625" customWidth="1"/>
    <col min="3842" max="3850" width="12.7265625" customWidth="1"/>
    <col min="4097" max="4097" width="32.7265625" customWidth="1"/>
    <col min="4098" max="4106" width="12.7265625" customWidth="1"/>
    <col min="4353" max="4353" width="32.7265625" customWidth="1"/>
    <col min="4354" max="4362" width="12.7265625" customWidth="1"/>
    <col min="4609" max="4609" width="32.7265625" customWidth="1"/>
    <col min="4610" max="4618" width="12.7265625" customWidth="1"/>
    <col min="4865" max="4865" width="32.7265625" customWidth="1"/>
    <col min="4866" max="4874" width="12.7265625" customWidth="1"/>
    <col min="5121" max="5121" width="32.7265625" customWidth="1"/>
    <col min="5122" max="5130" width="12.7265625" customWidth="1"/>
    <col min="5377" max="5377" width="32.7265625" customWidth="1"/>
    <col min="5378" max="5386" width="12.7265625" customWidth="1"/>
    <col min="5633" max="5633" width="32.7265625" customWidth="1"/>
    <col min="5634" max="5642" width="12.7265625" customWidth="1"/>
    <col min="5889" max="5889" width="32.7265625" customWidth="1"/>
    <col min="5890" max="5898" width="12.7265625" customWidth="1"/>
    <col min="6145" max="6145" width="32.7265625" customWidth="1"/>
    <col min="6146" max="6154" width="12.7265625" customWidth="1"/>
    <col min="6401" max="6401" width="32.7265625" customWidth="1"/>
    <col min="6402" max="6410" width="12.7265625" customWidth="1"/>
    <col min="6657" max="6657" width="32.7265625" customWidth="1"/>
    <col min="6658" max="6666" width="12.7265625" customWidth="1"/>
    <col min="6913" max="6913" width="32.7265625" customWidth="1"/>
    <col min="6914" max="6922" width="12.7265625" customWidth="1"/>
    <col min="7169" max="7169" width="32.7265625" customWidth="1"/>
    <col min="7170" max="7178" width="12.7265625" customWidth="1"/>
    <col min="7425" max="7425" width="32.7265625" customWidth="1"/>
    <col min="7426" max="7434" width="12.7265625" customWidth="1"/>
    <col min="7681" max="7681" width="32.7265625" customWidth="1"/>
    <col min="7682" max="7690" width="12.7265625" customWidth="1"/>
    <col min="7937" max="7937" width="32.7265625" customWidth="1"/>
    <col min="7938" max="7946" width="12.7265625" customWidth="1"/>
    <col min="8193" max="8193" width="32.7265625" customWidth="1"/>
    <col min="8194" max="8202" width="12.7265625" customWidth="1"/>
    <col min="8449" max="8449" width="32.7265625" customWidth="1"/>
    <col min="8450" max="8458" width="12.7265625" customWidth="1"/>
    <col min="8705" max="8705" width="32.7265625" customWidth="1"/>
    <col min="8706" max="8714" width="12.7265625" customWidth="1"/>
    <col min="8961" max="8961" width="32.7265625" customWidth="1"/>
    <col min="8962" max="8970" width="12.7265625" customWidth="1"/>
    <col min="9217" max="9217" width="32.7265625" customWidth="1"/>
    <col min="9218" max="9226" width="12.7265625" customWidth="1"/>
    <col min="9473" max="9473" width="32.7265625" customWidth="1"/>
    <col min="9474" max="9482" width="12.7265625" customWidth="1"/>
    <col min="9729" max="9729" width="32.7265625" customWidth="1"/>
    <col min="9730" max="9738" width="12.7265625" customWidth="1"/>
    <col min="9985" max="9985" width="32.7265625" customWidth="1"/>
    <col min="9986" max="9994" width="12.7265625" customWidth="1"/>
    <col min="10241" max="10241" width="32.7265625" customWidth="1"/>
    <col min="10242" max="10250" width="12.7265625" customWidth="1"/>
    <col min="10497" max="10497" width="32.7265625" customWidth="1"/>
    <col min="10498" max="10506" width="12.7265625" customWidth="1"/>
    <col min="10753" max="10753" width="32.7265625" customWidth="1"/>
    <col min="10754" max="10762" width="12.7265625" customWidth="1"/>
    <col min="11009" max="11009" width="32.7265625" customWidth="1"/>
    <col min="11010" max="11018" width="12.7265625" customWidth="1"/>
    <col min="11265" max="11265" width="32.7265625" customWidth="1"/>
    <col min="11266" max="11274" width="12.7265625" customWidth="1"/>
    <col min="11521" max="11521" width="32.7265625" customWidth="1"/>
    <col min="11522" max="11530" width="12.7265625" customWidth="1"/>
    <col min="11777" max="11777" width="32.7265625" customWidth="1"/>
    <col min="11778" max="11786" width="12.7265625" customWidth="1"/>
    <col min="12033" max="12033" width="32.7265625" customWidth="1"/>
    <col min="12034" max="12042" width="12.7265625" customWidth="1"/>
    <col min="12289" max="12289" width="32.7265625" customWidth="1"/>
    <col min="12290" max="12298" width="12.7265625" customWidth="1"/>
    <col min="12545" max="12545" width="32.7265625" customWidth="1"/>
    <col min="12546" max="12554" width="12.7265625" customWidth="1"/>
    <col min="12801" max="12801" width="32.7265625" customWidth="1"/>
    <col min="12802" max="12810" width="12.7265625" customWidth="1"/>
    <col min="13057" max="13057" width="32.7265625" customWidth="1"/>
    <col min="13058" max="13066" width="12.7265625" customWidth="1"/>
    <col min="13313" max="13313" width="32.7265625" customWidth="1"/>
    <col min="13314" max="13322" width="12.7265625" customWidth="1"/>
    <col min="13569" max="13569" width="32.7265625" customWidth="1"/>
    <col min="13570" max="13578" width="12.7265625" customWidth="1"/>
    <col min="13825" max="13825" width="32.7265625" customWidth="1"/>
    <col min="13826" max="13834" width="12.7265625" customWidth="1"/>
    <col min="14081" max="14081" width="32.7265625" customWidth="1"/>
    <col min="14082" max="14090" width="12.7265625" customWidth="1"/>
    <col min="14337" max="14337" width="32.7265625" customWidth="1"/>
    <col min="14338" max="14346" width="12.7265625" customWidth="1"/>
    <col min="14593" max="14593" width="32.7265625" customWidth="1"/>
    <col min="14594" max="14602" width="12.7265625" customWidth="1"/>
    <col min="14849" max="14849" width="32.7265625" customWidth="1"/>
    <col min="14850" max="14858" width="12.7265625" customWidth="1"/>
    <col min="15105" max="15105" width="32.7265625" customWidth="1"/>
    <col min="15106" max="15114" width="12.7265625" customWidth="1"/>
    <col min="15361" max="15361" width="32.7265625" customWidth="1"/>
    <col min="15362" max="15370" width="12.7265625" customWidth="1"/>
    <col min="15617" max="15617" width="32.7265625" customWidth="1"/>
    <col min="15618" max="15626" width="12.7265625" customWidth="1"/>
    <col min="15873" max="15873" width="32.7265625" customWidth="1"/>
    <col min="15874" max="15882" width="12.7265625" customWidth="1"/>
    <col min="16129" max="16129" width="32.7265625" customWidth="1"/>
    <col min="16130" max="16138" width="12.7265625" customWidth="1"/>
  </cols>
  <sheetData>
    <row r="1" spans="1:10" ht="15.5" x14ac:dyDescent="0.35">
      <c r="A1" s="597"/>
      <c r="B1" s="597"/>
      <c r="C1" s="597"/>
      <c r="D1" s="597"/>
      <c r="E1" s="597"/>
      <c r="F1" s="597"/>
      <c r="G1" s="597"/>
      <c r="H1" s="597"/>
      <c r="I1" s="597"/>
      <c r="J1" s="597"/>
    </row>
    <row r="2" spans="1:10" ht="23" customHeight="1" x14ac:dyDescent="0.5">
      <c r="A2" s="598" t="s">
        <v>92</v>
      </c>
      <c r="B2" s="598"/>
      <c r="C2" s="598"/>
      <c r="D2" s="598"/>
      <c r="E2" s="598"/>
      <c r="F2" s="598"/>
      <c r="G2" s="598"/>
      <c r="H2" s="598"/>
      <c r="I2" s="598"/>
      <c r="J2" s="598"/>
    </row>
    <row r="3" spans="1:10" ht="27" customHeight="1" x14ac:dyDescent="0.35">
      <c r="A3" s="599" t="s">
        <v>93</v>
      </c>
      <c r="B3" s="599"/>
      <c r="C3" s="599"/>
      <c r="D3" s="599"/>
      <c r="E3" s="599"/>
      <c r="F3" s="599"/>
      <c r="G3" s="599"/>
      <c r="H3" s="599"/>
      <c r="I3" s="599"/>
      <c r="J3" s="599"/>
    </row>
    <row r="4" spans="1:10" ht="20" x14ac:dyDescent="0.4">
      <c r="A4" s="600" t="s">
        <v>94</v>
      </c>
      <c r="B4" s="601"/>
      <c r="C4" s="601"/>
      <c r="D4" s="601"/>
      <c r="E4" s="601"/>
      <c r="F4" s="601"/>
      <c r="G4" s="601"/>
      <c r="H4" s="601"/>
      <c r="I4" s="601"/>
      <c r="J4" s="602"/>
    </row>
    <row r="5" spans="1:10" ht="18" x14ac:dyDescent="0.4">
      <c r="A5" s="92"/>
      <c r="B5" s="93"/>
      <c r="C5" s="93"/>
      <c r="D5" s="93"/>
      <c r="E5" s="93"/>
      <c r="F5" s="93"/>
      <c r="G5" s="93"/>
      <c r="H5" s="93"/>
      <c r="I5" s="93"/>
      <c r="J5" s="94"/>
    </row>
    <row r="6" spans="1:10" x14ac:dyDescent="0.35">
      <c r="A6" s="603" t="s">
        <v>95</v>
      </c>
      <c r="B6" s="604"/>
      <c r="C6" s="604"/>
      <c r="D6" s="604"/>
      <c r="E6" s="604"/>
      <c r="F6" s="604"/>
      <c r="G6" s="604"/>
      <c r="H6" s="604"/>
      <c r="I6" s="604"/>
      <c r="J6" s="605"/>
    </row>
    <row r="7" spans="1:10" x14ac:dyDescent="0.35">
      <c r="A7" s="85"/>
      <c r="J7" s="95"/>
    </row>
    <row r="8" spans="1:10" x14ac:dyDescent="0.35">
      <c r="A8" s="13" t="s">
        <v>96</v>
      </c>
      <c r="B8" s="96"/>
      <c r="J8" s="95"/>
    </row>
    <row r="9" spans="1:10" x14ac:dyDescent="0.35">
      <c r="A9" s="85"/>
      <c r="J9" s="95"/>
    </row>
    <row r="10" spans="1:10" x14ac:dyDescent="0.35">
      <c r="A10" s="13" t="s">
        <v>97</v>
      </c>
      <c r="B10" s="96"/>
      <c r="D10" s="42" t="s">
        <v>8</v>
      </c>
      <c r="J10" s="95"/>
    </row>
    <row r="11" spans="1:10" x14ac:dyDescent="0.35">
      <c r="A11" s="85"/>
      <c r="J11" s="95"/>
    </row>
    <row r="12" spans="1:10" x14ac:dyDescent="0.35">
      <c r="A12" s="97" t="s">
        <v>98</v>
      </c>
      <c r="B12" s="45"/>
      <c r="C12" s="45"/>
      <c r="D12" s="45"/>
      <c r="E12" s="45"/>
      <c r="F12" s="45"/>
      <c r="G12" s="45"/>
      <c r="H12" s="45"/>
      <c r="I12" s="45"/>
      <c r="J12" s="98"/>
    </row>
    <row r="13" spans="1:10" x14ac:dyDescent="0.35">
      <c r="A13" s="85"/>
      <c r="J13" s="95"/>
    </row>
    <row r="14" spans="1:10" x14ac:dyDescent="0.35">
      <c r="A14" s="85"/>
      <c r="J14" s="95"/>
    </row>
    <row r="15" spans="1:10" x14ac:dyDescent="0.35">
      <c r="A15" s="85"/>
      <c r="J15" s="95"/>
    </row>
    <row r="16" spans="1:10" ht="65" x14ac:dyDescent="0.35">
      <c r="A16" s="99" t="s">
        <v>99</v>
      </c>
      <c r="B16" s="99" t="s">
        <v>100</v>
      </c>
      <c r="C16" s="286" t="s">
        <v>101</v>
      </c>
      <c r="D16" s="286" t="s">
        <v>102</v>
      </c>
      <c r="E16" s="99" t="s">
        <v>103</v>
      </c>
      <c r="F16" s="99" t="s">
        <v>104</v>
      </c>
      <c r="G16" s="99" t="s">
        <v>105</v>
      </c>
      <c r="H16" s="100" t="s">
        <v>106</v>
      </c>
      <c r="I16" s="286" t="s">
        <v>107</v>
      </c>
      <c r="J16" s="286" t="s">
        <v>108</v>
      </c>
    </row>
    <row r="17" spans="1:10" x14ac:dyDescent="0.35">
      <c r="A17" s="101"/>
      <c r="B17" s="102" t="s">
        <v>109</v>
      </c>
      <c r="C17" s="101"/>
      <c r="D17" s="101"/>
      <c r="E17" s="103"/>
      <c r="F17" s="103"/>
      <c r="G17" s="103"/>
      <c r="H17" s="103"/>
      <c r="I17" s="103"/>
      <c r="J17" s="103"/>
    </row>
    <row r="18" spans="1:10" x14ac:dyDescent="0.35">
      <c r="A18" s="101"/>
      <c r="B18" s="102" t="s">
        <v>109</v>
      </c>
      <c r="C18" s="101"/>
      <c r="D18" s="101"/>
      <c r="E18" s="103"/>
      <c r="F18" s="103"/>
      <c r="G18" s="103"/>
      <c r="H18" s="103"/>
      <c r="I18" s="103"/>
      <c r="J18" s="103"/>
    </row>
    <row r="19" spans="1:10" x14ac:dyDescent="0.35">
      <c r="A19" s="101"/>
      <c r="B19" s="102" t="s">
        <v>110</v>
      </c>
      <c r="C19" s="101"/>
      <c r="D19" s="101"/>
      <c r="E19" s="103"/>
      <c r="F19" s="103"/>
      <c r="G19" s="103"/>
      <c r="H19" s="103"/>
      <c r="I19" s="103"/>
      <c r="J19" s="103"/>
    </row>
    <row r="20" spans="1:10" x14ac:dyDescent="0.35">
      <c r="A20" s="101"/>
      <c r="B20" s="102" t="s">
        <v>110</v>
      </c>
      <c r="C20" s="101"/>
      <c r="D20" s="101"/>
      <c r="E20" s="103"/>
      <c r="F20" s="103"/>
      <c r="G20" s="103"/>
      <c r="H20" s="103"/>
      <c r="I20" s="103"/>
      <c r="J20" s="103"/>
    </row>
    <row r="21" spans="1:10" x14ac:dyDescent="0.35">
      <c r="A21" s="101"/>
      <c r="B21" s="102" t="s">
        <v>111</v>
      </c>
      <c r="C21" s="101"/>
      <c r="D21" s="101"/>
      <c r="E21" s="103"/>
      <c r="F21" s="103"/>
      <c r="G21" s="103"/>
      <c r="H21" s="103"/>
      <c r="I21" s="103"/>
      <c r="J21" s="103"/>
    </row>
    <row r="22" spans="1:10" x14ac:dyDescent="0.35">
      <c r="A22" s="101"/>
      <c r="B22" s="102" t="s">
        <v>111</v>
      </c>
      <c r="C22" s="101"/>
      <c r="D22" s="101"/>
      <c r="E22" s="103"/>
      <c r="F22" s="103"/>
      <c r="G22" s="103"/>
      <c r="H22" s="103"/>
      <c r="I22" s="103"/>
      <c r="J22" s="103"/>
    </row>
    <row r="23" spans="1:10" x14ac:dyDescent="0.35">
      <c r="A23" s="101"/>
      <c r="B23" s="102" t="s">
        <v>112</v>
      </c>
      <c r="C23" s="101"/>
      <c r="D23" s="101"/>
      <c r="E23" s="103"/>
      <c r="F23" s="103"/>
      <c r="G23" s="103"/>
      <c r="H23" s="103"/>
      <c r="I23" s="103"/>
      <c r="J23" s="103"/>
    </row>
    <row r="24" spans="1:10" x14ac:dyDescent="0.35">
      <c r="A24" s="101"/>
      <c r="B24" s="102" t="s">
        <v>112</v>
      </c>
      <c r="C24" s="101"/>
      <c r="D24" s="101"/>
      <c r="E24" s="103"/>
      <c r="F24" s="103"/>
      <c r="G24" s="103"/>
      <c r="H24" s="103"/>
      <c r="I24" s="103"/>
      <c r="J24" s="103"/>
    </row>
    <row r="25" spans="1:10" x14ac:dyDescent="0.35">
      <c r="A25" s="104"/>
      <c r="B25" s="104"/>
      <c r="C25" s="104"/>
      <c r="D25" s="104"/>
      <c r="E25" s="104"/>
      <c r="F25" s="104"/>
      <c r="G25" s="104"/>
      <c r="H25" s="104"/>
      <c r="I25" s="104"/>
      <c r="J25" s="104"/>
    </row>
    <row r="26" spans="1:10" ht="39" customHeight="1" x14ac:dyDescent="0.35">
      <c r="A26" s="594" t="s">
        <v>113</v>
      </c>
      <c r="B26" s="595"/>
      <c r="C26" s="595"/>
      <c r="D26" s="595"/>
      <c r="E26" s="595"/>
      <c r="F26" s="595"/>
      <c r="G26" s="595"/>
      <c r="H26" s="595"/>
      <c r="I26" s="595"/>
      <c r="J26" s="595"/>
    </row>
    <row r="27" spans="1:10" ht="37.5" customHeight="1" x14ac:dyDescent="0.35">
      <c r="A27" s="486" t="s">
        <v>114</v>
      </c>
      <c r="B27" s="608"/>
      <c r="C27" s="608"/>
      <c r="D27" s="608"/>
      <c r="E27" s="608"/>
      <c r="F27" s="608"/>
      <c r="G27" s="608"/>
      <c r="H27" s="608"/>
      <c r="I27" s="608"/>
      <c r="J27" s="42"/>
    </row>
    <row r="28" spans="1:10" ht="23.25" customHeight="1" x14ac:dyDescent="0.35">
      <c r="A28" s="609" t="s">
        <v>115</v>
      </c>
      <c r="B28" s="610"/>
      <c r="C28" s="610"/>
      <c r="D28" s="610"/>
      <c r="E28" s="610"/>
      <c r="F28" s="610"/>
      <c r="G28" s="610"/>
      <c r="H28" s="610"/>
      <c r="I28" s="610"/>
      <c r="J28" s="106"/>
    </row>
    <row r="29" spans="1:10" ht="33.5" customHeight="1" x14ac:dyDescent="0.35">
      <c r="A29" s="611" t="s">
        <v>116</v>
      </c>
      <c r="B29" s="612"/>
      <c r="C29" s="612"/>
      <c r="D29" s="612"/>
      <c r="E29" s="612"/>
      <c r="F29" s="612"/>
      <c r="G29" s="612"/>
      <c r="H29" s="613"/>
      <c r="I29" s="613"/>
      <c r="J29" s="614"/>
    </row>
    <row r="30" spans="1:10" x14ac:dyDescent="0.35">
      <c r="A30" s="615" t="s">
        <v>117</v>
      </c>
      <c r="B30" s="616"/>
      <c r="C30" s="616"/>
      <c r="D30" s="616"/>
      <c r="E30" s="87"/>
      <c r="F30" s="87"/>
      <c r="G30" s="87"/>
      <c r="H30" s="87"/>
      <c r="I30" s="86"/>
      <c r="J30" s="95"/>
    </row>
    <row r="31" spans="1:10" x14ac:dyDescent="0.35">
      <c r="A31" s="108" t="s">
        <v>118</v>
      </c>
      <c r="B31" s="109"/>
      <c r="C31" s="87"/>
      <c r="D31" s="87"/>
      <c r="E31" s="87"/>
      <c r="F31" s="87"/>
      <c r="G31" s="87"/>
      <c r="H31" s="87"/>
      <c r="I31" s="86"/>
      <c r="J31" s="95"/>
    </row>
    <row r="32" spans="1:10" x14ac:dyDescent="0.35">
      <c r="A32" s="108" t="s">
        <v>119</v>
      </c>
      <c r="B32" s="110"/>
      <c r="C32" s="111"/>
      <c r="D32" s="617" t="s">
        <v>120</v>
      </c>
      <c r="E32" s="590"/>
      <c r="F32" s="590"/>
      <c r="G32" s="590"/>
      <c r="H32" s="618"/>
      <c r="I32" s="113"/>
      <c r="J32" s="95"/>
    </row>
    <row r="33" spans="1:10" x14ac:dyDescent="0.35">
      <c r="A33" s="108" t="s">
        <v>121</v>
      </c>
      <c r="B33" s="114"/>
      <c r="C33" s="111"/>
      <c r="D33" s="619" t="s">
        <v>122</v>
      </c>
      <c r="E33" s="620"/>
      <c r="F33" s="620"/>
      <c r="G33" s="620"/>
      <c r="H33" s="621"/>
      <c r="I33" s="115"/>
      <c r="J33" s="95"/>
    </row>
    <row r="34" spans="1:10" x14ac:dyDescent="0.35">
      <c r="A34" s="108" t="s">
        <v>23</v>
      </c>
      <c r="B34" s="116"/>
      <c r="C34" s="111"/>
      <c r="D34" s="583" t="s">
        <v>123</v>
      </c>
      <c r="E34" s="584"/>
      <c r="F34" s="584"/>
      <c r="G34" s="584"/>
      <c r="H34" s="585"/>
      <c r="I34" s="117"/>
      <c r="J34" s="95"/>
    </row>
    <row r="35" spans="1:10" ht="28.5" x14ac:dyDescent="0.35">
      <c r="A35" s="118" t="s">
        <v>124</v>
      </c>
      <c r="B35" s="119"/>
      <c r="C35" s="111"/>
      <c r="D35" s="622" t="s">
        <v>122</v>
      </c>
      <c r="E35" s="623"/>
      <c r="F35" s="623"/>
      <c r="G35" s="623"/>
      <c r="H35" s="624"/>
      <c r="I35" s="115"/>
      <c r="J35" s="95"/>
    </row>
    <row r="36" spans="1:10" x14ac:dyDescent="0.35">
      <c r="A36" s="108" t="s">
        <v>125</v>
      </c>
      <c r="B36" s="120"/>
      <c r="C36" s="111"/>
      <c r="D36" s="583" t="s">
        <v>126</v>
      </c>
      <c r="E36" s="584"/>
      <c r="F36" s="584"/>
      <c r="G36" s="584"/>
      <c r="H36" s="585"/>
      <c r="I36" s="121"/>
      <c r="J36" s="95"/>
    </row>
    <row r="37" spans="1:10" x14ac:dyDescent="0.35">
      <c r="A37" s="108" t="s">
        <v>127</v>
      </c>
      <c r="B37" s="120"/>
      <c r="C37" s="111"/>
      <c r="D37" s="122" t="s">
        <v>346</v>
      </c>
      <c r="E37" s="123"/>
      <c r="F37" s="123"/>
      <c r="G37" s="123"/>
      <c r="H37" s="124"/>
      <c r="I37" s="115"/>
      <c r="J37" s="95"/>
    </row>
    <row r="38" spans="1:10" x14ac:dyDescent="0.35">
      <c r="A38" s="108" t="s">
        <v>128</v>
      </c>
      <c r="B38" s="120"/>
      <c r="C38" s="111"/>
      <c r="D38" s="583" t="s">
        <v>129</v>
      </c>
      <c r="E38" s="584"/>
      <c r="F38" s="584"/>
      <c r="G38" s="584"/>
      <c r="H38" s="585"/>
      <c r="I38" s="117"/>
      <c r="J38" s="95"/>
    </row>
    <row r="39" spans="1:10" x14ac:dyDescent="0.35">
      <c r="A39" s="108" t="s">
        <v>130</v>
      </c>
      <c r="B39" s="125"/>
      <c r="C39" s="111"/>
      <c r="D39" s="586" t="s">
        <v>347</v>
      </c>
      <c r="E39" s="587"/>
      <c r="F39" s="587"/>
      <c r="G39" s="587"/>
      <c r="H39" s="588"/>
      <c r="I39" s="86"/>
      <c r="J39" s="95"/>
    </row>
    <row r="40" spans="1:10" ht="28" x14ac:dyDescent="0.35">
      <c r="A40" s="127" t="s">
        <v>131</v>
      </c>
      <c r="B40" s="128"/>
      <c r="C40" s="111"/>
      <c r="D40" s="111"/>
      <c r="E40" s="111"/>
      <c r="F40" s="111"/>
      <c r="G40" s="111"/>
      <c r="H40" s="111"/>
      <c r="I40" s="86"/>
      <c r="J40" s="95"/>
    </row>
    <row r="41" spans="1:10" ht="42" x14ac:dyDescent="0.35">
      <c r="A41" s="129" t="s">
        <v>132</v>
      </c>
      <c r="B41" s="128"/>
      <c r="C41" s="111"/>
      <c r="D41" s="86"/>
      <c r="E41" s="86"/>
      <c r="F41" s="86"/>
      <c r="G41" s="86"/>
      <c r="H41" s="86"/>
      <c r="I41" s="86"/>
      <c r="J41" s="95"/>
    </row>
    <row r="42" spans="1:10" ht="132" customHeight="1" x14ac:dyDescent="0.35">
      <c r="A42" s="129" t="s">
        <v>377</v>
      </c>
      <c r="B42" s="109"/>
      <c r="C42" s="606"/>
      <c r="D42" s="607"/>
      <c r="E42" s="607"/>
      <c r="F42" s="607"/>
      <c r="G42" s="607"/>
      <c r="H42" s="86"/>
      <c r="I42" s="86"/>
      <c r="J42" s="95"/>
    </row>
    <row r="43" spans="1:10" ht="83" customHeight="1" x14ac:dyDescent="0.35">
      <c r="A43" s="127" t="s">
        <v>133</v>
      </c>
      <c r="B43" s="128"/>
      <c r="C43" s="111"/>
      <c r="D43" s="86"/>
      <c r="E43" s="86"/>
      <c r="F43" s="86"/>
      <c r="G43" s="86"/>
      <c r="H43" s="86"/>
      <c r="I43" s="86"/>
      <c r="J43" s="95"/>
    </row>
    <row r="44" spans="1:10" ht="42.5" x14ac:dyDescent="0.35">
      <c r="A44" s="108" t="s">
        <v>134</v>
      </c>
      <c r="B44" s="128"/>
      <c r="C44" s="126"/>
      <c r="D44" s="123"/>
      <c r="E44" s="123"/>
      <c r="F44" s="123"/>
      <c r="G44" s="123"/>
      <c r="H44" s="123"/>
      <c r="I44" s="123"/>
      <c r="J44" s="89"/>
    </row>
    <row r="45" spans="1:10" x14ac:dyDescent="0.35">
      <c r="A45" s="130"/>
      <c r="B45" s="131"/>
      <c r="C45" s="111"/>
      <c r="D45" s="86"/>
      <c r="E45" s="86"/>
      <c r="F45" s="86"/>
      <c r="G45" s="86"/>
      <c r="H45" s="86"/>
      <c r="I45" s="86"/>
    </row>
    <row r="46" spans="1:10" x14ac:dyDescent="0.35">
      <c r="A46" s="589" t="s">
        <v>135</v>
      </c>
      <c r="B46" s="590"/>
      <c r="C46" s="132"/>
      <c r="D46" s="112"/>
      <c r="E46" s="112"/>
      <c r="F46" s="112"/>
      <c r="G46" s="112"/>
      <c r="H46" s="112"/>
      <c r="I46" s="112"/>
      <c r="J46" s="106"/>
    </row>
    <row r="47" spans="1:10" x14ac:dyDescent="0.35">
      <c r="A47" s="107"/>
      <c r="B47" s="591" t="s">
        <v>136</v>
      </c>
      <c r="C47" s="592"/>
      <c r="D47" s="86"/>
      <c r="E47" s="581" t="s">
        <v>156</v>
      </c>
      <c r="F47" s="582"/>
      <c r="G47" s="111"/>
      <c r="H47" s="593" t="s">
        <v>137</v>
      </c>
      <c r="I47" s="592"/>
      <c r="J47" s="95"/>
    </row>
    <row r="48" spans="1:10" ht="40" customHeight="1" x14ac:dyDescent="0.35">
      <c r="A48" s="107" t="s">
        <v>138</v>
      </c>
      <c r="B48" s="133">
        <v>0.8</v>
      </c>
      <c r="C48" s="134">
        <v>0.75</v>
      </c>
      <c r="E48" s="133">
        <v>0.8</v>
      </c>
      <c r="F48" s="134">
        <v>0.75</v>
      </c>
      <c r="G48" s="135"/>
      <c r="H48" s="133">
        <v>0.8</v>
      </c>
      <c r="I48" s="134">
        <v>0.75</v>
      </c>
      <c r="J48" s="95"/>
    </row>
    <row r="49" spans="1:10" ht="40" customHeight="1" x14ac:dyDescent="0.35">
      <c r="A49" s="107" t="s">
        <v>139</v>
      </c>
      <c r="B49" s="136">
        <f>B36/12</f>
        <v>0</v>
      </c>
      <c r="C49" s="137">
        <f>B49*75/80</f>
        <v>0</v>
      </c>
      <c r="E49" s="136">
        <f>B37/12</f>
        <v>0</v>
      </c>
      <c r="F49" s="137">
        <f>E49*75/80</f>
        <v>0</v>
      </c>
      <c r="G49" s="138"/>
      <c r="H49" s="136">
        <f>B38/12</f>
        <v>0</v>
      </c>
      <c r="I49" s="137">
        <f>H49*75/80</f>
        <v>0</v>
      </c>
      <c r="J49" s="95"/>
    </row>
    <row r="50" spans="1:10" ht="40" customHeight="1" x14ac:dyDescent="0.35">
      <c r="A50" s="107" t="s">
        <v>140</v>
      </c>
      <c r="B50" s="139">
        <f t="shared" ref="B50:I50" si="0">$B$39</f>
        <v>0</v>
      </c>
      <c r="C50" s="140">
        <f t="shared" si="0"/>
        <v>0</v>
      </c>
      <c r="E50" s="139">
        <f t="shared" si="0"/>
        <v>0</v>
      </c>
      <c r="F50" s="140">
        <f t="shared" si="0"/>
        <v>0</v>
      </c>
      <c r="G50" s="141"/>
      <c r="H50" s="139">
        <f t="shared" si="0"/>
        <v>0</v>
      </c>
      <c r="I50" s="140">
        <f t="shared" si="0"/>
        <v>0</v>
      </c>
      <c r="J50" s="95"/>
    </row>
    <row r="51" spans="1:10" ht="48.5" customHeight="1" x14ac:dyDescent="0.35">
      <c r="A51" s="267" t="s">
        <v>141</v>
      </c>
      <c r="B51" s="142">
        <f t="shared" ref="B51:I51" si="1">SUM(B49*B50)</f>
        <v>0</v>
      </c>
      <c r="C51" s="143">
        <f t="shared" si="1"/>
        <v>0</v>
      </c>
      <c r="E51" s="142">
        <f>SUM(E49*E50)</f>
        <v>0</v>
      </c>
      <c r="F51" s="143">
        <f>SUM(F49*F50)</f>
        <v>0</v>
      </c>
      <c r="G51" s="138"/>
      <c r="H51" s="142">
        <f t="shared" si="1"/>
        <v>0</v>
      </c>
      <c r="I51" s="143">
        <f t="shared" si="1"/>
        <v>0</v>
      </c>
      <c r="J51" s="95"/>
    </row>
    <row r="52" spans="1:10" ht="40" customHeight="1" x14ac:dyDescent="0.35">
      <c r="A52" s="107" t="s">
        <v>142</v>
      </c>
      <c r="B52" s="142">
        <f>B41</f>
        <v>0</v>
      </c>
      <c r="C52" s="143">
        <f>B52</f>
        <v>0</v>
      </c>
      <c r="E52" s="142">
        <f>B41</f>
        <v>0</v>
      </c>
      <c r="F52" s="142">
        <f>B41</f>
        <v>0</v>
      </c>
      <c r="G52" s="138"/>
      <c r="H52" s="142">
        <f>B41</f>
        <v>0</v>
      </c>
      <c r="I52" s="142">
        <f>B41</f>
        <v>0</v>
      </c>
      <c r="J52" s="95"/>
    </row>
    <row r="53" spans="1:10" ht="40" customHeight="1" x14ac:dyDescent="0.35">
      <c r="A53" s="107" t="s">
        <v>143</v>
      </c>
      <c r="B53" s="142">
        <f t="shared" ref="B53:I53" si="2">B52*0.03</f>
        <v>0</v>
      </c>
      <c r="C53" s="143">
        <f t="shared" si="2"/>
        <v>0</v>
      </c>
      <c r="E53" s="142">
        <f>E52*0.03</f>
        <v>0</v>
      </c>
      <c r="F53" s="143">
        <f>F52*0.03</f>
        <v>0</v>
      </c>
      <c r="G53" s="138"/>
      <c r="H53" s="142">
        <f t="shared" si="2"/>
        <v>0</v>
      </c>
      <c r="I53" s="143">
        <f t="shared" si="2"/>
        <v>0</v>
      </c>
      <c r="J53" s="95"/>
    </row>
    <row r="54" spans="1:10" ht="40" customHeight="1" x14ac:dyDescent="0.35">
      <c r="A54" s="144" t="s">
        <v>144</v>
      </c>
      <c r="B54" s="145">
        <f t="shared" ref="B54:I54" si="3">SUM(B52+B53)</f>
        <v>0</v>
      </c>
      <c r="C54" s="146">
        <f t="shared" si="3"/>
        <v>0</v>
      </c>
      <c r="E54" s="145">
        <f>SUM(E52+E53)</f>
        <v>0</v>
      </c>
      <c r="F54" s="146">
        <f>SUM(F52+F53)</f>
        <v>0</v>
      </c>
      <c r="G54" s="147"/>
      <c r="H54" s="145">
        <f t="shared" si="3"/>
        <v>0</v>
      </c>
      <c r="I54" s="146">
        <f t="shared" si="3"/>
        <v>0</v>
      </c>
      <c r="J54" s="95"/>
    </row>
    <row r="55" spans="1:10" ht="52.5" customHeight="1" x14ac:dyDescent="0.35">
      <c r="A55" s="107" t="s">
        <v>145</v>
      </c>
      <c r="B55" s="145">
        <f>$I$32*B52</f>
        <v>0</v>
      </c>
      <c r="C55" s="146">
        <f>$I$32*C52</f>
        <v>0</v>
      </c>
      <c r="E55" s="145">
        <f>$I$32*E52</f>
        <v>0</v>
      </c>
      <c r="F55" s="146">
        <f>$I$32*F52</f>
        <v>0</v>
      </c>
      <c r="G55" s="147"/>
      <c r="H55" s="145">
        <f>$I$32*H52</f>
        <v>0</v>
      </c>
      <c r="I55" s="146">
        <f>$I$32*I52</f>
        <v>0</v>
      </c>
      <c r="J55" s="95"/>
    </row>
    <row r="56" spans="1:10" ht="60.75" customHeight="1" x14ac:dyDescent="0.35">
      <c r="A56" s="107" t="s">
        <v>146</v>
      </c>
      <c r="B56" s="145">
        <f t="shared" ref="B56:I56" si="4">$B$44</f>
        <v>0</v>
      </c>
      <c r="C56" s="146">
        <f t="shared" si="4"/>
        <v>0</v>
      </c>
      <c r="E56" s="145">
        <f t="shared" si="4"/>
        <v>0</v>
      </c>
      <c r="F56" s="146">
        <f t="shared" si="4"/>
        <v>0</v>
      </c>
      <c r="G56" s="147"/>
      <c r="H56" s="145">
        <f t="shared" si="4"/>
        <v>0</v>
      </c>
      <c r="I56" s="146">
        <f t="shared" si="4"/>
        <v>0</v>
      </c>
      <c r="J56" s="95"/>
    </row>
    <row r="57" spans="1:10" ht="40" customHeight="1" x14ac:dyDescent="0.35">
      <c r="A57" s="107" t="s">
        <v>147</v>
      </c>
      <c r="B57" s="145">
        <f>B54-B55-B56</f>
        <v>0</v>
      </c>
      <c r="C57" s="146">
        <f>C54-C55-C56</f>
        <v>0</v>
      </c>
      <c r="E57" s="145">
        <f>E54-E55-E56</f>
        <v>0</v>
      </c>
      <c r="F57" s="146">
        <f>F54-F55-F56</f>
        <v>0</v>
      </c>
      <c r="G57" s="147"/>
      <c r="H57" s="145">
        <f>H54-H55-H56</f>
        <v>0</v>
      </c>
      <c r="I57" s="146">
        <f>I54-I55-I56</f>
        <v>0</v>
      </c>
      <c r="J57" s="95"/>
    </row>
    <row r="58" spans="1:10" ht="40" customHeight="1" x14ac:dyDescent="0.35">
      <c r="A58" s="107" t="s">
        <v>148</v>
      </c>
      <c r="B58" s="145" t="str">
        <f>IFERROR(-PMT($B$32/12,$B$33*12,B57),"$0")</f>
        <v>$0</v>
      </c>
      <c r="C58" s="145" t="str">
        <f>IFERROR(-PMT($B$32/12,$B$33*12,C57),"$0")</f>
        <v>$0</v>
      </c>
      <c r="E58" s="145" t="str">
        <f>IFERROR(-PMT($B$32/12,$B$33*12,E57),"$0")</f>
        <v>$0</v>
      </c>
      <c r="F58" s="145" t="str">
        <f>IFERROR(-PMT($B$32/12,$B$33*12,F57),"$0")</f>
        <v>$0</v>
      </c>
      <c r="G58" s="147"/>
      <c r="H58" s="145" t="str">
        <f>IFERROR(-PMT($B$32/12,$B$33*12,H57),"$0")</f>
        <v>$0</v>
      </c>
      <c r="I58" s="145" t="str">
        <f>IFERROR(-PMT($B$32/12,$B$33*12,I57),"$0")</f>
        <v>$0</v>
      </c>
      <c r="J58" s="95"/>
    </row>
    <row r="59" spans="1:10" ht="40" customHeight="1" x14ac:dyDescent="0.35">
      <c r="A59" s="107" t="s">
        <v>149</v>
      </c>
      <c r="B59" s="145">
        <f>$B$52*$I$38/12</f>
        <v>0</v>
      </c>
      <c r="C59" s="146">
        <f>$B$52*$I$38/12</f>
        <v>0</v>
      </c>
      <c r="E59" s="145">
        <f>$B$52*$I$38/12</f>
        <v>0</v>
      </c>
      <c r="F59" s="146">
        <f>$B$52*$I$38/12</f>
        <v>0</v>
      </c>
      <c r="G59" s="147"/>
      <c r="H59" s="145">
        <f>$B$52*$I$38/12</f>
        <v>0</v>
      </c>
      <c r="I59" s="146">
        <f>$B$52*$I$38/12</f>
        <v>0</v>
      </c>
      <c r="J59" s="95"/>
    </row>
    <row r="60" spans="1:10" ht="40" customHeight="1" x14ac:dyDescent="0.35">
      <c r="A60" s="107" t="s">
        <v>150</v>
      </c>
      <c r="B60" s="148">
        <f>$B$52*$I$34/12</f>
        <v>0</v>
      </c>
      <c r="C60" s="149">
        <f>$B$52*$I$34/12</f>
        <v>0</v>
      </c>
      <c r="E60" s="148">
        <f>$B$52*$I$34/12</f>
        <v>0</v>
      </c>
      <c r="F60" s="149">
        <f>$B$52*$I$34/12</f>
        <v>0</v>
      </c>
      <c r="G60" s="150"/>
      <c r="H60" s="148">
        <f>$B$52*$I$34/12</f>
        <v>0</v>
      </c>
      <c r="I60" s="149">
        <f>$B$52*$I$34/12</f>
        <v>0</v>
      </c>
      <c r="J60" s="95"/>
    </row>
    <row r="61" spans="1:10" ht="40" customHeight="1" x14ac:dyDescent="0.35">
      <c r="A61" s="107" t="s">
        <v>151</v>
      </c>
      <c r="B61" s="148">
        <f t="shared" ref="B61:I61" si="5">$I$36</f>
        <v>0</v>
      </c>
      <c r="C61" s="149">
        <f t="shared" si="5"/>
        <v>0</v>
      </c>
      <c r="E61" s="148">
        <f t="shared" si="5"/>
        <v>0</v>
      </c>
      <c r="F61" s="149">
        <f t="shared" si="5"/>
        <v>0</v>
      </c>
      <c r="G61" s="150"/>
      <c r="H61" s="148">
        <f t="shared" si="5"/>
        <v>0</v>
      </c>
      <c r="I61" s="149">
        <f t="shared" si="5"/>
        <v>0</v>
      </c>
      <c r="J61" s="95"/>
    </row>
    <row r="62" spans="1:10" ht="40" customHeight="1" x14ac:dyDescent="0.35">
      <c r="A62" s="144" t="s">
        <v>152</v>
      </c>
      <c r="B62" s="148">
        <f t="shared" ref="B62:I62" si="6">SUM(B58 +B59+B60+B61)</f>
        <v>0</v>
      </c>
      <c r="C62" s="149">
        <f t="shared" si="6"/>
        <v>0</v>
      </c>
      <c r="E62" s="148">
        <f>SUM(E58 +E59+E60+E61)</f>
        <v>0</v>
      </c>
      <c r="F62" s="149">
        <f>SUM(F58 +F59+F60+F61)</f>
        <v>0</v>
      </c>
      <c r="G62" s="150"/>
      <c r="H62" s="148">
        <f t="shared" si="6"/>
        <v>0</v>
      </c>
      <c r="I62" s="149">
        <f t="shared" si="6"/>
        <v>0</v>
      </c>
      <c r="J62" s="95"/>
    </row>
    <row r="63" spans="1:10" ht="40" customHeight="1" x14ac:dyDescent="0.35">
      <c r="A63" s="107" t="s">
        <v>141</v>
      </c>
      <c r="B63" s="148">
        <f>SUM(B49*B50)</f>
        <v>0</v>
      </c>
      <c r="C63" s="149">
        <f>SUM(C49*C50)</f>
        <v>0</v>
      </c>
      <c r="E63" s="148">
        <f>SUM(E49*E50)</f>
        <v>0</v>
      </c>
      <c r="F63" s="149">
        <f>SUM(F49*F50)</f>
        <v>0</v>
      </c>
      <c r="G63" s="150"/>
      <c r="H63" s="148">
        <f>SUM(H49*H50)</f>
        <v>0</v>
      </c>
      <c r="I63" s="149">
        <f>SUM(I49*I50)</f>
        <v>0</v>
      </c>
      <c r="J63" s="95"/>
    </row>
    <row r="64" spans="1:10" ht="40" customHeight="1" x14ac:dyDescent="0.35">
      <c r="A64" s="107" t="s">
        <v>153</v>
      </c>
      <c r="B64" s="148">
        <f t="shared" ref="B64:I64" si="7">SUM(B62-B63)</f>
        <v>0</v>
      </c>
      <c r="C64" s="149">
        <f t="shared" si="7"/>
        <v>0</v>
      </c>
      <c r="E64" s="148">
        <f>SUM(E62-E63)</f>
        <v>0</v>
      </c>
      <c r="F64" s="149">
        <f>SUM(F62-F63)</f>
        <v>0</v>
      </c>
      <c r="G64" s="150"/>
      <c r="H64" s="148">
        <f t="shared" si="7"/>
        <v>0</v>
      </c>
      <c r="I64" s="149">
        <f t="shared" si="7"/>
        <v>0</v>
      </c>
      <c r="J64" s="95"/>
    </row>
    <row r="65" spans="1:10" ht="40" customHeight="1" x14ac:dyDescent="0.35">
      <c r="A65" s="107" t="s">
        <v>154</v>
      </c>
      <c r="B65" s="151">
        <f>-PV($B$32/12,$B$33*12,B$64)</f>
        <v>0</v>
      </c>
      <c r="C65" s="152">
        <f>-PV($B$32/12,$B$33*12,C$64)</f>
        <v>0</v>
      </c>
      <c r="E65" s="145">
        <f>-PV($B$32/12,$B$33*12,E$64)</f>
        <v>0</v>
      </c>
      <c r="F65" s="146">
        <f>-PV($B$32/12,$B$33*12,F$64)</f>
        <v>0</v>
      </c>
      <c r="G65" s="147"/>
      <c r="H65" s="145">
        <f>-PV($B$32/12,$B$33*12,H$64)</f>
        <v>0</v>
      </c>
      <c r="I65" s="146">
        <f>-PV($B$32/12,$B$33*12,I$64)</f>
        <v>0</v>
      </c>
      <c r="J65" s="95"/>
    </row>
    <row r="66" spans="1:10" ht="40" customHeight="1" x14ac:dyDescent="0.35">
      <c r="A66" s="284" t="s">
        <v>155</v>
      </c>
      <c r="B66" s="285" t="str">
        <f t="shared" ref="B66:I66" si="8">IF(B65&lt;$B$43,"Yes","No")</f>
        <v>No</v>
      </c>
      <c r="C66" s="285" t="str">
        <f t="shared" si="8"/>
        <v>No</v>
      </c>
      <c r="E66" s="285" t="str">
        <f>IF(E65&lt;$B$43,"Yes","No")</f>
        <v>No</v>
      </c>
      <c r="F66" s="285" t="str">
        <f>IF(F65&lt;$B$43,"Yes","No")</f>
        <v>No</v>
      </c>
      <c r="H66" s="285" t="str">
        <f t="shared" si="8"/>
        <v>No</v>
      </c>
      <c r="I66" s="285" t="str">
        <f t="shared" si="8"/>
        <v>No</v>
      </c>
      <c r="J66" s="95"/>
    </row>
    <row r="67" spans="1:10" ht="40" customHeight="1" x14ac:dyDescent="0.35">
      <c r="A67" s="107"/>
      <c r="B67" s="578" t="s">
        <v>136</v>
      </c>
      <c r="C67" s="579"/>
      <c r="E67" s="580" t="s">
        <v>156</v>
      </c>
      <c r="F67" s="580"/>
      <c r="H67" s="580" t="s">
        <v>137</v>
      </c>
      <c r="I67" s="580"/>
      <c r="J67" s="95"/>
    </row>
    <row r="68" spans="1:10" x14ac:dyDescent="0.35">
      <c r="A68" s="107"/>
      <c r="B68" s="153">
        <v>0.8</v>
      </c>
      <c r="C68" s="154">
        <v>0.75</v>
      </c>
      <c r="E68" s="153">
        <v>0.8</v>
      </c>
      <c r="F68" s="154">
        <v>0.75</v>
      </c>
      <c r="H68" s="153">
        <v>0.8</v>
      </c>
      <c r="I68" s="154">
        <v>0.75</v>
      </c>
      <c r="J68" s="95"/>
    </row>
    <row r="69" spans="1:10" ht="15" thickBot="1" x14ac:dyDescent="0.4">
      <c r="A69" s="155"/>
      <c r="B69" s="156"/>
      <c r="C69" s="156"/>
      <c r="J69" s="95"/>
    </row>
    <row r="70" spans="1:10" ht="33" customHeight="1" thickTop="1" x14ac:dyDescent="0.35">
      <c r="A70" s="157" t="s">
        <v>157</v>
      </c>
      <c r="B70" s="158">
        <f>MIN(B65:I65)</f>
        <v>0</v>
      </c>
      <c r="C70" s="156"/>
      <c r="J70" s="95"/>
    </row>
    <row r="71" spans="1:10" ht="26.25" customHeight="1" x14ac:dyDescent="0.35">
      <c r="A71" s="155" t="s">
        <v>158</v>
      </c>
      <c r="B71" s="159">
        <f>MAX(B65:I65)</f>
        <v>0</v>
      </c>
      <c r="C71" s="156"/>
      <c r="J71" s="95"/>
    </row>
    <row r="72" spans="1:10" ht="80.150000000000006" customHeight="1" thickBot="1" x14ac:dyDescent="0.4">
      <c r="A72" s="160" t="s">
        <v>159</v>
      </c>
      <c r="B72" s="161">
        <f>B43</f>
        <v>0</v>
      </c>
      <c r="C72" s="156"/>
      <c r="J72" s="95"/>
    </row>
    <row r="73" spans="1:10" ht="15" thickTop="1" x14ac:dyDescent="0.35">
      <c r="A73" s="162"/>
      <c r="B73" s="88"/>
      <c r="C73" s="88"/>
      <c r="D73" s="88"/>
      <c r="E73" s="88"/>
      <c r="F73" s="88"/>
      <c r="G73" s="88"/>
      <c r="H73" s="88"/>
      <c r="I73" s="88"/>
      <c r="J73" s="89"/>
    </row>
    <row r="77" spans="1:10" ht="23.5" customHeight="1" x14ac:dyDescent="0.35">
      <c r="A77" s="596" t="s">
        <v>343</v>
      </c>
      <c r="B77" s="596"/>
      <c r="C77" s="596"/>
      <c r="D77" s="596"/>
      <c r="E77" s="596"/>
      <c r="F77" s="596"/>
      <c r="G77" s="596"/>
      <c r="H77" s="596"/>
      <c r="I77" s="596"/>
      <c r="J77" s="596"/>
    </row>
  </sheetData>
  <sheetProtection algorithmName="SHA-512" hashValue="GK8RBEnaNl1gEr0LtcQX19Mg9AUP0P2isZrYSCa/bmh7aAdr/ydph6gBGovX9d6iAzZZtoyBtFaQlDP8rL2Ycg==" saltValue="bV+Y452sww0Hb9qc+f1eCA==" spinCount="100000" sheet="1" objects="1" scenarios="1"/>
  <mergeCells count="26">
    <mergeCell ref="A26:J26"/>
    <mergeCell ref="A77:J77"/>
    <mergeCell ref="A1:J1"/>
    <mergeCell ref="A2:J2"/>
    <mergeCell ref="A3:J3"/>
    <mergeCell ref="A4:J4"/>
    <mergeCell ref="A6:J6"/>
    <mergeCell ref="C42:G42"/>
    <mergeCell ref="A27:I27"/>
    <mergeCell ref="A28:I28"/>
    <mergeCell ref="A29:J29"/>
    <mergeCell ref="A30:D30"/>
    <mergeCell ref="D32:H32"/>
    <mergeCell ref="D33:H33"/>
    <mergeCell ref="D34:H34"/>
    <mergeCell ref="D35:H35"/>
    <mergeCell ref="B67:C67"/>
    <mergeCell ref="E67:F67"/>
    <mergeCell ref="H67:I67"/>
    <mergeCell ref="E47:F47"/>
    <mergeCell ref="D36:H36"/>
    <mergeCell ref="D38:H38"/>
    <mergeCell ref="D39:H39"/>
    <mergeCell ref="A46:B46"/>
    <mergeCell ref="B47:C47"/>
    <mergeCell ref="H47:I47"/>
  </mergeCell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49F2DF-7F95-44D6-B41A-A706996641FF}">
  <dimension ref="A1:I22"/>
  <sheetViews>
    <sheetView showGridLines="0" workbookViewId="0">
      <selection activeCell="H7" sqref="H7"/>
    </sheetView>
  </sheetViews>
  <sheetFormatPr defaultRowHeight="14.5" x14ac:dyDescent="0.35"/>
  <cols>
    <col min="2" max="2" width="9.90625" customWidth="1"/>
    <col min="3" max="3" width="45.1796875" customWidth="1"/>
    <col min="4" max="5" width="10.7265625" customWidth="1"/>
    <col min="6" max="6" width="28.26953125" customWidth="1"/>
    <col min="259" max="259" width="33.7265625" customWidth="1"/>
    <col min="260" max="261" width="7.7265625" customWidth="1"/>
    <col min="262" max="262" width="17.7265625" customWidth="1"/>
    <col min="515" max="515" width="33.7265625" customWidth="1"/>
    <col min="516" max="517" width="7.7265625" customWidth="1"/>
    <col min="518" max="518" width="17.7265625" customWidth="1"/>
    <col min="771" max="771" width="33.7265625" customWidth="1"/>
    <col min="772" max="773" width="7.7265625" customWidth="1"/>
    <col min="774" max="774" width="17.7265625" customWidth="1"/>
    <col min="1027" max="1027" width="33.7265625" customWidth="1"/>
    <col min="1028" max="1029" width="7.7265625" customWidth="1"/>
    <col min="1030" max="1030" width="17.7265625" customWidth="1"/>
    <col min="1283" max="1283" width="33.7265625" customWidth="1"/>
    <col min="1284" max="1285" width="7.7265625" customWidth="1"/>
    <col min="1286" max="1286" width="17.7265625" customWidth="1"/>
    <col min="1539" max="1539" width="33.7265625" customWidth="1"/>
    <col min="1540" max="1541" width="7.7265625" customWidth="1"/>
    <col min="1542" max="1542" width="17.7265625" customWidth="1"/>
    <col min="1795" max="1795" width="33.7265625" customWidth="1"/>
    <col min="1796" max="1797" width="7.7265625" customWidth="1"/>
    <col min="1798" max="1798" width="17.7265625" customWidth="1"/>
    <col min="2051" max="2051" width="33.7265625" customWidth="1"/>
    <col min="2052" max="2053" width="7.7265625" customWidth="1"/>
    <col min="2054" max="2054" width="17.7265625" customWidth="1"/>
    <col min="2307" max="2307" width="33.7265625" customWidth="1"/>
    <col min="2308" max="2309" width="7.7265625" customWidth="1"/>
    <col min="2310" max="2310" width="17.7265625" customWidth="1"/>
    <col min="2563" max="2563" width="33.7265625" customWidth="1"/>
    <col min="2564" max="2565" width="7.7265625" customWidth="1"/>
    <col min="2566" max="2566" width="17.7265625" customWidth="1"/>
    <col min="2819" max="2819" width="33.7265625" customWidth="1"/>
    <col min="2820" max="2821" width="7.7265625" customWidth="1"/>
    <col min="2822" max="2822" width="17.7265625" customWidth="1"/>
    <col min="3075" max="3075" width="33.7265625" customWidth="1"/>
    <col min="3076" max="3077" width="7.7265625" customWidth="1"/>
    <col min="3078" max="3078" width="17.7265625" customWidth="1"/>
    <col min="3331" max="3331" width="33.7265625" customWidth="1"/>
    <col min="3332" max="3333" width="7.7265625" customWidth="1"/>
    <col min="3334" max="3334" width="17.7265625" customWidth="1"/>
    <col min="3587" max="3587" width="33.7265625" customWidth="1"/>
    <col min="3588" max="3589" width="7.7265625" customWidth="1"/>
    <col min="3590" max="3590" width="17.7265625" customWidth="1"/>
    <col min="3843" max="3843" width="33.7265625" customWidth="1"/>
    <col min="3844" max="3845" width="7.7265625" customWidth="1"/>
    <col min="3846" max="3846" width="17.7265625" customWidth="1"/>
    <col min="4099" max="4099" width="33.7265625" customWidth="1"/>
    <col min="4100" max="4101" width="7.7265625" customWidth="1"/>
    <col min="4102" max="4102" width="17.7265625" customWidth="1"/>
    <col min="4355" max="4355" width="33.7265625" customWidth="1"/>
    <col min="4356" max="4357" width="7.7265625" customWidth="1"/>
    <col min="4358" max="4358" width="17.7265625" customWidth="1"/>
    <col min="4611" max="4611" width="33.7265625" customWidth="1"/>
    <col min="4612" max="4613" width="7.7265625" customWidth="1"/>
    <col min="4614" max="4614" width="17.7265625" customWidth="1"/>
    <col min="4867" max="4867" width="33.7265625" customWidth="1"/>
    <col min="4868" max="4869" width="7.7265625" customWidth="1"/>
    <col min="4870" max="4870" width="17.7265625" customWidth="1"/>
    <col min="5123" max="5123" width="33.7265625" customWidth="1"/>
    <col min="5124" max="5125" width="7.7265625" customWidth="1"/>
    <col min="5126" max="5126" width="17.7265625" customWidth="1"/>
    <col min="5379" max="5379" width="33.7265625" customWidth="1"/>
    <col min="5380" max="5381" width="7.7265625" customWidth="1"/>
    <col min="5382" max="5382" width="17.7265625" customWidth="1"/>
    <col min="5635" max="5635" width="33.7265625" customWidth="1"/>
    <col min="5636" max="5637" width="7.7265625" customWidth="1"/>
    <col min="5638" max="5638" width="17.7265625" customWidth="1"/>
    <col min="5891" max="5891" width="33.7265625" customWidth="1"/>
    <col min="5892" max="5893" width="7.7265625" customWidth="1"/>
    <col min="5894" max="5894" width="17.7265625" customWidth="1"/>
    <col min="6147" max="6147" width="33.7265625" customWidth="1"/>
    <col min="6148" max="6149" width="7.7265625" customWidth="1"/>
    <col min="6150" max="6150" width="17.7265625" customWidth="1"/>
    <col min="6403" max="6403" width="33.7265625" customWidth="1"/>
    <col min="6404" max="6405" width="7.7265625" customWidth="1"/>
    <col min="6406" max="6406" width="17.7265625" customWidth="1"/>
    <col min="6659" max="6659" width="33.7265625" customWidth="1"/>
    <col min="6660" max="6661" width="7.7265625" customWidth="1"/>
    <col min="6662" max="6662" width="17.7265625" customWidth="1"/>
    <col min="6915" max="6915" width="33.7265625" customWidth="1"/>
    <col min="6916" max="6917" width="7.7265625" customWidth="1"/>
    <col min="6918" max="6918" width="17.7265625" customWidth="1"/>
    <col min="7171" max="7171" width="33.7265625" customWidth="1"/>
    <col min="7172" max="7173" width="7.7265625" customWidth="1"/>
    <col min="7174" max="7174" width="17.7265625" customWidth="1"/>
    <col min="7427" max="7427" width="33.7265625" customWidth="1"/>
    <col min="7428" max="7429" width="7.7265625" customWidth="1"/>
    <col min="7430" max="7430" width="17.7265625" customWidth="1"/>
    <col min="7683" max="7683" width="33.7265625" customWidth="1"/>
    <col min="7684" max="7685" width="7.7265625" customWidth="1"/>
    <col min="7686" max="7686" width="17.7265625" customWidth="1"/>
    <col min="7939" max="7939" width="33.7265625" customWidth="1"/>
    <col min="7940" max="7941" width="7.7265625" customWidth="1"/>
    <col min="7942" max="7942" width="17.7265625" customWidth="1"/>
    <col min="8195" max="8195" width="33.7265625" customWidth="1"/>
    <col min="8196" max="8197" width="7.7265625" customWidth="1"/>
    <col min="8198" max="8198" width="17.7265625" customWidth="1"/>
    <col min="8451" max="8451" width="33.7265625" customWidth="1"/>
    <col min="8452" max="8453" width="7.7265625" customWidth="1"/>
    <col min="8454" max="8454" width="17.7265625" customWidth="1"/>
    <col min="8707" max="8707" width="33.7265625" customWidth="1"/>
    <col min="8708" max="8709" width="7.7265625" customWidth="1"/>
    <col min="8710" max="8710" width="17.7265625" customWidth="1"/>
    <col min="8963" max="8963" width="33.7265625" customWidth="1"/>
    <col min="8964" max="8965" width="7.7265625" customWidth="1"/>
    <col min="8966" max="8966" width="17.7265625" customWidth="1"/>
    <col min="9219" max="9219" width="33.7265625" customWidth="1"/>
    <col min="9220" max="9221" width="7.7265625" customWidth="1"/>
    <col min="9222" max="9222" width="17.7265625" customWidth="1"/>
    <col min="9475" max="9475" width="33.7265625" customWidth="1"/>
    <col min="9476" max="9477" width="7.7265625" customWidth="1"/>
    <col min="9478" max="9478" width="17.7265625" customWidth="1"/>
    <col min="9731" max="9731" width="33.7265625" customWidth="1"/>
    <col min="9732" max="9733" width="7.7265625" customWidth="1"/>
    <col min="9734" max="9734" width="17.7265625" customWidth="1"/>
    <col min="9987" max="9987" width="33.7265625" customWidth="1"/>
    <col min="9988" max="9989" width="7.7265625" customWidth="1"/>
    <col min="9990" max="9990" width="17.7265625" customWidth="1"/>
    <col min="10243" max="10243" width="33.7265625" customWidth="1"/>
    <col min="10244" max="10245" width="7.7265625" customWidth="1"/>
    <col min="10246" max="10246" width="17.7265625" customWidth="1"/>
    <col min="10499" max="10499" width="33.7265625" customWidth="1"/>
    <col min="10500" max="10501" width="7.7265625" customWidth="1"/>
    <col min="10502" max="10502" width="17.7265625" customWidth="1"/>
    <col min="10755" max="10755" width="33.7265625" customWidth="1"/>
    <col min="10756" max="10757" width="7.7265625" customWidth="1"/>
    <col min="10758" max="10758" width="17.7265625" customWidth="1"/>
    <col min="11011" max="11011" width="33.7265625" customWidth="1"/>
    <col min="11012" max="11013" width="7.7265625" customWidth="1"/>
    <col min="11014" max="11014" width="17.7265625" customWidth="1"/>
    <col min="11267" max="11267" width="33.7265625" customWidth="1"/>
    <col min="11268" max="11269" width="7.7265625" customWidth="1"/>
    <col min="11270" max="11270" width="17.7265625" customWidth="1"/>
    <col min="11523" max="11523" width="33.7265625" customWidth="1"/>
    <col min="11524" max="11525" width="7.7265625" customWidth="1"/>
    <col min="11526" max="11526" width="17.7265625" customWidth="1"/>
    <col min="11779" max="11779" width="33.7265625" customWidth="1"/>
    <col min="11780" max="11781" width="7.7265625" customWidth="1"/>
    <col min="11782" max="11782" width="17.7265625" customWidth="1"/>
    <col min="12035" max="12035" width="33.7265625" customWidth="1"/>
    <col min="12036" max="12037" width="7.7265625" customWidth="1"/>
    <col min="12038" max="12038" width="17.7265625" customWidth="1"/>
    <col min="12291" max="12291" width="33.7265625" customWidth="1"/>
    <col min="12292" max="12293" width="7.7265625" customWidth="1"/>
    <col min="12294" max="12294" width="17.7265625" customWidth="1"/>
    <col min="12547" max="12547" width="33.7265625" customWidth="1"/>
    <col min="12548" max="12549" width="7.7265625" customWidth="1"/>
    <col min="12550" max="12550" width="17.7265625" customWidth="1"/>
    <col min="12803" max="12803" width="33.7265625" customWidth="1"/>
    <col min="12804" max="12805" width="7.7265625" customWidth="1"/>
    <col min="12806" max="12806" width="17.7265625" customWidth="1"/>
    <col min="13059" max="13059" width="33.7265625" customWidth="1"/>
    <col min="13060" max="13061" width="7.7265625" customWidth="1"/>
    <col min="13062" max="13062" width="17.7265625" customWidth="1"/>
    <col min="13315" max="13315" width="33.7265625" customWidth="1"/>
    <col min="13316" max="13317" width="7.7265625" customWidth="1"/>
    <col min="13318" max="13318" width="17.7265625" customWidth="1"/>
    <col min="13571" max="13571" width="33.7265625" customWidth="1"/>
    <col min="13572" max="13573" width="7.7265625" customWidth="1"/>
    <col min="13574" max="13574" width="17.7265625" customWidth="1"/>
    <col min="13827" max="13827" width="33.7265625" customWidth="1"/>
    <col min="13828" max="13829" width="7.7265625" customWidth="1"/>
    <col min="13830" max="13830" width="17.7265625" customWidth="1"/>
    <col min="14083" max="14083" width="33.7265625" customWidth="1"/>
    <col min="14084" max="14085" width="7.7265625" customWidth="1"/>
    <col min="14086" max="14086" width="17.7265625" customWidth="1"/>
    <col min="14339" max="14339" width="33.7265625" customWidth="1"/>
    <col min="14340" max="14341" width="7.7265625" customWidth="1"/>
    <col min="14342" max="14342" width="17.7265625" customWidth="1"/>
    <col min="14595" max="14595" width="33.7265625" customWidth="1"/>
    <col min="14596" max="14597" width="7.7265625" customWidth="1"/>
    <col min="14598" max="14598" width="17.7265625" customWidth="1"/>
    <col min="14851" max="14851" width="33.7265625" customWidth="1"/>
    <col min="14852" max="14853" width="7.7265625" customWidth="1"/>
    <col min="14854" max="14854" width="17.7265625" customWidth="1"/>
    <col min="15107" max="15107" width="33.7265625" customWidth="1"/>
    <col min="15108" max="15109" width="7.7265625" customWidth="1"/>
    <col min="15110" max="15110" width="17.7265625" customWidth="1"/>
    <col min="15363" max="15363" width="33.7265625" customWidth="1"/>
    <col min="15364" max="15365" width="7.7265625" customWidth="1"/>
    <col min="15366" max="15366" width="17.7265625" customWidth="1"/>
    <col min="15619" max="15619" width="33.7265625" customWidth="1"/>
    <col min="15620" max="15621" width="7.7265625" customWidth="1"/>
    <col min="15622" max="15622" width="17.7265625" customWidth="1"/>
    <col min="15875" max="15875" width="33.7265625" customWidth="1"/>
    <col min="15876" max="15877" width="7.7265625" customWidth="1"/>
    <col min="15878" max="15878" width="17.7265625" customWidth="1"/>
    <col min="16131" max="16131" width="33.7265625" customWidth="1"/>
    <col min="16132" max="16133" width="7.7265625" customWidth="1"/>
    <col min="16134" max="16134" width="17.7265625" customWidth="1"/>
  </cols>
  <sheetData>
    <row r="1" spans="1:6" ht="15" thickBot="1" x14ac:dyDescent="0.4">
      <c r="A1" s="163"/>
      <c r="B1" s="163"/>
      <c r="C1" s="163"/>
      <c r="D1" s="163"/>
      <c r="E1" s="163"/>
      <c r="F1" s="164"/>
    </row>
    <row r="2" spans="1:6" ht="15.5" hidden="1" x14ac:dyDescent="0.35">
      <c r="A2" s="597"/>
      <c r="B2" s="597"/>
      <c r="C2" s="597"/>
      <c r="D2" s="597"/>
      <c r="E2" s="597"/>
      <c r="F2" s="597"/>
    </row>
    <row r="3" spans="1:6" ht="18.5" thickBot="1" x14ac:dyDescent="0.45">
      <c r="A3" s="268"/>
      <c r="B3" s="629" t="s">
        <v>160</v>
      </c>
      <c r="C3" s="630"/>
      <c r="D3" s="630"/>
      <c r="E3" s="630"/>
      <c r="F3" s="631"/>
    </row>
    <row r="4" spans="1:6" ht="18" x14ac:dyDescent="0.4">
      <c r="A4" s="626" t="s">
        <v>8</v>
      </c>
      <c r="B4" s="626"/>
      <c r="C4" s="626"/>
      <c r="D4" s="626"/>
      <c r="E4" s="626"/>
      <c r="F4" s="626"/>
    </row>
    <row r="5" spans="1:6" ht="18" x14ac:dyDescent="0.4">
      <c r="A5" s="93"/>
      <c r="B5" s="93" t="s">
        <v>8</v>
      </c>
      <c r="C5" s="93" t="s">
        <v>8</v>
      </c>
      <c r="D5" s="93"/>
      <c r="E5" s="93"/>
      <c r="F5" s="93" t="s">
        <v>8</v>
      </c>
    </row>
    <row r="6" spans="1:6" ht="15.5" x14ac:dyDescent="0.35">
      <c r="A6" s="43"/>
      <c r="B6" s="22" t="s">
        <v>348</v>
      </c>
      <c r="C6" s="43"/>
      <c r="D6" s="43"/>
      <c r="E6" s="43"/>
      <c r="F6" s="43"/>
    </row>
    <row r="7" spans="1:6" x14ac:dyDescent="0.35">
      <c r="A7" s="43"/>
      <c r="B7" s="627" t="s">
        <v>161</v>
      </c>
      <c r="C7" s="627"/>
      <c r="D7" s="627"/>
      <c r="E7" s="627"/>
      <c r="F7" s="627"/>
    </row>
    <row r="8" spans="1:6" s="166" customFormat="1" ht="28" customHeight="1" x14ac:dyDescent="0.35">
      <c r="A8" s="165"/>
      <c r="B8" s="305" t="s">
        <v>162</v>
      </c>
      <c r="C8" s="305" t="s">
        <v>163</v>
      </c>
      <c r="D8" s="305" t="s">
        <v>164</v>
      </c>
      <c r="E8" s="305" t="s">
        <v>165</v>
      </c>
      <c r="F8" s="305" t="s">
        <v>166</v>
      </c>
    </row>
    <row r="9" spans="1:6" ht="24" customHeight="1" x14ac:dyDescent="0.35">
      <c r="A9" s="43"/>
      <c r="B9" s="299" t="s">
        <v>167</v>
      </c>
      <c r="C9" s="300" t="s">
        <v>8</v>
      </c>
      <c r="D9" s="301"/>
      <c r="E9" s="302"/>
      <c r="F9" s="303">
        <v>0</v>
      </c>
    </row>
    <row r="10" spans="1:6" ht="24" customHeight="1" x14ac:dyDescent="0.35">
      <c r="A10" s="43"/>
      <c r="B10" s="299"/>
      <c r="C10" s="300" t="s">
        <v>8</v>
      </c>
      <c r="D10" s="301"/>
      <c r="E10" s="302"/>
      <c r="F10" s="303">
        <v>0</v>
      </c>
    </row>
    <row r="11" spans="1:6" ht="24" customHeight="1" x14ac:dyDescent="0.35">
      <c r="A11" s="43"/>
      <c r="B11" s="299"/>
      <c r="C11" s="300" t="s">
        <v>8</v>
      </c>
      <c r="D11" s="301"/>
      <c r="E11" s="302"/>
      <c r="F11" s="303">
        <v>0</v>
      </c>
    </row>
    <row r="12" spans="1:6" ht="24" customHeight="1" x14ac:dyDescent="0.35">
      <c r="A12" s="43"/>
      <c r="B12" s="299"/>
      <c r="C12" s="300" t="s">
        <v>8</v>
      </c>
      <c r="D12" s="301"/>
      <c r="E12" s="302"/>
      <c r="F12" s="303">
        <v>0</v>
      </c>
    </row>
    <row r="13" spans="1:6" ht="24" customHeight="1" x14ac:dyDescent="0.35">
      <c r="A13" s="43"/>
      <c r="B13" s="299"/>
      <c r="C13" s="300" t="s">
        <v>8</v>
      </c>
      <c r="D13" s="301"/>
      <c r="E13" s="302"/>
      <c r="F13" s="303">
        <v>0</v>
      </c>
    </row>
    <row r="14" spans="1:6" ht="24" customHeight="1" x14ac:dyDescent="0.35">
      <c r="A14" s="43"/>
      <c r="B14" s="299"/>
      <c r="C14" s="300" t="s">
        <v>8</v>
      </c>
      <c r="D14" s="301"/>
      <c r="E14" s="302"/>
      <c r="F14" s="303">
        <v>0</v>
      </c>
    </row>
    <row r="15" spans="1:6" ht="24" customHeight="1" x14ac:dyDescent="0.35">
      <c r="A15" s="43"/>
      <c r="B15" s="299"/>
      <c r="C15" s="300" t="s">
        <v>168</v>
      </c>
      <c r="D15" s="301"/>
      <c r="E15" s="302"/>
      <c r="F15" s="303">
        <v>0</v>
      </c>
    </row>
    <row r="16" spans="1:6" ht="24.5" customHeight="1" x14ac:dyDescent="0.35">
      <c r="A16" s="43"/>
      <c r="B16" s="628" t="s">
        <v>169</v>
      </c>
      <c r="C16" s="628"/>
      <c r="D16" s="628"/>
      <c r="E16" s="628"/>
      <c r="F16" s="304">
        <f>SUM(F9:F15)</f>
        <v>0</v>
      </c>
    </row>
    <row r="17" spans="1:9" x14ac:dyDescent="0.35">
      <c r="A17" s="43"/>
      <c r="B17" s="167"/>
      <c r="C17" s="167"/>
      <c r="D17" s="167"/>
      <c r="E17" s="167"/>
      <c r="F17" s="168"/>
    </row>
    <row r="22" spans="1:9" ht="21" customHeight="1" x14ac:dyDescent="0.5">
      <c r="B22" s="625" t="s">
        <v>343</v>
      </c>
      <c r="C22" s="625"/>
      <c r="D22" s="625"/>
      <c r="E22" s="625"/>
      <c r="F22" s="625"/>
      <c r="G22" s="625"/>
      <c r="H22" s="625"/>
      <c r="I22" s="625"/>
    </row>
  </sheetData>
  <sheetProtection algorithmName="SHA-512" hashValue="sTj1ViDEyLHq7dYXTBVXXo9BzcxdXa6MPdbOaWl6Jr8LrZa5bFlYyI301Od+6ONF5sPd9E31qEuPhiYasbmDjw==" saltValue="vYk+l14hc1eKvCFUYhuEEw==" spinCount="100000" sheet="1" objects="1" scenarios="1"/>
  <mergeCells count="6">
    <mergeCell ref="B22:I22"/>
    <mergeCell ref="A2:F2"/>
    <mergeCell ref="A4:F4"/>
    <mergeCell ref="B7:F7"/>
    <mergeCell ref="B16:E16"/>
    <mergeCell ref="B3:F3"/>
  </mergeCell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4B94AE-911B-48FC-9FD7-AA4A2080C1D1}">
  <dimension ref="A1:O121"/>
  <sheetViews>
    <sheetView showGridLines="0" workbookViewId="0">
      <selection activeCell="C9" sqref="C9"/>
    </sheetView>
  </sheetViews>
  <sheetFormatPr defaultRowHeight="14.5" x14ac:dyDescent="0.35"/>
  <cols>
    <col min="1" max="1" width="31.7265625" customWidth="1"/>
    <col min="2" max="10" width="13.7265625" customWidth="1"/>
    <col min="257" max="257" width="31.7265625" customWidth="1"/>
    <col min="258" max="266" width="13.7265625" customWidth="1"/>
    <col min="513" max="513" width="31.7265625" customWidth="1"/>
    <col min="514" max="522" width="13.7265625" customWidth="1"/>
    <col min="769" max="769" width="31.7265625" customWidth="1"/>
    <col min="770" max="778" width="13.7265625" customWidth="1"/>
    <col min="1025" max="1025" width="31.7265625" customWidth="1"/>
    <col min="1026" max="1034" width="13.7265625" customWidth="1"/>
    <col min="1281" max="1281" width="31.7265625" customWidth="1"/>
    <col min="1282" max="1290" width="13.7265625" customWidth="1"/>
    <col min="1537" max="1537" width="31.7265625" customWidth="1"/>
    <col min="1538" max="1546" width="13.7265625" customWidth="1"/>
    <col min="1793" max="1793" width="31.7265625" customWidth="1"/>
    <col min="1794" max="1802" width="13.7265625" customWidth="1"/>
    <col min="2049" max="2049" width="31.7265625" customWidth="1"/>
    <col min="2050" max="2058" width="13.7265625" customWidth="1"/>
    <col min="2305" max="2305" width="31.7265625" customWidth="1"/>
    <col min="2306" max="2314" width="13.7265625" customWidth="1"/>
    <col min="2561" max="2561" width="31.7265625" customWidth="1"/>
    <col min="2562" max="2570" width="13.7265625" customWidth="1"/>
    <col min="2817" max="2817" width="31.7265625" customWidth="1"/>
    <col min="2818" max="2826" width="13.7265625" customWidth="1"/>
    <col min="3073" max="3073" width="31.7265625" customWidth="1"/>
    <col min="3074" max="3082" width="13.7265625" customWidth="1"/>
    <col min="3329" max="3329" width="31.7265625" customWidth="1"/>
    <col min="3330" max="3338" width="13.7265625" customWidth="1"/>
    <col min="3585" max="3585" width="31.7265625" customWidth="1"/>
    <col min="3586" max="3594" width="13.7265625" customWidth="1"/>
    <col min="3841" max="3841" width="31.7265625" customWidth="1"/>
    <col min="3842" max="3850" width="13.7265625" customWidth="1"/>
    <col min="4097" max="4097" width="31.7265625" customWidth="1"/>
    <col min="4098" max="4106" width="13.7265625" customWidth="1"/>
    <col min="4353" max="4353" width="31.7265625" customWidth="1"/>
    <col min="4354" max="4362" width="13.7265625" customWidth="1"/>
    <col min="4609" max="4609" width="31.7265625" customWidth="1"/>
    <col min="4610" max="4618" width="13.7265625" customWidth="1"/>
    <col min="4865" max="4865" width="31.7265625" customWidth="1"/>
    <col min="4866" max="4874" width="13.7265625" customWidth="1"/>
    <col min="5121" max="5121" width="31.7265625" customWidth="1"/>
    <col min="5122" max="5130" width="13.7265625" customWidth="1"/>
    <col min="5377" max="5377" width="31.7265625" customWidth="1"/>
    <col min="5378" max="5386" width="13.7265625" customWidth="1"/>
    <col min="5633" max="5633" width="31.7265625" customWidth="1"/>
    <col min="5634" max="5642" width="13.7265625" customWidth="1"/>
    <col min="5889" max="5889" width="31.7265625" customWidth="1"/>
    <col min="5890" max="5898" width="13.7265625" customWidth="1"/>
    <col min="6145" max="6145" width="31.7265625" customWidth="1"/>
    <col min="6146" max="6154" width="13.7265625" customWidth="1"/>
    <col min="6401" max="6401" width="31.7265625" customWidth="1"/>
    <col min="6402" max="6410" width="13.7265625" customWidth="1"/>
    <col min="6657" max="6657" width="31.7265625" customWidth="1"/>
    <col min="6658" max="6666" width="13.7265625" customWidth="1"/>
    <col min="6913" max="6913" width="31.7265625" customWidth="1"/>
    <col min="6914" max="6922" width="13.7265625" customWidth="1"/>
    <col min="7169" max="7169" width="31.7265625" customWidth="1"/>
    <col min="7170" max="7178" width="13.7265625" customWidth="1"/>
    <col min="7425" max="7425" width="31.7265625" customWidth="1"/>
    <col min="7426" max="7434" width="13.7265625" customWidth="1"/>
    <col min="7681" max="7681" width="31.7265625" customWidth="1"/>
    <col min="7682" max="7690" width="13.7265625" customWidth="1"/>
    <col min="7937" max="7937" width="31.7265625" customWidth="1"/>
    <col min="7938" max="7946" width="13.7265625" customWidth="1"/>
    <col min="8193" max="8193" width="31.7265625" customWidth="1"/>
    <col min="8194" max="8202" width="13.7265625" customWidth="1"/>
    <col min="8449" max="8449" width="31.7265625" customWidth="1"/>
    <col min="8450" max="8458" width="13.7265625" customWidth="1"/>
    <col min="8705" max="8705" width="31.7265625" customWidth="1"/>
    <col min="8706" max="8714" width="13.7265625" customWidth="1"/>
    <col min="8961" max="8961" width="31.7265625" customWidth="1"/>
    <col min="8962" max="8970" width="13.7265625" customWidth="1"/>
    <col min="9217" max="9217" width="31.7265625" customWidth="1"/>
    <col min="9218" max="9226" width="13.7265625" customWidth="1"/>
    <col min="9473" max="9473" width="31.7265625" customWidth="1"/>
    <col min="9474" max="9482" width="13.7265625" customWidth="1"/>
    <col min="9729" max="9729" width="31.7265625" customWidth="1"/>
    <col min="9730" max="9738" width="13.7265625" customWidth="1"/>
    <col min="9985" max="9985" width="31.7265625" customWidth="1"/>
    <col min="9986" max="9994" width="13.7265625" customWidth="1"/>
    <col min="10241" max="10241" width="31.7265625" customWidth="1"/>
    <col min="10242" max="10250" width="13.7265625" customWidth="1"/>
    <col min="10497" max="10497" width="31.7265625" customWidth="1"/>
    <col min="10498" max="10506" width="13.7265625" customWidth="1"/>
    <col min="10753" max="10753" width="31.7265625" customWidth="1"/>
    <col min="10754" max="10762" width="13.7265625" customWidth="1"/>
    <col min="11009" max="11009" width="31.7265625" customWidth="1"/>
    <col min="11010" max="11018" width="13.7265625" customWidth="1"/>
    <col min="11265" max="11265" width="31.7265625" customWidth="1"/>
    <col min="11266" max="11274" width="13.7265625" customWidth="1"/>
    <col min="11521" max="11521" width="31.7265625" customWidth="1"/>
    <col min="11522" max="11530" width="13.7265625" customWidth="1"/>
    <col min="11777" max="11777" width="31.7265625" customWidth="1"/>
    <col min="11778" max="11786" width="13.7265625" customWidth="1"/>
    <col min="12033" max="12033" width="31.7265625" customWidth="1"/>
    <col min="12034" max="12042" width="13.7265625" customWidth="1"/>
    <col min="12289" max="12289" width="31.7265625" customWidth="1"/>
    <col min="12290" max="12298" width="13.7265625" customWidth="1"/>
    <col min="12545" max="12545" width="31.7265625" customWidth="1"/>
    <col min="12546" max="12554" width="13.7265625" customWidth="1"/>
    <col min="12801" max="12801" width="31.7265625" customWidth="1"/>
    <col min="12802" max="12810" width="13.7265625" customWidth="1"/>
    <col min="13057" max="13057" width="31.7265625" customWidth="1"/>
    <col min="13058" max="13066" width="13.7265625" customWidth="1"/>
    <col min="13313" max="13313" width="31.7265625" customWidth="1"/>
    <col min="13314" max="13322" width="13.7265625" customWidth="1"/>
    <col min="13569" max="13569" width="31.7265625" customWidth="1"/>
    <col min="13570" max="13578" width="13.7265625" customWidth="1"/>
    <col min="13825" max="13825" width="31.7265625" customWidth="1"/>
    <col min="13826" max="13834" width="13.7265625" customWidth="1"/>
    <col min="14081" max="14081" width="31.7265625" customWidth="1"/>
    <col min="14082" max="14090" width="13.7265625" customWidth="1"/>
    <col min="14337" max="14337" width="31.7265625" customWidth="1"/>
    <col min="14338" max="14346" width="13.7265625" customWidth="1"/>
    <col min="14593" max="14593" width="31.7265625" customWidth="1"/>
    <col min="14594" max="14602" width="13.7265625" customWidth="1"/>
    <col min="14849" max="14849" width="31.7265625" customWidth="1"/>
    <col min="14850" max="14858" width="13.7265625" customWidth="1"/>
    <col min="15105" max="15105" width="31.7265625" customWidth="1"/>
    <col min="15106" max="15114" width="13.7265625" customWidth="1"/>
    <col min="15361" max="15361" width="31.7265625" customWidth="1"/>
    <col min="15362" max="15370" width="13.7265625" customWidth="1"/>
    <col min="15617" max="15617" width="31.7265625" customWidth="1"/>
    <col min="15618" max="15626" width="13.7265625" customWidth="1"/>
    <col min="15873" max="15873" width="31.7265625" customWidth="1"/>
    <col min="15874" max="15882" width="13.7265625" customWidth="1"/>
    <col min="16129" max="16129" width="31.7265625" customWidth="1"/>
    <col min="16130" max="16138" width="13.7265625" customWidth="1"/>
  </cols>
  <sheetData>
    <row r="1" spans="1:10" x14ac:dyDescent="0.35">
      <c r="A1" s="169"/>
      <c r="B1" s="169"/>
      <c r="C1" s="169"/>
      <c r="D1" s="169"/>
      <c r="E1" s="169"/>
      <c r="F1" s="169"/>
      <c r="G1" s="169"/>
      <c r="H1" s="169"/>
      <c r="I1" s="169"/>
      <c r="J1" s="169"/>
    </row>
    <row r="2" spans="1:10" ht="16" thickBot="1" x14ac:dyDescent="0.4">
      <c r="A2" s="597"/>
      <c r="B2" s="597"/>
      <c r="C2" s="597"/>
      <c r="D2" s="597"/>
      <c r="E2" s="597"/>
      <c r="F2" s="597"/>
      <c r="G2" s="597"/>
      <c r="H2" s="597"/>
      <c r="I2" s="597"/>
      <c r="J2" s="597"/>
    </row>
    <row r="3" spans="1:10" ht="23" customHeight="1" thickBot="1" x14ac:dyDescent="0.55000000000000004">
      <c r="A3" s="632" t="s">
        <v>170</v>
      </c>
      <c r="B3" s="633"/>
      <c r="C3" s="633"/>
      <c r="D3" s="633"/>
      <c r="E3" s="633"/>
      <c r="F3" s="633"/>
      <c r="G3" s="633"/>
      <c r="H3" s="633"/>
      <c r="I3" s="633"/>
      <c r="J3" s="634"/>
    </row>
    <row r="4" spans="1:10" ht="18" x14ac:dyDescent="0.4">
      <c r="A4" s="626" t="s">
        <v>8</v>
      </c>
      <c r="B4" s="626"/>
      <c r="C4" s="626"/>
      <c r="D4" s="626"/>
      <c r="E4" s="626"/>
      <c r="F4" s="626"/>
      <c r="G4" s="626"/>
      <c r="H4" s="626"/>
      <c r="I4" s="626"/>
      <c r="J4" s="626"/>
    </row>
    <row r="5" spans="1:10" x14ac:dyDescent="0.35">
      <c r="A5" s="42"/>
      <c r="B5" s="170"/>
      <c r="C5" s="170"/>
      <c r="D5" s="42"/>
      <c r="E5" s="42"/>
      <c r="F5" s="42"/>
      <c r="G5" s="42"/>
      <c r="H5" s="42"/>
      <c r="I5" s="42"/>
      <c r="J5" s="42"/>
    </row>
    <row r="6" spans="1:10" ht="39" x14ac:dyDescent="0.35">
      <c r="A6" s="171"/>
      <c r="B6" s="635" t="s">
        <v>171</v>
      </c>
      <c r="C6" s="307" t="s">
        <v>172</v>
      </c>
      <c r="D6" s="308" t="s">
        <v>173</v>
      </c>
      <c r="E6" s="523" t="s">
        <v>174</v>
      </c>
      <c r="F6" s="524"/>
      <c r="G6" s="524"/>
      <c r="H6" s="524"/>
      <c r="I6" s="524"/>
      <c r="J6" s="525"/>
    </row>
    <row r="7" spans="1:10" x14ac:dyDescent="0.35">
      <c r="A7" s="173" t="s">
        <v>175</v>
      </c>
      <c r="B7" s="636"/>
      <c r="C7" s="174"/>
      <c r="D7" s="175"/>
      <c r="E7" s="176" t="str">
        <f>'Project Financing'!C9</f>
        <v xml:space="preserve"> </v>
      </c>
      <c r="F7" s="176" t="str">
        <f>'Project Financing'!C10</f>
        <v xml:space="preserve"> </v>
      </c>
      <c r="G7" s="176" t="str">
        <f>'Project Financing'!C11</f>
        <v xml:space="preserve"> </v>
      </c>
      <c r="H7" s="176" t="str">
        <f>'Project Financing'!C12</f>
        <v xml:space="preserve"> </v>
      </c>
      <c r="I7" s="176" t="str">
        <f>'Project Financing'!C13</f>
        <v xml:space="preserve"> </v>
      </c>
      <c r="J7" s="176" t="str">
        <f>'Project Financing'!C14</f>
        <v xml:space="preserve"> </v>
      </c>
    </row>
    <row r="8" spans="1:10" x14ac:dyDescent="0.35">
      <c r="A8" s="287" t="s">
        <v>176</v>
      </c>
      <c r="B8" s="178"/>
      <c r="C8" s="179"/>
      <c r="D8" s="180"/>
      <c r="E8" s="180"/>
      <c r="F8" s="180"/>
      <c r="G8" s="180"/>
      <c r="H8" s="181"/>
      <c r="I8" s="180"/>
      <c r="J8" s="181"/>
    </row>
    <row r="9" spans="1:10" x14ac:dyDescent="0.35">
      <c r="A9" s="182" t="s">
        <v>177</v>
      </c>
      <c r="B9" s="183">
        <f>SUM(E9:J9)</f>
        <v>0</v>
      </c>
      <c r="C9" s="306"/>
      <c r="D9" s="306"/>
      <c r="E9" s="306"/>
      <c r="F9" s="306" t="s">
        <v>8</v>
      </c>
      <c r="G9" s="306"/>
      <c r="H9" s="306"/>
      <c r="I9" s="306"/>
      <c r="J9" s="306"/>
    </row>
    <row r="10" spans="1:10" x14ac:dyDescent="0.35">
      <c r="A10" s="182" t="s">
        <v>178</v>
      </c>
      <c r="B10" s="183">
        <f>SUM(E10:J10)</f>
        <v>0</v>
      </c>
      <c r="C10" s="306"/>
      <c r="D10" s="306"/>
      <c r="E10" s="306"/>
      <c r="F10" s="306"/>
      <c r="G10" s="306"/>
      <c r="H10" s="306"/>
      <c r="I10" s="306"/>
      <c r="J10" s="306"/>
    </row>
    <row r="11" spans="1:10" x14ac:dyDescent="0.35">
      <c r="A11" s="182" t="s">
        <v>179</v>
      </c>
      <c r="B11" s="183">
        <f>SUM(E11:J11)</f>
        <v>0</v>
      </c>
      <c r="C11" s="306"/>
      <c r="D11" s="306"/>
      <c r="E11" s="306"/>
      <c r="F11" s="306"/>
      <c r="G11" s="306"/>
      <c r="H11" s="306"/>
      <c r="I11" s="306"/>
      <c r="J11" s="306"/>
    </row>
    <row r="12" spans="1:10" x14ac:dyDescent="0.35">
      <c r="A12" s="185" t="s">
        <v>180</v>
      </c>
      <c r="B12" s="183">
        <f t="shared" ref="B12:J12" si="0">SUM(B9:B11)</f>
        <v>0</v>
      </c>
      <c r="C12" s="184">
        <f t="shared" si="0"/>
        <v>0</v>
      </c>
      <c r="D12" s="184">
        <f t="shared" si="0"/>
        <v>0</v>
      </c>
      <c r="E12" s="184">
        <f t="shared" si="0"/>
        <v>0</v>
      </c>
      <c r="F12" s="184">
        <f t="shared" si="0"/>
        <v>0</v>
      </c>
      <c r="G12" s="184">
        <f>SUM(G9:G11)</f>
        <v>0</v>
      </c>
      <c r="H12" s="184">
        <f>SUM(H9:H11)</f>
        <v>0</v>
      </c>
      <c r="I12" s="184">
        <f t="shared" si="0"/>
        <v>0</v>
      </c>
      <c r="J12" s="184">
        <f t="shared" si="0"/>
        <v>0</v>
      </c>
    </row>
    <row r="13" spans="1:10" x14ac:dyDescent="0.35">
      <c r="A13" s="182" t="s">
        <v>181</v>
      </c>
      <c r="B13" s="183">
        <f>SUM(E13:J13)</f>
        <v>0</v>
      </c>
      <c r="C13" s="306"/>
      <c r="D13" s="306"/>
      <c r="E13" s="306"/>
      <c r="F13" s="306"/>
      <c r="G13" s="306"/>
      <c r="H13" s="306"/>
      <c r="I13" s="306"/>
      <c r="J13" s="306"/>
    </row>
    <row r="14" spans="1:10" x14ac:dyDescent="0.35">
      <c r="A14" s="182" t="s">
        <v>182</v>
      </c>
      <c r="B14" s="183">
        <f>SUM(E14:J14)</f>
        <v>0</v>
      </c>
      <c r="C14" s="306"/>
      <c r="D14" s="306"/>
      <c r="E14" s="306"/>
      <c r="F14" s="306"/>
      <c r="G14" s="306"/>
      <c r="H14" s="306"/>
      <c r="I14" s="306"/>
      <c r="J14" s="306"/>
    </row>
    <row r="15" spans="1:10" x14ac:dyDescent="0.35">
      <c r="A15" s="185" t="s">
        <v>183</v>
      </c>
      <c r="B15" s="183">
        <f>SUM(B12:B14)</f>
        <v>0</v>
      </c>
      <c r="C15" s="184">
        <f t="shared" ref="C15:J15" si="1">SUM(C13:C14)+C12</f>
        <v>0</v>
      </c>
      <c r="D15" s="184">
        <f t="shared" si="1"/>
        <v>0</v>
      </c>
      <c r="E15" s="184">
        <f t="shared" si="1"/>
        <v>0</v>
      </c>
      <c r="F15" s="184">
        <f t="shared" si="1"/>
        <v>0</v>
      </c>
      <c r="G15" s="184">
        <f>SUM(G13:G14)+G12</f>
        <v>0</v>
      </c>
      <c r="H15" s="184">
        <f>SUM(H13:H14)+H12</f>
        <v>0</v>
      </c>
      <c r="I15" s="184">
        <f t="shared" si="1"/>
        <v>0</v>
      </c>
      <c r="J15" s="184">
        <f t="shared" si="1"/>
        <v>0</v>
      </c>
    </row>
    <row r="16" spans="1:10" x14ac:dyDescent="0.35">
      <c r="A16" s="287" t="s">
        <v>184</v>
      </c>
      <c r="B16" s="180"/>
      <c r="C16" s="180"/>
      <c r="D16" s="180"/>
      <c r="E16" s="180"/>
      <c r="F16" s="180"/>
      <c r="G16" s="180"/>
      <c r="H16" s="181"/>
      <c r="I16" s="180"/>
      <c r="J16" s="181"/>
    </row>
    <row r="17" spans="1:10" x14ac:dyDescent="0.35">
      <c r="A17" s="182" t="s">
        <v>185</v>
      </c>
      <c r="B17" s="183">
        <f>SUM(E17:J17)</f>
        <v>0</v>
      </c>
      <c r="C17" s="306"/>
      <c r="D17" s="306"/>
      <c r="E17" s="306"/>
      <c r="F17" s="306" t="s">
        <v>8</v>
      </c>
      <c r="G17" s="306"/>
      <c r="H17" s="306"/>
      <c r="I17" s="306"/>
      <c r="J17" s="306"/>
    </row>
    <row r="18" spans="1:10" x14ac:dyDescent="0.35">
      <c r="A18" s="182" t="s">
        <v>186</v>
      </c>
      <c r="B18" s="183">
        <f>SUM(E18:J18)</f>
        <v>0</v>
      </c>
      <c r="C18" s="306"/>
      <c r="D18" s="306"/>
      <c r="E18" s="306"/>
      <c r="F18" s="306"/>
      <c r="G18" s="306"/>
      <c r="H18" s="306"/>
      <c r="I18" s="306"/>
      <c r="J18" s="306"/>
    </row>
    <row r="19" spans="1:10" x14ac:dyDescent="0.35">
      <c r="A19" s="182" t="s">
        <v>187</v>
      </c>
      <c r="B19" s="183">
        <v>0</v>
      </c>
      <c r="C19" s="306"/>
      <c r="D19" s="306"/>
      <c r="E19" s="306"/>
      <c r="F19" s="306"/>
      <c r="G19" s="306"/>
      <c r="H19" s="306"/>
      <c r="I19" s="306"/>
      <c r="J19" s="306"/>
    </row>
    <row r="20" spans="1:10" x14ac:dyDescent="0.35">
      <c r="A20" s="182" t="s">
        <v>188</v>
      </c>
      <c r="B20" s="183">
        <f>SUM(E20:J20)</f>
        <v>0</v>
      </c>
      <c r="C20" s="306"/>
      <c r="D20" s="306"/>
      <c r="E20" s="306"/>
      <c r="F20" s="306"/>
      <c r="G20" s="306"/>
      <c r="H20" s="306"/>
      <c r="I20" s="306"/>
      <c r="J20" s="306"/>
    </row>
    <row r="21" spans="1:10" x14ac:dyDescent="0.35">
      <c r="A21" s="182" t="s">
        <v>189</v>
      </c>
      <c r="B21" s="183">
        <f>SUM(E21:J21)</f>
        <v>0</v>
      </c>
      <c r="C21" s="306"/>
      <c r="D21" s="306"/>
      <c r="E21" s="306"/>
      <c r="F21" s="306"/>
      <c r="G21" s="306"/>
      <c r="H21" s="306"/>
      <c r="I21" s="306"/>
      <c r="J21" s="306"/>
    </row>
    <row r="22" spans="1:10" x14ac:dyDescent="0.35">
      <c r="A22" s="182" t="s">
        <v>190</v>
      </c>
      <c r="B22" s="183">
        <f>SUM(E22:J22)</f>
        <v>0</v>
      </c>
      <c r="C22" s="306"/>
      <c r="D22" s="306"/>
      <c r="E22" s="306"/>
      <c r="F22" s="306"/>
      <c r="G22" s="306"/>
      <c r="H22" s="306"/>
      <c r="I22" s="306"/>
      <c r="J22" s="306"/>
    </row>
    <row r="23" spans="1:10" x14ac:dyDescent="0.35">
      <c r="A23" s="185" t="s">
        <v>191</v>
      </c>
      <c r="B23" s="183">
        <f t="shared" ref="B23:J23" si="2">SUM(B17:B22)</f>
        <v>0</v>
      </c>
      <c r="C23" s="184">
        <f t="shared" si="2"/>
        <v>0</v>
      </c>
      <c r="D23" s="184">
        <f t="shared" si="2"/>
        <v>0</v>
      </c>
      <c r="E23" s="184">
        <f t="shared" si="2"/>
        <v>0</v>
      </c>
      <c r="F23" s="184">
        <f t="shared" si="2"/>
        <v>0</v>
      </c>
      <c r="G23" s="184">
        <f>SUM(G17:G22)</f>
        <v>0</v>
      </c>
      <c r="H23" s="184">
        <f>SUM(H17:H22)</f>
        <v>0</v>
      </c>
      <c r="I23" s="184">
        <f t="shared" si="2"/>
        <v>0</v>
      </c>
      <c r="J23" s="184">
        <f t="shared" si="2"/>
        <v>0</v>
      </c>
    </row>
    <row r="24" spans="1:10" x14ac:dyDescent="0.35">
      <c r="A24" s="287" t="s">
        <v>192</v>
      </c>
      <c r="B24" s="180"/>
      <c r="C24" s="180"/>
      <c r="D24" s="180"/>
      <c r="E24" s="180"/>
      <c r="F24" s="180"/>
      <c r="G24" s="180"/>
      <c r="H24" s="181"/>
      <c r="I24" s="180"/>
      <c r="J24" s="181"/>
    </row>
    <row r="25" spans="1:10" x14ac:dyDescent="0.35">
      <c r="A25" s="182" t="s">
        <v>185</v>
      </c>
      <c r="B25" s="183">
        <f>SUM(E25:J25)</f>
        <v>0</v>
      </c>
      <c r="C25" s="306"/>
      <c r="D25" s="306"/>
      <c r="E25" s="306"/>
      <c r="F25" s="306"/>
      <c r="G25" s="306"/>
      <c r="H25" s="306"/>
      <c r="I25" s="306"/>
      <c r="J25" s="306"/>
    </row>
    <row r="26" spans="1:10" x14ac:dyDescent="0.35">
      <c r="A26" s="182" t="s">
        <v>186</v>
      </c>
      <c r="B26" s="183">
        <f>SUM(E26:J26)</f>
        <v>0</v>
      </c>
      <c r="C26" s="306"/>
      <c r="D26" s="306"/>
      <c r="E26" s="306"/>
      <c r="F26" s="306"/>
      <c r="G26" s="306"/>
      <c r="H26" s="306"/>
      <c r="I26" s="306"/>
      <c r="J26" s="306"/>
    </row>
    <row r="27" spans="1:10" x14ac:dyDescent="0.35">
      <c r="A27" s="182" t="s">
        <v>187</v>
      </c>
      <c r="B27" s="183">
        <v>0</v>
      </c>
      <c r="C27" s="306"/>
      <c r="D27" s="306"/>
      <c r="E27" s="306"/>
      <c r="F27" s="306"/>
      <c r="G27" s="306"/>
      <c r="H27" s="306"/>
      <c r="I27" s="306"/>
      <c r="J27" s="306"/>
    </row>
    <row r="28" spans="1:10" x14ac:dyDescent="0.35">
      <c r="A28" s="182" t="s">
        <v>188</v>
      </c>
      <c r="B28" s="183">
        <f>SUM(E28:J28)</f>
        <v>0</v>
      </c>
      <c r="C28" s="306"/>
      <c r="D28" s="306"/>
      <c r="E28" s="306"/>
      <c r="F28" s="306"/>
      <c r="G28" s="306"/>
      <c r="H28" s="306"/>
      <c r="I28" s="306"/>
      <c r="J28" s="306"/>
    </row>
    <row r="29" spans="1:10" x14ac:dyDescent="0.35">
      <c r="A29" s="182" t="s">
        <v>189</v>
      </c>
      <c r="B29" s="183">
        <f>SUM(E29:J29)</f>
        <v>0</v>
      </c>
      <c r="C29" s="306"/>
      <c r="D29" s="306"/>
      <c r="E29" s="306"/>
      <c r="F29" s="306"/>
      <c r="G29" s="306"/>
      <c r="H29" s="306"/>
      <c r="I29" s="306"/>
      <c r="J29" s="306"/>
    </row>
    <row r="30" spans="1:10" x14ac:dyDescent="0.35">
      <c r="A30" s="182" t="s">
        <v>190</v>
      </c>
      <c r="B30" s="183">
        <f>SUM(E30:J30)</f>
        <v>0</v>
      </c>
      <c r="C30" s="306"/>
      <c r="D30" s="306"/>
      <c r="E30" s="306"/>
      <c r="F30" s="306"/>
      <c r="G30" s="306"/>
      <c r="H30" s="306"/>
      <c r="I30" s="306"/>
      <c r="J30" s="306"/>
    </row>
    <row r="31" spans="1:10" x14ac:dyDescent="0.35">
      <c r="A31" s="185" t="s">
        <v>193</v>
      </c>
      <c r="B31" s="183">
        <f t="shared" ref="B31:J31" si="3">SUM(B25:B30)</f>
        <v>0</v>
      </c>
      <c r="C31" s="184">
        <f t="shared" si="3"/>
        <v>0</v>
      </c>
      <c r="D31" s="184">
        <f t="shared" si="3"/>
        <v>0</v>
      </c>
      <c r="E31" s="184">
        <f t="shared" si="3"/>
        <v>0</v>
      </c>
      <c r="F31" s="184">
        <f t="shared" si="3"/>
        <v>0</v>
      </c>
      <c r="G31" s="184">
        <f>SUM(G25:G30)</f>
        <v>0</v>
      </c>
      <c r="H31" s="184">
        <f>SUM(H25:H30)</f>
        <v>0</v>
      </c>
      <c r="I31" s="184">
        <f t="shared" si="3"/>
        <v>0</v>
      </c>
      <c r="J31" s="184">
        <f t="shared" si="3"/>
        <v>0</v>
      </c>
    </row>
    <row r="32" spans="1:10" x14ac:dyDescent="0.35">
      <c r="A32" s="287" t="s">
        <v>194</v>
      </c>
      <c r="B32" s="180"/>
      <c r="C32" s="180"/>
      <c r="D32" s="180"/>
      <c r="E32" s="180"/>
      <c r="F32" s="180"/>
      <c r="G32" s="180"/>
      <c r="H32" s="181"/>
      <c r="I32" s="180"/>
      <c r="J32" s="181"/>
    </row>
    <row r="33" spans="1:15" x14ac:dyDescent="0.35">
      <c r="A33" s="182" t="s">
        <v>195</v>
      </c>
      <c r="B33" s="183">
        <f>SUM(E33:J33)</f>
        <v>0</v>
      </c>
      <c r="C33" s="306"/>
      <c r="D33" s="306"/>
      <c r="E33" s="306"/>
      <c r="F33" s="306"/>
      <c r="G33" s="306"/>
      <c r="H33" s="306"/>
      <c r="I33" s="306"/>
      <c r="J33" s="306"/>
    </row>
    <row r="34" spans="1:15" x14ac:dyDescent="0.35">
      <c r="A34" s="182" t="s">
        <v>196</v>
      </c>
      <c r="B34" s="183">
        <f>SUM(E34:J34)</f>
        <v>0</v>
      </c>
      <c r="C34" s="306"/>
      <c r="D34" s="306"/>
      <c r="E34" s="306"/>
      <c r="F34" s="306"/>
      <c r="G34" s="306"/>
      <c r="H34" s="306"/>
      <c r="I34" s="306"/>
      <c r="J34" s="306"/>
    </row>
    <row r="35" spans="1:15" x14ac:dyDescent="0.35">
      <c r="A35" s="185" t="s">
        <v>197</v>
      </c>
      <c r="B35" s="183">
        <f t="shared" ref="B35:J35" si="4">SUM(B33:B34)</f>
        <v>0</v>
      </c>
      <c r="C35" s="184">
        <f t="shared" si="4"/>
        <v>0</v>
      </c>
      <c r="D35" s="184">
        <f t="shared" si="4"/>
        <v>0</v>
      </c>
      <c r="E35" s="184">
        <f t="shared" si="4"/>
        <v>0</v>
      </c>
      <c r="F35" s="184">
        <f t="shared" si="4"/>
        <v>0</v>
      </c>
      <c r="G35" s="184">
        <f>SUM(G33:G34)</f>
        <v>0</v>
      </c>
      <c r="H35" s="184">
        <f>SUM(H33:H34)</f>
        <v>0</v>
      </c>
      <c r="I35" s="184">
        <f t="shared" si="4"/>
        <v>0</v>
      </c>
      <c r="J35" s="184">
        <f t="shared" si="4"/>
        <v>0</v>
      </c>
    </row>
    <row r="36" spans="1:15" hidden="1" x14ac:dyDescent="0.35">
      <c r="A36" s="171"/>
      <c r="B36" s="170"/>
      <c r="C36" s="170"/>
      <c r="D36" s="170"/>
      <c r="E36" s="170"/>
      <c r="F36" s="170"/>
      <c r="G36" s="170"/>
      <c r="H36" s="170"/>
      <c r="I36" s="170"/>
      <c r="J36" s="186"/>
    </row>
    <row r="37" spans="1:15" hidden="1" x14ac:dyDescent="0.35">
      <c r="A37" s="45"/>
      <c r="B37" s="42"/>
      <c r="C37" s="42"/>
      <c r="D37" s="42"/>
      <c r="E37" s="42"/>
      <c r="F37" s="42"/>
      <c r="G37" s="42"/>
      <c r="H37" s="42"/>
      <c r="I37" s="42"/>
      <c r="J37" s="42"/>
    </row>
    <row r="38" spans="1:15" ht="15.5" hidden="1" x14ac:dyDescent="0.35">
      <c r="A38" s="597" t="s">
        <v>198</v>
      </c>
      <c r="B38" s="597"/>
      <c r="C38" s="597"/>
      <c r="D38" s="597"/>
      <c r="E38" s="597"/>
      <c r="F38" s="597"/>
      <c r="G38" s="597"/>
      <c r="H38" s="597"/>
      <c r="I38" s="597"/>
      <c r="J38" s="597"/>
    </row>
    <row r="39" spans="1:15" ht="18" hidden="1" x14ac:dyDescent="0.4">
      <c r="A39" s="626" t="s">
        <v>170</v>
      </c>
      <c r="B39" s="626"/>
      <c r="C39" s="626"/>
      <c r="D39" s="626"/>
      <c r="E39" s="626"/>
      <c r="F39" s="626"/>
      <c r="G39" s="626"/>
      <c r="H39" s="626"/>
      <c r="I39" s="626"/>
      <c r="J39" s="626"/>
    </row>
    <row r="40" spans="1:15" ht="18" hidden="1" x14ac:dyDescent="0.4">
      <c r="A40" s="626"/>
      <c r="B40" s="626"/>
      <c r="C40" s="626"/>
      <c r="D40" s="626"/>
      <c r="E40" s="626"/>
      <c r="F40" s="626"/>
      <c r="G40" s="626"/>
      <c r="H40" s="626"/>
      <c r="I40" s="626"/>
      <c r="J40" s="626"/>
    </row>
    <row r="41" spans="1:15" ht="18" hidden="1" x14ac:dyDescent="0.4">
      <c r="A41" s="93"/>
      <c r="B41" s="93"/>
      <c r="C41" s="93"/>
      <c r="D41" s="93"/>
      <c r="E41" s="93"/>
      <c r="F41" s="93"/>
      <c r="G41" s="93"/>
      <c r="H41" s="93"/>
      <c r="I41" s="93"/>
      <c r="J41" s="93"/>
    </row>
    <row r="42" spans="1:15" ht="38.5" hidden="1" x14ac:dyDescent="0.35">
      <c r="A42" s="171"/>
      <c r="B42" s="187" t="s">
        <v>171</v>
      </c>
      <c r="C42" s="188" t="s">
        <v>172</v>
      </c>
      <c r="D42" s="172" t="s">
        <v>173</v>
      </c>
      <c r="E42" s="639" t="s">
        <v>199</v>
      </c>
      <c r="F42" s="640"/>
      <c r="G42" s="640"/>
      <c r="H42" s="640"/>
      <c r="I42" s="640"/>
      <c r="J42" s="641"/>
    </row>
    <row r="43" spans="1:15" x14ac:dyDescent="0.35">
      <c r="A43" s="189" t="s">
        <v>175</v>
      </c>
      <c r="B43" s="183">
        <f>SUM(E43:J43)</f>
        <v>0</v>
      </c>
      <c r="C43" s="190"/>
      <c r="D43" s="191"/>
      <c r="E43" s="192" t="str">
        <f t="shared" ref="E43:J43" si="5">E7</f>
        <v xml:space="preserve"> </v>
      </c>
      <c r="F43" s="192" t="str">
        <f t="shared" si="5"/>
        <v xml:space="preserve"> </v>
      </c>
      <c r="G43" s="192" t="str">
        <f t="shared" si="5"/>
        <v xml:space="preserve"> </v>
      </c>
      <c r="H43" s="192" t="str">
        <f t="shared" si="5"/>
        <v xml:space="preserve"> </v>
      </c>
      <c r="I43" s="192" t="str">
        <f t="shared" si="5"/>
        <v xml:space="preserve"> </v>
      </c>
      <c r="J43" s="192" t="str">
        <f t="shared" si="5"/>
        <v xml:space="preserve"> </v>
      </c>
    </row>
    <row r="44" spans="1:15" x14ac:dyDescent="0.35">
      <c r="A44" s="287" t="s">
        <v>200</v>
      </c>
      <c r="B44" s="193"/>
      <c r="C44" s="180"/>
      <c r="D44" s="180"/>
      <c r="E44" s="180"/>
      <c r="F44" s="180"/>
      <c r="G44" s="180"/>
      <c r="H44" s="180"/>
      <c r="I44" s="180"/>
      <c r="J44" s="194"/>
    </row>
    <row r="45" spans="1:15" x14ac:dyDescent="0.35">
      <c r="A45" s="182" t="s">
        <v>201</v>
      </c>
      <c r="B45" s="183">
        <f t="shared" ref="B45:B51" si="6">SUM(E45:J45)</f>
        <v>0</v>
      </c>
      <c r="C45" s="306"/>
      <c r="D45" s="306"/>
      <c r="E45" s="306"/>
      <c r="F45" s="306"/>
      <c r="G45" s="306"/>
      <c r="H45" s="306"/>
      <c r="I45" s="306"/>
      <c r="J45" s="306"/>
    </row>
    <row r="46" spans="1:15" x14ac:dyDescent="0.35">
      <c r="A46" s="182" t="s">
        <v>202</v>
      </c>
      <c r="B46" s="183">
        <f t="shared" si="6"/>
        <v>0</v>
      </c>
      <c r="C46" s="306"/>
      <c r="D46" s="306"/>
      <c r="E46" s="306"/>
      <c r="F46" s="306"/>
      <c r="G46" s="306"/>
      <c r="H46" s="306"/>
      <c r="I46" s="306"/>
      <c r="J46" s="306"/>
      <c r="O46" s="42" t="s">
        <v>8</v>
      </c>
    </row>
    <row r="47" spans="1:15" x14ac:dyDescent="0.35">
      <c r="A47" s="182" t="s">
        <v>203</v>
      </c>
      <c r="B47" s="183">
        <f t="shared" si="6"/>
        <v>0</v>
      </c>
      <c r="C47" s="306"/>
      <c r="D47" s="306"/>
      <c r="E47" s="306"/>
      <c r="F47" s="306"/>
      <c r="G47" s="306"/>
      <c r="H47" s="306"/>
      <c r="I47" s="306"/>
      <c r="J47" s="306"/>
    </row>
    <row r="48" spans="1:15" x14ac:dyDescent="0.35">
      <c r="A48" s="182" t="s">
        <v>204</v>
      </c>
      <c r="B48" s="183">
        <f t="shared" si="6"/>
        <v>0</v>
      </c>
      <c r="C48" s="306"/>
      <c r="D48" s="306"/>
      <c r="E48" s="306"/>
      <c r="F48" s="306"/>
      <c r="G48" s="306"/>
      <c r="H48" s="306"/>
      <c r="I48" s="306"/>
      <c r="J48" s="306"/>
    </row>
    <row r="49" spans="1:10" x14ac:dyDescent="0.35">
      <c r="A49" s="182" t="s">
        <v>205</v>
      </c>
      <c r="B49" s="183">
        <f t="shared" si="6"/>
        <v>0</v>
      </c>
      <c r="C49" s="306"/>
      <c r="D49" s="306"/>
      <c r="E49" s="306"/>
      <c r="F49" s="306"/>
      <c r="G49" s="306"/>
      <c r="H49" s="306"/>
      <c r="I49" s="306"/>
      <c r="J49" s="306"/>
    </row>
    <row r="50" spans="1:10" x14ac:dyDescent="0.35">
      <c r="A50" s="182" t="s">
        <v>206</v>
      </c>
      <c r="B50" s="183">
        <f t="shared" si="6"/>
        <v>0</v>
      </c>
      <c r="C50" s="306"/>
      <c r="D50" s="306"/>
      <c r="E50" s="306"/>
      <c r="F50" s="306"/>
      <c r="G50" s="306"/>
      <c r="H50" s="306"/>
      <c r="I50" s="306"/>
      <c r="J50" s="306"/>
    </row>
    <row r="51" spans="1:10" x14ac:dyDescent="0.35">
      <c r="A51" s="182" t="s">
        <v>207</v>
      </c>
      <c r="B51" s="183">
        <f t="shared" si="6"/>
        <v>0</v>
      </c>
      <c r="C51" s="306"/>
      <c r="D51" s="306"/>
      <c r="E51" s="306"/>
      <c r="F51" s="306"/>
      <c r="G51" s="306"/>
      <c r="H51" s="306"/>
      <c r="I51" s="306"/>
      <c r="J51" s="306"/>
    </row>
    <row r="52" spans="1:10" x14ac:dyDescent="0.35">
      <c r="A52" s="185" t="s">
        <v>208</v>
      </c>
      <c r="B52" s="183">
        <f t="shared" ref="B52:J52" si="7">SUM(B45:B51)</f>
        <v>0</v>
      </c>
      <c r="C52" s="184">
        <f t="shared" si="7"/>
        <v>0</v>
      </c>
      <c r="D52" s="184">
        <f t="shared" si="7"/>
        <v>0</v>
      </c>
      <c r="E52" s="184">
        <f t="shared" si="7"/>
        <v>0</v>
      </c>
      <c r="F52" s="184">
        <f t="shared" si="7"/>
        <v>0</v>
      </c>
      <c r="G52" s="184">
        <f>SUM(G45:G51)</f>
        <v>0</v>
      </c>
      <c r="H52" s="184">
        <f>SUM(H45:H51)</f>
        <v>0</v>
      </c>
      <c r="I52" s="184">
        <f t="shared" si="7"/>
        <v>0</v>
      </c>
      <c r="J52" s="184">
        <f t="shared" si="7"/>
        <v>0</v>
      </c>
    </row>
    <row r="53" spans="1:10" x14ac:dyDescent="0.35">
      <c r="A53" s="287" t="s">
        <v>209</v>
      </c>
      <c r="B53" s="193"/>
      <c r="C53" s="180"/>
      <c r="D53" s="180"/>
      <c r="E53" s="180"/>
      <c r="F53" s="180"/>
      <c r="G53" s="180"/>
      <c r="H53" s="180"/>
      <c r="I53" s="180"/>
      <c r="J53" s="194"/>
    </row>
    <row r="54" spans="1:10" x14ac:dyDescent="0.35">
      <c r="A54" s="182" t="s">
        <v>210</v>
      </c>
      <c r="B54" s="183">
        <f>SUM(E54:J54)</f>
        <v>0</v>
      </c>
      <c r="C54" s="306"/>
      <c r="D54" s="306"/>
      <c r="E54" s="306"/>
      <c r="F54" s="306"/>
      <c r="G54" s="306"/>
      <c r="H54" s="306"/>
      <c r="I54" s="306"/>
      <c r="J54" s="306"/>
    </row>
    <row r="55" spans="1:10" x14ac:dyDescent="0.35">
      <c r="A55" s="182" t="s">
        <v>203</v>
      </c>
      <c r="B55" s="183">
        <f>SUM(E55:J55)</f>
        <v>0</v>
      </c>
      <c r="C55" s="306"/>
      <c r="D55" s="306"/>
      <c r="E55" s="306"/>
      <c r="F55" s="306"/>
      <c r="G55" s="306"/>
      <c r="H55" s="306"/>
      <c r="I55" s="306"/>
      <c r="J55" s="306"/>
    </row>
    <row r="56" spans="1:10" x14ac:dyDescent="0.35">
      <c r="A56" s="182" t="s">
        <v>207</v>
      </c>
      <c r="B56" s="183">
        <f>SUM(E56:J56)</f>
        <v>0</v>
      </c>
      <c r="C56" s="306"/>
      <c r="D56" s="306"/>
      <c r="E56" s="306"/>
      <c r="F56" s="306"/>
      <c r="G56" s="306" t="s">
        <v>8</v>
      </c>
      <c r="H56" s="306" t="s">
        <v>8</v>
      </c>
      <c r="I56" s="306"/>
      <c r="J56" s="306"/>
    </row>
    <row r="57" spans="1:10" x14ac:dyDescent="0.35">
      <c r="A57" s="182" t="s">
        <v>211</v>
      </c>
      <c r="B57" s="183">
        <f>SUM(E57:J57)</f>
        <v>0</v>
      </c>
      <c r="C57" s="306"/>
      <c r="D57" s="306"/>
      <c r="E57" s="306"/>
      <c r="F57" s="306"/>
      <c r="G57" s="306"/>
      <c r="H57" s="306"/>
      <c r="I57" s="306"/>
      <c r="J57" s="306"/>
    </row>
    <row r="58" spans="1:10" x14ac:dyDescent="0.35">
      <c r="A58" s="185" t="s">
        <v>212</v>
      </c>
      <c r="B58" s="183">
        <f t="shared" ref="B58:J58" si="8">SUM(B54:B57)</f>
        <v>0</v>
      </c>
      <c r="C58" s="184">
        <f t="shared" si="8"/>
        <v>0</v>
      </c>
      <c r="D58" s="184">
        <f t="shared" si="8"/>
        <v>0</v>
      </c>
      <c r="E58" s="184">
        <f t="shared" si="8"/>
        <v>0</v>
      </c>
      <c r="F58" s="184">
        <f t="shared" si="8"/>
        <v>0</v>
      </c>
      <c r="G58" s="184">
        <f t="shared" si="8"/>
        <v>0</v>
      </c>
      <c r="H58" s="184">
        <f t="shared" si="8"/>
        <v>0</v>
      </c>
      <c r="I58" s="184">
        <f t="shared" si="8"/>
        <v>0</v>
      </c>
      <c r="J58" s="184">
        <f t="shared" si="8"/>
        <v>0</v>
      </c>
    </row>
    <row r="59" spans="1:10" x14ac:dyDescent="0.35">
      <c r="A59" s="287" t="s">
        <v>213</v>
      </c>
      <c r="B59" s="195"/>
      <c r="C59" s="196"/>
      <c r="D59" s="196"/>
      <c r="E59" s="196"/>
      <c r="F59" s="196"/>
      <c r="G59" s="196"/>
      <c r="H59" s="196"/>
      <c r="I59" s="196"/>
      <c r="J59" s="197"/>
    </row>
    <row r="60" spans="1:10" x14ac:dyDescent="0.35">
      <c r="A60" s="182" t="s">
        <v>214</v>
      </c>
      <c r="B60" s="183">
        <f>SUM(E60:J60)</f>
        <v>0</v>
      </c>
      <c r="C60" s="306"/>
      <c r="D60" s="306"/>
      <c r="E60" s="306"/>
      <c r="F60" s="306"/>
      <c r="G60" s="306"/>
      <c r="H60" s="306"/>
      <c r="I60" s="306"/>
      <c r="J60" s="306"/>
    </row>
    <row r="61" spans="1:10" x14ac:dyDescent="0.35">
      <c r="A61" s="182" t="s">
        <v>215</v>
      </c>
      <c r="B61" s="183">
        <f>SUM(E61:J61)</f>
        <v>0</v>
      </c>
      <c r="C61" s="306"/>
      <c r="D61" s="306"/>
      <c r="E61" s="306"/>
      <c r="F61" s="306"/>
      <c r="G61" s="306"/>
      <c r="H61" s="306"/>
      <c r="I61" s="306"/>
      <c r="J61" s="306"/>
    </row>
    <row r="62" spans="1:10" x14ac:dyDescent="0.35">
      <c r="A62" s="185" t="s">
        <v>216</v>
      </c>
      <c r="B62" s="183">
        <f t="shared" ref="B62:J62" si="9">SUM(B60:B61)</f>
        <v>0</v>
      </c>
      <c r="C62" s="184">
        <f t="shared" si="9"/>
        <v>0</v>
      </c>
      <c r="D62" s="184">
        <f t="shared" si="9"/>
        <v>0</v>
      </c>
      <c r="E62" s="184">
        <f t="shared" si="9"/>
        <v>0</v>
      </c>
      <c r="F62" s="184">
        <f t="shared" si="9"/>
        <v>0</v>
      </c>
      <c r="G62" s="184">
        <f t="shared" si="9"/>
        <v>0</v>
      </c>
      <c r="H62" s="184">
        <f t="shared" si="9"/>
        <v>0</v>
      </c>
      <c r="I62" s="184">
        <f t="shared" si="9"/>
        <v>0</v>
      </c>
      <c r="J62" s="184">
        <f t="shared" si="9"/>
        <v>0</v>
      </c>
    </row>
    <row r="63" spans="1:10" x14ac:dyDescent="0.35">
      <c r="A63" s="177"/>
      <c r="B63" s="195"/>
      <c r="C63" s="196"/>
      <c r="D63" s="196"/>
      <c r="E63" s="196"/>
      <c r="F63" s="196"/>
      <c r="G63" s="196"/>
      <c r="H63" s="196"/>
      <c r="I63" s="196"/>
      <c r="J63" s="197"/>
    </row>
    <row r="64" spans="1:10" x14ac:dyDescent="0.35">
      <c r="A64" s="182" t="s">
        <v>217</v>
      </c>
      <c r="B64" s="183">
        <f>SUM(E64:J64)</f>
        <v>0</v>
      </c>
      <c r="C64" s="306"/>
      <c r="D64" s="306"/>
      <c r="E64" s="306"/>
      <c r="F64" s="306"/>
      <c r="G64" s="306"/>
      <c r="H64" s="306"/>
      <c r="I64" s="306"/>
      <c r="J64" s="306"/>
    </row>
    <row r="65" spans="1:10" x14ac:dyDescent="0.35">
      <c r="A65" s="182" t="s">
        <v>218</v>
      </c>
      <c r="B65" s="183">
        <f>SUM(E65:J65)</f>
        <v>0</v>
      </c>
      <c r="C65" s="306"/>
      <c r="D65" s="306"/>
      <c r="E65" s="306"/>
      <c r="F65" s="306" t="s">
        <v>8</v>
      </c>
      <c r="G65" s="306"/>
      <c r="H65" s="306"/>
      <c r="I65" s="306"/>
      <c r="J65" s="306"/>
    </row>
    <row r="66" spans="1:10" x14ac:dyDescent="0.35">
      <c r="A66" s="182" t="s">
        <v>219</v>
      </c>
      <c r="B66" s="183">
        <f>SUM(E66:J66)</f>
        <v>0</v>
      </c>
      <c r="C66" s="306"/>
      <c r="D66" s="306"/>
      <c r="E66" s="306"/>
      <c r="F66" s="306"/>
      <c r="G66" s="306"/>
      <c r="H66" s="306"/>
      <c r="I66" s="306"/>
      <c r="J66" s="306"/>
    </row>
    <row r="67" spans="1:10" x14ac:dyDescent="0.35">
      <c r="A67" s="185" t="s">
        <v>220</v>
      </c>
      <c r="B67" s="183">
        <f t="shared" ref="B67:J67" si="10">SUM(B64:B66)</f>
        <v>0</v>
      </c>
      <c r="C67" s="184">
        <f t="shared" si="10"/>
        <v>0</v>
      </c>
      <c r="D67" s="184">
        <f t="shared" si="10"/>
        <v>0</v>
      </c>
      <c r="E67" s="184">
        <f t="shared" si="10"/>
        <v>0</v>
      </c>
      <c r="F67" s="184">
        <f t="shared" si="10"/>
        <v>0</v>
      </c>
      <c r="G67" s="184">
        <f t="shared" si="10"/>
        <v>0</v>
      </c>
      <c r="H67" s="184">
        <f t="shared" si="10"/>
        <v>0</v>
      </c>
      <c r="I67" s="184">
        <f t="shared" si="10"/>
        <v>0</v>
      </c>
      <c r="J67" s="184">
        <f t="shared" si="10"/>
        <v>0</v>
      </c>
    </row>
    <row r="68" spans="1:10" x14ac:dyDescent="0.35">
      <c r="A68" s="185"/>
      <c r="B68" s="183"/>
      <c r="C68" s="184"/>
      <c r="D68" s="184"/>
      <c r="E68" s="184"/>
      <c r="F68" s="184"/>
      <c r="G68" s="184"/>
      <c r="H68" s="184"/>
      <c r="I68" s="184"/>
      <c r="J68" s="184"/>
    </row>
    <row r="69" spans="1:10" x14ac:dyDescent="0.35">
      <c r="A69" s="185"/>
      <c r="B69" s="183"/>
      <c r="C69" s="184"/>
      <c r="D69" s="184"/>
      <c r="E69" s="184"/>
      <c r="F69" s="184"/>
      <c r="G69" s="184"/>
      <c r="H69" s="184"/>
      <c r="I69" s="184"/>
      <c r="J69" s="184"/>
    </row>
    <row r="70" spans="1:10" x14ac:dyDescent="0.35">
      <c r="A70" s="185" t="s">
        <v>221</v>
      </c>
      <c r="B70" s="183">
        <f>SUM(E70:J70)</f>
        <v>0</v>
      </c>
      <c r="C70" s="184">
        <v>0</v>
      </c>
      <c r="D70" s="184">
        <v>0</v>
      </c>
      <c r="E70" s="184">
        <v>0</v>
      </c>
      <c r="F70" s="184">
        <v>0</v>
      </c>
      <c r="G70" s="184">
        <v>0</v>
      </c>
      <c r="H70" s="184">
        <v>0</v>
      </c>
      <c r="I70" s="184">
        <v>0</v>
      </c>
      <c r="J70" s="184">
        <v>0</v>
      </c>
    </row>
    <row r="71" spans="1:10" x14ac:dyDescent="0.35">
      <c r="A71" s="198" t="s">
        <v>222</v>
      </c>
      <c r="B71" s="183">
        <f>SUM(E71:J71)</f>
        <v>0</v>
      </c>
      <c r="C71" s="184">
        <v>0</v>
      </c>
      <c r="D71" s="184">
        <v>0</v>
      </c>
      <c r="E71" s="184">
        <v>0</v>
      </c>
      <c r="F71" s="184">
        <v>0</v>
      </c>
      <c r="G71" s="184">
        <v>0</v>
      </c>
      <c r="H71" s="184">
        <v>0</v>
      </c>
      <c r="I71" s="184">
        <v>0</v>
      </c>
      <c r="J71" s="184">
        <v>0</v>
      </c>
    </row>
    <row r="72" spans="1:10" x14ac:dyDescent="0.35">
      <c r="A72" s="182" t="s">
        <v>223</v>
      </c>
      <c r="B72" s="183">
        <f>SUM(E72:J72)</f>
        <v>0</v>
      </c>
      <c r="C72" s="306"/>
      <c r="D72" s="306" t="s">
        <v>8</v>
      </c>
      <c r="E72" s="306"/>
      <c r="F72" s="306"/>
      <c r="G72" s="306"/>
      <c r="H72" s="306"/>
      <c r="I72" s="306"/>
      <c r="J72" s="306"/>
    </row>
    <row r="73" spans="1:10" x14ac:dyDescent="0.35">
      <c r="A73" s="182" t="s">
        <v>224</v>
      </c>
      <c r="B73" s="183">
        <f>SUM(E73:J73)</f>
        <v>0</v>
      </c>
      <c r="C73" s="306"/>
      <c r="D73" s="306"/>
      <c r="E73" s="306"/>
      <c r="F73" s="306"/>
      <c r="G73" s="306"/>
      <c r="H73" s="306"/>
      <c r="I73" s="306"/>
      <c r="J73" s="306"/>
    </row>
    <row r="74" spans="1:10" ht="26" x14ac:dyDescent="0.35">
      <c r="A74" s="198" t="s">
        <v>225</v>
      </c>
      <c r="B74" s="183">
        <f>SUM(B72:B73)</f>
        <v>0</v>
      </c>
      <c r="C74" s="184">
        <f>SUM(C72:C73)</f>
        <v>0</v>
      </c>
      <c r="D74" s="184">
        <f t="shared" ref="D74:J74" si="11">SUM(D72:D73)</f>
        <v>0</v>
      </c>
      <c r="E74" s="184">
        <f t="shared" si="11"/>
        <v>0</v>
      </c>
      <c r="F74" s="184">
        <f t="shared" si="11"/>
        <v>0</v>
      </c>
      <c r="G74" s="184">
        <f t="shared" si="11"/>
        <v>0</v>
      </c>
      <c r="H74" s="184">
        <f t="shared" si="11"/>
        <v>0</v>
      </c>
      <c r="I74" s="184">
        <f t="shared" si="11"/>
        <v>0</v>
      </c>
      <c r="J74" s="184">
        <f t="shared" si="11"/>
        <v>0</v>
      </c>
    </row>
    <row r="75" spans="1:10" x14ac:dyDescent="0.35">
      <c r="A75" s="198"/>
      <c r="B75" s="199"/>
      <c r="C75" s="199"/>
      <c r="D75" s="199"/>
      <c r="E75" s="199"/>
      <c r="F75" s="199"/>
      <c r="G75" s="199"/>
      <c r="H75" s="199"/>
      <c r="I75" s="199"/>
      <c r="J75" s="186"/>
    </row>
    <row r="76" spans="1:10" x14ac:dyDescent="0.35">
      <c r="A76" s="189" t="s">
        <v>175</v>
      </c>
      <c r="B76" s="200"/>
      <c r="C76" s="174"/>
      <c r="D76" s="175"/>
      <c r="E76" s="176" t="str">
        <f t="shared" ref="E76:J76" si="12">E7</f>
        <v xml:space="preserve"> </v>
      </c>
      <c r="F76" s="176" t="str">
        <f t="shared" si="12"/>
        <v xml:space="preserve"> </v>
      </c>
      <c r="G76" s="176" t="str">
        <f t="shared" si="12"/>
        <v xml:space="preserve"> </v>
      </c>
      <c r="H76" s="176" t="str">
        <f t="shared" si="12"/>
        <v xml:space="preserve"> </v>
      </c>
      <c r="I76" s="176" t="str">
        <f t="shared" si="12"/>
        <v xml:space="preserve"> </v>
      </c>
      <c r="J76" s="176" t="str">
        <f t="shared" si="12"/>
        <v xml:space="preserve"> </v>
      </c>
    </row>
    <row r="77" spans="1:10" x14ac:dyDescent="0.35">
      <c r="A77" s="287" t="s">
        <v>226</v>
      </c>
      <c r="B77" s="178"/>
      <c r="C77" s="180"/>
      <c r="D77" s="180"/>
      <c r="E77" s="180"/>
      <c r="F77" s="180"/>
      <c r="G77" s="180"/>
      <c r="H77" s="180"/>
      <c r="I77" s="180"/>
      <c r="J77" s="201"/>
    </row>
    <row r="78" spans="1:10" x14ac:dyDescent="0.35">
      <c r="A78" s="182" t="s">
        <v>227</v>
      </c>
      <c r="B78" s="183">
        <f t="shared" ref="B78:B88" si="13">SUM(E78:J78)</f>
        <v>0</v>
      </c>
      <c r="C78" s="306"/>
      <c r="D78" s="306"/>
      <c r="E78" s="306"/>
      <c r="F78" s="306"/>
      <c r="G78" s="306"/>
      <c r="H78" s="306"/>
      <c r="I78" s="306"/>
      <c r="J78" s="306"/>
    </row>
    <row r="79" spans="1:10" x14ac:dyDescent="0.35">
      <c r="A79" s="182" t="s">
        <v>228</v>
      </c>
      <c r="B79" s="183">
        <f t="shared" si="13"/>
        <v>0</v>
      </c>
      <c r="C79" s="306"/>
      <c r="D79" s="306"/>
      <c r="E79" s="306"/>
      <c r="F79" s="306"/>
      <c r="G79" s="306"/>
      <c r="H79" s="306"/>
      <c r="I79" s="306"/>
      <c r="J79" s="306"/>
    </row>
    <row r="80" spans="1:10" x14ac:dyDescent="0.35">
      <c r="A80" s="182" t="s">
        <v>229</v>
      </c>
      <c r="B80" s="183">
        <f t="shared" si="13"/>
        <v>0</v>
      </c>
      <c r="C80" s="306"/>
      <c r="D80" s="306"/>
      <c r="E80" s="306"/>
      <c r="F80" s="306"/>
      <c r="G80" s="306"/>
      <c r="H80" s="306"/>
      <c r="I80" s="306"/>
      <c r="J80" s="306"/>
    </row>
    <row r="81" spans="1:10" x14ac:dyDescent="0.35">
      <c r="A81" s="182" t="s">
        <v>230</v>
      </c>
      <c r="B81" s="183">
        <f t="shared" si="13"/>
        <v>0</v>
      </c>
      <c r="C81" s="306"/>
      <c r="D81" s="306"/>
      <c r="E81" s="306"/>
      <c r="F81" s="306"/>
      <c r="G81" s="306"/>
      <c r="H81" s="306"/>
      <c r="I81" s="306"/>
      <c r="J81" s="306"/>
    </row>
    <row r="82" spans="1:10" x14ac:dyDescent="0.35">
      <c r="A82" s="182" t="s">
        <v>231</v>
      </c>
      <c r="B82" s="183">
        <f t="shared" si="13"/>
        <v>0</v>
      </c>
      <c r="C82" s="306"/>
      <c r="D82" s="306"/>
      <c r="E82" s="306"/>
      <c r="F82" s="306"/>
      <c r="G82" s="306"/>
      <c r="H82" s="306"/>
      <c r="I82" s="306"/>
      <c r="J82" s="306"/>
    </row>
    <row r="83" spans="1:10" x14ac:dyDescent="0.35">
      <c r="A83" s="182" t="s">
        <v>232</v>
      </c>
      <c r="B83" s="183">
        <f t="shared" si="13"/>
        <v>0</v>
      </c>
      <c r="C83" s="306" t="s">
        <v>8</v>
      </c>
      <c r="D83" s="306"/>
      <c r="E83" s="306"/>
      <c r="F83" s="306"/>
      <c r="G83" s="306" t="s">
        <v>8</v>
      </c>
      <c r="H83" s="306"/>
      <c r="I83" s="306"/>
      <c r="J83" s="306"/>
    </row>
    <row r="84" spans="1:10" x14ac:dyDescent="0.35">
      <c r="A84" s="182" t="s">
        <v>233</v>
      </c>
      <c r="B84" s="183">
        <f t="shared" si="13"/>
        <v>0</v>
      </c>
      <c r="C84" s="306"/>
      <c r="D84" s="306"/>
      <c r="E84" s="306"/>
      <c r="F84" s="306"/>
      <c r="G84" s="306"/>
      <c r="H84" s="306"/>
      <c r="I84" s="306"/>
      <c r="J84" s="306"/>
    </row>
    <row r="85" spans="1:10" x14ac:dyDescent="0.35">
      <c r="A85" s="182" t="s">
        <v>234</v>
      </c>
      <c r="B85" s="183">
        <v>0</v>
      </c>
      <c r="C85" s="306"/>
      <c r="D85" s="306"/>
      <c r="E85" s="306"/>
      <c r="F85" s="306"/>
      <c r="G85" s="306"/>
      <c r="H85" s="306"/>
      <c r="I85" s="306"/>
      <c r="J85" s="306"/>
    </row>
    <row r="86" spans="1:10" x14ac:dyDescent="0.35">
      <c r="A86" s="182" t="s">
        <v>235</v>
      </c>
      <c r="B86" s="183">
        <f t="shared" si="13"/>
        <v>0</v>
      </c>
      <c r="C86" s="306"/>
      <c r="D86" s="306"/>
      <c r="E86" s="306"/>
      <c r="F86" s="306"/>
      <c r="G86" s="306"/>
      <c r="H86" s="306"/>
      <c r="I86" s="306"/>
      <c r="J86" s="306"/>
    </row>
    <row r="87" spans="1:10" x14ac:dyDescent="0.35">
      <c r="A87" s="182" t="s">
        <v>236</v>
      </c>
      <c r="B87" s="183">
        <f t="shared" si="13"/>
        <v>0</v>
      </c>
      <c r="C87" s="306"/>
      <c r="D87" s="306"/>
      <c r="E87" s="306"/>
      <c r="F87" s="306"/>
      <c r="G87" s="306"/>
      <c r="H87" s="306"/>
      <c r="I87" s="306"/>
      <c r="J87" s="306"/>
    </row>
    <row r="88" spans="1:10" x14ac:dyDescent="0.35">
      <c r="A88" s="182" t="s">
        <v>236</v>
      </c>
      <c r="B88" s="183">
        <f t="shared" si="13"/>
        <v>0</v>
      </c>
      <c r="C88" s="306"/>
      <c r="D88" s="306"/>
      <c r="E88" s="306"/>
      <c r="F88" s="306"/>
      <c r="G88" s="306"/>
      <c r="H88" s="306"/>
      <c r="I88" s="306"/>
      <c r="J88" s="306"/>
    </row>
    <row r="89" spans="1:10" x14ac:dyDescent="0.35">
      <c r="A89" s="185" t="s">
        <v>237</v>
      </c>
      <c r="B89" s="183">
        <f t="shared" ref="B89:J89" si="14">SUM(B78:B88)</f>
        <v>0</v>
      </c>
      <c r="C89" s="184">
        <f t="shared" si="14"/>
        <v>0</v>
      </c>
      <c r="D89" s="184">
        <f t="shared" si="14"/>
        <v>0</v>
      </c>
      <c r="E89" s="184">
        <f t="shared" si="14"/>
        <v>0</v>
      </c>
      <c r="F89" s="184">
        <f t="shared" si="14"/>
        <v>0</v>
      </c>
      <c r="G89" s="184">
        <f t="shared" si="14"/>
        <v>0</v>
      </c>
      <c r="H89" s="184">
        <f t="shared" si="14"/>
        <v>0</v>
      </c>
      <c r="I89" s="184">
        <f t="shared" si="14"/>
        <v>0</v>
      </c>
      <c r="J89" s="184">
        <f t="shared" si="14"/>
        <v>0</v>
      </c>
    </row>
    <row r="90" spans="1:10" x14ac:dyDescent="0.35">
      <c r="A90" s="185" t="s">
        <v>238</v>
      </c>
      <c r="B90" s="183">
        <f t="shared" ref="B90:J90" si="15">B15+B23+B31+B35+B52+B58+B62+B67+B70+B71+B74+B89</f>
        <v>0</v>
      </c>
      <c r="C90" s="184">
        <f t="shared" si="15"/>
        <v>0</v>
      </c>
      <c r="D90" s="184">
        <f t="shared" si="15"/>
        <v>0</v>
      </c>
      <c r="E90" s="184">
        <f t="shared" si="15"/>
        <v>0</v>
      </c>
      <c r="F90" s="184">
        <f t="shared" si="15"/>
        <v>0</v>
      </c>
      <c r="G90" s="184">
        <f t="shared" si="15"/>
        <v>0</v>
      </c>
      <c r="H90" s="184">
        <f t="shared" si="15"/>
        <v>0</v>
      </c>
      <c r="I90" s="184">
        <f t="shared" si="15"/>
        <v>0</v>
      </c>
      <c r="J90" s="184">
        <f t="shared" si="15"/>
        <v>0</v>
      </c>
    </row>
    <row r="91" spans="1:10" x14ac:dyDescent="0.35">
      <c r="A91" s="202"/>
      <c r="B91" s="42"/>
      <c r="C91" s="42"/>
      <c r="D91" s="42"/>
      <c r="E91" s="42"/>
      <c r="F91" s="42"/>
      <c r="G91" s="42"/>
      <c r="H91" s="42"/>
      <c r="I91" s="42"/>
      <c r="J91" s="42"/>
    </row>
    <row r="92" spans="1:10" x14ac:dyDescent="0.35">
      <c r="A92" s="287" t="s">
        <v>239</v>
      </c>
      <c r="B92" s="193"/>
      <c r="C92" s="193"/>
      <c r="D92" s="193"/>
      <c r="E92" s="193"/>
      <c r="F92" s="193"/>
      <c r="G92" s="193"/>
      <c r="H92" s="193"/>
      <c r="I92" s="193"/>
      <c r="J92" s="194"/>
    </row>
    <row r="93" spans="1:10" x14ac:dyDescent="0.35">
      <c r="A93" s="182" t="s">
        <v>240</v>
      </c>
      <c r="B93" s="183">
        <f>SUM(E93:J93)</f>
        <v>0</v>
      </c>
      <c r="C93" s="306"/>
      <c r="D93" s="306"/>
      <c r="E93" s="306"/>
      <c r="F93" s="306"/>
      <c r="G93" s="306"/>
      <c r="H93" s="306"/>
      <c r="I93" s="306"/>
      <c r="J93" s="306"/>
    </row>
    <row r="94" spans="1:10" x14ac:dyDescent="0.35">
      <c r="A94" s="182" t="s">
        <v>241</v>
      </c>
      <c r="B94" s="183">
        <f>SUM(E94:J94)</f>
        <v>0</v>
      </c>
      <c r="C94" s="306"/>
      <c r="D94" s="306"/>
      <c r="E94" s="306"/>
      <c r="F94" s="306"/>
      <c r="G94" s="306"/>
      <c r="H94" s="306"/>
      <c r="I94" s="306"/>
      <c r="J94" s="306"/>
    </row>
    <row r="95" spans="1:10" x14ac:dyDescent="0.35">
      <c r="A95" s="182" t="s">
        <v>242</v>
      </c>
      <c r="B95" s="183">
        <f>SUM(E95:J95)</f>
        <v>0</v>
      </c>
      <c r="C95" s="306"/>
      <c r="D95" s="306"/>
      <c r="E95" s="306"/>
      <c r="F95" s="306"/>
      <c r="G95" s="306"/>
      <c r="H95" s="306"/>
      <c r="I95" s="306"/>
      <c r="J95" s="306"/>
    </row>
    <row r="96" spans="1:10" x14ac:dyDescent="0.35">
      <c r="A96" s="182" t="s">
        <v>243</v>
      </c>
      <c r="B96" s="183">
        <f>SUM(E96:J96)</f>
        <v>0</v>
      </c>
      <c r="C96" s="306"/>
      <c r="D96" s="306"/>
      <c r="E96" s="306"/>
      <c r="F96" s="306"/>
      <c r="G96" s="306"/>
      <c r="H96" s="306"/>
      <c r="I96" s="306"/>
      <c r="J96" s="306"/>
    </row>
    <row r="97" spans="1:10" x14ac:dyDescent="0.35">
      <c r="A97" s="182" t="s">
        <v>236</v>
      </c>
      <c r="B97" s="183">
        <f>SUM(E97:J97)</f>
        <v>0</v>
      </c>
      <c r="C97" s="306"/>
      <c r="D97" s="306"/>
      <c r="E97" s="306"/>
      <c r="F97" s="306"/>
      <c r="G97" s="306"/>
      <c r="H97" s="306"/>
      <c r="I97" s="306"/>
      <c r="J97" s="306"/>
    </row>
    <row r="98" spans="1:10" x14ac:dyDescent="0.35">
      <c r="A98" s="185" t="s">
        <v>244</v>
      </c>
      <c r="B98" s="183">
        <f t="shared" ref="B98:J98" si="16">SUM(B93:B97)</f>
        <v>0</v>
      </c>
      <c r="C98" s="184">
        <f t="shared" si="16"/>
        <v>0</v>
      </c>
      <c r="D98" s="184">
        <f t="shared" si="16"/>
        <v>0</v>
      </c>
      <c r="E98" s="184">
        <f t="shared" si="16"/>
        <v>0</v>
      </c>
      <c r="F98" s="184">
        <f t="shared" si="16"/>
        <v>0</v>
      </c>
      <c r="G98" s="184">
        <f>SUM(G92:G97)</f>
        <v>0</v>
      </c>
      <c r="H98" s="184">
        <f>SUM(H92:H97)</f>
        <v>0</v>
      </c>
      <c r="I98" s="184">
        <f t="shared" si="16"/>
        <v>0</v>
      </c>
      <c r="J98" s="184">
        <f t="shared" si="16"/>
        <v>0</v>
      </c>
    </row>
    <row r="99" spans="1:10" x14ac:dyDescent="0.35">
      <c r="A99" s="185" t="s">
        <v>245</v>
      </c>
      <c r="B99" s="183">
        <f>+B90+B98</f>
        <v>0</v>
      </c>
      <c r="C99" s="183">
        <f t="shared" ref="C99:J99" si="17">+C90+C98</f>
        <v>0</v>
      </c>
      <c r="D99" s="183">
        <f t="shared" si="17"/>
        <v>0</v>
      </c>
      <c r="E99" s="183">
        <f t="shared" si="17"/>
        <v>0</v>
      </c>
      <c r="F99" s="183">
        <f t="shared" si="17"/>
        <v>0</v>
      </c>
      <c r="G99" s="183">
        <f t="shared" si="17"/>
        <v>0</v>
      </c>
      <c r="H99" s="183">
        <f t="shared" si="17"/>
        <v>0</v>
      </c>
      <c r="I99" s="183">
        <f t="shared" si="17"/>
        <v>0</v>
      </c>
      <c r="J99" s="183">
        <f t="shared" si="17"/>
        <v>0</v>
      </c>
    </row>
    <row r="100" spans="1:10" x14ac:dyDescent="0.35">
      <c r="A100" s="185"/>
      <c r="B100" s="199"/>
      <c r="C100" s="199"/>
      <c r="D100" s="199"/>
      <c r="E100" s="199"/>
      <c r="F100" s="199"/>
      <c r="G100" s="199"/>
      <c r="H100" s="199"/>
      <c r="I100" s="199"/>
      <c r="J100" s="186"/>
    </row>
    <row r="101" spans="1:10" ht="15" thickBot="1" x14ac:dyDescent="0.4">
      <c r="A101" s="233"/>
      <c r="B101" s="206"/>
      <c r="C101" s="206"/>
      <c r="D101" s="206"/>
      <c r="E101" s="206"/>
      <c r="F101" s="206"/>
      <c r="G101" s="206"/>
      <c r="H101" s="206"/>
      <c r="I101" s="206"/>
      <c r="J101" s="42"/>
    </row>
    <row r="102" spans="1:10" x14ac:dyDescent="0.35">
      <c r="A102" s="203" t="s">
        <v>246</v>
      </c>
      <c r="B102" s="642"/>
      <c r="C102" s="643"/>
      <c r="D102" s="643"/>
      <c r="E102" s="643"/>
      <c r="F102" s="643"/>
      <c r="G102" s="643"/>
      <c r="H102" s="643"/>
      <c r="I102" s="643"/>
      <c r="J102" s="644"/>
    </row>
    <row r="103" spans="1:10" x14ac:dyDescent="0.35">
      <c r="B103" s="645"/>
      <c r="C103" s="646"/>
      <c r="D103" s="646"/>
      <c r="E103" s="646"/>
      <c r="F103" s="646"/>
      <c r="G103" s="646"/>
      <c r="H103" s="646"/>
      <c r="I103" s="646"/>
      <c r="J103" s="647"/>
    </row>
    <row r="104" spans="1:10" ht="16" thickBot="1" x14ac:dyDescent="0.4">
      <c r="A104" s="204"/>
      <c r="B104" s="648"/>
      <c r="C104" s="649"/>
      <c r="D104" s="649"/>
      <c r="E104" s="649"/>
      <c r="F104" s="649"/>
      <c r="G104" s="649"/>
      <c r="H104" s="649"/>
      <c r="I104" s="649"/>
      <c r="J104" s="650"/>
    </row>
    <row r="105" spans="1:10" x14ac:dyDescent="0.35">
      <c r="A105" s="205" t="s">
        <v>247</v>
      </c>
      <c r="B105" s="42"/>
      <c r="C105" s="42"/>
      <c r="D105" s="42"/>
      <c r="E105" s="42"/>
      <c r="F105" s="42"/>
      <c r="G105" s="42" t="s">
        <v>8</v>
      </c>
      <c r="H105" s="42"/>
      <c r="I105" s="42"/>
      <c r="J105" s="42"/>
    </row>
    <row r="106" spans="1:10" x14ac:dyDescent="0.35">
      <c r="A106" s="42" t="s">
        <v>248</v>
      </c>
      <c r="B106" s="42"/>
      <c r="C106" s="42"/>
      <c r="D106" s="42"/>
      <c r="E106" s="42"/>
      <c r="F106" s="42"/>
      <c r="G106" s="42"/>
      <c r="H106" s="42"/>
      <c r="I106" s="42"/>
      <c r="J106" s="42"/>
    </row>
    <row r="107" spans="1:10" x14ac:dyDescent="0.35">
      <c r="A107" s="42"/>
      <c r="B107" s="206"/>
      <c r="C107" s="42"/>
      <c r="D107" s="42"/>
      <c r="E107" s="42"/>
      <c r="F107" s="42"/>
      <c r="G107" s="42"/>
      <c r="H107" s="42"/>
      <c r="I107" s="42" t="s">
        <v>8</v>
      </c>
      <c r="J107" s="42"/>
    </row>
    <row r="108" spans="1:10" x14ac:dyDescent="0.35">
      <c r="A108" s="205" t="s">
        <v>249</v>
      </c>
      <c r="B108" s="42"/>
      <c r="C108" s="42"/>
      <c r="D108" s="42"/>
      <c r="E108" s="42"/>
      <c r="F108" s="42"/>
      <c r="G108" s="42" t="s">
        <v>8</v>
      </c>
      <c r="H108" s="42"/>
      <c r="I108" s="42"/>
      <c r="J108" s="42"/>
    </row>
    <row r="109" spans="1:10" ht="15.5" x14ac:dyDescent="0.35">
      <c r="A109" s="205" t="s">
        <v>250</v>
      </c>
      <c r="B109" s="42"/>
      <c r="C109" s="42"/>
      <c r="D109" s="42"/>
      <c r="E109" s="42"/>
      <c r="F109" s="42"/>
      <c r="G109" s="42"/>
      <c r="H109" s="42"/>
      <c r="I109" s="42"/>
      <c r="J109" s="42"/>
    </row>
    <row r="110" spans="1:10" ht="15.5" x14ac:dyDescent="0.35">
      <c r="A110" s="207" t="s">
        <v>251</v>
      </c>
      <c r="B110" s="206"/>
      <c r="C110" s="206"/>
      <c r="D110" s="206"/>
      <c r="E110" s="206"/>
      <c r="F110" s="206"/>
      <c r="G110" s="206"/>
      <c r="H110" s="206"/>
      <c r="I110" s="206"/>
      <c r="J110" s="206"/>
    </row>
    <row r="111" spans="1:10" ht="15.5" x14ac:dyDescent="0.35">
      <c r="A111" s="204" t="s">
        <v>252</v>
      </c>
      <c r="B111" s="208"/>
      <c r="C111" s="169"/>
      <c r="D111" s="169"/>
      <c r="E111" s="169"/>
      <c r="F111" s="169"/>
      <c r="G111" s="169"/>
      <c r="H111" s="169"/>
      <c r="I111" s="169"/>
      <c r="J111" s="169"/>
    </row>
    <row r="112" spans="1:10" x14ac:dyDescent="0.35">
      <c r="A112" s="169"/>
      <c r="B112" s="169"/>
      <c r="C112" s="169"/>
      <c r="D112" s="169"/>
      <c r="E112" s="169"/>
      <c r="F112" s="169"/>
      <c r="G112" s="169"/>
      <c r="H112" s="169"/>
      <c r="I112" s="169"/>
      <c r="J112" s="169"/>
    </row>
    <row r="113" spans="1:10" x14ac:dyDescent="0.35">
      <c r="A113" s="169"/>
      <c r="B113" s="169"/>
      <c r="C113" s="169" t="s">
        <v>8</v>
      </c>
      <c r="D113" s="169"/>
      <c r="E113" s="169"/>
      <c r="F113" s="169"/>
      <c r="G113" s="169"/>
      <c r="H113" s="169"/>
      <c r="I113" s="169"/>
      <c r="J113" s="169"/>
    </row>
    <row r="114" spans="1:10" x14ac:dyDescent="0.35">
      <c r="A114" s="169"/>
      <c r="B114" s="169"/>
      <c r="C114" s="169"/>
      <c r="D114" s="169"/>
      <c r="E114" s="169"/>
      <c r="F114" s="169"/>
      <c r="G114" s="169" t="s">
        <v>8</v>
      </c>
      <c r="H114" s="169" t="s">
        <v>8</v>
      </c>
      <c r="I114" s="169"/>
      <c r="J114" s="169"/>
    </row>
    <row r="115" spans="1:10" x14ac:dyDescent="0.35">
      <c r="A115" s="169"/>
      <c r="B115" s="169"/>
      <c r="C115" s="169"/>
      <c r="D115" s="169"/>
      <c r="E115" s="169"/>
      <c r="F115" s="169"/>
      <c r="G115" s="169"/>
      <c r="H115" s="169"/>
      <c r="I115" s="169"/>
      <c r="J115" s="169"/>
    </row>
    <row r="116" spans="1:10" ht="19.5" customHeight="1" x14ac:dyDescent="0.35">
      <c r="A116" s="637" t="s">
        <v>343</v>
      </c>
      <c r="B116" s="638"/>
      <c r="C116" s="638"/>
      <c r="D116" s="638"/>
      <c r="E116" s="638"/>
      <c r="F116" s="638"/>
      <c r="G116" s="638"/>
      <c r="H116" s="638"/>
      <c r="I116" s="638"/>
      <c r="J116" s="638"/>
    </row>
    <row r="117" spans="1:10" x14ac:dyDescent="0.35">
      <c r="A117" s="169"/>
      <c r="B117" s="169"/>
      <c r="C117" s="169"/>
      <c r="D117" s="169"/>
      <c r="E117" s="169"/>
      <c r="F117" s="169"/>
      <c r="G117" s="169"/>
      <c r="H117" s="169"/>
      <c r="I117" s="169"/>
      <c r="J117" s="169"/>
    </row>
    <row r="118" spans="1:10" x14ac:dyDescent="0.35">
      <c r="A118" s="169" t="s">
        <v>8</v>
      </c>
      <c r="B118" s="169"/>
      <c r="C118" s="169"/>
      <c r="D118" s="169"/>
      <c r="E118" s="169"/>
      <c r="F118" s="169"/>
      <c r="G118" s="169"/>
      <c r="H118" s="169"/>
      <c r="I118" s="169"/>
      <c r="J118" s="169"/>
    </row>
    <row r="119" spans="1:10" x14ac:dyDescent="0.35">
      <c r="A119" s="169"/>
      <c r="B119" s="169"/>
      <c r="C119" s="169"/>
      <c r="D119" s="169"/>
      <c r="E119" s="169"/>
      <c r="F119" s="169"/>
      <c r="G119" s="169"/>
      <c r="H119" s="169"/>
      <c r="I119" s="169"/>
      <c r="J119" s="169"/>
    </row>
    <row r="120" spans="1:10" x14ac:dyDescent="0.35">
      <c r="A120" s="169"/>
      <c r="B120" s="169"/>
      <c r="C120" s="169"/>
      <c r="D120" s="169"/>
      <c r="E120" s="169"/>
      <c r="F120" s="169"/>
      <c r="G120" s="169"/>
      <c r="H120" s="169"/>
      <c r="I120" s="169"/>
      <c r="J120" s="169"/>
    </row>
    <row r="121" spans="1:10" x14ac:dyDescent="0.35">
      <c r="A121" s="169"/>
      <c r="B121" s="169"/>
      <c r="C121" s="169"/>
      <c r="D121" s="169"/>
      <c r="E121" s="169"/>
      <c r="F121" s="169"/>
      <c r="G121" s="169"/>
      <c r="H121" s="169"/>
      <c r="I121" s="169"/>
      <c r="J121" s="169"/>
    </row>
  </sheetData>
  <sheetProtection algorithmName="SHA-512" hashValue="qROZLsCtBhBL9YSJCQMGHYf5LH7QpoB37UO7qAzpYzasUdurLGiZN54b3b2BTOxiW4qCyHZsf6puH5y+5Z4ypQ==" saltValue="zAG7zaOMBCSdUrk7T3icig==" spinCount="100000" sheet="1" objects="1" scenarios="1"/>
  <mergeCells count="11">
    <mergeCell ref="A116:J116"/>
    <mergeCell ref="A39:J39"/>
    <mergeCell ref="A40:J40"/>
    <mergeCell ref="E42:J42"/>
    <mergeCell ref="B102:J104"/>
    <mergeCell ref="A38:J38"/>
    <mergeCell ref="A2:J2"/>
    <mergeCell ref="A3:J3"/>
    <mergeCell ref="A4:J4"/>
    <mergeCell ref="B6:B7"/>
    <mergeCell ref="E6:J6"/>
  </mergeCells>
  <pageMargins left="0.7" right="0.7" top="0.75" bottom="0.75" header="0.3" footer="0.3"/>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F1B3B1-6A5A-4C5F-966A-C6345A1A8718}">
  <dimension ref="A2:AM42"/>
  <sheetViews>
    <sheetView showGridLines="0" tabSelected="1" workbookViewId="0">
      <selection activeCell="AM10" sqref="AM10"/>
    </sheetView>
  </sheetViews>
  <sheetFormatPr defaultRowHeight="14.5" x14ac:dyDescent="0.35"/>
  <cols>
    <col min="1" max="38" width="4.1796875" customWidth="1"/>
  </cols>
  <sheetData>
    <row r="2" spans="1:38" ht="16" customHeight="1" thickBot="1" x14ac:dyDescent="0.4">
      <c r="D2" s="389"/>
    </row>
    <row r="3" spans="1:38" ht="16" customHeight="1" x14ac:dyDescent="0.35">
      <c r="A3" s="754" t="s">
        <v>624</v>
      </c>
      <c r="B3" s="755"/>
      <c r="C3" s="755"/>
      <c r="D3" s="755"/>
      <c r="E3" s="755"/>
      <c r="F3" s="755"/>
      <c r="G3" s="755"/>
      <c r="H3" s="755"/>
      <c r="I3" s="755"/>
      <c r="J3" s="755"/>
      <c r="K3" s="755"/>
      <c r="L3" s="755"/>
      <c r="M3" s="755"/>
      <c r="N3" s="755"/>
      <c r="O3" s="755"/>
      <c r="P3" s="755"/>
      <c r="Q3" s="755"/>
      <c r="R3" s="755"/>
      <c r="S3" s="755"/>
      <c r="T3" s="755"/>
      <c r="U3" s="755"/>
      <c r="V3" s="755"/>
      <c r="W3" s="755"/>
      <c r="X3" s="755"/>
      <c r="Y3" s="755"/>
      <c r="Z3" s="755"/>
      <c r="AA3" s="755"/>
      <c r="AB3" s="755"/>
      <c r="AC3" s="755"/>
      <c r="AD3" s="755"/>
      <c r="AE3" s="755"/>
      <c r="AF3" s="755"/>
      <c r="AG3" s="755"/>
      <c r="AH3" s="755"/>
      <c r="AI3" s="755"/>
      <c r="AJ3" s="755"/>
      <c r="AK3" s="756" t="str">
        <f>Instructions!B1</f>
        <v>V 1.1</v>
      </c>
      <c r="AL3" s="757"/>
    </row>
    <row r="4" spans="1:38" ht="33.5" customHeight="1" x14ac:dyDescent="0.35">
      <c r="A4" s="758" t="s">
        <v>625</v>
      </c>
      <c r="B4" s="759"/>
      <c r="C4" s="759"/>
      <c r="D4" s="759"/>
      <c r="E4" s="759"/>
      <c r="F4" s="759"/>
      <c r="G4" s="759"/>
      <c r="H4" s="759"/>
      <c r="I4" s="759"/>
      <c r="J4" s="759"/>
      <c r="K4" s="759"/>
      <c r="L4" s="759"/>
      <c r="M4" s="759"/>
      <c r="N4" s="759"/>
      <c r="O4" s="759"/>
      <c r="P4" s="759"/>
      <c r="Q4" s="759"/>
      <c r="R4" s="759"/>
      <c r="S4" s="759"/>
      <c r="T4" s="759"/>
      <c r="U4" s="759"/>
      <c r="V4" s="759"/>
      <c r="W4" s="759"/>
      <c r="X4" s="759"/>
      <c r="Y4" s="759"/>
      <c r="Z4" s="759"/>
      <c r="AA4" s="759"/>
      <c r="AB4" s="759"/>
      <c r="AC4" s="759"/>
      <c r="AD4" s="759"/>
      <c r="AE4" s="759"/>
      <c r="AF4" s="759"/>
      <c r="AG4" s="759"/>
      <c r="AH4" s="759"/>
      <c r="AI4" s="759"/>
      <c r="AJ4" s="759"/>
      <c r="AK4" s="759"/>
      <c r="AL4" s="760"/>
    </row>
    <row r="5" spans="1:38" ht="16" customHeight="1" x14ac:dyDescent="0.35">
      <c r="A5" s="761" t="s">
        <v>46</v>
      </c>
      <c r="B5" s="762"/>
      <c r="C5" s="762"/>
      <c r="D5" s="762"/>
      <c r="E5" s="763"/>
      <c r="F5" s="764"/>
      <c r="G5" s="765"/>
      <c r="H5" s="765"/>
      <c r="I5" s="765"/>
      <c r="J5" s="765"/>
      <c r="K5" s="765"/>
      <c r="L5" s="765"/>
      <c r="M5" s="765"/>
      <c r="N5" s="765"/>
      <c r="O5" s="765"/>
      <c r="P5" s="765"/>
      <c r="Q5" s="765"/>
      <c r="R5" s="765"/>
      <c r="S5" s="765"/>
      <c r="T5" s="765"/>
      <c r="U5" s="765"/>
      <c r="V5" s="765"/>
      <c r="W5" s="766"/>
      <c r="X5" s="390"/>
      <c r="Y5" s="390"/>
      <c r="Z5" s="390"/>
      <c r="AA5" s="390"/>
      <c r="AB5" s="390"/>
      <c r="AC5" s="390"/>
      <c r="AD5" s="390"/>
      <c r="AE5" s="390"/>
      <c r="AF5" s="390"/>
      <c r="AG5" s="390"/>
      <c r="AH5" s="390"/>
      <c r="AI5" s="390"/>
      <c r="AJ5" s="390"/>
      <c r="AK5" s="390"/>
      <c r="AL5" s="391"/>
    </row>
    <row r="6" spans="1:38" ht="16" customHeight="1" x14ac:dyDescent="0.35">
      <c r="A6" s="767" t="s">
        <v>626</v>
      </c>
      <c r="B6" s="768"/>
      <c r="C6" s="769"/>
      <c r="D6" s="749" t="s">
        <v>8</v>
      </c>
      <c r="E6" s="750"/>
      <c r="F6" s="750"/>
      <c r="G6" s="750"/>
      <c r="H6" s="750"/>
      <c r="I6" s="750"/>
      <c r="J6" s="750"/>
      <c r="K6" s="750"/>
      <c r="L6" s="750"/>
      <c r="M6" s="750"/>
      <c r="N6" s="750"/>
      <c r="O6" s="750"/>
      <c r="P6" s="750"/>
      <c r="Q6" s="750"/>
      <c r="R6" s="750"/>
      <c r="S6" s="750"/>
      <c r="T6" s="750"/>
      <c r="U6" s="750"/>
      <c r="V6" s="750"/>
      <c r="W6" s="770" t="s">
        <v>627</v>
      </c>
      <c r="X6" s="771"/>
      <c r="Y6" s="771"/>
      <c r="Z6" s="771"/>
      <c r="AA6" s="749"/>
      <c r="AB6" s="750"/>
      <c r="AC6" s="750"/>
      <c r="AD6" s="750"/>
      <c r="AE6" s="750"/>
      <c r="AF6" s="750"/>
      <c r="AG6" s="750"/>
      <c r="AH6" s="750"/>
      <c r="AI6" s="750"/>
      <c r="AJ6" s="750"/>
      <c r="AK6" s="750"/>
      <c r="AL6" s="772"/>
    </row>
    <row r="7" spans="1:38" ht="16" customHeight="1" x14ac:dyDescent="0.35">
      <c r="A7" s="739" t="s">
        <v>21</v>
      </c>
      <c r="B7" s="740"/>
      <c r="C7" s="741"/>
      <c r="D7" s="742"/>
      <c r="E7" s="742"/>
      <c r="F7" s="742"/>
      <c r="G7" s="742"/>
      <c r="H7" s="742"/>
      <c r="I7" s="742"/>
      <c r="J7" s="742"/>
      <c r="K7" s="742"/>
      <c r="L7" s="742"/>
      <c r="M7" s="742"/>
      <c r="N7" s="742"/>
      <c r="O7" s="742"/>
      <c r="P7" s="742"/>
      <c r="Q7" s="742"/>
      <c r="R7" s="742"/>
      <c r="S7" s="742"/>
      <c r="T7" s="742"/>
      <c r="U7" s="743"/>
      <c r="V7" s="392" t="s">
        <v>22</v>
      </c>
      <c r="W7" s="744"/>
      <c r="X7" s="745"/>
      <c r="Y7" s="745"/>
      <c r="Z7" s="745"/>
      <c r="AA7" s="745"/>
      <c r="AB7" s="746"/>
      <c r="AC7" s="747" t="s">
        <v>628</v>
      </c>
      <c r="AD7" s="748"/>
      <c r="AE7" s="749"/>
      <c r="AF7" s="750"/>
      <c r="AG7" s="751"/>
      <c r="AH7" s="392" t="s">
        <v>629</v>
      </c>
      <c r="AI7" s="752"/>
      <c r="AJ7" s="752"/>
      <c r="AK7" s="752"/>
      <c r="AL7" s="753"/>
    </row>
    <row r="8" spans="1:38" ht="27" customHeight="1" x14ac:dyDescent="0.35">
      <c r="A8" s="393"/>
      <c r="B8" s="734" t="s">
        <v>59</v>
      </c>
      <c r="C8" s="734"/>
      <c r="D8" s="734"/>
      <c r="E8" s="734"/>
      <c r="F8" s="734"/>
      <c r="G8" s="734"/>
      <c r="H8" s="734" t="s">
        <v>630</v>
      </c>
      <c r="I8" s="734"/>
      <c r="J8" s="734"/>
      <c r="K8" s="734"/>
      <c r="L8" s="734"/>
      <c r="M8" s="734"/>
      <c r="N8" s="734"/>
      <c r="O8" s="734"/>
      <c r="P8" s="734"/>
      <c r="Q8" s="734"/>
      <c r="R8" s="734" t="s">
        <v>21</v>
      </c>
      <c r="S8" s="734"/>
      <c r="T8" s="734"/>
      <c r="U8" s="734"/>
      <c r="V8" s="734"/>
      <c r="W8" s="734"/>
      <c r="X8" s="738" t="s">
        <v>22</v>
      </c>
      <c r="Y8" s="738"/>
      <c r="Z8" s="738"/>
      <c r="AA8" s="738" t="s">
        <v>629</v>
      </c>
      <c r="AB8" s="738"/>
      <c r="AC8" s="738"/>
      <c r="AD8" s="738" t="s">
        <v>23</v>
      </c>
      <c r="AE8" s="738"/>
      <c r="AF8" s="738"/>
      <c r="AG8" s="734" t="s">
        <v>631</v>
      </c>
      <c r="AH8" s="734"/>
      <c r="AI8" s="734"/>
      <c r="AJ8" s="734" t="s">
        <v>632</v>
      </c>
      <c r="AK8" s="734"/>
      <c r="AL8" s="735"/>
    </row>
    <row r="9" spans="1:38" ht="16" customHeight="1" x14ac:dyDescent="0.35">
      <c r="A9" s="736"/>
      <c r="B9" s="737" t="s">
        <v>8</v>
      </c>
      <c r="C9" s="737"/>
      <c r="D9" s="737"/>
      <c r="E9" s="737"/>
      <c r="F9" s="737"/>
      <c r="G9" s="737"/>
      <c r="H9" s="737" t="s">
        <v>8</v>
      </c>
      <c r="I9" s="737"/>
      <c r="J9" s="737"/>
      <c r="K9" s="737"/>
      <c r="L9" s="737"/>
      <c r="M9" s="737"/>
      <c r="N9" s="737"/>
      <c r="O9" s="737"/>
      <c r="P9" s="737"/>
      <c r="Q9" s="737"/>
      <c r="R9" s="737" t="s">
        <v>8</v>
      </c>
      <c r="S9" s="737"/>
      <c r="T9" s="737"/>
      <c r="U9" s="737"/>
      <c r="V9" s="737"/>
      <c r="W9" s="737"/>
      <c r="X9" s="737" t="s">
        <v>8</v>
      </c>
      <c r="Y9" s="737"/>
      <c r="Z9" s="737"/>
      <c r="AA9" s="737" t="s">
        <v>8</v>
      </c>
      <c r="AB9" s="737"/>
      <c r="AC9" s="737"/>
      <c r="AD9" s="737" t="s">
        <v>8</v>
      </c>
      <c r="AE9" s="737"/>
      <c r="AF9" s="737"/>
      <c r="AG9" s="716" t="s">
        <v>8</v>
      </c>
      <c r="AH9" s="717"/>
      <c r="AI9" s="725"/>
      <c r="AJ9" s="716" t="s">
        <v>8</v>
      </c>
      <c r="AK9" s="717"/>
      <c r="AL9" s="718"/>
    </row>
    <row r="10" spans="1:38" ht="16" customHeight="1" x14ac:dyDescent="0.35">
      <c r="A10" s="736"/>
      <c r="B10" s="737"/>
      <c r="C10" s="737"/>
      <c r="D10" s="737"/>
      <c r="E10" s="737"/>
      <c r="F10" s="737"/>
      <c r="G10" s="737"/>
      <c r="H10" s="737"/>
      <c r="I10" s="737"/>
      <c r="J10" s="737"/>
      <c r="K10" s="737"/>
      <c r="L10" s="737"/>
      <c r="M10" s="737"/>
      <c r="N10" s="737"/>
      <c r="O10" s="737"/>
      <c r="P10" s="737"/>
      <c r="Q10" s="737"/>
      <c r="R10" s="737"/>
      <c r="S10" s="737"/>
      <c r="T10" s="737"/>
      <c r="U10" s="737"/>
      <c r="V10" s="737"/>
      <c r="W10" s="737"/>
      <c r="X10" s="737"/>
      <c r="Y10" s="737"/>
      <c r="Z10" s="737"/>
      <c r="AA10" s="737"/>
      <c r="AB10" s="737"/>
      <c r="AC10" s="737"/>
      <c r="AD10" s="737"/>
      <c r="AE10" s="737"/>
      <c r="AF10" s="737"/>
      <c r="AG10" s="719"/>
      <c r="AH10" s="720"/>
      <c r="AI10" s="726"/>
      <c r="AJ10" s="719"/>
      <c r="AK10" s="720"/>
      <c r="AL10" s="721"/>
    </row>
    <row r="11" spans="1:38" ht="16" customHeight="1" x14ac:dyDescent="0.35">
      <c r="A11" s="736"/>
      <c r="B11" s="737"/>
      <c r="C11" s="737"/>
      <c r="D11" s="737"/>
      <c r="E11" s="737"/>
      <c r="F11" s="737"/>
      <c r="G11" s="737"/>
      <c r="H11" s="737"/>
      <c r="I11" s="737"/>
      <c r="J11" s="737"/>
      <c r="K11" s="737"/>
      <c r="L11" s="737"/>
      <c r="M11" s="737"/>
      <c r="N11" s="737"/>
      <c r="O11" s="737"/>
      <c r="P11" s="737"/>
      <c r="Q11" s="737"/>
      <c r="R11" s="737"/>
      <c r="S11" s="737"/>
      <c r="T11" s="737"/>
      <c r="U11" s="737"/>
      <c r="V11" s="737"/>
      <c r="W11" s="737"/>
      <c r="X11" s="737"/>
      <c r="Y11" s="737"/>
      <c r="Z11" s="737"/>
      <c r="AA11" s="737"/>
      <c r="AB11" s="737"/>
      <c r="AC11" s="737"/>
      <c r="AD11" s="737"/>
      <c r="AE11" s="737"/>
      <c r="AF11" s="737"/>
      <c r="AG11" s="719"/>
      <c r="AH11" s="720"/>
      <c r="AI11" s="726"/>
      <c r="AJ11" s="719"/>
      <c r="AK11" s="720"/>
      <c r="AL11" s="721"/>
    </row>
    <row r="12" spans="1:38" ht="16" customHeight="1" x14ac:dyDescent="0.35">
      <c r="A12" s="736"/>
      <c r="B12" s="737"/>
      <c r="C12" s="737"/>
      <c r="D12" s="737"/>
      <c r="E12" s="737"/>
      <c r="F12" s="737"/>
      <c r="G12" s="737"/>
      <c r="H12" s="737"/>
      <c r="I12" s="737"/>
      <c r="J12" s="737"/>
      <c r="K12" s="737"/>
      <c r="L12" s="737"/>
      <c r="M12" s="737"/>
      <c r="N12" s="737"/>
      <c r="O12" s="737"/>
      <c r="P12" s="737"/>
      <c r="Q12" s="737"/>
      <c r="R12" s="737"/>
      <c r="S12" s="737"/>
      <c r="T12" s="737"/>
      <c r="U12" s="737"/>
      <c r="V12" s="737"/>
      <c r="W12" s="737"/>
      <c r="X12" s="737"/>
      <c r="Y12" s="737"/>
      <c r="Z12" s="737"/>
      <c r="AA12" s="737"/>
      <c r="AB12" s="737"/>
      <c r="AC12" s="737"/>
      <c r="AD12" s="737"/>
      <c r="AE12" s="737"/>
      <c r="AF12" s="737"/>
      <c r="AG12" s="722"/>
      <c r="AH12" s="723"/>
      <c r="AI12" s="727"/>
      <c r="AJ12" s="722"/>
      <c r="AK12" s="723"/>
      <c r="AL12" s="724"/>
    </row>
    <row r="13" spans="1:38" ht="16" customHeight="1" x14ac:dyDescent="0.35">
      <c r="A13" s="736"/>
      <c r="B13" s="737"/>
      <c r="C13" s="737"/>
      <c r="D13" s="737"/>
      <c r="E13" s="737"/>
      <c r="F13" s="737"/>
      <c r="G13" s="737"/>
      <c r="H13" s="737"/>
      <c r="I13" s="737"/>
      <c r="J13" s="737"/>
      <c r="K13" s="737"/>
      <c r="L13" s="737"/>
      <c r="M13" s="737"/>
      <c r="N13" s="737"/>
      <c r="O13" s="737"/>
      <c r="P13" s="737"/>
      <c r="Q13" s="737"/>
      <c r="R13" s="737"/>
      <c r="S13" s="737"/>
      <c r="T13" s="737"/>
      <c r="U13" s="737"/>
      <c r="V13" s="737"/>
      <c r="W13" s="737"/>
      <c r="X13" s="737"/>
      <c r="Y13" s="737"/>
      <c r="Z13" s="737"/>
      <c r="AA13" s="737"/>
      <c r="AB13" s="737"/>
      <c r="AC13" s="737"/>
      <c r="AD13" s="737"/>
      <c r="AE13" s="737"/>
      <c r="AF13" s="737"/>
      <c r="AG13" s="716" t="s">
        <v>8</v>
      </c>
      <c r="AH13" s="717"/>
      <c r="AI13" s="725"/>
      <c r="AJ13" s="716" t="s">
        <v>8</v>
      </c>
      <c r="AK13" s="717"/>
      <c r="AL13" s="718"/>
    </row>
    <row r="14" spans="1:38" ht="16" customHeight="1" x14ac:dyDescent="0.35">
      <c r="A14" s="736"/>
      <c r="B14" s="737"/>
      <c r="C14" s="737"/>
      <c r="D14" s="737"/>
      <c r="E14" s="737"/>
      <c r="F14" s="737"/>
      <c r="G14" s="737"/>
      <c r="H14" s="737"/>
      <c r="I14" s="737"/>
      <c r="J14" s="737"/>
      <c r="K14" s="737"/>
      <c r="L14" s="737"/>
      <c r="M14" s="737"/>
      <c r="N14" s="737"/>
      <c r="O14" s="737"/>
      <c r="P14" s="737"/>
      <c r="Q14" s="737"/>
      <c r="R14" s="737"/>
      <c r="S14" s="737"/>
      <c r="T14" s="737"/>
      <c r="U14" s="737"/>
      <c r="V14" s="737"/>
      <c r="W14" s="737"/>
      <c r="X14" s="737"/>
      <c r="Y14" s="737"/>
      <c r="Z14" s="737"/>
      <c r="AA14" s="737"/>
      <c r="AB14" s="737"/>
      <c r="AC14" s="737"/>
      <c r="AD14" s="737"/>
      <c r="AE14" s="737"/>
      <c r="AF14" s="737"/>
      <c r="AG14" s="719"/>
      <c r="AH14" s="720"/>
      <c r="AI14" s="726"/>
      <c r="AJ14" s="719"/>
      <c r="AK14" s="720"/>
      <c r="AL14" s="721"/>
    </row>
    <row r="15" spans="1:38" ht="16" customHeight="1" x14ac:dyDescent="0.35">
      <c r="A15" s="736"/>
      <c r="B15" s="737"/>
      <c r="C15" s="737"/>
      <c r="D15" s="737"/>
      <c r="E15" s="737"/>
      <c r="F15" s="737"/>
      <c r="G15" s="737"/>
      <c r="H15" s="737"/>
      <c r="I15" s="737"/>
      <c r="J15" s="737"/>
      <c r="K15" s="737"/>
      <c r="L15" s="737"/>
      <c r="M15" s="737"/>
      <c r="N15" s="737"/>
      <c r="O15" s="737"/>
      <c r="P15" s="737"/>
      <c r="Q15" s="737"/>
      <c r="R15" s="737"/>
      <c r="S15" s="737"/>
      <c r="T15" s="737"/>
      <c r="U15" s="737"/>
      <c r="V15" s="737"/>
      <c r="W15" s="737"/>
      <c r="X15" s="737"/>
      <c r="Y15" s="737"/>
      <c r="Z15" s="737"/>
      <c r="AA15" s="737"/>
      <c r="AB15" s="737"/>
      <c r="AC15" s="737"/>
      <c r="AD15" s="737"/>
      <c r="AE15" s="737"/>
      <c r="AF15" s="737"/>
      <c r="AG15" s="719"/>
      <c r="AH15" s="720"/>
      <c r="AI15" s="726"/>
      <c r="AJ15" s="719"/>
      <c r="AK15" s="720"/>
      <c r="AL15" s="721"/>
    </row>
    <row r="16" spans="1:38" ht="16" customHeight="1" x14ac:dyDescent="0.35">
      <c r="A16" s="736"/>
      <c r="B16" s="737"/>
      <c r="C16" s="737"/>
      <c r="D16" s="737"/>
      <c r="E16" s="737"/>
      <c r="F16" s="737"/>
      <c r="G16" s="737"/>
      <c r="H16" s="737"/>
      <c r="I16" s="737"/>
      <c r="J16" s="737"/>
      <c r="K16" s="737"/>
      <c r="L16" s="737"/>
      <c r="M16" s="737"/>
      <c r="N16" s="737"/>
      <c r="O16" s="737"/>
      <c r="P16" s="737"/>
      <c r="Q16" s="737"/>
      <c r="R16" s="737"/>
      <c r="S16" s="737"/>
      <c r="T16" s="737"/>
      <c r="U16" s="737"/>
      <c r="V16" s="737"/>
      <c r="W16" s="737"/>
      <c r="X16" s="737"/>
      <c r="Y16" s="737"/>
      <c r="Z16" s="737"/>
      <c r="AA16" s="737"/>
      <c r="AB16" s="737"/>
      <c r="AC16" s="737"/>
      <c r="AD16" s="737"/>
      <c r="AE16" s="737"/>
      <c r="AF16" s="737"/>
      <c r="AG16" s="722"/>
      <c r="AH16" s="723"/>
      <c r="AI16" s="727"/>
      <c r="AJ16" s="722"/>
      <c r="AK16" s="723"/>
      <c r="AL16" s="724"/>
    </row>
    <row r="17" spans="1:38" ht="33" customHeight="1" x14ac:dyDescent="0.35">
      <c r="A17" s="728" t="s">
        <v>633</v>
      </c>
      <c r="B17" s="728"/>
      <c r="C17" s="728"/>
      <c r="D17" s="728"/>
      <c r="E17" s="728"/>
      <c r="F17" s="728"/>
      <c r="G17" s="728"/>
      <c r="H17" s="728"/>
      <c r="I17" s="728"/>
      <c r="J17" s="728"/>
      <c r="K17" s="728"/>
      <c r="L17" s="728"/>
      <c r="M17" s="728"/>
      <c r="N17" s="728"/>
      <c r="O17" s="728"/>
      <c r="P17" s="728"/>
      <c r="Q17" s="728"/>
      <c r="R17" s="728"/>
      <c r="S17" s="728"/>
      <c r="T17" s="728"/>
      <c r="U17" s="728"/>
      <c r="V17" s="728"/>
      <c r="W17" s="728"/>
      <c r="X17" s="728"/>
      <c r="Y17" s="728"/>
      <c r="Z17" s="728"/>
      <c r="AA17" s="728"/>
      <c r="AB17" s="728"/>
      <c r="AC17" s="728"/>
      <c r="AD17" s="728"/>
      <c r="AE17" s="728"/>
      <c r="AF17" s="728"/>
      <c r="AG17" s="728"/>
      <c r="AH17" s="728"/>
      <c r="AI17" s="728"/>
      <c r="AJ17" s="728"/>
      <c r="AK17" s="728"/>
      <c r="AL17" s="728"/>
    </row>
    <row r="18" spans="1:38" ht="16" customHeight="1" x14ac:dyDescent="0.35"/>
    <row r="19" spans="1:38" s="394" customFormat="1" ht="16" customHeight="1" x14ac:dyDescent="0.25">
      <c r="A19" s="729" t="s">
        <v>634</v>
      </c>
      <c r="B19" s="729"/>
      <c r="C19" s="729"/>
      <c r="D19" s="729"/>
      <c r="E19" s="729"/>
      <c r="F19" s="729"/>
      <c r="G19" s="729"/>
      <c r="H19" s="729"/>
      <c r="I19" s="729"/>
      <c r="J19" s="729"/>
      <c r="K19" s="729"/>
      <c r="L19" s="729"/>
      <c r="M19" s="729"/>
      <c r="N19" s="729"/>
      <c r="O19" s="729"/>
      <c r="P19" s="729"/>
      <c r="Q19" s="729"/>
      <c r="R19" s="729"/>
      <c r="S19" s="729"/>
      <c r="T19" s="729"/>
      <c r="U19" s="729"/>
      <c r="V19" s="729"/>
      <c r="W19" s="729"/>
      <c r="X19" s="729"/>
      <c r="Y19" s="729"/>
      <c r="Z19" s="729"/>
      <c r="AA19" s="729"/>
      <c r="AB19" s="729"/>
      <c r="AC19" s="729"/>
      <c r="AD19" s="729"/>
      <c r="AE19" s="729"/>
      <c r="AF19" s="729"/>
      <c r="AG19" s="729"/>
      <c r="AH19" s="729"/>
      <c r="AI19" s="729"/>
      <c r="AJ19" s="729"/>
      <c r="AK19" s="729"/>
      <c r="AL19" s="729"/>
    </row>
    <row r="20" spans="1:38" s="394" customFormat="1" ht="45" customHeight="1" x14ac:dyDescent="0.25">
      <c r="A20" s="730" t="s">
        <v>635</v>
      </c>
      <c r="B20" s="731"/>
      <c r="C20" s="731"/>
      <c r="D20" s="731"/>
      <c r="E20" s="731"/>
      <c r="F20" s="731"/>
      <c r="G20" s="731"/>
      <c r="H20" s="731"/>
      <c r="I20" s="731"/>
      <c r="J20" s="731"/>
      <c r="K20" s="731"/>
      <c r="L20" s="731"/>
      <c r="M20" s="731"/>
      <c r="N20" s="732" t="s">
        <v>636</v>
      </c>
      <c r="O20" s="732"/>
      <c r="P20" s="732"/>
      <c r="Q20" s="732"/>
      <c r="R20" s="732"/>
      <c r="S20" s="732" t="s">
        <v>637</v>
      </c>
      <c r="T20" s="732"/>
      <c r="U20" s="732"/>
      <c r="V20" s="732"/>
      <c r="W20" s="732"/>
      <c r="X20" s="732"/>
      <c r="Y20" s="732"/>
      <c r="Z20" s="732"/>
      <c r="AA20" s="732" t="s">
        <v>638</v>
      </c>
      <c r="AB20" s="732"/>
      <c r="AC20" s="732"/>
      <c r="AD20" s="732"/>
      <c r="AE20" s="732"/>
      <c r="AF20" s="732"/>
      <c r="AG20" s="732"/>
      <c r="AH20" s="732"/>
      <c r="AI20" s="732"/>
      <c r="AJ20" s="732" t="s">
        <v>639</v>
      </c>
      <c r="AK20" s="732"/>
      <c r="AL20" s="733"/>
    </row>
    <row r="21" spans="1:38" s="394" customFormat="1" ht="16" customHeight="1" x14ac:dyDescent="0.3">
      <c r="A21" s="672" t="s">
        <v>640</v>
      </c>
      <c r="B21" s="673"/>
      <c r="C21" s="673"/>
      <c r="D21" s="673"/>
      <c r="E21" s="673"/>
      <c r="F21" s="673"/>
      <c r="G21" s="673"/>
      <c r="H21" s="673"/>
      <c r="I21" s="673"/>
      <c r="J21" s="673"/>
      <c r="K21" s="673"/>
      <c r="L21" s="673"/>
      <c r="M21" s="673"/>
      <c r="N21" s="712"/>
      <c r="O21" s="712"/>
      <c r="P21" s="712"/>
      <c r="Q21" s="712"/>
      <c r="R21" s="712"/>
      <c r="S21" s="713"/>
      <c r="T21" s="713"/>
      <c r="U21" s="713"/>
      <c r="V21" s="713"/>
      <c r="W21" s="713"/>
      <c r="X21" s="713"/>
      <c r="Y21" s="713"/>
      <c r="Z21" s="713"/>
      <c r="AA21" s="713"/>
      <c r="AB21" s="713"/>
      <c r="AC21" s="713"/>
      <c r="AD21" s="713"/>
      <c r="AE21" s="713"/>
      <c r="AF21" s="713"/>
      <c r="AG21" s="713"/>
      <c r="AH21" s="713"/>
      <c r="AI21" s="713"/>
      <c r="AJ21" s="714"/>
      <c r="AK21" s="714"/>
      <c r="AL21" s="715"/>
    </row>
    <row r="22" spans="1:38" s="394" customFormat="1" ht="16" customHeight="1" x14ac:dyDescent="0.3">
      <c r="A22" s="672" t="s">
        <v>641</v>
      </c>
      <c r="B22" s="673"/>
      <c r="C22" s="673"/>
      <c r="D22" s="673"/>
      <c r="E22" s="673"/>
      <c r="F22" s="673"/>
      <c r="G22" s="673"/>
      <c r="H22" s="673"/>
      <c r="I22" s="673"/>
      <c r="J22" s="673"/>
      <c r="K22" s="673"/>
      <c r="L22" s="673"/>
      <c r="M22" s="673"/>
      <c r="N22" s="712"/>
      <c r="O22" s="712"/>
      <c r="P22" s="712"/>
      <c r="Q22" s="712"/>
      <c r="R22" s="712"/>
      <c r="S22" s="713"/>
      <c r="T22" s="713"/>
      <c r="U22" s="713"/>
      <c r="V22" s="713"/>
      <c r="W22" s="713"/>
      <c r="X22" s="713"/>
      <c r="Y22" s="713"/>
      <c r="Z22" s="713"/>
      <c r="AA22" s="713"/>
      <c r="AB22" s="713"/>
      <c r="AC22" s="713"/>
      <c r="AD22" s="713"/>
      <c r="AE22" s="713"/>
      <c r="AF22" s="713"/>
      <c r="AG22" s="713"/>
      <c r="AH22" s="713"/>
      <c r="AI22" s="713"/>
      <c r="AJ22" s="714"/>
      <c r="AK22" s="714"/>
      <c r="AL22" s="715"/>
    </row>
    <row r="23" spans="1:38" s="394" customFormat="1" ht="16" customHeight="1" x14ac:dyDescent="0.3">
      <c r="A23" s="672" t="s">
        <v>642</v>
      </c>
      <c r="B23" s="673"/>
      <c r="C23" s="673"/>
      <c r="D23" s="673"/>
      <c r="E23" s="673"/>
      <c r="F23" s="673"/>
      <c r="G23" s="673"/>
      <c r="H23" s="673"/>
      <c r="I23" s="673"/>
      <c r="J23" s="673"/>
      <c r="K23" s="673"/>
      <c r="L23" s="673"/>
      <c r="M23" s="673"/>
      <c r="N23" s="712"/>
      <c r="O23" s="712"/>
      <c r="P23" s="712"/>
      <c r="Q23" s="712"/>
      <c r="R23" s="712"/>
      <c r="S23" s="713"/>
      <c r="T23" s="713"/>
      <c r="U23" s="713"/>
      <c r="V23" s="713"/>
      <c r="W23" s="713"/>
      <c r="X23" s="713"/>
      <c r="Y23" s="713"/>
      <c r="Z23" s="713"/>
      <c r="AA23" s="713"/>
      <c r="AB23" s="713"/>
      <c r="AC23" s="713"/>
      <c r="AD23" s="713"/>
      <c r="AE23" s="713"/>
      <c r="AF23" s="713"/>
      <c r="AG23" s="713"/>
      <c r="AH23" s="713"/>
      <c r="AI23" s="713"/>
      <c r="AJ23" s="714"/>
      <c r="AK23" s="714"/>
      <c r="AL23" s="715"/>
    </row>
    <row r="24" spans="1:38" s="394" customFormat="1" ht="16" customHeight="1" x14ac:dyDescent="0.3">
      <c r="A24" s="672" t="s">
        <v>643</v>
      </c>
      <c r="B24" s="673"/>
      <c r="C24" s="673"/>
      <c r="D24" s="673"/>
      <c r="E24" s="673"/>
      <c r="F24" s="673"/>
      <c r="G24" s="673"/>
      <c r="H24" s="673"/>
      <c r="I24" s="673"/>
      <c r="J24" s="673"/>
      <c r="K24" s="673"/>
      <c r="L24" s="673"/>
      <c r="M24" s="673"/>
      <c r="N24" s="712"/>
      <c r="O24" s="712"/>
      <c r="P24" s="712"/>
      <c r="Q24" s="712"/>
      <c r="R24" s="712"/>
      <c r="S24" s="713"/>
      <c r="T24" s="713"/>
      <c r="U24" s="713"/>
      <c r="V24" s="713"/>
      <c r="W24" s="713"/>
      <c r="X24" s="713"/>
      <c r="Y24" s="713"/>
      <c r="Z24" s="713"/>
      <c r="AA24" s="713"/>
      <c r="AB24" s="713"/>
      <c r="AC24" s="713"/>
      <c r="AD24" s="713"/>
      <c r="AE24" s="713"/>
      <c r="AF24" s="713"/>
      <c r="AG24" s="713"/>
      <c r="AH24" s="713"/>
      <c r="AI24" s="713"/>
      <c r="AJ24" s="714"/>
      <c r="AK24" s="714"/>
      <c r="AL24" s="715"/>
    </row>
    <row r="25" spans="1:38" s="394" customFormat="1" ht="16" customHeight="1" x14ac:dyDescent="0.3">
      <c r="A25" s="672" t="s">
        <v>644</v>
      </c>
      <c r="B25" s="673"/>
      <c r="C25" s="673"/>
      <c r="D25" s="673"/>
      <c r="E25" s="673"/>
      <c r="F25" s="673"/>
      <c r="G25" s="673"/>
      <c r="H25" s="673"/>
      <c r="I25" s="673"/>
      <c r="J25" s="673"/>
      <c r="K25" s="673"/>
      <c r="L25" s="673"/>
      <c r="M25" s="673"/>
      <c r="N25" s="712"/>
      <c r="O25" s="712"/>
      <c r="P25" s="712"/>
      <c r="Q25" s="712"/>
      <c r="R25" s="712"/>
      <c r="S25" s="713"/>
      <c r="T25" s="713"/>
      <c r="U25" s="713"/>
      <c r="V25" s="713"/>
      <c r="W25" s="713"/>
      <c r="X25" s="713"/>
      <c r="Y25" s="713"/>
      <c r="Z25" s="713"/>
      <c r="AA25" s="713"/>
      <c r="AB25" s="713"/>
      <c r="AC25" s="713"/>
      <c r="AD25" s="713"/>
      <c r="AE25" s="713"/>
      <c r="AF25" s="713"/>
      <c r="AG25" s="713"/>
      <c r="AH25" s="713"/>
      <c r="AI25" s="713"/>
      <c r="AJ25" s="714"/>
      <c r="AK25" s="714"/>
      <c r="AL25" s="715"/>
    </row>
    <row r="26" spans="1:38" s="394" customFormat="1" ht="16" customHeight="1" x14ac:dyDescent="0.3">
      <c r="A26" s="710" t="s">
        <v>645</v>
      </c>
      <c r="B26" s="711"/>
      <c r="C26" s="711"/>
      <c r="D26" s="711"/>
      <c r="E26" s="711"/>
      <c r="F26" s="711"/>
      <c r="G26" s="711"/>
      <c r="H26" s="711"/>
      <c r="I26" s="711"/>
      <c r="J26" s="711"/>
      <c r="K26" s="711"/>
      <c r="L26" s="711"/>
      <c r="M26" s="711"/>
      <c r="N26" s="712"/>
      <c r="O26" s="712"/>
      <c r="P26" s="712"/>
      <c r="Q26" s="712"/>
      <c r="R26" s="712"/>
      <c r="S26" s="713"/>
      <c r="T26" s="713"/>
      <c r="U26" s="713"/>
      <c r="V26" s="713"/>
      <c r="W26" s="713"/>
      <c r="X26" s="713"/>
      <c r="Y26" s="713"/>
      <c r="Z26" s="713"/>
      <c r="AA26" s="713"/>
      <c r="AB26" s="713"/>
      <c r="AC26" s="713"/>
      <c r="AD26" s="713"/>
      <c r="AE26" s="713"/>
      <c r="AF26" s="713"/>
      <c r="AG26" s="713"/>
      <c r="AH26" s="713"/>
      <c r="AI26" s="713"/>
      <c r="AJ26" s="714"/>
      <c r="AK26" s="714"/>
      <c r="AL26" s="715"/>
    </row>
    <row r="27" spans="1:38" s="394" customFormat="1" ht="16" customHeight="1" x14ac:dyDescent="0.3">
      <c r="A27" s="710" t="s">
        <v>645</v>
      </c>
      <c r="B27" s="711"/>
      <c r="C27" s="711"/>
      <c r="D27" s="711"/>
      <c r="E27" s="711"/>
      <c r="F27" s="711"/>
      <c r="G27" s="711"/>
      <c r="H27" s="711"/>
      <c r="I27" s="711"/>
      <c r="J27" s="711"/>
      <c r="K27" s="711"/>
      <c r="L27" s="711"/>
      <c r="M27" s="711"/>
      <c r="N27" s="712"/>
      <c r="O27" s="712"/>
      <c r="P27" s="712"/>
      <c r="Q27" s="712"/>
      <c r="R27" s="712"/>
      <c r="S27" s="713"/>
      <c r="T27" s="713"/>
      <c r="U27" s="713"/>
      <c r="V27" s="713"/>
      <c r="W27" s="713"/>
      <c r="X27" s="713"/>
      <c r="Y27" s="713"/>
      <c r="Z27" s="713"/>
      <c r="AA27" s="713"/>
      <c r="AB27" s="713"/>
      <c r="AC27" s="713"/>
      <c r="AD27" s="713"/>
      <c r="AE27" s="713"/>
      <c r="AF27" s="713"/>
      <c r="AG27" s="713"/>
      <c r="AH27" s="713"/>
      <c r="AI27" s="713"/>
      <c r="AJ27" s="714"/>
      <c r="AK27" s="714"/>
      <c r="AL27" s="715"/>
    </row>
    <row r="28" spans="1:38" s="394" customFormat="1" ht="16" customHeight="1" x14ac:dyDescent="0.3">
      <c r="A28" s="710" t="s">
        <v>645</v>
      </c>
      <c r="B28" s="711"/>
      <c r="C28" s="711"/>
      <c r="D28" s="711"/>
      <c r="E28" s="711"/>
      <c r="F28" s="711"/>
      <c r="G28" s="711"/>
      <c r="H28" s="711"/>
      <c r="I28" s="711"/>
      <c r="J28" s="711"/>
      <c r="K28" s="711"/>
      <c r="L28" s="711"/>
      <c r="M28" s="711"/>
      <c r="N28" s="712"/>
      <c r="O28" s="712"/>
      <c r="P28" s="712"/>
      <c r="Q28" s="712"/>
      <c r="R28" s="712"/>
      <c r="S28" s="713"/>
      <c r="T28" s="713"/>
      <c r="U28" s="713"/>
      <c r="V28" s="713"/>
      <c r="W28" s="713"/>
      <c r="X28" s="713"/>
      <c r="Y28" s="713"/>
      <c r="Z28" s="713"/>
      <c r="AA28" s="713"/>
      <c r="AB28" s="713"/>
      <c r="AC28" s="713"/>
      <c r="AD28" s="713"/>
      <c r="AE28" s="713"/>
      <c r="AF28" s="713"/>
      <c r="AG28" s="713"/>
      <c r="AH28" s="713"/>
      <c r="AI28" s="713"/>
      <c r="AJ28" s="714"/>
      <c r="AK28" s="714"/>
      <c r="AL28" s="715"/>
    </row>
    <row r="29" spans="1:38" s="394" customFormat="1" ht="16" customHeight="1" x14ac:dyDescent="0.3">
      <c r="A29" s="710" t="s">
        <v>645</v>
      </c>
      <c r="B29" s="711"/>
      <c r="C29" s="711"/>
      <c r="D29" s="711"/>
      <c r="E29" s="711"/>
      <c r="F29" s="711"/>
      <c r="G29" s="711"/>
      <c r="H29" s="711"/>
      <c r="I29" s="711"/>
      <c r="J29" s="711"/>
      <c r="K29" s="711"/>
      <c r="L29" s="711"/>
      <c r="M29" s="711"/>
      <c r="N29" s="712"/>
      <c r="O29" s="712"/>
      <c r="P29" s="712"/>
      <c r="Q29" s="712"/>
      <c r="R29" s="712"/>
      <c r="S29" s="713"/>
      <c r="T29" s="713"/>
      <c r="U29" s="713"/>
      <c r="V29" s="713"/>
      <c r="W29" s="713"/>
      <c r="X29" s="713"/>
      <c r="Y29" s="713"/>
      <c r="Z29" s="713"/>
      <c r="AA29" s="713"/>
      <c r="AB29" s="713"/>
      <c r="AC29" s="713"/>
      <c r="AD29" s="713"/>
      <c r="AE29" s="713"/>
      <c r="AF29" s="713"/>
      <c r="AG29" s="713"/>
      <c r="AH29" s="713"/>
      <c r="AI29" s="713"/>
      <c r="AJ29" s="714"/>
      <c r="AK29" s="714"/>
      <c r="AL29" s="715"/>
    </row>
    <row r="30" spans="1:38" s="394" customFormat="1" ht="16" customHeight="1" x14ac:dyDescent="0.3">
      <c r="A30" s="710" t="s">
        <v>645</v>
      </c>
      <c r="B30" s="711"/>
      <c r="C30" s="711"/>
      <c r="D30" s="711"/>
      <c r="E30" s="711"/>
      <c r="F30" s="711"/>
      <c r="G30" s="711"/>
      <c r="H30" s="711"/>
      <c r="I30" s="711"/>
      <c r="J30" s="711"/>
      <c r="K30" s="711"/>
      <c r="L30" s="711"/>
      <c r="M30" s="711"/>
      <c r="N30" s="712"/>
      <c r="O30" s="712"/>
      <c r="P30" s="712"/>
      <c r="Q30" s="712"/>
      <c r="R30" s="712"/>
      <c r="S30" s="713"/>
      <c r="T30" s="713"/>
      <c r="U30" s="713"/>
      <c r="V30" s="713"/>
      <c r="W30" s="713"/>
      <c r="X30" s="713"/>
      <c r="Y30" s="713"/>
      <c r="Z30" s="713"/>
      <c r="AA30" s="713"/>
      <c r="AB30" s="713"/>
      <c r="AC30" s="713"/>
      <c r="AD30" s="713"/>
      <c r="AE30" s="713"/>
      <c r="AF30" s="713"/>
      <c r="AG30" s="713"/>
      <c r="AH30" s="713"/>
      <c r="AI30" s="713"/>
      <c r="AJ30" s="714"/>
      <c r="AK30" s="714"/>
      <c r="AL30" s="715"/>
    </row>
    <row r="31" spans="1:38" s="394" customFormat="1" ht="16" customHeight="1" x14ac:dyDescent="0.25">
      <c r="A31" s="681" t="s">
        <v>646</v>
      </c>
      <c r="B31" s="682"/>
      <c r="C31" s="682"/>
      <c r="D31" s="682"/>
      <c r="E31" s="682"/>
      <c r="F31" s="682"/>
      <c r="G31" s="682"/>
      <c r="H31" s="682"/>
      <c r="I31" s="682"/>
      <c r="J31" s="682"/>
      <c r="K31" s="682"/>
      <c r="L31" s="682"/>
      <c r="M31" s="682"/>
      <c r="N31" s="682"/>
      <c r="O31" s="682"/>
      <c r="P31" s="682"/>
      <c r="Q31" s="682"/>
      <c r="R31" s="682"/>
      <c r="S31" s="682"/>
      <c r="T31" s="682"/>
      <c r="U31" s="682"/>
      <c r="V31" s="682"/>
      <c r="W31" s="682"/>
      <c r="X31" s="682"/>
      <c r="Y31" s="682"/>
      <c r="Z31" s="682"/>
      <c r="AA31" s="682"/>
      <c r="AB31" s="682"/>
      <c r="AC31" s="682"/>
      <c r="AD31" s="682"/>
      <c r="AE31" s="682"/>
      <c r="AF31" s="682"/>
      <c r="AG31" s="682"/>
      <c r="AH31" s="682"/>
      <c r="AI31" s="682"/>
      <c r="AJ31" s="682"/>
      <c r="AK31" s="682"/>
      <c r="AL31" s="683"/>
    </row>
    <row r="32" spans="1:38" s="394" customFormat="1" ht="75" customHeight="1" x14ac:dyDescent="0.25">
      <c r="A32" s="684"/>
      <c r="B32" s="685"/>
      <c r="C32" s="685"/>
      <c r="D32" s="685"/>
      <c r="E32" s="685"/>
      <c r="F32" s="685"/>
      <c r="G32" s="685"/>
      <c r="H32" s="685"/>
      <c r="I32" s="685"/>
      <c r="J32" s="685"/>
      <c r="K32" s="685"/>
      <c r="L32" s="685"/>
      <c r="M32" s="685"/>
      <c r="N32" s="685"/>
      <c r="O32" s="685"/>
      <c r="P32" s="685"/>
      <c r="Q32" s="685"/>
      <c r="R32" s="685"/>
      <c r="S32" s="685"/>
      <c r="T32" s="685"/>
      <c r="U32" s="685"/>
      <c r="V32" s="685"/>
      <c r="W32" s="685"/>
      <c r="X32" s="685"/>
      <c r="Y32" s="685"/>
      <c r="Z32" s="685"/>
      <c r="AA32" s="685"/>
      <c r="AB32" s="685"/>
      <c r="AC32" s="685"/>
      <c r="AD32" s="685"/>
      <c r="AE32" s="685"/>
      <c r="AF32" s="685"/>
      <c r="AG32" s="685"/>
      <c r="AH32" s="685"/>
      <c r="AI32" s="685"/>
      <c r="AJ32" s="685"/>
      <c r="AK32" s="685"/>
      <c r="AL32" s="686"/>
    </row>
    <row r="33" spans="1:39" s="394" customFormat="1" ht="15" customHeight="1" x14ac:dyDescent="0.25">
      <c r="A33" s="687" t="s">
        <v>647</v>
      </c>
      <c r="B33" s="688"/>
      <c r="C33" s="688"/>
      <c r="D33" s="688"/>
      <c r="E33" s="688"/>
      <c r="F33" s="688"/>
      <c r="G33" s="688"/>
      <c r="H33" s="688"/>
      <c r="I33" s="688"/>
      <c r="J33" s="688"/>
      <c r="K33" s="688"/>
      <c r="L33" s="688"/>
      <c r="M33" s="688"/>
      <c r="N33" s="688"/>
      <c r="O33" s="688"/>
      <c r="P33" s="688"/>
      <c r="Q33" s="688"/>
      <c r="R33" s="688"/>
      <c r="S33" s="688"/>
      <c r="T33" s="688"/>
      <c r="U33" s="688"/>
      <c r="V33" s="688"/>
      <c r="W33" s="688"/>
      <c r="X33" s="688"/>
      <c r="Y33" s="688"/>
      <c r="Z33" s="688"/>
      <c r="AA33" s="688"/>
      <c r="AB33" s="688"/>
      <c r="AC33" s="688"/>
      <c r="AD33" s="688"/>
      <c r="AE33" s="688"/>
      <c r="AF33" s="688"/>
      <c r="AG33" s="688"/>
      <c r="AH33" s="688"/>
      <c r="AI33" s="688"/>
      <c r="AJ33" s="688"/>
      <c r="AK33" s="688"/>
      <c r="AL33" s="689"/>
    </row>
    <row r="34" spans="1:39" s="394" customFormat="1" ht="15" customHeight="1" x14ac:dyDescent="0.25">
      <c r="A34" s="690" t="s">
        <v>648</v>
      </c>
      <c r="B34" s="691"/>
      <c r="C34" s="691"/>
      <c r="D34" s="691"/>
      <c r="E34" s="691"/>
      <c r="F34" s="691"/>
      <c r="G34" s="691"/>
      <c r="H34" s="691"/>
      <c r="I34" s="691"/>
      <c r="J34" s="691"/>
      <c r="K34" s="691"/>
      <c r="L34" s="691"/>
      <c r="M34" s="691"/>
      <c r="N34" s="691"/>
      <c r="O34" s="691"/>
      <c r="P34" s="691"/>
      <c r="Q34" s="691"/>
      <c r="R34" s="691"/>
      <c r="S34" s="691"/>
      <c r="T34" s="691"/>
      <c r="U34" s="691"/>
      <c r="V34" s="691"/>
      <c r="W34" s="691"/>
      <c r="X34" s="692"/>
      <c r="Y34" s="395"/>
      <c r="Z34" s="395"/>
      <c r="AA34" s="395"/>
      <c r="AB34" s="395"/>
      <c r="AC34" s="395"/>
      <c r="AD34" s="395"/>
      <c r="AE34" s="395"/>
      <c r="AF34" s="395"/>
      <c r="AG34" s="395"/>
      <c r="AH34" s="395"/>
      <c r="AI34" s="395"/>
      <c r="AJ34" s="395"/>
      <c r="AK34" s="395"/>
      <c r="AL34" s="396"/>
    </row>
    <row r="35" spans="1:39" s="394" customFormat="1" ht="15" customHeight="1" x14ac:dyDescent="0.25">
      <c r="A35" s="693" t="s">
        <v>649</v>
      </c>
      <c r="B35" s="694"/>
      <c r="C35" s="694"/>
      <c r="D35" s="695"/>
      <c r="E35" s="699"/>
      <c r="F35" s="700"/>
      <c r="G35" s="700"/>
      <c r="H35" s="700"/>
      <c r="I35" s="701"/>
      <c r="J35" s="705" t="s">
        <v>650</v>
      </c>
      <c r="K35" s="705"/>
      <c r="L35" s="705"/>
      <c r="M35" s="705"/>
      <c r="N35" s="705"/>
      <c r="O35" s="705"/>
      <c r="P35" s="705"/>
      <c r="Q35" s="705"/>
      <c r="R35" s="705"/>
      <c r="S35" s="705"/>
      <c r="T35" s="705"/>
      <c r="U35" s="706"/>
      <c r="V35" s="706"/>
      <c r="W35" s="706"/>
      <c r="X35" s="706"/>
      <c r="Y35" s="706"/>
      <c r="Z35" s="706"/>
      <c r="AA35" s="706"/>
      <c r="AB35" s="706"/>
      <c r="AC35" s="706"/>
      <c r="AD35" s="706"/>
      <c r="AE35" s="706"/>
      <c r="AF35" s="706"/>
      <c r="AG35" s="706"/>
      <c r="AH35" s="706"/>
      <c r="AI35" s="706"/>
      <c r="AJ35" s="706"/>
      <c r="AK35" s="706"/>
      <c r="AL35" s="707"/>
    </row>
    <row r="36" spans="1:39" s="394" customFormat="1" ht="14.25" customHeight="1" x14ac:dyDescent="0.25">
      <c r="A36" s="696"/>
      <c r="B36" s="697"/>
      <c r="C36" s="697"/>
      <c r="D36" s="698"/>
      <c r="E36" s="702"/>
      <c r="F36" s="703"/>
      <c r="G36" s="703"/>
      <c r="H36" s="703"/>
      <c r="I36" s="704"/>
      <c r="J36" s="705"/>
      <c r="K36" s="705"/>
      <c r="L36" s="705"/>
      <c r="M36" s="705"/>
      <c r="N36" s="705"/>
      <c r="O36" s="705"/>
      <c r="P36" s="705"/>
      <c r="Q36" s="705"/>
      <c r="R36" s="705"/>
      <c r="S36" s="705"/>
      <c r="T36" s="705"/>
      <c r="U36" s="708"/>
      <c r="V36" s="708"/>
      <c r="W36" s="708"/>
      <c r="X36" s="708"/>
      <c r="Y36" s="708"/>
      <c r="Z36" s="708"/>
      <c r="AA36" s="708"/>
      <c r="AB36" s="708"/>
      <c r="AC36" s="708"/>
      <c r="AD36" s="708"/>
      <c r="AE36" s="708"/>
      <c r="AF36" s="708"/>
      <c r="AG36" s="708"/>
      <c r="AH36" s="708"/>
      <c r="AI36" s="708"/>
      <c r="AJ36" s="708"/>
      <c r="AK36" s="708"/>
      <c r="AL36" s="709"/>
    </row>
    <row r="37" spans="1:39" s="394" customFormat="1" ht="30" customHeight="1" x14ac:dyDescent="0.25">
      <c r="A37" s="668" t="s">
        <v>651</v>
      </c>
      <c r="B37" s="669"/>
      <c r="C37" s="669"/>
      <c r="D37" s="669"/>
      <c r="E37" s="669"/>
      <c r="F37" s="669"/>
      <c r="G37" s="669"/>
      <c r="H37" s="669"/>
      <c r="I37" s="669"/>
      <c r="J37" s="669"/>
      <c r="K37" s="669"/>
      <c r="L37" s="669"/>
      <c r="M37" s="669"/>
      <c r="N37" s="669"/>
      <c r="O37" s="669"/>
      <c r="P37" s="669"/>
      <c r="Q37" s="669"/>
      <c r="R37" s="669"/>
      <c r="S37" s="669"/>
      <c r="T37" s="669"/>
      <c r="U37" s="670"/>
      <c r="V37" s="670"/>
      <c r="W37" s="670"/>
      <c r="X37" s="670"/>
      <c r="Y37" s="670"/>
      <c r="Z37" s="670"/>
      <c r="AA37" s="670"/>
      <c r="AB37" s="670"/>
      <c r="AC37" s="670"/>
      <c r="AD37" s="670"/>
      <c r="AE37" s="670"/>
      <c r="AF37" s="670"/>
      <c r="AG37" s="670"/>
      <c r="AH37" s="670"/>
      <c r="AI37" s="670"/>
      <c r="AJ37" s="670"/>
      <c r="AK37" s="670"/>
      <c r="AL37" s="671"/>
    </row>
    <row r="38" spans="1:39" s="394" customFormat="1" ht="30" customHeight="1" x14ac:dyDescent="0.25">
      <c r="A38" s="672" t="s">
        <v>652</v>
      </c>
      <c r="B38" s="673"/>
      <c r="C38" s="673"/>
      <c r="D38" s="673"/>
      <c r="E38" s="673"/>
      <c r="F38" s="673"/>
      <c r="G38" s="674"/>
      <c r="H38" s="674"/>
      <c r="I38" s="674"/>
      <c r="J38" s="674"/>
      <c r="K38" s="674"/>
      <c r="L38" s="674"/>
      <c r="M38" s="674"/>
      <c r="N38" s="674"/>
      <c r="O38" s="674"/>
      <c r="P38" s="674"/>
      <c r="Q38" s="674"/>
      <c r="R38" s="674"/>
      <c r="S38" s="674"/>
      <c r="T38" s="675" t="s">
        <v>653</v>
      </c>
      <c r="U38" s="676"/>
      <c r="V38" s="676"/>
      <c r="W38" s="676"/>
      <c r="X38" s="676"/>
      <c r="Y38" s="677"/>
      <c r="Z38" s="678"/>
      <c r="AA38" s="679"/>
      <c r="AB38" s="679"/>
      <c r="AC38" s="679"/>
      <c r="AD38" s="679"/>
      <c r="AE38" s="679"/>
      <c r="AF38" s="679"/>
      <c r="AG38" s="679"/>
      <c r="AH38" s="679"/>
      <c r="AI38" s="679"/>
      <c r="AJ38" s="679"/>
      <c r="AK38" s="679"/>
      <c r="AL38" s="680"/>
    </row>
    <row r="39" spans="1:39" s="399" customFormat="1" ht="20.149999999999999" customHeight="1" thickBot="1" x14ac:dyDescent="0.4">
      <c r="A39" s="652" t="s">
        <v>654</v>
      </c>
      <c r="B39" s="653"/>
      <c r="C39" s="653"/>
      <c r="D39" s="653"/>
      <c r="E39" s="654"/>
      <c r="F39" s="655"/>
      <c r="G39" s="656"/>
      <c r="H39" s="656"/>
      <c r="I39" s="656"/>
      <c r="J39" s="656"/>
      <c r="K39" s="656"/>
      <c r="L39" s="656"/>
      <c r="M39" s="656"/>
      <c r="N39" s="656"/>
      <c r="O39" s="656"/>
      <c r="P39" s="656"/>
      <c r="Q39" s="656"/>
      <c r="R39" s="656"/>
      <c r="S39" s="656"/>
      <c r="T39" s="656"/>
      <c r="U39" s="657"/>
      <c r="V39" s="397" t="s">
        <v>22</v>
      </c>
      <c r="W39" s="658"/>
      <c r="X39" s="659"/>
      <c r="Y39" s="659"/>
      <c r="Z39" s="659"/>
      <c r="AA39" s="659"/>
      <c r="AB39" s="660"/>
      <c r="AC39" s="661" t="s">
        <v>628</v>
      </c>
      <c r="AD39" s="662"/>
      <c r="AE39" s="663"/>
      <c r="AF39" s="664"/>
      <c r="AG39" s="665"/>
      <c r="AH39" s="398" t="s">
        <v>629</v>
      </c>
      <c r="AI39" s="666"/>
      <c r="AJ39" s="666"/>
      <c r="AK39" s="666"/>
      <c r="AL39" s="667"/>
    </row>
    <row r="40" spans="1:39" s="394" customFormat="1" ht="12.5" x14ac:dyDescent="0.25">
      <c r="A40" s="400"/>
      <c r="B40" s="400"/>
      <c r="C40" s="400"/>
      <c r="D40" s="400"/>
      <c r="E40" s="400"/>
      <c r="F40" s="400"/>
      <c r="G40" s="400"/>
      <c r="H40" s="400"/>
      <c r="I40" s="400"/>
      <c r="J40" s="400"/>
    </row>
    <row r="41" spans="1:39" s="394" customFormat="1" ht="12.5" x14ac:dyDescent="0.25">
      <c r="A41" s="400"/>
      <c r="B41" s="400"/>
      <c r="C41" s="400"/>
      <c r="D41" s="400"/>
      <c r="E41" s="400"/>
      <c r="F41" s="400"/>
      <c r="G41" s="400"/>
      <c r="H41" s="400"/>
      <c r="I41" s="400"/>
      <c r="J41" s="400"/>
    </row>
    <row r="42" spans="1:39" s="401" customFormat="1" ht="18" customHeight="1" x14ac:dyDescent="0.3">
      <c r="B42" s="651" t="s">
        <v>327</v>
      </c>
      <c r="C42" s="651"/>
      <c r="D42" s="651"/>
      <c r="E42" s="651"/>
      <c r="F42" s="651"/>
      <c r="G42" s="651"/>
      <c r="H42" s="651"/>
      <c r="I42" s="651"/>
      <c r="J42" s="651"/>
      <c r="K42" s="651"/>
      <c r="L42" s="651"/>
      <c r="M42" s="651"/>
      <c r="N42" s="651"/>
      <c r="O42" s="651"/>
      <c r="P42" s="651"/>
      <c r="Q42" s="651"/>
      <c r="R42" s="651"/>
      <c r="S42" s="651"/>
      <c r="T42" s="651"/>
      <c r="U42" s="651"/>
      <c r="V42" s="651"/>
      <c r="W42" s="651"/>
      <c r="X42" s="651"/>
      <c r="Y42" s="651"/>
      <c r="Z42" s="651"/>
      <c r="AA42" s="651"/>
      <c r="AB42" s="651"/>
      <c r="AC42" s="651"/>
      <c r="AD42" s="651"/>
      <c r="AE42" s="651"/>
      <c r="AF42" s="651"/>
      <c r="AG42" s="651"/>
      <c r="AH42" s="651"/>
      <c r="AI42" s="651"/>
      <c r="AJ42" s="651"/>
      <c r="AK42" s="651"/>
      <c r="AL42" s="402"/>
      <c r="AM42" s="402"/>
    </row>
  </sheetData>
  <sheetProtection algorithmName="SHA-512" hashValue="xeNgKWAj0OsFQMCjd/164Lv/EYlV0A6L10IcdZluoJGwnVGOmm/F5gmrjcBbjrIUSr9YwganzbriFv9uLUgN7g==" saltValue="/iVdvaVVeHPlxRRkZL85/w==" spinCount="100000" sheet="1" objects="1" scenarios="1"/>
  <mergeCells count="112">
    <mergeCell ref="A7:B7"/>
    <mergeCell ref="C7:U7"/>
    <mergeCell ref="W7:AB7"/>
    <mergeCell ref="AC7:AD7"/>
    <mergeCell ref="AE7:AG7"/>
    <mergeCell ref="AI7:AL7"/>
    <mergeCell ref="A3:AJ3"/>
    <mergeCell ref="AK3:AL3"/>
    <mergeCell ref="A4:AL4"/>
    <mergeCell ref="A5:E5"/>
    <mergeCell ref="F5:W5"/>
    <mergeCell ref="A6:C6"/>
    <mergeCell ref="D6:V6"/>
    <mergeCell ref="W6:Z6"/>
    <mergeCell ref="AA6:AL6"/>
    <mergeCell ref="AG8:AI8"/>
    <mergeCell ref="AJ8:AL8"/>
    <mergeCell ref="A9:A16"/>
    <mergeCell ref="B9:G16"/>
    <mergeCell ref="H9:Q16"/>
    <mergeCell ref="R9:W16"/>
    <mergeCell ref="X9:Z16"/>
    <mergeCell ref="AA9:AC16"/>
    <mergeCell ref="AD9:AF16"/>
    <mergeCell ref="AG9:AI12"/>
    <mergeCell ref="B8:G8"/>
    <mergeCell ref="H8:Q8"/>
    <mergeCell ref="R8:W8"/>
    <mergeCell ref="X8:Z8"/>
    <mergeCell ref="AA8:AC8"/>
    <mergeCell ref="AD8:AF8"/>
    <mergeCell ref="AJ9:AL12"/>
    <mergeCell ref="AG13:AI16"/>
    <mergeCell ref="AJ13:AL16"/>
    <mergeCell ref="A17:AL17"/>
    <mergeCell ref="A19:AL19"/>
    <mergeCell ref="A20:M20"/>
    <mergeCell ref="N20:R20"/>
    <mergeCell ref="S20:Z20"/>
    <mergeCell ref="AA20:AI20"/>
    <mergeCell ref="AJ20:AL20"/>
    <mergeCell ref="A21:M21"/>
    <mergeCell ref="N21:R21"/>
    <mergeCell ref="S21:Z21"/>
    <mergeCell ref="AA21:AI21"/>
    <mergeCell ref="AJ21:AL21"/>
    <mergeCell ref="A22:M22"/>
    <mergeCell ref="N22:R22"/>
    <mergeCell ref="S22:Z22"/>
    <mergeCell ref="AA22:AI22"/>
    <mergeCell ref="AJ22:AL22"/>
    <mergeCell ref="A23:M23"/>
    <mergeCell ref="N23:R23"/>
    <mergeCell ref="S23:Z23"/>
    <mergeCell ref="AA23:AI23"/>
    <mergeCell ref="AJ23:AL23"/>
    <mergeCell ref="A24:M24"/>
    <mergeCell ref="N24:R24"/>
    <mergeCell ref="S24:Z24"/>
    <mergeCell ref="AA24:AI24"/>
    <mergeCell ref="AJ24:AL24"/>
    <mergeCell ref="A25:M25"/>
    <mergeCell ref="N25:R25"/>
    <mergeCell ref="S25:Z25"/>
    <mergeCell ref="AA25:AI25"/>
    <mergeCell ref="AJ25:AL25"/>
    <mergeCell ref="A26:M26"/>
    <mergeCell ref="N26:R26"/>
    <mergeCell ref="S26:Z26"/>
    <mergeCell ref="AA26:AI26"/>
    <mergeCell ref="AJ26:AL26"/>
    <mergeCell ref="A27:M27"/>
    <mergeCell ref="N27:R27"/>
    <mergeCell ref="S27:Z27"/>
    <mergeCell ref="AA27:AI27"/>
    <mergeCell ref="AJ27:AL27"/>
    <mergeCell ref="A28:M28"/>
    <mergeCell ref="N28:R28"/>
    <mergeCell ref="S28:Z28"/>
    <mergeCell ref="AA28:AI28"/>
    <mergeCell ref="AJ28:AL28"/>
    <mergeCell ref="A31:AL31"/>
    <mergeCell ref="A32:AL32"/>
    <mergeCell ref="A33:AL33"/>
    <mergeCell ref="A34:X34"/>
    <mergeCell ref="A35:D36"/>
    <mergeCell ref="E35:I36"/>
    <mergeCell ref="J35:T36"/>
    <mergeCell ref="U35:AL36"/>
    <mergeCell ref="A29:M29"/>
    <mergeCell ref="N29:R29"/>
    <mergeCell ref="S29:Z29"/>
    <mergeCell ref="AA29:AI29"/>
    <mergeCell ref="AJ29:AL29"/>
    <mergeCell ref="A30:M30"/>
    <mergeCell ref="N30:R30"/>
    <mergeCell ref="S30:Z30"/>
    <mergeCell ref="AA30:AI30"/>
    <mergeCell ref="AJ30:AL30"/>
    <mergeCell ref="B42:AK42"/>
    <mergeCell ref="A39:E39"/>
    <mergeCell ref="F39:U39"/>
    <mergeCell ref="W39:AB39"/>
    <mergeCell ref="AC39:AD39"/>
    <mergeCell ref="AE39:AG39"/>
    <mergeCell ref="AI39:AL39"/>
    <mergeCell ref="A37:T37"/>
    <mergeCell ref="U37:AL37"/>
    <mergeCell ref="A38:F38"/>
    <mergeCell ref="G38:S38"/>
    <mergeCell ref="T38:Y38"/>
    <mergeCell ref="Z38:AL38"/>
  </mergeCells>
  <dataValidations count="2">
    <dataValidation type="list" allowBlank="1" showInputMessage="1" showErrorMessage="1" sqref="N21:R30" xr:uid="{818DDA58-8300-433D-9914-B3D192EEF000}">
      <formula1>"Required,Not Required,N/A"</formula1>
    </dataValidation>
    <dataValidation type="list" allowBlank="1" showInputMessage="1" showErrorMessage="1" sqref="S21:AI30" xr:uid="{7A5B4198-5F2C-4BBF-B591-05512E59B920}">
      <formula1>"Yes,No"</formula1>
    </dataValidation>
  </dataValidations>
  <pageMargins left="0.7" right="0.7" top="0.75" bottom="0.75" header="0.3" footer="0.3"/>
  <legacyDrawing r:id="rId1"/>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D15B86-A34C-45DD-B9F3-3E30C1F08F72}">
  <dimension ref="A1:AP63"/>
  <sheetViews>
    <sheetView showGridLines="0" workbookViewId="0">
      <selection sqref="A1:AJ1"/>
    </sheetView>
  </sheetViews>
  <sheetFormatPr defaultColWidth="9.1796875" defaultRowHeight="12.5" x14ac:dyDescent="0.25"/>
  <cols>
    <col min="1" max="1" width="4.1796875" style="400" customWidth="1"/>
    <col min="2" max="2" width="4.7265625" style="400" customWidth="1"/>
    <col min="3" max="3" width="5.26953125" style="400" customWidth="1"/>
    <col min="4" max="10" width="4.1796875" style="400" customWidth="1"/>
    <col min="11" max="37" width="4.1796875" style="394" customWidth="1"/>
    <col min="38" max="38" width="5.54296875" style="394" customWidth="1"/>
    <col min="39" max="39" width="9.26953125" style="394" customWidth="1"/>
    <col min="40" max="16384" width="9.1796875" style="394"/>
  </cols>
  <sheetData>
    <row r="1" spans="1:38" s="327" customFormat="1" ht="18.75" customHeight="1" x14ac:dyDescent="0.35">
      <c r="A1" s="754" t="s">
        <v>655</v>
      </c>
      <c r="B1" s="755"/>
      <c r="C1" s="755"/>
      <c r="D1" s="755"/>
      <c r="E1" s="755"/>
      <c r="F1" s="755"/>
      <c r="G1" s="755"/>
      <c r="H1" s="755"/>
      <c r="I1" s="755"/>
      <c r="J1" s="755"/>
      <c r="K1" s="755"/>
      <c r="L1" s="755"/>
      <c r="M1" s="755"/>
      <c r="N1" s="755"/>
      <c r="O1" s="755"/>
      <c r="P1" s="755"/>
      <c r="Q1" s="755"/>
      <c r="R1" s="755"/>
      <c r="S1" s="755"/>
      <c r="T1" s="755"/>
      <c r="U1" s="755"/>
      <c r="V1" s="755"/>
      <c r="W1" s="755"/>
      <c r="X1" s="755"/>
      <c r="Y1" s="755"/>
      <c r="Z1" s="755"/>
      <c r="AA1" s="755"/>
      <c r="AB1" s="755"/>
      <c r="AC1" s="755"/>
      <c r="AD1" s="755"/>
      <c r="AE1" s="755"/>
      <c r="AF1" s="755"/>
      <c r="AG1" s="755"/>
      <c r="AH1" s="755"/>
      <c r="AI1" s="755"/>
      <c r="AJ1" s="755"/>
      <c r="AK1" s="756" t="str">
        <f>Instructions!B1</f>
        <v>V 1.1</v>
      </c>
      <c r="AL1" s="757"/>
    </row>
    <row r="2" spans="1:38" s="403" customFormat="1" ht="45" customHeight="1" x14ac:dyDescent="0.3">
      <c r="A2" s="758" t="s">
        <v>656</v>
      </c>
      <c r="B2" s="759"/>
      <c r="C2" s="759"/>
      <c r="D2" s="759"/>
      <c r="E2" s="759"/>
      <c r="F2" s="759"/>
      <c r="G2" s="759"/>
      <c r="H2" s="759"/>
      <c r="I2" s="759"/>
      <c r="J2" s="759"/>
      <c r="K2" s="759"/>
      <c r="L2" s="759"/>
      <c r="M2" s="759"/>
      <c r="N2" s="759"/>
      <c r="O2" s="759"/>
      <c r="P2" s="759"/>
      <c r="Q2" s="759"/>
      <c r="R2" s="759"/>
      <c r="S2" s="759"/>
      <c r="T2" s="759"/>
      <c r="U2" s="759"/>
      <c r="V2" s="759"/>
      <c r="W2" s="759"/>
      <c r="X2" s="759"/>
      <c r="Y2" s="759"/>
      <c r="Z2" s="759"/>
      <c r="AA2" s="759"/>
      <c r="AB2" s="759"/>
      <c r="AC2" s="759"/>
      <c r="AD2" s="759"/>
      <c r="AE2" s="759"/>
      <c r="AF2" s="759"/>
      <c r="AG2" s="759"/>
      <c r="AH2" s="759"/>
      <c r="AI2" s="759"/>
      <c r="AJ2" s="759"/>
      <c r="AK2" s="759"/>
      <c r="AL2" s="760"/>
    </row>
    <row r="3" spans="1:38" s="316" customFormat="1" ht="15" customHeight="1" x14ac:dyDescent="0.35">
      <c r="A3" s="877" t="s">
        <v>46</v>
      </c>
      <c r="B3" s="762"/>
      <c r="C3" s="762"/>
      <c r="D3" s="762"/>
      <c r="E3" s="762"/>
      <c r="F3" s="762"/>
      <c r="G3" s="762"/>
      <c r="H3" s="762"/>
      <c r="I3" s="762"/>
      <c r="J3" s="762"/>
      <c r="K3" s="762"/>
      <c r="L3" s="762"/>
      <c r="M3" s="762"/>
      <c r="N3" s="762"/>
      <c r="O3" s="762"/>
      <c r="P3" s="762"/>
      <c r="Q3" s="762"/>
      <c r="R3" s="762"/>
      <c r="S3" s="762"/>
      <c r="T3" s="762"/>
      <c r="U3" s="762"/>
      <c r="V3" s="762"/>
      <c r="W3" s="762"/>
      <c r="X3" s="762"/>
      <c r="Y3" s="762"/>
      <c r="Z3" s="762"/>
      <c r="AA3" s="762"/>
      <c r="AB3" s="762"/>
      <c r="AC3" s="762"/>
      <c r="AD3" s="762"/>
      <c r="AE3" s="762"/>
      <c r="AF3" s="762"/>
      <c r="AG3" s="762"/>
      <c r="AH3" s="762"/>
      <c r="AI3" s="762"/>
      <c r="AJ3" s="762"/>
      <c r="AK3" s="762"/>
      <c r="AL3" s="878"/>
    </row>
    <row r="4" spans="1:38" s="316" customFormat="1" ht="20" customHeight="1" x14ac:dyDescent="0.35">
      <c r="A4" s="767" t="s">
        <v>626</v>
      </c>
      <c r="B4" s="768"/>
      <c r="C4" s="769"/>
      <c r="D4" s="749"/>
      <c r="E4" s="750"/>
      <c r="F4" s="750"/>
      <c r="G4" s="750"/>
      <c r="H4" s="750"/>
      <c r="I4" s="750"/>
      <c r="J4" s="750"/>
      <c r="K4" s="750"/>
      <c r="L4" s="750"/>
      <c r="M4" s="750"/>
      <c r="N4" s="750"/>
      <c r="O4" s="750"/>
      <c r="P4" s="750"/>
      <c r="Q4" s="750"/>
      <c r="R4" s="750"/>
      <c r="S4" s="750"/>
      <c r="T4" s="750"/>
      <c r="U4" s="750"/>
      <c r="V4" s="750"/>
      <c r="W4" s="770" t="s">
        <v>627</v>
      </c>
      <c r="X4" s="771"/>
      <c r="Y4" s="771"/>
      <c r="Z4" s="771"/>
      <c r="AA4" s="749"/>
      <c r="AB4" s="750"/>
      <c r="AC4" s="750"/>
      <c r="AD4" s="750"/>
      <c r="AE4" s="750"/>
      <c r="AF4" s="750"/>
      <c r="AG4" s="750"/>
      <c r="AH4" s="750"/>
      <c r="AI4" s="750"/>
      <c r="AJ4" s="750"/>
      <c r="AK4" s="750"/>
      <c r="AL4" s="772"/>
    </row>
    <row r="5" spans="1:38" s="316" customFormat="1" ht="20" customHeight="1" x14ac:dyDescent="0.35">
      <c r="A5" s="739" t="s">
        <v>21</v>
      </c>
      <c r="B5" s="740"/>
      <c r="C5" s="741"/>
      <c r="D5" s="742"/>
      <c r="E5" s="742"/>
      <c r="F5" s="742"/>
      <c r="G5" s="742"/>
      <c r="H5" s="742"/>
      <c r="I5" s="742"/>
      <c r="J5" s="742"/>
      <c r="K5" s="742"/>
      <c r="L5" s="742"/>
      <c r="M5" s="742"/>
      <c r="N5" s="742"/>
      <c r="O5" s="742"/>
      <c r="P5" s="742"/>
      <c r="Q5" s="742"/>
      <c r="R5" s="742"/>
      <c r="S5" s="742"/>
      <c r="T5" s="742"/>
      <c r="U5" s="743"/>
      <c r="V5" s="404" t="s">
        <v>22</v>
      </c>
      <c r="W5" s="744"/>
      <c r="X5" s="745"/>
      <c r="Y5" s="745"/>
      <c r="Z5" s="745"/>
      <c r="AA5" s="745"/>
      <c r="AB5" s="746"/>
      <c r="AC5" s="747" t="s">
        <v>628</v>
      </c>
      <c r="AD5" s="748"/>
      <c r="AE5" s="749"/>
      <c r="AF5" s="750"/>
      <c r="AG5" s="751"/>
      <c r="AH5" s="404" t="s">
        <v>629</v>
      </c>
      <c r="AI5" s="752"/>
      <c r="AJ5" s="752"/>
      <c r="AK5" s="752"/>
      <c r="AL5" s="753"/>
    </row>
    <row r="6" spans="1:38" s="316" customFormat="1" ht="30" customHeight="1" x14ac:dyDescent="0.35">
      <c r="A6" s="393"/>
      <c r="B6" s="734" t="s">
        <v>59</v>
      </c>
      <c r="C6" s="734"/>
      <c r="D6" s="734"/>
      <c r="E6" s="734"/>
      <c r="F6" s="734"/>
      <c r="G6" s="734"/>
      <c r="H6" s="734" t="s">
        <v>630</v>
      </c>
      <c r="I6" s="734"/>
      <c r="J6" s="734"/>
      <c r="K6" s="734"/>
      <c r="L6" s="734"/>
      <c r="M6" s="734"/>
      <c r="N6" s="734"/>
      <c r="O6" s="734"/>
      <c r="P6" s="734"/>
      <c r="Q6" s="734"/>
      <c r="R6" s="734" t="s">
        <v>21</v>
      </c>
      <c r="S6" s="734"/>
      <c r="T6" s="734"/>
      <c r="U6" s="734"/>
      <c r="V6" s="734"/>
      <c r="W6" s="734"/>
      <c r="X6" s="738" t="s">
        <v>22</v>
      </c>
      <c r="Y6" s="738"/>
      <c r="Z6" s="738"/>
      <c r="AA6" s="738" t="s">
        <v>629</v>
      </c>
      <c r="AB6" s="738"/>
      <c r="AC6" s="738"/>
      <c r="AD6" s="738" t="s">
        <v>23</v>
      </c>
      <c r="AE6" s="738"/>
      <c r="AF6" s="738"/>
      <c r="AG6" s="734" t="s">
        <v>631</v>
      </c>
      <c r="AH6" s="734"/>
      <c r="AI6" s="734"/>
      <c r="AJ6" s="734" t="s">
        <v>632</v>
      </c>
      <c r="AK6" s="734"/>
      <c r="AL6" s="735"/>
    </row>
    <row r="7" spans="1:38" s="405" customFormat="1" ht="15" customHeight="1" x14ac:dyDescent="0.35">
      <c r="A7" s="736"/>
      <c r="B7" s="876"/>
      <c r="C7" s="876"/>
      <c r="D7" s="876"/>
      <c r="E7" s="876"/>
      <c r="F7" s="876"/>
      <c r="G7" s="876"/>
      <c r="H7" s="876"/>
      <c r="I7" s="876"/>
      <c r="J7" s="876"/>
      <c r="K7" s="876"/>
      <c r="L7" s="876"/>
      <c r="M7" s="876"/>
      <c r="N7" s="876"/>
      <c r="O7" s="876"/>
      <c r="P7" s="876"/>
      <c r="Q7" s="876"/>
      <c r="R7" s="876"/>
      <c r="S7" s="876"/>
      <c r="T7" s="876"/>
      <c r="U7" s="876"/>
      <c r="V7" s="876"/>
      <c r="W7" s="876"/>
      <c r="X7" s="876"/>
      <c r="Y7" s="876"/>
      <c r="Z7" s="876"/>
      <c r="AA7" s="876"/>
      <c r="AB7" s="876"/>
      <c r="AC7" s="876"/>
      <c r="AD7" s="876"/>
      <c r="AE7" s="876"/>
      <c r="AF7" s="876"/>
      <c r="AG7" s="861"/>
      <c r="AH7" s="862"/>
      <c r="AI7" s="863"/>
      <c r="AJ7" s="716"/>
      <c r="AK7" s="717"/>
      <c r="AL7" s="718"/>
    </row>
    <row r="8" spans="1:38" s="405" customFormat="1" ht="15" customHeight="1" x14ac:dyDescent="0.35">
      <c r="A8" s="736"/>
      <c r="B8" s="876"/>
      <c r="C8" s="876"/>
      <c r="D8" s="876"/>
      <c r="E8" s="876"/>
      <c r="F8" s="876"/>
      <c r="G8" s="876"/>
      <c r="H8" s="876"/>
      <c r="I8" s="876"/>
      <c r="J8" s="876"/>
      <c r="K8" s="876"/>
      <c r="L8" s="876"/>
      <c r="M8" s="876"/>
      <c r="N8" s="876"/>
      <c r="O8" s="876"/>
      <c r="P8" s="876"/>
      <c r="Q8" s="876"/>
      <c r="R8" s="876"/>
      <c r="S8" s="876"/>
      <c r="T8" s="876"/>
      <c r="U8" s="876"/>
      <c r="V8" s="876"/>
      <c r="W8" s="876"/>
      <c r="X8" s="876"/>
      <c r="Y8" s="876"/>
      <c r="Z8" s="876"/>
      <c r="AA8" s="876"/>
      <c r="AB8" s="876"/>
      <c r="AC8" s="876"/>
      <c r="AD8" s="876"/>
      <c r="AE8" s="876"/>
      <c r="AF8" s="876"/>
      <c r="AG8" s="864"/>
      <c r="AH8" s="865"/>
      <c r="AI8" s="866"/>
      <c r="AJ8" s="719"/>
      <c r="AK8" s="720"/>
      <c r="AL8" s="721"/>
    </row>
    <row r="9" spans="1:38" s="405" customFormat="1" ht="15" customHeight="1" x14ac:dyDescent="0.35">
      <c r="A9" s="736"/>
      <c r="B9" s="876"/>
      <c r="C9" s="876"/>
      <c r="D9" s="876"/>
      <c r="E9" s="876"/>
      <c r="F9" s="876"/>
      <c r="G9" s="876"/>
      <c r="H9" s="876"/>
      <c r="I9" s="876"/>
      <c r="J9" s="876"/>
      <c r="K9" s="876"/>
      <c r="L9" s="876"/>
      <c r="M9" s="876"/>
      <c r="N9" s="876"/>
      <c r="O9" s="876"/>
      <c r="P9" s="876"/>
      <c r="Q9" s="876"/>
      <c r="R9" s="876"/>
      <c r="S9" s="876"/>
      <c r="T9" s="876"/>
      <c r="U9" s="876"/>
      <c r="V9" s="876"/>
      <c r="W9" s="876"/>
      <c r="X9" s="876"/>
      <c r="Y9" s="876"/>
      <c r="Z9" s="876"/>
      <c r="AA9" s="876"/>
      <c r="AB9" s="876"/>
      <c r="AC9" s="876"/>
      <c r="AD9" s="876"/>
      <c r="AE9" s="876"/>
      <c r="AF9" s="876"/>
      <c r="AG9" s="864"/>
      <c r="AH9" s="865"/>
      <c r="AI9" s="866"/>
      <c r="AJ9" s="719"/>
      <c r="AK9" s="720"/>
      <c r="AL9" s="721"/>
    </row>
    <row r="10" spans="1:38" s="405" customFormat="1" ht="15" customHeight="1" x14ac:dyDescent="0.35">
      <c r="A10" s="736"/>
      <c r="B10" s="876"/>
      <c r="C10" s="876"/>
      <c r="D10" s="876"/>
      <c r="E10" s="876"/>
      <c r="F10" s="876"/>
      <c r="G10" s="876"/>
      <c r="H10" s="876"/>
      <c r="I10" s="876"/>
      <c r="J10" s="876"/>
      <c r="K10" s="876"/>
      <c r="L10" s="876"/>
      <c r="M10" s="876"/>
      <c r="N10" s="876"/>
      <c r="O10" s="876"/>
      <c r="P10" s="876"/>
      <c r="Q10" s="876"/>
      <c r="R10" s="876"/>
      <c r="S10" s="876"/>
      <c r="T10" s="876"/>
      <c r="U10" s="876"/>
      <c r="V10" s="876"/>
      <c r="W10" s="876"/>
      <c r="X10" s="876"/>
      <c r="Y10" s="876"/>
      <c r="Z10" s="876"/>
      <c r="AA10" s="876"/>
      <c r="AB10" s="876"/>
      <c r="AC10" s="876"/>
      <c r="AD10" s="876"/>
      <c r="AE10" s="876"/>
      <c r="AF10" s="876"/>
      <c r="AG10" s="867"/>
      <c r="AH10" s="868"/>
      <c r="AI10" s="869"/>
      <c r="AJ10" s="722"/>
      <c r="AK10" s="723"/>
      <c r="AL10" s="724"/>
    </row>
    <row r="11" spans="1:38" s="405" customFormat="1" ht="15" customHeight="1" x14ac:dyDescent="0.35">
      <c r="A11" s="736"/>
      <c r="B11" s="876"/>
      <c r="C11" s="876"/>
      <c r="D11" s="876"/>
      <c r="E11" s="876"/>
      <c r="F11" s="876"/>
      <c r="G11" s="876"/>
      <c r="H11" s="876"/>
      <c r="I11" s="876"/>
      <c r="J11" s="876"/>
      <c r="K11" s="876"/>
      <c r="L11" s="876"/>
      <c r="M11" s="876"/>
      <c r="N11" s="876"/>
      <c r="O11" s="876"/>
      <c r="P11" s="876"/>
      <c r="Q11" s="876"/>
      <c r="R11" s="876"/>
      <c r="S11" s="876"/>
      <c r="T11" s="876"/>
      <c r="U11" s="876"/>
      <c r="V11" s="876"/>
      <c r="W11" s="876"/>
      <c r="X11" s="876"/>
      <c r="Y11" s="876"/>
      <c r="Z11" s="876"/>
      <c r="AA11" s="876"/>
      <c r="AB11" s="876"/>
      <c r="AC11" s="876"/>
      <c r="AD11" s="876"/>
      <c r="AE11" s="876"/>
      <c r="AF11" s="876"/>
      <c r="AG11" s="861"/>
      <c r="AH11" s="862"/>
      <c r="AI11" s="863"/>
      <c r="AJ11" s="716"/>
      <c r="AK11" s="717"/>
      <c r="AL11" s="718"/>
    </row>
    <row r="12" spans="1:38" s="405" customFormat="1" ht="15" customHeight="1" x14ac:dyDescent="0.35">
      <c r="A12" s="736"/>
      <c r="B12" s="876"/>
      <c r="C12" s="876"/>
      <c r="D12" s="876"/>
      <c r="E12" s="876"/>
      <c r="F12" s="876"/>
      <c r="G12" s="876"/>
      <c r="H12" s="876"/>
      <c r="I12" s="876"/>
      <c r="J12" s="876"/>
      <c r="K12" s="876"/>
      <c r="L12" s="876"/>
      <c r="M12" s="876"/>
      <c r="N12" s="876"/>
      <c r="O12" s="876"/>
      <c r="P12" s="876"/>
      <c r="Q12" s="876"/>
      <c r="R12" s="876"/>
      <c r="S12" s="876"/>
      <c r="T12" s="876"/>
      <c r="U12" s="876"/>
      <c r="V12" s="876"/>
      <c r="W12" s="876"/>
      <c r="X12" s="876"/>
      <c r="Y12" s="876"/>
      <c r="Z12" s="876"/>
      <c r="AA12" s="876"/>
      <c r="AB12" s="876"/>
      <c r="AC12" s="876"/>
      <c r="AD12" s="876"/>
      <c r="AE12" s="876"/>
      <c r="AF12" s="876"/>
      <c r="AG12" s="864"/>
      <c r="AH12" s="865"/>
      <c r="AI12" s="866"/>
      <c r="AJ12" s="719"/>
      <c r="AK12" s="720"/>
      <c r="AL12" s="721"/>
    </row>
    <row r="13" spans="1:38" s="405" customFormat="1" ht="15" customHeight="1" x14ac:dyDescent="0.35">
      <c r="A13" s="736"/>
      <c r="B13" s="876"/>
      <c r="C13" s="876"/>
      <c r="D13" s="876"/>
      <c r="E13" s="876"/>
      <c r="F13" s="876"/>
      <c r="G13" s="876"/>
      <c r="H13" s="876"/>
      <c r="I13" s="876"/>
      <c r="J13" s="876"/>
      <c r="K13" s="876"/>
      <c r="L13" s="876"/>
      <c r="M13" s="876"/>
      <c r="N13" s="876"/>
      <c r="O13" s="876"/>
      <c r="P13" s="876"/>
      <c r="Q13" s="876"/>
      <c r="R13" s="876"/>
      <c r="S13" s="876"/>
      <c r="T13" s="876"/>
      <c r="U13" s="876"/>
      <c r="V13" s="876"/>
      <c r="W13" s="876"/>
      <c r="X13" s="876"/>
      <c r="Y13" s="876"/>
      <c r="Z13" s="876"/>
      <c r="AA13" s="876"/>
      <c r="AB13" s="876"/>
      <c r="AC13" s="876"/>
      <c r="AD13" s="876"/>
      <c r="AE13" s="876"/>
      <c r="AF13" s="876"/>
      <c r="AG13" s="864"/>
      <c r="AH13" s="865"/>
      <c r="AI13" s="866"/>
      <c r="AJ13" s="719"/>
      <c r="AK13" s="720"/>
      <c r="AL13" s="721"/>
    </row>
    <row r="14" spans="1:38" s="405" customFormat="1" ht="15" customHeight="1" x14ac:dyDescent="0.35">
      <c r="A14" s="736"/>
      <c r="B14" s="876"/>
      <c r="C14" s="876"/>
      <c r="D14" s="876"/>
      <c r="E14" s="876"/>
      <c r="F14" s="876"/>
      <c r="G14" s="876"/>
      <c r="H14" s="876"/>
      <c r="I14" s="876"/>
      <c r="J14" s="876"/>
      <c r="K14" s="876"/>
      <c r="L14" s="876"/>
      <c r="M14" s="876"/>
      <c r="N14" s="876"/>
      <c r="O14" s="876"/>
      <c r="P14" s="876"/>
      <c r="Q14" s="876"/>
      <c r="R14" s="876"/>
      <c r="S14" s="876"/>
      <c r="T14" s="876"/>
      <c r="U14" s="876"/>
      <c r="V14" s="876"/>
      <c r="W14" s="876"/>
      <c r="X14" s="876"/>
      <c r="Y14" s="876"/>
      <c r="Z14" s="876"/>
      <c r="AA14" s="876"/>
      <c r="AB14" s="876"/>
      <c r="AC14" s="876"/>
      <c r="AD14" s="876"/>
      <c r="AE14" s="876"/>
      <c r="AF14" s="876"/>
      <c r="AG14" s="867"/>
      <c r="AH14" s="868"/>
      <c r="AI14" s="869"/>
      <c r="AJ14" s="722"/>
      <c r="AK14" s="723"/>
      <c r="AL14" s="724"/>
    </row>
    <row r="15" spans="1:38" ht="45" customHeight="1" x14ac:dyDescent="0.25">
      <c r="A15" s="870" t="s">
        <v>657</v>
      </c>
      <c r="B15" s="871"/>
      <c r="C15" s="871"/>
      <c r="D15" s="871"/>
      <c r="E15" s="871"/>
      <c r="F15" s="871"/>
      <c r="G15" s="871"/>
      <c r="H15" s="871"/>
      <c r="I15" s="871"/>
      <c r="J15" s="871"/>
      <c r="K15" s="871"/>
      <c r="L15" s="871"/>
      <c r="M15" s="871"/>
      <c r="N15" s="871"/>
      <c r="O15" s="871"/>
      <c r="P15" s="871"/>
      <c r="Q15" s="871"/>
      <c r="R15" s="871"/>
      <c r="S15" s="871"/>
      <c r="T15" s="871"/>
      <c r="U15" s="871"/>
      <c r="V15" s="871"/>
      <c r="W15" s="871"/>
      <c r="X15" s="871"/>
      <c r="Y15" s="871"/>
      <c r="Z15" s="871"/>
      <c r="AA15" s="871"/>
      <c r="AB15" s="871"/>
      <c r="AC15" s="871"/>
      <c r="AD15" s="871"/>
      <c r="AE15" s="871"/>
      <c r="AF15" s="871"/>
      <c r="AG15" s="871"/>
      <c r="AH15" s="871"/>
      <c r="AI15" s="871"/>
      <c r="AJ15" s="871"/>
      <c r="AK15" s="871"/>
      <c r="AL15" s="872"/>
    </row>
    <row r="16" spans="1:38" s="406" customFormat="1" ht="15" customHeight="1" x14ac:dyDescent="0.3">
      <c r="A16" s="873" t="s">
        <v>658</v>
      </c>
      <c r="B16" s="874"/>
      <c r="C16" s="874"/>
      <c r="D16" s="874"/>
      <c r="E16" s="874"/>
      <c r="F16" s="874"/>
      <c r="G16" s="874"/>
      <c r="H16" s="874"/>
      <c r="I16" s="874"/>
      <c r="J16" s="874"/>
      <c r="K16" s="874"/>
      <c r="L16" s="874"/>
      <c r="M16" s="874"/>
      <c r="N16" s="874"/>
      <c r="O16" s="874"/>
      <c r="P16" s="874"/>
      <c r="Q16" s="874"/>
      <c r="R16" s="874"/>
      <c r="S16" s="874"/>
      <c r="T16" s="874"/>
      <c r="U16" s="874"/>
      <c r="V16" s="874"/>
      <c r="W16" s="874"/>
      <c r="X16" s="874"/>
      <c r="Y16" s="874"/>
      <c r="Z16" s="874"/>
      <c r="AA16" s="874"/>
      <c r="AB16" s="874"/>
      <c r="AC16" s="874"/>
      <c r="AD16" s="874"/>
      <c r="AE16" s="874"/>
      <c r="AF16" s="874"/>
      <c r="AG16" s="874"/>
      <c r="AH16" s="874"/>
      <c r="AI16" s="874"/>
      <c r="AJ16" s="874"/>
      <c r="AK16" s="874"/>
      <c r="AL16" s="875"/>
    </row>
    <row r="17" spans="1:42" s="403" customFormat="1" ht="15" customHeight="1" x14ac:dyDescent="0.3">
      <c r="A17" s="681" t="s">
        <v>659</v>
      </c>
      <c r="B17" s="682"/>
      <c r="C17" s="682"/>
      <c r="D17" s="682"/>
      <c r="E17" s="682"/>
      <c r="F17" s="682"/>
      <c r="G17" s="682"/>
      <c r="H17" s="682"/>
      <c r="I17" s="682"/>
      <c r="J17" s="682"/>
      <c r="K17" s="682"/>
      <c r="L17" s="682"/>
      <c r="M17" s="682"/>
      <c r="N17" s="682"/>
      <c r="O17" s="682"/>
      <c r="P17" s="682"/>
      <c r="Q17" s="682"/>
      <c r="R17" s="682"/>
      <c r="S17" s="682"/>
      <c r="T17" s="682"/>
      <c r="U17" s="682"/>
      <c r="V17" s="682"/>
      <c r="W17" s="682"/>
      <c r="X17" s="682"/>
      <c r="Y17" s="682"/>
      <c r="Z17" s="682"/>
      <c r="AA17" s="682"/>
      <c r="AB17" s="682"/>
      <c r="AC17" s="682"/>
      <c r="AD17" s="682"/>
      <c r="AE17" s="682"/>
      <c r="AF17" s="682"/>
      <c r="AG17" s="682"/>
      <c r="AH17" s="682"/>
      <c r="AI17" s="682"/>
      <c r="AJ17" s="682"/>
      <c r="AK17" s="682"/>
      <c r="AL17" s="683"/>
    </row>
    <row r="18" spans="1:42" s="403" customFormat="1" ht="75" customHeight="1" x14ac:dyDescent="0.3">
      <c r="A18" s="847" t="s">
        <v>660</v>
      </c>
      <c r="B18" s="848"/>
      <c r="C18" s="848"/>
      <c r="D18" s="848"/>
      <c r="E18" s="848"/>
      <c r="F18" s="848"/>
      <c r="G18" s="848"/>
      <c r="H18" s="848"/>
      <c r="I18" s="848"/>
      <c r="J18" s="848"/>
      <c r="K18" s="848"/>
      <c r="L18" s="848"/>
      <c r="M18" s="848"/>
      <c r="N18" s="848"/>
      <c r="O18" s="848"/>
      <c r="P18" s="848"/>
      <c r="Q18" s="848"/>
      <c r="R18" s="848"/>
      <c r="S18" s="848"/>
      <c r="T18" s="848"/>
      <c r="U18" s="848"/>
      <c r="V18" s="848"/>
      <c r="W18" s="848"/>
      <c r="X18" s="848"/>
      <c r="Y18" s="848"/>
      <c r="Z18" s="848"/>
      <c r="AA18" s="848"/>
      <c r="AB18" s="848"/>
      <c r="AC18" s="848"/>
      <c r="AD18" s="848"/>
      <c r="AE18" s="848"/>
      <c r="AF18" s="848"/>
      <c r="AG18" s="848"/>
      <c r="AH18" s="848"/>
      <c r="AI18" s="848"/>
      <c r="AJ18" s="848"/>
      <c r="AK18" s="848"/>
      <c r="AL18" s="849"/>
    </row>
    <row r="19" spans="1:42" s="403" customFormat="1" ht="60" hidden="1" customHeight="1" x14ac:dyDescent="0.3">
      <c r="A19" s="850" t="s">
        <v>661</v>
      </c>
      <c r="B19" s="851"/>
      <c r="C19" s="851"/>
      <c r="D19" s="851"/>
      <c r="E19" s="851"/>
      <c r="F19" s="851"/>
      <c r="G19" s="851"/>
      <c r="H19" s="851"/>
      <c r="I19" s="852" t="s">
        <v>662</v>
      </c>
      <c r="J19" s="853"/>
      <c r="K19" s="853"/>
      <c r="L19" s="853"/>
      <c r="M19" s="854"/>
      <c r="N19" s="672" t="s">
        <v>663</v>
      </c>
      <c r="O19" s="673"/>
      <c r="P19" s="673"/>
      <c r="Q19" s="673"/>
      <c r="R19" s="673"/>
      <c r="S19" s="673"/>
      <c r="T19" s="673"/>
      <c r="U19" s="673"/>
      <c r="V19" s="673"/>
      <c r="W19" s="673"/>
      <c r="X19" s="673"/>
      <c r="Y19" s="673"/>
      <c r="Z19" s="673"/>
      <c r="AA19" s="673"/>
      <c r="AB19" s="673"/>
      <c r="AC19" s="673"/>
      <c r="AD19" s="673"/>
      <c r="AE19" s="673"/>
      <c r="AF19" s="673"/>
      <c r="AG19" s="673"/>
      <c r="AH19" s="673"/>
      <c r="AI19" s="673"/>
      <c r="AJ19" s="673"/>
      <c r="AK19" s="673"/>
      <c r="AL19" s="855"/>
      <c r="AP19" s="407"/>
    </row>
    <row r="20" spans="1:42" s="403" customFormat="1" ht="20.149999999999999" hidden="1" customHeight="1" x14ac:dyDescent="0.3">
      <c r="A20" s="408"/>
      <c r="B20" s="408"/>
      <c r="C20" s="408"/>
      <c r="D20" s="408"/>
      <c r="E20" s="408"/>
      <c r="F20" s="408"/>
      <c r="G20" s="408"/>
      <c r="H20" s="408"/>
      <c r="I20" s="856" t="s">
        <v>664</v>
      </c>
      <c r="J20" s="857"/>
      <c r="K20" s="857"/>
      <c r="L20" s="857"/>
      <c r="M20" s="858"/>
      <c r="N20" s="859" t="s">
        <v>665</v>
      </c>
      <c r="O20" s="859"/>
      <c r="P20" s="859"/>
      <c r="Q20" s="859"/>
      <c r="R20" s="859"/>
      <c r="S20" s="859"/>
      <c r="T20" s="859"/>
      <c r="U20" s="859"/>
      <c r="V20" s="859"/>
      <c r="W20" s="859"/>
      <c r="X20" s="859"/>
      <c r="Y20" s="859"/>
      <c r="Z20" s="859"/>
      <c r="AA20" s="859"/>
      <c r="AB20" s="859"/>
      <c r="AC20" s="859"/>
      <c r="AD20" s="859"/>
      <c r="AE20" s="859"/>
      <c r="AF20" s="859"/>
      <c r="AG20" s="859"/>
      <c r="AH20" s="859"/>
      <c r="AI20" s="859"/>
      <c r="AJ20" s="859"/>
      <c r="AK20" s="859"/>
      <c r="AL20" s="860"/>
      <c r="AP20" s="407"/>
    </row>
    <row r="21" spans="1:42" s="403" customFormat="1" ht="20.149999999999999" hidden="1" customHeight="1" x14ac:dyDescent="0.3">
      <c r="A21" s="409"/>
      <c r="B21" s="409"/>
      <c r="C21" s="409"/>
      <c r="D21" s="409"/>
      <c r="E21" s="409"/>
      <c r="F21" s="409"/>
      <c r="G21" s="409"/>
      <c r="H21" s="410"/>
      <c r="I21" s="836"/>
      <c r="J21" s="836"/>
      <c r="K21" s="836"/>
      <c r="L21" s="836"/>
      <c r="M21" s="836"/>
      <c r="N21" s="837" t="s">
        <v>666</v>
      </c>
      <c r="O21" s="837"/>
      <c r="P21" s="837"/>
      <c r="Q21" s="837"/>
      <c r="R21" s="837"/>
      <c r="S21" s="837"/>
      <c r="T21" s="837"/>
      <c r="U21" s="837"/>
      <c r="V21" s="837"/>
      <c r="W21" s="837"/>
      <c r="X21" s="837"/>
      <c r="Y21" s="837"/>
      <c r="Z21" s="837"/>
      <c r="AA21" s="837"/>
      <c r="AB21" s="837"/>
      <c r="AC21" s="837"/>
      <c r="AD21" s="837"/>
      <c r="AE21" s="837"/>
      <c r="AF21" s="837"/>
      <c r="AG21" s="837"/>
      <c r="AH21" s="837"/>
      <c r="AI21" s="837"/>
      <c r="AJ21" s="837"/>
      <c r="AK21" s="837"/>
      <c r="AL21" s="838"/>
      <c r="AP21" s="407"/>
    </row>
    <row r="22" spans="1:42" s="411" customFormat="1" ht="30" customHeight="1" x14ac:dyDescent="0.3">
      <c r="A22" s="839" t="s">
        <v>667</v>
      </c>
      <c r="B22" s="840"/>
      <c r="C22" s="840"/>
      <c r="D22" s="840"/>
      <c r="E22" s="840"/>
      <c r="F22" s="840"/>
      <c r="G22" s="840"/>
      <c r="H22" s="840"/>
      <c r="I22" s="841" t="s">
        <v>662</v>
      </c>
      <c r="J22" s="842"/>
      <c r="K22" s="842"/>
      <c r="L22" s="842"/>
      <c r="M22" s="842"/>
      <c r="N22" s="843" t="s">
        <v>668</v>
      </c>
      <c r="O22" s="844"/>
      <c r="P22" s="844"/>
      <c r="Q22" s="844"/>
      <c r="R22" s="844"/>
      <c r="S22" s="844"/>
      <c r="T22" s="844"/>
      <c r="U22" s="844"/>
      <c r="V22" s="844"/>
      <c r="W22" s="844"/>
      <c r="X22" s="844"/>
      <c r="Y22" s="844"/>
      <c r="Z22" s="844"/>
      <c r="AA22" s="844"/>
      <c r="AB22" s="844"/>
      <c r="AC22" s="844"/>
      <c r="AD22" s="844"/>
      <c r="AE22" s="844"/>
      <c r="AF22" s="844"/>
      <c r="AG22" s="844"/>
      <c r="AH22" s="844"/>
      <c r="AI22" s="844"/>
      <c r="AJ22" s="844"/>
      <c r="AK22" s="844"/>
      <c r="AL22" s="845"/>
    </row>
    <row r="23" spans="1:42" s="403" customFormat="1" ht="45.75" customHeight="1" x14ac:dyDescent="0.3">
      <c r="A23" s="846" t="s">
        <v>669</v>
      </c>
      <c r="B23" s="814"/>
      <c r="C23" s="814"/>
      <c r="D23" s="814"/>
      <c r="E23" s="814"/>
      <c r="F23" s="814"/>
      <c r="G23" s="814"/>
      <c r="H23" s="814"/>
      <c r="I23" s="814" t="s">
        <v>670</v>
      </c>
      <c r="J23" s="814"/>
      <c r="K23" s="814"/>
      <c r="L23" s="814"/>
      <c r="M23" s="814"/>
      <c r="N23" s="814" t="s">
        <v>671</v>
      </c>
      <c r="O23" s="814"/>
      <c r="P23" s="814"/>
      <c r="Q23" s="814"/>
      <c r="R23" s="814"/>
      <c r="S23" s="814" t="s">
        <v>672</v>
      </c>
      <c r="T23" s="814"/>
      <c r="U23" s="814"/>
      <c r="V23" s="814"/>
      <c r="W23" s="814"/>
      <c r="X23" s="814" t="s">
        <v>673</v>
      </c>
      <c r="Y23" s="814"/>
      <c r="Z23" s="814"/>
      <c r="AA23" s="814"/>
      <c r="AB23" s="814"/>
      <c r="AC23" s="814" t="s">
        <v>674</v>
      </c>
      <c r="AD23" s="814"/>
      <c r="AE23" s="814"/>
      <c r="AF23" s="814"/>
      <c r="AG23" s="814"/>
      <c r="AH23" s="814" t="s">
        <v>675</v>
      </c>
      <c r="AI23" s="814"/>
      <c r="AJ23" s="814"/>
      <c r="AK23" s="814"/>
      <c r="AL23" s="825"/>
    </row>
    <row r="24" spans="1:42" s="403" customFormat="1" ht="15" customHeight="1" x14ac:dyDescent="0.3">
      <c r="A24" s="811" t="s">
        <v>676</v>
      </c>
      <c r="B24" s="826"/>
      <c r="C24" s="826"/>
      <c r="D24" s="826"/>
      <c r="E24" s="826"/>
      <c r="F24" s="826"/>
      <c r="G24" s="826"/>
      <c r="H24" s="827"/>
      <c r="I24" s="828"/>
      <c r="J24" s="829"/>
      <c r="K24" s="829"/>
      <c r="L24" s="829"/>
      <c r="M24" s="830"/>
      <c r="N24" s="831"/>
      <c r="O24" s="832"/>
      <c r="P24" s="832"/>
      <c r="Q24" s="832"/>
      <c r="R24" s="833"/>
      <c r="S24" s="821"/>
      <c r="T24" s="822"/>
      <c r="U24" s="822"/>
      <c r="V24" s="822"/>
      <c r="W24" s="834"/>
      <c r="X24" s="821"/>
      <c r="Y24" s="822"/>
      <c r="Z24" s="822"/>
      <c r="AA24" s="822"/>
      <c r="AB24" s="834"/>
      <c r="AC24" s="821"/>
      <c r="AD24" s="822"/>
      <c r="AE24" s="822"/>
      <c r="AF24" s="822"/>
      <c r="AG24" s="834"/>
      <c r="AH24" s="831"/>
      <c r="AI24" s="832"/>
      <c r="AJ24" s="832"/>
      <c r="AK24" s="832"/>
      <c r="AL24" s="835"/>
    </row>
    <row r="25" spans="1:42" s="403" customFormat="1" ht="37.5" customHeight="1" x14ac:dyDescent="0.3">
      <c r="A25" s="811"/>
      <c r="B25" s="812"/>
      <c r="C25" s="812"/>
      <c r="D25" s="812"/>
      <c r="E25" s="812"/>
      <c r="F25" s="812"/>
      <c r="G25" s="812"/>
      <c r="H25" s="813"/>
      <c r="I25" s="814" t="s">
        <v>670</v>
      </c>
      <c r="J25" s="814"/>
      <c r="K25" s="814"/>
      <c r="L25" s="814"/>
      <c r="M25" s="814"/>
      <c r="N25" s="814" t="s">
        <v>677</v>
      </c>
      <c r="O25" s="814"/>
      <c r="P25" s="814"/>
      <c r="Q25" s="814"/>
      <c r="R25" s="814"/>
      <c r="S25" s="814" t="s">
        <v>672</v>
      </c>
      <c r="T25" s="814"/>
      <c r="U25" s="814"/>
      <c r="V25" s="814"/>
      <c r="W25" s="814"/>
      <c r="X25" s="815" t="s">
        <v>678</v>
      </c>
      <c r="Y25" s="812"/>
      <c r="Z25" s="812"/>
      <c r="AA25" s="812"/>
      <c r="AB25" s="812"/>
      <c r="AC25" s="812"/>
      <c r="AD25" s="812"/>
      <c r="AE25" s="812"/>
      <c r="AF25" s="812"/>
      <c r="AG25" s="812"/>
      <c r="AH25" s="812"/>
      <c r="AI25" s="812"/>
      <c r="AJ25" s="812"/>
      <c r="AK25" s="812"/>
      <c r="AL25" s="816"/>
    </row>
    <row r="26" spans="1:42" s="403" customFormat="1" ht="15" customHeight="1" x14ac:dyDescent="0.3">
      <c r="A26" s="817" t="s">
        <v>679</v>
      </c>
      <c r="B26" s="818"/>
      <c r="C26" s="818"/>
      <c r="D26" s="818"/>
      <c r="E26" s="818"/>
      <c r="F26" s="818"/>
      <c r="G26" s="818"/>
      <c r="H26" s="818"/>
      <c r="I26" s="712"/>
      <c r="J26" s="712"/>
      <c r="K26" s="712"/>
      <c r="L26" s="712"/>
      <c r="M26" s="712"/>
      <c r="N26" s="819"/>
      <c r="O26" s="819"/>
      <c r="P26" s="819"/>
      <c r="Q26" s="819"/>
      <c r="R26" s="819"/>
      <c r="S26" s="820"/>
      <c r="T26" s="820"/>
      <c r="U26" s="820"/>
      <c r="V26" s="820"/>
      <c r="W26" s="820"/>
      <c r="X26" s="821"/>
      <c r="Y26" s="822"/>
      <c r="Z26" s="822"/>
      <c r="AA26" s="822"/>
      <c r="AB26" s="822"/>
      <c r="AC26" s="823"/>
      <c r="AD26" s="823"/>
      <c r="AE26" s="823"/>
      <c r="AF26" s="823"/>
      <c r="AG26" s="823"/>
      <c r="AH26" s="823"/>
      <c r="AI26" s="823"/>
      <c r="AJ26" s="823"/>
      <c r="AK26" s="823"/>
      <c r="AL26" s="824"/>
    </row>
    <row r="27" spans="1:42" s="403" customFormat="1" ht="15" customHeight="1" x14ac:dyDescent="0.3">
      <c r="A27" s="681" t="s">
        <v>680</v>
      </c>
      <c r="B27" s="682"/>
      <c r="C27" s="682"/>
      <c r="D27" s="682"/>
      <c r="E27" s="682"/>
      <c r="F27" s="682"/>
      <c r="G27" s="682"/>
      <c r="H27" s="682"/>
      <c r="I27" s="682"/>
      <c r="J27" s="682"/>
      <c r="K27" s="682"/>
      <c r="L27" s="682"/>
      <c r="M27" s="682"/>
      <c r="N27" s="682"/>
      <c r="O27" s="682"/>
      <c r="P27" s="682"/>
      <c r="Q27" s="682"/>
      <c r="R27" s="682"/>
      <c r="S27" s="682"/>
      <c r="T27" s="682"/>
      <c r="U27" s="682"/>
      <c r="V27" s="682"/>
      <c r="W27" s="682"/>
      <c r="X27" s="682"/>
      <c r="Y27" s="682"/>
      <c r="Z27" s="682"/>
      <c r="AA27" s="682"/>
      <c r="AB27" s="682"/>
      <c r="AC27" s="682"/>
      <c r="AD27" s="682"/>
      <c r="AE27" s="682"/>
      <c r="AF27" s="682"/>
      <c r="AG27" s="682"/>
      <c r="AH27" s="682"/>
      <c r="AI27" s="682"/>
      <c r="AJ27" s="682"/>
      <c r="AK27" s="682"/>
      <c r="AL27" s="683"/>
    </row>
    <row r="28" spans="1:42" ht="75" customHeight="1" x14ac:dyDescent="0.25">
      <c r="A28" s="795"/>
      <c r="B28" s="796"/>
      <c r="C28" s="796"/>
      <c r="D28" s="796"/>
      <c r="E28" s="796"/>
      <c r="F28" s="796"/>
      <c r="G28" s="796"/>
      <c r="H28" s="796"/>
      <c r="I28" s="796"/>
      <c r="J28" s="796"/>
      <c r="K28" s="796"/>
      <c r="L28" s="796"/>
      <c r="M28" s="796"/>
      <c r="N28" s="796"/>
      <c r="O28" s="796"/>
      <c r="P28" s="796"/>
      <c r="Q28" s="796"/>
      <c r="R28" s="796"/>
      <c r="S28" s="796"/>
      <c r="T28" s="796"/>
      <c r="U28" s="796"/>
      <c r="V28" s="796"/>
      <c r="W28" s="796"/>
      <c r="X28" s="796"/>
      <c r="Y28" s="796"/>
      <c r="Z28" s="796"/>
      <c r="AA28" s="796"/>
      <c r="AB28" s="796"/>
      <c r="AC28" s="796"/>
      <c r="AD28" s="796"/>
      <c r="AE28" s="796"/>
      <c r="AF28" s="796"/>
      <c r="AG28" s="796"/>
      <c r="AH28" s="796"/>
      <c r="AI28" s="796"/>
      <c r="AJ28" s="796"/>
      <c r="AK28" s="796"/>
      <c r="AL28" s="797"/>
    </row>
    <row r="29" spans="1:42" ht="15" customHeight="1" x14ac:dyDescent="0.25">
      <c r="A29" s="798" t="s">
        <v>681</v>
      </c>
      <c r="B29" s="799"/>
      <c r="C29" s="799"/>
      <c r="D29" s="799"/>
      <c r="E29" s="799"/>
      <c r="F29" s="799"/>
      <c r="G29" s="799"/>
      <c r="H29" s="799"/>
      <c r="I29" s="799"/>
      <c r="J29" s="799"/>
      <c r="K29" s="799"/>
      <c r="L29" s="799"/>
      <c r="M29" s="799"/>
      <c r="N29" s="799"/>
      <c r="O29" s="799"/>
      <c r="P29" s="799"/>
      <c r="Q29" s="799"/>
      <c r="R29" s="799"/>
      <c r="S29" s="799"/>
      <c r="T29" s="799"/>
      <c r="U29" s="799"/>
      <c r="V29" s="799"/>
      <c r="W29" s="799"/>
      <c r="X29" s="799"/>
      <c r="Y29" s="799"/>
      <c r="Z29" s="799"/>
      <c r="AA29" s="799"/>
      <c r="AB29" s="799"/>
      <c r="AC29" s="799"/>
      <c r="AD29" s="799"/>
      <c r="AE29" s="799"/>
      <c r="AF29" s="799"/>
      <c r="AG29" s="799"/>
      <c r="AH29" s="799"/>
      <c r="AI29" s="799"/>
      <c r="AJ29" s="799"/>
      <c r="AK29" s="799"/>
      <c r="AL29" s="800"/>
    </row>
    <row r="30" spans="1:42" ht="15" customHeight="1" x14ac:dyDescent="0.25">
      <c r="A30" s="690" t="s">
        <v>648</v>
      </c>
      <c r="B30" s="691"/>
      <c r="C30" s="691"/>
      <c r="D30" s="691"/>
      <c r="E30" s="691"/>
      <c r="F30" s="691"/>
      <c r="G30" s="691"/>
      <c r="H30" s="691"/>
      <c r="I30" s="691"/>
      <c r="J30" s="691"/>
      <c r="K30" s="691"/>
      <c r="L30" s="691"/>
      <c r="M30" s="691"/>
      <c r="N30" s="691"/>
      <c r="O30" s="691"/>
      <c r="P30" s="691"/>
      <c r="Q30" s="691"/>
      <c r="R30" s="691"/>
      <c r="S30" s="691"/>
      <c r="T30" s="691"/>
      <c r="U30" s="691"/>
      <c r="V30" s="691"/>
      <c r="W30" s="691"/>
      <c r="X30" s="691"/>
      <c r="Y30" s="691"/>
      <c r="Z30" s="691"/>
      <c r="AA30" s="691"/>
      <c r="AB30" s="691"/>
      <c r="AC30" s="691"/>
      <c r="AD30" s="691"/>
      <c r="AE30" s="691"/>
      <c r="AF30" s="691"/>
      <c r="AG30" s="691"/>
      <c r="AH30" s="691"/>
      <c r="AI30" s="691"/>
      <c r="AJ30" s="691"/>
      <c r="AK30" s="691"/>
      <c r="AL30" s="801"/>
    </row>
    <row r="31" spans="1:42" ht="15" customHeight="1" x14ac:dyDescent="0.25">
      <c r="A31" s="693" t="s">
        <v>649</v>
      </c>
      <c r="B31" s="694"/>
      <c r="C31" s="694"/>
      <c r="D31" s="695"/>
      <c r="E31" s="805" t="s">
        <v>8</v>
      </c>
      <c r="F31" s="806"/>
      <c r="G31" s="806"/>
      <c r="H31" s="806"/>
      <c r="I31" s="807"/>
      <c r="J31" s="705" t="s">
        <v>650</v>
      </c>
      <c r="K31" s="705"/>
      <c r="L31" s="705"/>
      <c r="M31" s="705"/>
      <c r="N31" s="705"/>
      <c r="O31" s="705"/>
      <c r="P31" s="705"/>
      <c r="Q31" s="705"/>
      <c r="R31" s="705"/>
      <c r="S31" s="705"/>
      <c r="T31" s="705"/>
      <c r="U31" s="809"/>
      <c r="V31" s="809"/>
      <c r="W31" s="809"/>
      <c r="X31" s="809"/>
      <c r="Y31" s="809"/>
      <c r="Z31" s="809"/>
      <c r="AA31" s="809"/>
      <c r="AB31" s="809"/>
      <c r="AC31" s="809"/>
      <c r="AD31" s="809"/>
      <c r="AE31" s="809"/>
      <c r="AF31" s="809"/>
      <c r="AG31" s="809"/>
      <c r="AH31" s="809"/>
      <c r="AI31" s="809"/>
      <c r="AJ31" s="809"/>
      <c r="AK31" s="809"/>
      <c r="AL31" s="810"/>
    </row>
    <row r="32" spans="1:42" ht="15" customHeight="1" x14ac:dyDescent="0.25">
      <c r="A32" s="802"/>
      <c r="B32" s="803"/>
      <c r="C32" s="803"/>
      <c r="D32" s="804"/>
      <c r="E32" s="808"/>
      <c r="F32" s="803"/>
      <c r="G32" s="803"/>
      <c r="H32" s="803"/>
      <c r="I32" s="804"/>
      <c r="J32" s="705"/>
      <c r="K32" s="705"/>
      <c r="L32" s="705"/>
      <c r="M32" s="705"/>
      <c r="N32" s="705"/>
      <c r="O32" s="705"/>
      <c r="P32" s="705"/>
      <c r="Q32" s="705"/>
      <c r="R32" s="705"/>
      <c r="S32" s="705"/>
      <c r="T32" s="705"/>
      <c r="U32" s="809"/>
      <c r="V32" s="809"/>
      <c r="W32" s="809"/>
      <c r="X32" s="809"/>
      <c r="Y32" s="809"/>
      <c r="Z32" s="809"/>
      <c r="AA32" s="809"/>
      <c r="AB32" s="809"/>
      <c r="AC32" s="809"/>
      <c r="AD32" s="809"/>
      <c r="AE32" s="809"/>
      <c r="AF32" s="809"/>
      <c r="AG32" s="809"/>
      <c r="AH32" s="809"/>
      <c r="AI32" s="809"/>
      <c r="AJ32" s="809"/>
      <c r="AK32" s="809"/>
      <c r="AL32" s="810"/>
    </row>
    <row r="33" spans="1:38" ht="51" customHeight="1" x14ac:dyDescent="0.35">
      <c r="A33" s="672" t="s">
        <v>682</v>
      </c>
      <c r="B33" s="673"/>
      <c r="C33" s="673"/>
      <c r="D33" s="673"/>
      <c r="E33" s="673"/>
      <c r="F33" s="673"/>
      <c r="G33" s="778"/>
      <c r="H33" s="779"/>
      <c r="I33" s="779"/>
      <c r="J33" s="779"/>
      <c r="K33" s="779"/>
      <c r="L33" s="779"/>
      <c r="M33" s="779"/>
      <c r="N33" s="779"/>
      <c r="O33" s="779"/>
      <c r="P33" s="779"/>
      <c r="Q33" s="779"/>
      <c r="R33" s="779"/>
      <c r="S33" s="779"/>
      <c r="T33" s="780"/>
      <c r="U33" s="669" t="s">
        <v>683</v>
      </c>
      <c r="V33" s="781"/>
      <c r="W33" s="781"/>
      <c r="X33" s="781"/>
      <c r="Y33" s="782"/>
      <c r="Z33" s="783"/>
      <c r="AA33" s="784"/>
      <c r="AB33" s="784"/>
      <c r="AC33" s="784"/>
      <c r="AD33" s="784"/>
      <c r="AE33" s="784"/>
      <c r="AF33" s="784"/>
      <c r="AG33" s="784"/>
      <c r="AH33" s="784"/>
      <c r="AI33" s="784"/>
      <c r="AJ33" s="784"/>
      <c r="AK33" s="784"/>
      <c r="AL33" s="785"/>
    </row>
    <row r="34" spans="1:38" s="399" customFormat="1" ht="24" customHeight="1" x14ac:dyDescent="0.35">
      <c r="A34" s="786" t="s">
        <v>684</v>
      </c>
      <c r="B34" s="787"/>
      <c r="C34" s="787"/>
      <c r="D34" s="787"/>
      <c r="E34" s="787"/>
      <c r="F34" s="787"/>
      <c r="G34" s="787"/>
      <c r="H34" s="788"/>
      <c r="I34" s="744"/>
      <c r="J34" s="745"/>
      <c r="K34" s="745"/>
      <c r="L34" s="745"/>
      <c r="M34" s="745"/>
      <c r="N34" s="745"/>
      <c r="O34" s="789"/>
      <c r="P34" s="789"/>
      <c r="Q34" s="789"/>
      <c r="R34" s="789"/>
      <c r="S34" s="789"/>
      <c r="T34" s="790"/>
      <c r="U34" s="791" t="s">
        <v>685</v>
      </c>
      <c r="V34" s="792"/>
      <c r="W34" s="744"/>
      <c r="X34" s="793"/>
      <c r="Y34" s="793"/>
      <c r="Z34" s="793"/>
      <c r="AA34" s="793"/>
      <c r="AB34" s="793"/>
      <c r="AC34" s="793"/>
      <c r="AD34" s="793"/>
      <c r="AE34" s="793"/>
      <c r="AF34" s="793"/>
      <c r="AG34" s="793"/>
      <c r="AH34" s="793"/>
      <c r="AI34" s="793"/>
      <c r="AJ34" s="793"/>
      <c r="AK34" s="793"/>
      <c r="AL34" s="794"/>
    </row>
    <row r="37" spans="1:38" ht="15" hidden="1" customHeight="1" x14ac:dyDescent="0.25">
      <c r="A37" s="729" t="s">
        <v>634</v>
      </c>
      <c r="B37" s="729"/>
      <c r="C37" s="729"/>
      <c r="D37" s="729"/>
      <c r="E37" s="729"/>
      <c r="F37" s="729"/>
      <c r="G37" s="729"/>
      <c r="H37" s="729"/>
      <c r="I37" s="729"/>
      <c r="J37" s="729"/>
      <c r="K37" s="729"/>
      <c r="L37" s="729"/>
      <c r="M37" s="729"/>
      <c r="N37" s="729"/>
      <c r="O37" s="729"/>
      <c r="P37" s="729"/>
      <c r="Q37" s="729"/>
      <c r="R37" s="729"/>
      <c r="S37" s="729"/>
      <c r="T37" s="729"/>
      <c r="U37" s="729"/>
      <c r="V37" s="729"/>
      <c r="W37" s="729"/>
      <c r="X37" s="729"/>
      <c r="Y37" s="729"/>
      <c r="Z37" s="729"/>
      <c r="AA37" s="729"/>
      <c r="AB37" s="729"/>
      <c r="AC37" s="729"/>
      <c r="AD37" s="729"/>
      <c r="AE37" s="729"/>
      <c r="AF37" s="729"/>
      <c r="AG37" s="729"/>
      <c r="AH37" s="729"/>
      <c r="AI37" s="729"/>
      <c r="AJ37" s="729"/>
      <c r="AK37" s="729"/>
      <c r="AL37" s="729"/>
    </row>
    <row r="38" spans="1:38" ht="45" hidden="1" customHeight="1" x14ac:dyDescent="0.25">
      <c r="A38" s="730" t="s">
        <v>635</v>
      </c>
      <c r="B38" s="731"/>
      <c r="C38" s="731"/>
      <c r="D38" s="731"/>
      <c r="E38" s="731"/>
      <c r="F38" s="731"/>
      <c r="G38" s="731"/>
      <c r="H38" s="731"/>
      <c r="I38" s="731"/>
      <c r="J38" s="731"/>
      <c r="K38" s="731"/>
      <c r="L38" s="731"/>
      <c r="M38" s="731"/>
      <c r="N38" s="732" t="s">
        <v>636</v>
      </c>
      <c r="O38" s="732"/>
      <c r="P38" s="732"/>
      <c r="Q38" s="732"/>
      <c r="R38" s="732"/>
      <c r="S38" s="732" t="s">
        <v>637</v>
      </c>
      <c r="T38" s="732"/>
      <c r="U38" s="732"/>
      <c r="V38" s="732"/>
      <c r="W38" s="732"/>
      <c r="X38" s="732"/>
      <c r="Y38" s="732"/>
      <c r="Z38" s="732"/>
      <c r="AA38" s="732" t="s">
        <v>638</v>
      </c>
      <c r="AB38" s="732"/>
      <c r="AC38" s="732"/>
      <c r="AD38" s="732"/>
      <c r="AE38" s="732"/>
      <c r="AF38" s="732"/>
      <c r="AG38" s="732"/>
      <c r="AH38" s="732"/>
      <c r="AI38" s="732"/>
      <c r="AJ38" s="732" t="s">
        <v>639</v>
      </c>
      <c r="AK38" s="732"/>
      <c r="AL38" s="733"/>
    </row>
    <row r="39" spans="1:38" ht="15" hidden="1" customHeight="1" x14ac:dyDescent="0.3">
      <c r="A39" s="672" t="s">
        <v>640</v>
      </c>
      <c r="B39" s="673"/>
      <c r="C39" s="673"/>
      <c r="D39" s="673"/>
      <c r="E39" s="673"/>
      <c r="F39" s="673"/>
      <c r="G39" s="673"/>
      <c r="H39" s="673"/>
      <c r="I39" s="673"/>
      <c r="J39" s="673"/>
      <c r="K39" s="673"/>
      <c r="L39" s="673"/>
      <c r="M39" s="673"/>
      <c r="N39" s="712"/>
      <c r="O39" s="712"/>
      <c r="P39" s="712"/>
      <c r="Q39" s="712"/>
      <c r="R39" s="712"/>
      <c r="S39" s="713"/>
      <c r="T39" s="713"/>
      <c r="U39" s="713"/>
      <c r="V39" s="713"/>
      <c r="W39" s="713"/>
      <c r="X39" s="713"/>
      <c r="Y39" s="713"/>
      <c r="Z39" s="713"/>
      <c r="AA39" s="713"/>
      <c r="AB39" s="713"/>
      <c r="AC39" s="713"/>
      <c r="AD39" s="713"/>
      <c r="AE39" s="713"/>
      <c r="AF39" s="713"/>
      <c r="AG39" s="713"/>
      <c r="AH39" s="713"/>
      <c r="AI39" s="713"/>
      <c r="AJ39" s="714"/>
      <c r="AK39" s="714"/>
      <c r="AL39" s="715"/>
    </row>
    <row r="40" spans="1:38" ht="15" hidden="1" customHeight="1" x14ac:dyDescent="0.3">
      <c r="A40" s="672" t="s">
        <v>641</v>
      </c>
      <c r="B40" s="673"/>
      <c r="C40" s="673"/>
      <c r="D40" s="673"/>
      <c r="E40" s="673"/>
      <c r="F40" s="673"/>
      <c r="G40" s="673"/>
      <c r="H40" s="673"/>
      <c r="I40" s="673"/>
      <c r="J40" s="673"/>
      <c r="K40" s="673"/>
      <c r="L40" s="673"/>
      <c r="M40" s="673"/>
      <c r="N40" s="712"/>
      <c r="O40" s="712"/>
      <c r="P40" s="712"/>
      <c r="Q40" s="712"/>
      <c r="R40" s="712"/>
      <c r="S40" s="713"/>
      <c r="T40" s="713"/>
      <c r="U40" s="713"/>
      <c r="V40" s="713"/>
      <c r="W40" s="713"/>
      <c r="X40" s="713"/>
      <c r="Y40" s="713"/>
      <c r="Z40" s="713"/>
      <c r="AA40" s="713"/>
      <c r="AB40" s="713"/>
      <c r="AC40" s="713"/>
      <c r="AD40" s="713"/>
      <c r="AE40" s="713"/>
      <c r="AF40" s="713"/>
      <c r="AG40" s="713"/>
      <c r="AH40" s="713"/>
      <c r="AI40" s="713"/>
      <c r="AJ40" s="714"/>
      <c r="AK40" s="714"/>
      <c r="AL40" s="715"/>
    </row>
    <row r="41" spans="1:38" ht="15" hidden="1" customHeight="1" x14ac:dyDescent="0.3">
      <c r="A41" s="672" t="s">
        <v>642</v>
      </c>
      <c r="B41" s="673"/>
      <c r="C41" s="673"/>
      <c r="D41" s="673"/>
      <c r="E41" s="673"/>
      <c r="F41" s="673"/>
      <c r="G41" s="673"/>
      <c r="H41" s="673"/>
      <c r="I41" s="673"/>
      <c r="J41" s="673"/>
      <c r="K41" s="673"/>
      <c r="L41" s="673"/>
      <c r="M41" s="673"/>
      <c r="N41" s="712"/>
      <c r="O41" s="712"/>
      <c r="P41" s="712"/>
      <c r="Q41" s="712"/>
      <c r="R41" s="712"/>
      <c r="S41" s="713"/>
      <c r="T41" s="713"/>
      <c r="U41" s="713"/>
      <c r="V41" s="713"/>
      <c r="W41" s="713"/>
      <c r="X41" s="713"/>
      <c r="Y41" s="713"/>
      <c r="Z41" s="713"/>
      <c r="AA41" s="713"/>
      <c r="AB41" s="713"/>
      <c r="AC41" s="713"/>
      <c r="AD41" s="713"/>
      <c r="AE41" s="713"/>
      <c r="AF41" s="713"/>
      <c r="AG41" s="713"/>
      <c r="AH41" s="713"/>
      <c r="AI41" s="713"/>
      <c r="AJ41" s="714"/>
      <c r="AK41" s="714"/>
      <c r="AL41" s="715"/>
    </row>
    <row r="42" spans="1:38" ht="15" hidden="1" customHeight="1" x14ac:dyDescent="0.3">
      <c r="A42" s="672" t="s">
        <v>643</v>
      </c>
      <c r="B42" s="673"/>
      <c r="C42" s="673"/>
      <c r="D42" s="673"/>
      <c r="E42" s="673"/>
      <c r="F42" s="673"/>
      <c r="G42" s="673"/>
      <c r="H42" s="673"/>
      <c r="I42" s="673"/>
      <c r="J42" s="673"/>
      <c r="K42" s="673"/>
      <c r="L42" s="673"/>
      <c r="M42" s="673"/>
      <c r="N42" s="712"/>
      <c r="O42" s="712"/>
      <c r="P42" s="712"/>
      <c r="Q42" s="712"/>
      <c r="R42" s="712"/>
      <c r="S42" s="713"/>
      <c r="T42" s="713"/>
      <c r="U42" s="713"/>
      <c r="V42" s="713"/>
      <c r="W42" s="713"/>
      <c r="X42" s="713"/>
      <c r="Y42" s="713"/>
      <c r="Z42" s="713"/>
      <c r="AA42" s="713"/>
      <c r="AB42" s="713"/>
      <c r="AC42" s="713"/>
      <c r="AD42" s="713"/>
      <c r="AE42" s="713"/>
      <c r="AF42" s="713"/>
      <c r="AG42" s="713"/>
      <c r="AH42" s="713"/>
      <c r="AI42" s="713"/>
      <c r="AJ42" s="714"/>
      <c r="AK42" s="714"/>
      <c r="AL42" s="715"/>
    </row>
    <row r="43" spans="1:38" ht="15" hidden="1" customHeight="1" x14ac:dyDescent="0.3">
      <c r="A43" s="672" t="s">
        <v>644</v>
      </c>
      <c r="B43" s="673"/>
      <c r="C43" s="673"/>
      <c r="D43" s="673"/>
      <c r="E43" s="673"/>
      <c r="F43" s="673"/>
      <c r="G43" s="673"/>
      <c r="H43" s="673"/>
      <c r="I43" s="673"/>
      <c r="J43" s="673"/>
      <c r="K43" s="673"/>
      <c r="L43" s="673"/>
      <c r="M43" s="673"/>
      <c r="N43" s="712"/>
      <c r="O43" s="712"/>
      <c r="P43" s="712"/>
      <c r="Q43" s="712"/>
      <c r="R43" s="712"/>
      <c r="S43" s="713"/>
      <c r="T43" s="713"/>
      <c r="U43" s="713"/>
      <c r="V43" s="713"/>
      <c r="W43" s="713"/>
      <c r="X43" s="713"/>
      <c r="Y43" s="713"/>
      <c r="Z43" s="713"/>
      <c r="AA43" s="713"/>
      <c r="AB43" s="713"/>
      <c r="AC43" s="713"/>
      <c r="AD43" s="713"/>
      <c r="AE43" s="713"/>
      <c r="AF43" s="713"/>
      <c r="AG43" s="713"/>
      <c r="AH43" s="713"/>
      <c r="AI43" s="713"/>
      <c r="AJ43" s="714"/>
      <c r="AK43" s="714"/>
      <c r="AL43" s="715"/>
    </row>
    <row r="44" spans="1:38" ht="15" hidden="1" customHeight="1" x14ac:dyDescent="0.3">
      <c r="A44" s="710" t="s">
        <v>645</v>
      </c>
      <c r="B44" s="711"/>
      <c r="C44" s="711"/>
      <c r="D44" s="711"/>
      <c r="E44" s="711"/>
      <c r="F44" s="711"/>
      <c r="G44" s="711"/>
      <c r="H44" s="711"/>
      <c r="I44" s="711"/>
      <c r="J44" s="711"/>
      <c r="K44" s="711"/>
      <c r="L44" s="711"/>
      <c r="M44" s="711"/>
      <c r="N44" s="712"/>
      <c r="O44" s="712"/>
      <c r="P44" s="712"/>
      <c r="Q44" s="712"/>
      <c r="R44" s="712"/>
      <c r="S44" s="713"/>
      <c r="T44" s="713"/>
      <c r="U44" s="713"/>
      <c r="V44" s="713"/>
      <c r="W44" s="713"/>
      <c r="X44" s="713"/>
      <c r="Y44" s="713"/>
      <c r="Z44" s="713"/>
      <c r="AA44" s="713"/>
      <c r="AB44" s="713"/>
      <c r="AC44" s="713"/>
      <c r="AD44" s="713"/>
      <c r="AE44" s="713"/>
      <c r="AF44" s="713"/>
      <c r="AG44" s="713"/>
      <c r="AH44" s="713"/>
      <c r="AI44" s="713"/>
      <c r="AJ44" s="714"/>
      <c r="AK44" s="714"/>
      <c r="AL44" s="715"/>
    </row>
    <row r="45" spans="1:38" ht="15" hidden="1" customHeight="1" x14ac:dyDescent="0.3">
      <c r="A45" s="710" t="s">
        <v>645</v>
      </c>
      <c r="B45" s="711"/>
      <c r="C45" s="711"/>
      <c r="D45" s="711"/>
      <c r="E45" s="711"/>
      <c r="F45" s="711"/>
      <c r="G45" s="711"/>
      <c r="H45" s="711"/>
      <c r="I45" s="711"/>
      <c r="J45" s="711"/>
      <c r="K45" s="711"/>
      <c r="L45" s="711"/>
      <c r="M45" s="711"/>
      <c r="N45" s="712"/>
      <c r="O45" s="712"/>
      <c r="P45" s="712"/>
      <c r="Q45" s="712"/>
      <c r="R45" s="712"/>
      <c r="S45" s="713"/>
      <c r="T45" s="713"/>
      <c r="U45" s="713"/>
      <c r="V45" s="713"/>
      <c r="W45" s="713"/>
      <c r="X45" s="713"/>
      <c r="Y45" s="713"/>
      <c r="Z45" s="713"/>
      <c r="AA45" s="713"/>
      <c r="AB45" s="713"/>
      <c r="AC45" s="713"/>
      <c r="AD45" s="713"/>
      <c r="AE45" s="713"/>
      <c r="AF45" s="713"/>
      <c r="AG45" s="713"/>
      <c r="AH45" s="713"/>
      <c r="AI45" s="713"/>
      <c r="AJ45" s="714"/>
      <c r="AK45" s="714"/>
      <c r="AL45" s="715"/>
    </row>
    <row r="46" spans="1:38" ht="15" hidden="1" customHeight="1" x14ac:dyDescent="0.3">
      <c r="A46" s="710" t="s">
        <v>645</v>
      </c>
      <c r="B46" s="711"/>
      <c r="C46" s="711"/>
      <c r="D46" s="711"/>
      <c r="E46" s="711"/>
      <c r="F46" s="711"/>
      <c r="G46" s="711"/>
      <c r="H46" s="711"/>
      <c r="I46" s="711"/>
      <c r="J46" s="711"/>
      <c r="K46" s="711"/>
      <c r="L46" s="711"/>
      <c r="M46" s="711"/>
      <c r="N46" s="712"/>
      <c r="O46" s="712"/>
      <c r="P46" s="712"/>
      <c r="Q46" s="712"/>
      <c r="R46" s="712"/>
      <c r="S46" s="713"/>
      <c r="T46" s="713"/>
      <c r="U46" s="713"/>
      <c r="V46" s="713"/>
      <c r="W46" s="713"/>
      <c r="X46" s="713"/>
      <c r="Y46" s="713"/>
      <c r="Z46" s="713"/>
      <c r="AA46" s="713"/>
      <c r="AB46" s="713"/>
      <c r="AC46" s="713"/>
      <c r="AD46" s="713"/>
      <c r="AE46" s="713"/>
      <c r="AF46" s="713"/>
      <c r="AG46" s="713"/>
      <c r="AH46" s="713"/>
      <c r="AI46" s="713"/>
      <c r="AJ46" s="714"/>
      <c r="AK46" s="714"/>
      <c r="AL46" s="715"/>
    </row>
    <row r="47" spans="1:38" ht="15" hidden="1" customHeight="1" x14ac:dyDescent="0.3">
      <c r="A47" s="710" t="s">
        <v>645</v>
      </c>
      <c r="B47" s="711"/>
      <c r="C47" s="711"/>
      <c r="D47" s="711"/>
      <c r="E47" s="711"/>
      <c r="F47" s="711"/>
      <c r="G47" s="711"/>
      <c r="H47" s="711"/>
      <c r="I47" s="711"/>
      <c r="J47" s="711"/>
      <c r="K47" s="711"/>
      <c r="L47" s="711"/>
      <c r="M47" s="711"/>
      <c r="N47" s="712"/>
      <c r="O47" s="712"/>
      <c r="P47" s="712"/>
      <c r="Q47" s="712"/>
      <c r="R47" s="712"/>
      <c r="S47" s="713"/>
      <c r="T47" s="713"/>
      <c r="U47" s="713"/>
      <c r="V47" s="713"/>
      <c r="W47" s="713"/>
      <c r="X47" s="713"/>
      <c r="Y47" s="713"/>
      <c r="Z47" s="713"/>
      <c r="AA47" s="713"/>
      <c r="AB47" s="713"/>
      <c r="AC47" s="713"/>
      <c r="AD47" s="713"/>
      <c r="AE47" s="713"/>
      <c r="AF47" s="713"/>
      <c r="AG47" s="713"/>
      <c r="AH47" s="713"/>
      <c r="AI47" s="713"/>
      <c r="AJ47" s="714"/>
      <c r="AK47" s="714"/>
      <c r="AL47" s="715"/>
    </row>
    <row r="48" spans="1:38" ht="15" hidden="1" customHeight="1" x14ac:dyDescent="0.3">
      <c r="A48" s="710" t="s">
        <v>645</v>
      </c>
      <c r="B48" s="711"/>
      <c r="C48" s="711"/>
      <c r="D48" s="711"/>
      <c r="E48" s="711"/>
      <c r="F48" s="711"/>
      <c r="G48" s="711"/>
      <c r="H48" s="711"/>
      <c r="I48" s="711"/>
      <c r="J48" s="711"/>
      <c r="K48" s="711"/>
      <c r="L48" s="711"/>
      <c r="M48" s="711"/>
      <c r="N48" s="712"/>
      <c r="O48" s="712"/>
      <c r="P48" s="712"/>
      <c r="Q48" s="712"/>
      <c r="R48" s="712"/>
      <c r="S48" s="713"/>
      <c r="T48" s="713"/>
      <c r="U48" s="713"/>
      <c r="V48" s="713"/>
      <c r="W48" s="713"/>
      <c r="X48" s="713"/>
      <c r="Y48" s="713"/>
      <c r="Z48" s="713"/>
      <c r="AA48" s="713"/>
      <c r="AB48" s="713"/>
      <c r="AC48" s="713"/>
      <c r="AD48" s="713"/>
      <c r="AE48" s="713"/>
      <c r="AF48" s="713"/>
      <c r="AG48" s="713"/>
      <c r="AH48" s="713"/>
      <c r="AI48" s="713"/>
      <c r="AJ48" s="714"/>
      <c r="AK48" s="714"/>
      <c r="AL48" s="715"/>
    </row>
    <row r="49" spans="1:39" ht="15" hidden="1" customHeight="1" x14ac:dyDescent="0.25">
      <c r="A49" s="681" t="s">
        <v>646</v>
      </c>
      <c r="B49" s="682"/>
      <c r="C49" s="682"/>
      <c r="D49" s="682"/>
      <c r="E49" s="682"/>
      <c r="F49" s="682"/>
      <c r="G49" s="682"/>
      <c r="H49" s="682"/>
      <c r="I49" s="682"/>
      <c r="J49" s="682"/>
      <c r="K49" s="682"/>
      <c r="L49" s="682"/>
      <c r="M49" s="682"/>
      <c r="N49" s="682"/>
      <c r="O49" s="682"/>
      <c r="P49" s="682"/>
      <c r="Q49" s="682"/>
      <c r="R49" s="682"/>
      <c r="S49" s="682"/>
      <c r="T49" s="682"/>
      <c r="U49" s="682"/>
      <c r="V49" s="682"/>
      <c r="W49" s="682"/>
      <c r="X49" s="682"/>
      <c r="Y49" s="682"/>
      <c r="Z49" s="682"/>
      <c r="AA49" s="682"/>
      <c r="AB49" s="682"/>
      <c r="AC49" s="682"/>
      <c r="AD49" s="682"/>
      <c r="AE49" s="682"/>
      <c r="AF49" s="682"/>
      <c r="AG49" s="682"/>
      <c r="AH49" s="682"/>
      <c r="AI49" s="682"/>
      <c r="AJ49" s="682"/>
      <c r="AK49" s="682"/>
      <c r="AL49" s="683"/>
    </row>
    <row r="50" spans="1:39" ht="75" hidden="1" customHeight="1" x14ac:dyDescent="0.25">
      <c r="A50" s="684"/>
      <c r="B50" s="685"/>
      <c r="C50" s="685"/>
      <c r="D50" s="685"/>
      <c r="E50" s="685"/>
      <c r="F50" s="685"/>
      <c r="G50" s="685"/>
      <c r="H50" s="685"/>
      <c r="I50" s="685"/>
      <c r="J50" s="685"/>
      <c r="K50" s="685"/>
      <c r="L50" s="685"/>
      <c r="M50" s="685"/>
      <c r="N50" s="685"/>
      <c r="O50" s="685"/>
      <c r="P50" s="685"/>
      <c r="Q50" s="685"/>
      <c r="R50" s="685"/>
      <c r="S50" s="685"/>
      <c r="T50" s="685"/>
      <c r="U50" s="685"/>
      <c r="V50" s="685"/>
      <c r="W50" s="685"/>
      <c r="X50" s="685"/>
      <c r="Y50" s="685"/>
      <c r="Z50" s="685"/>
      <c r="AA50" s="685"/>
      <c r="AB50" s="685"/>
      <c r="AC50" s="685"/>
      <c r="AD50" s="685"/>
      <c r="AE50" s="685"/>
      <c r="AF50" s="685"/>
      <c r="AG50" s="685"/>
      <c r="AH50" s="685"/>
      <c r="AI50" s="685"/>
      <c r="AJ50" s="685"/>
      <c r="AK50" s="685"/>
      <c r="AL50" s="686"/>
    </row>
    <row r="51" spans="1:39" ht="15" hidden="1" customHeight="1" x14ac:dyDescent="0.25">
      <c r="A51" s="687" t="s">
        <v>647</v>
      </c>
      <c r="B51" s="688"/>
      <c r="C51" s="688"/>
      <c r="D51" s="688"/>
      <c r="E51" s="688"/>
      <c r="F51" s="688"/>
      <c r="G51" s="688"/>
      <c r="H51" s="688"/>
      <c r="I51" s="688"/>
      <c r="J51" s="688"/>
      <c r="K51" s="688"/>
      <c r="L51" s="688"/>
      <c r="M51" s="688"/>
      <c r="N51" s="688"/>
      <c r="O51" s="688"/>
      <c r="P51" s="688"/>
      <c r="Q51" s="688"/>
      <c r="R51" s="688"/>
      <c r="S51" s="688"/>
      <c r="T51" s="688"/>
      <c r="U51" s="688"/>
      <c r="V51" s="688"/>
      <c r="W51" s="688"/>
      <c r="X51" s="688"/>
      <c r="Y51" s="688"/>
      <c r="Z51" s="688"/>
      <c r="AA51" s="688"/>
      <c r="AB51" s="688"/>
      <c r="AC51" s="688"/>
      <c r="AD51" s="688"/>
      <c r="AE51" s="688"/>
      <c r="AF51" s="688"/>
      <c r="AG51" s="688"/>
      <c r="AH51" s="688"/>
      <c r="AI51" s="688"/>
      <c r="AJ51" s="688"/>
      <c r="AK51" s="688"/>
      <c r="AL51" s="689"/>
    </row>
    <row r="52" spans="1:39" ht="15" hidden="1" customHeight="1" x14ac:dyDescent="0.25">
      <c r="A52" s="690" t="s">
        <v>648</v>
      </c>
      <c r="B52" s="691"/>
      <c r="C52" s="691"/>
      <c r="D52" s="691"/>
      <c r="E52" s="691"/>
      <c r="F52" s="691"/>
      <c r="G52" s="691"/>
      <c r="H52" s="691"/>
      <c r="I52" s="691"/>
      <c r="J52" s="691"/>
      <c r="K52" s="691"/>
      <c r="L52" s="691"/>
      <c r="M52" s="691"/>
      <c r="N52" s="691"/>
      <c r="O52" s="691"/>
      <c r="P52" s="691"/>
      <c r="Q52" s="691"/>
      <c r="R52" s="691"/>
      <c r="S52" s="691"/>
      <c r="T52" s="691"/>
      <c r="U52" s="691"/>
      <c r="V52" s="691"/>
      <c r="W52" s="691"/>
      <c r="X52" s="692"/>
      <c r="Y52" s="395"/>
      <c r="Z52" s="395"/>
      <c r="AA52" s="395"/>
      <c r="AB52" s="395"/>
      <c r="AC52" s="395"/>
      <c r="AD52" s="395"/>
      <c r="AE52" s="395"/>
      <c r="AF52" s="395"/>
      <c r="AG52" s="395"/>
      <c r="AH52" s="395"/>
      <c r="AI52" s="395"/>
      <c r="AJ52" s="395"/>
      <c r="AK52" s="395"/>
      <c r="AL52" s="396"/>
    </row>
    <row r="53" spans="1:39" ht="15" hidden="1" customHeight="1" x14ac:dyDescent="0.25">
      <c r="A53" s="693" t="s">
        <v>649</v>
      </c>
      <c r="B53" s="694"/>
      <c r="C53" s="694"/>
      <c r="D53" s="695"/>
      <c r="E53" s="699"/>
      <c r="F53" s="700"/>
      <c r="G53" s="700"/>
      <c r="H53" s="700"/>
      <c r="I53" s="701"/>
      <c r="J53" s="705" t="s">
        <v>650</v>
      </c>
      <c r="K53" s="705"/>
      <c r="L53" s="705"/>
      <c r="M53" s="705"/>
      <c r="N53" s="705"/>
      <c r="O53" s="705"/>
      <c r="P53" s="705"/>
      <c r="Q53" s="705"/>
      <c r="R53" s="705"/>
      <c r="S53" s="705"/>
      <c r="T53" s="705"/>
      <c r="U53" s="706"/>
      <c r="V53" s="706"/>
      <c r="W53" s="706"/>
      <c r="X53" s="706"/>
      <c r="Y53" s="706"/>
      <c r="Z53" s="706"/>
      <c r="AA53" s="706"/>
      <c r="AB53" s="706"/>
      <c r="AC53" s="706"/>
      <c r="AD53" s="706"/>
      <c r="AE53" s="706"/>
      <c r="AF53" s="706"/>
      <c r="AG53" s="706"/>
      <c r="AH53" s="706"/>
      <c r="AI53" s="706"/>
      <c r="AJ53" s="706"/>
      <c r="AK53" s="706"/>
      <c r="AL53" s="707"/>
    </row>
    <row r="54" spans="1:39" ht="14.25" hidden="1" customHeight="1" x14ac:dyDescent="0.25">
      <c r="A54" s="696"/>
      <c r="B54" s="697"/>
      <c r="C54" s="697"/>
      <c r="D54" s="698"/>
      <c r="E54" s="702"/>
      <c r="F54" s="703"/>
      <c r="G54" s="703"/>
      <c r="H54" s="703"/>
      <c r="I54" s="704"/>
      <c r="J54" s="705"/>
      <c r="K54" s="705"/>
      <c r="L54" s="705"/>
      <c r="M54" s="705"/>
      <c r="N54" s="705"/>
      <c r="O54" s="705"/>
      <c r="P54" s="705"/>
      <c r="Q54" s="705"/>
      <c r="R54" s="705"/>
      <c r="S54" s="705"/>
      <c r="T54" s="705"/>
      <c r="U54" s="708"/>
      <c r="V54" s="708"/>
      <c r="W54" s="708"/>
      <c r="X54" s="708"/>
      <c r="Y54" s="708"/>
      <c r="Z54" s="708"/>
      <c r="AA54" s="708"/>
      <c r="AB54" s="708"/>
      <c r="AC54" s="708"/>
      <c r="AD54" s="708"/>
      <c r="AE54" s="708"/>
      <c r="AF54" s="708"/>
      <c r="AG54" s="708"/>
      <c r="AH54" s="708"/>
      <c r="AI54" s="708"/>
      <c r="AJ54" s="708"/>
      <c r="AK54" s="708"/>
      <c r="AL54" s="709"/>
    </row>
    <row r="55" spans="1:39" ht="30" hidden="1" customHeight="1" x14ac:dyDescent="0.25">
      <c r="A55" s="668" t="s">
        <v>651</v>
      </c>
      <c r="B55" s="669"/>
      <c r="C55" s="669"/>
      <c r="D55" s="669"/>
      <c r="E55" s="669"/>
      <c r="F55" s="669"/>
      <c r="G55" s="669"/>
      <c r="H55" s="669"/>
      <c r="I55" s="669"/>
      <c r="J55" s="669"/>
      <c r="K55" s="669"/>
      <c r="L55" s="669"/>
      <c r="M55" s="669"/>
      <c r="N55" s="669"/>
      <c r="O55" s="669"/>
      <c r="P55" s="669"/>
      <c r="Q55" s="669"/>
      <c r="R55" s="669"/>
      <c r="S55" s="669"/>
      <c r="T55" s="669"/>
      <c r="U55" s="670"/>
      <c r="V55" s="670"/>
      <c r="W55" s="670"/>
      <c r="X55" s="670"/>
      <c r="Y55" s="670"/>
      <c r="Z55" s="670"/>
      <c r="AA55" s="670"/>
      <c r="AB55" s="670"/>
      <c r="AC55" s="670"/>
      <c r="AD55" s="670"/>
      <c r="AE55" s="670"/>
      <c r="AF55" s="670"/>
      <c r="AG55" s="670"/>
      <c r="AH55" s="670"/>
      <c r="AI55" s="670"/>
      <c r="AJ55" s="670"/>
      <c r="AK55" s="670"/>
      <c r="AL55" s="671"/>
    </row>
    <row r="56" spans="1:39" ht="30" hidden="1" customHeight="1" x14ac:dyDescent="0.25">
      <c r="A56" s="672" t="s">
        <v>652</v>
      </c>
      <c r="B56" s="673"/>
      <c r="C56" s="673"/>
      <c r="D56" s="673"/>
      <c r="E56" s="673"/>
      <c r="F56" s="673"/>
      <c r="G56" s="674"/>
      <c r="H56" s="674"/>
      <c r="I56" s="674"/>
      <c r="J56" s="674"/>
      <c r="K56" s="674"/>
      <c r="L56" s="674"/>
      <c r="M56" s="674"/>
      <c r="N56" s="674"/>
      <c r="O56" s="674"/>
      <c r="P56" s="674"/>
      <c r="Q56" s="674"/>
      <c r="R56" s="674"/>
      <c r="S56" s="674"/>
      <c r="T56" s="775" t="s">
        <v>653</v>
      </c>
      <c r="U56" s="776"/>
      <c r="V56" s="776"/>
      <c r="W56" s="776"/>
      <c r="X56" s="776"/>
      <c r="Y56" s="777"/>
      <c r="Z56" s="678"/>
      <c r="AA56" s="679"/>
      <c r="AB56" s="679"/>
      <c r="AC56" s="679"/>
      <c r="AD56" s="679"/>
      <c r="AE56" s="679"/>
      <c r="AF56" s="679"/>
      <c r="AG56" s="679"/>
      <c r="AH56" s="679"/>
      <c r="AI56" s="679"/>
      <c r="AJ56" s="679"/>
      <c r="AK56" s="679"/>
      <c r="AL56" s="680"/>
    </row>
    <row r="57" spans="1:39" s="399" customFormat="1" ht="20.149999999999999" hidden="1" customHeight="1" x14ac:dyDescent="0.35">
      <c r="A57" s="652" t="s">
        <v>654</v>
      </c>
      <c r="B57" s="653"/>
      <c r="C57" s="653"/>
      <c r="D57" s="653"/>
      <c r="E57" s="654"/>
      <c r="F57" s="655"/>
      <c r="G57" s="656"/>
      <c r="H57" s="656"/>
      <c r="I57" s="656"/>
      <c r="J57" s="656"/>
      <c r="K57" s="656"/>
      <c r="L57" s="656"/>
      <c r="M57" s="656"/>
      <c r="N57" s="656"/>
      <c r="O57" s="656"/>
      <c r="P57" s="656"/>
      <c r="Q57" s="656"/>
      <c r="R57" s="656"/>
      <c r="S57" s="656"/>
      <c r="T57" s="656"/>
      <c r="U57" s="657"/>
      <c r="V57" s="397" t="s">
        <v>22</v>
      </c>
      <c r="W57" s="658"/>
      <c r="X57" s="659"/>
      <c r="Y57" s="659"/>
      <c r="Z57" s="659"/>
      <c r="AA57" s="659"/>
      <c r="AB57" s="660"/>
      <c r="AC57" s="773" t="s">
        <v>628</v>
      </c>
      <c r="AD57" s="774"/>
      <c r="AE57" s="663"/>
      <c r="AF57" s="664"/>
      <c r="AG57" s="665"/>
      <c r="AH57" s="397" t="s">
        <v>629</v>
      </c>
      <c r="AI57" s="666"/>
      <c r="AJ57" s="666"/>
      <c r="AK57" s="666"/>
      <c r="AL57" s="667"/>
    </row>
    <row r="60" spans="1:39" s="401" customFormat="1" ht="18" customHeight="1" x14ac:dyDescent="0.3">
      <c r="B60" s="651" t="s">
        <v>327</v>
      </c>
      <c r="C60" s="651"/>
      <c r="D60" s="651"/>
      <c r="E60" s="651"/>
      <c r="F60" s="651"/>
      <c r="G60" s="651"/>
      <c r="H60" s="651"/>
      <c r="I60" s="651"/>
      <c r="J60" s="651"/>
      <c r="K60" s="651"/>
      <c r="L60" s="651"/>
      <c r="M60" s="651"/>
      <c r="N60" s="651"/>
      <c r="O60" s="651"/>
      <c r="P60" s="651"/>
      <c r="Q60" s="651"/>
      <c r="R60" s="651"/>
      <c r="S60" s="651"/>
      <c r="T60" s="651"/>
      <c r="U60" s="651"/>
      <c r="V60" s="651"/>
      <c r="W60" s="651"/>
      <c r="X60" s="651"/>
      <c r="Y60" s="651"/>
      <c r="Z60" s="651"/>
      <c r="AA60" s="651"/>
      <c r="AB60" s="651"/>
      <c r="AC60" s="651"/>
      <c r="AD60" s="651"/>
      <c r="AE60" s="651"/>
      <c r="AF60" s="651"/>
      <c r="AG60" s="651"/>
      <c r="AH60" s="651"/>
      <c r="AI60" s="651"/>
      <c r="AJ60" s="651"/>
      <c r="AK60" s="651"/>
      <c r="AL60" s="402"/>
      <c r="AM60" s="402"/>
    </row>
    <row r="63" spans="1:39" x14ac:dyDescent="0.25">
      <c r="I63" s="400" t="s">
        <v>8</v>
      </c>
    </row>
  </sheetData>
  <sheetProtection algorithmName="SHA-512" hashValue="DE9YOACXgmwzKM7rcC8iZsfwQoVHyizg8e4x7H6rWziFp+SoEejssVUTC+EmAxdd0B4t60RzkvbQh2wpH//e6Q==" saltValue="8vcLKwXV7Aa+1zx/b5oWCw==" spinCount="100000" sheet="1" objects="1" scenarios="1"/>
  <mergeCells count="164">
    <mergeCell ref="A5:B5"/>
    <mergeCell ref="C5:U5"/>
    <mergeCell ref="W5:AB5"/>
    <mergeCell ref="AC5:AD5"/>
    <mergeCell ref="AE5:AG5"/>
    <mergeCell ref="AI5:AL5"/>
    <mergeCell ref="A1:AJ1"/>
    <mergeCell ref="AK1:AL1"/>
    <mergeCell ref="A2:AL2"/>
    <mergeCell ref="A3:AL3"/>
    <mergeCell ref="A4:C4"/>
    <mergeCell ref="D4:V4"/>
    <mergeCell ref="W4:Z4"/>
    <mergeCell ref="AA4:AL4"/>
    <mergeCell ref="AG6:AI6"/>
    <mergeCell ref="AJ6:AL6"/>
    <mergeCell ref="A7:A14"/>
    <mergeCell ref="B7:G14"/>
    <mergeCell ref="H7:Q14"/>
    <mergeCell ref="R7:W14"/>
    <mergeCell ref="X7:Z14"/>
    <mergeCell ref="AA7:AC14"/>
    <mergeCell ref="AD7:AF14"/>
    <mergeCell ref="AG7:AI10"/>
    <mergeCell ref="B6:G6"/>
    <mergeCell ref="H6:Q6"/>
    <mergeCell ref="R6:W6"/>
    <mergeCell ref="X6:Z6"/>
    <mergeCell ref="AA6:AC6"/>
    <mergeCell ref="AD6:AF6"/>
    <mergeCell ref="A18:AL18"/>
    <mergeCell ref="A19:H19"/>
    <mergeCell ref="I19:M19"/>
    <mergeCell ref="N19:AL19"/>
    <mergeCell ref="I20:M20"/>
    <mergeCell ref="N20:AL20"/>
    <mergeCell ref="AJ7:AL10"/>
    <mergeCell ref="AG11:AI14"/>
    <mergeCell ref="AJ11:AL14"/>
    <mergeCell ref="A15:AL15"/>
    <mergeCell ref="A16:AL16"/>
    <mergeCell ref="A17:AL17"/>
    <mergeCell ref="I21:M21"/>
    <mergeCell ref="N21:AL21"/>
    <mergeCell ref="A22:H22"/>
    <mergeCell ref="I22:M22"/>
    <mergeCell ref="N22:AL22"/>
    <mergeCell ref="A23:H23"/>
    <mergeCell ref="I23:M23"/>
    <mergeCell ref="N23:R23"/>
    <mergeCell ref="S23:W23"/>
    <mergeCell ref="X23:AB23"/>
    <mergeCell ref="AC23:AG23"/>
    <mergeCell ref="AH23:AL23"/>
    <mergeCell ref="A24:H24"/>
    <mergeCell ref="I24:M24"/>
    <mergeCell ref="N24:R24"/>
    <mergeCell ref="S24:W24"/>
    <mergeCell ref="X24:AB24"/>
    <mergeCell ref="AC24:AG24"/>
    <mergeCell ref="AH24:AL24"/>
    <mergeCell ref="A27:AL27"/>
    <mergeCell ref="A28:AL28"/>
    <mergeCell ref="A29:AL29"/>
    <mergeCell ref="A30:AL30"/>
    <mergeCell ref="A31:D32"/>
    <mergeCell ref="E31:I32"/>
    <mergeCell ref="J31:T32"/>
    <mergeCell ref="U31:AL32"/>
    <mergeCell ref="A25:H25"/>
    <mergeCell ref="I25:M25"/>
    <mergeCell ref="N25:R25"/>
    <mergeCell ref="S25:W25"/>
    <mergeCell ref="X25:AL25"/>
    <mergeCell ref="A26:H26"/>
    <mergeCell ref="I26:M26"/>
    <mergeCell ref="N26:R26"/>
    <mergeCell ref="S26:W26"/>
    <mergeCell ref="X26:AL26"/>
    <mergeCell ref="A37:AL37"/>
    <mergeCell ref="A38:M38"/>
    <mergeCell ref="N38:R38"/>
    <mergeCell ref="S38:Z38"/>
    <mergeCell ref="AA38:AI38"/>
    <mergeCell ref="AJ38:AL38"/>
    <mergeCell ref="A33:F33"/>
    <mergeCell ref="G33:T33"/>
    <mergeCell ref="U33:Y33"/>
    <mergeCell ref="Z33:AL33"/>
    <mergeCell ref="A34:H34"/>
    <mergeCell ref="I34:T34"/>
    <mergeCell ref="U34:V34"/>
    <mergeCell ref="W34:AL34"/>
    <mergeCell ref="A39:M39"/>
    <mergeCell ref="N39:R39"/>
    <mergeCell ref="S39:Z39"/>
    <mergeCell ref="AA39:AI39"/>
    <mergeCell ref="AJ39:AL39"/>
    <mergeCell ref="A40:M40"/>
    <mergeCell ref="N40:R40"/>
    <mergeCell ref="S40:Z40"/>
    <mergeCell ref="AA40:AI40"/>
    <mergeCell ref="AJ40:AL40"/>
    <mergeCell ref="A41:M41"/>
    <mergeCell ref="N41:R41"/>
    <mergeCell ref="S41:Z41"/>
    <mergeCell ref="AA41:AI41"/>
    <mergeCell ref="AJ41:AL41"/>
    <mergeCell ref="A42:M42"/>
    <mergeCell ref="N42:R42"/>
    <mergeCell ref="S42:Z42"/>
    <mergeCell ref="AA42:AI42"/>
    <mergeCell ref="AJ42:AL42"/>
    <mergeCell ref="A43:M43"/>
    <mergeCell ref="N43:R43"/>
    <mergeCell ref="S43:Z43"/>
    <mergeCell ref="AA43:AI43"/>
    <mergeCell ref="AJ43:AL43"/>
    <mergeCell ref="A44:M44"/>
    <mergeCell ref="N44:R44"/>
    <mergeCell ref="S44:Z44"/>
    <mergeCell ref="AA44:AI44"/>
    <mergeCell ref="AJ44:AL44"/>
    <mergeCell ref="A45:M45"/>
    <mergeCell ref="N45:R45"/>
    <mergeCell ref="S45:Z45"/>
    <mergeCell ref="AA45:AI45"/>
    <mergeCell ref="AJ45:AL45"/>
    <mergeCell ref="A46:M46"/>
    <mergeCell ref="N46:R46"/>
    <mergeCell ref="S46:Z46"/>
    <mergeCell ref="AA46:AI46"/>
    <mergeCell ref="AJ46:AL46"/>
    <mergeCell ref="A49:AL49"/>
    <mergeCell ref="A50:AL50"/>
    <mergeCell ref="A51:AL51"/>
    <mergeCell ref="A52:X52"/>
    <mergeCell ref="A53:D54"/>
    <mergeCell ref="E53:I54"/>
    <mergeCell ref="J53:T54"/>
    <mergeCell ref="U53:AL54"/>
    <mergeCell ref="A47:M47"/>
    <mergeCell ref="N47:R47"/>
    <mergeCell ref="S47:Z47"/>
    <mergeCell ref="AA47:AI47"/>
    <mergeCell ref="AJ47:AL47"/>
    <mergeCell ref="A48:M48"/>
    <mergeCell ref="N48:R48"/>
    <mergeCell ref="S48:Z48"/>
    <mergeCell ref="AA48:AI48"/>
    <mergeCell ref="AJ48:AL48"/>
    <mergeCell ref="B60:AK60"/>
    <mergeCell ref="A57:E57"/>
    <mergeCell ref="F57:U57"/>
    <mergeCell ref="W57:AB57"/>
    <mergeCell ref="AC57:AD57"/>
    <mergeCell ref="AE57:AG57"/>
    <mergeCell ref="AI57:AL57"/>
    <mergeCell ref="A55:T55"/>
    <mergeCell ref="U55:AL55"/>
    <mergeCell ref="A56:F56"/>
    <mergeCell ref="G56:S56"/>
    <mergeCell ref="T56:Y56"/>
    <mergeCell ref="Z56:AL56"/>
  </mergeCells>
  <dataValidations count="3">
    <dataValidation type="list" allowBlank="1" showInputMessage="1" showErrorMessage="1" sqref="I24:M24 I26:M26" xr:uid="{0FDAE7A2-3165-4FE1-A4D0-014332BBF850}">
      <formula1>"Yes, No"</formula1>
    </dataValidation>
    <dataValidation type="list" allowBlank="1" showInputMessage="1" showErrorMessage="1" sqref="S39:AI48 N26:R26 N23:R24 AH23:AL24" xr:uid="{3DDF4E6F-8CCE-4637-A0C6-F47B7CB4AF03}">
      <formula1>"Yes,No"</formula1>
    </dataValidation>
    <dataValidation type="list" allowBlank="1" showInputMessage="1" showErrorMessage="1" sqref="N39:R48 I22 I19" xr:uid="{49588A7B-83EB-48DC-AC7C-D579DD4B7336}">
      <formula1>"Required,Not Required,N/A"</formula1>
    </dataValidation>
  </dataValidations>
  <hyperlinks>
    <hyperlink ref="N20:AL20" r:id="rId1" display="HTF Environmental Provisions " xr:uid="{06AFB453-F924-45FE-B7DA-6C90CA8CD848}"/>
    <hyperlink ref="N21:AL21" r:id="rId2" display="Notice CPD-16-14: Requirements for Housing Trust Fund Environmental Provisions " xr:uid="{546FA2C9-789B-476C-B531-52B874CEAFAA}"/>
  </hyperlinks>
  <pageMargins left="0.7" right="0.7" top="0.75" bottom="0.75" header="0.3" footer="0.3"/>
  <legacyDrawing r:id="rId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3D03DA-DC20-4C30-99BE-ED96B4BD6A31}">
  <dimension ref="B1:J111"/>
  <sheetViews>
    <sheetView showGridLines="0" workbookViewId="0">
      <selection activeCell="B2" sqref="B2:C3"/>
    </sheetView>
  </sheetViews>
  <sheetFormatPr defaultRowHeight="14.5" x14ac:dyDescent="0.35"/>
  <cols>
    <col min="1" max="1" width="4.6328125" customWidth="1"/>
    <col min="2" max="4" width="10.7265625" customWidth="1"/>
    <col min="5" max="9" width="14.6328125" customWidth="1"/>
    <col min="10" max="10" width="16.26953125" customWidth="1"/>
    <col min="258" max="266" width="10.7265625" customWidth="1"/>
    <col min="514" max="522" width="10.7265625" customWidth="1"/>
    <col min="770" max="778" width="10.7265625" customWidth="1"/>
    <col min="1026" max="1034" width="10.7265625" customWidth="1"/>
    <col min="1282" max="1290" width="10.7265625" customWidth="1"/>
    <col min="1538" max="1546" width="10.7265625" customWidth="1"/>
    <col min="1794" max="1802" width="10.7265625" customWidth="1"/>
    <col min="2050" max="2058" width="10.7265625" customWidth="1"/>
    <col min="2306" max="2314" width="10.7265625" customWidth="1"/>
    <col min="2562" max="2570" width="10.7265625" customWidth="1"/>
    <col min="2818" max="2826" width="10.7265625" customWidth="1"/>
    <col min="3074" max="3082" width="10.7265625" customWidth="1"/>
    <col min="3330" max="3338" width="10.7265625" customWidth="1"/>
    <col min="3586" max="3594" width="10.7265625" customWidth="1"/>
    <col min="3842" max="3850" width="10.7265625" customWidth="1"/>
    <col min="4098" max="4106" width="10.7265625" customWidth="1"/>
    <col min="4354" max="4362" width="10.7265625" customWidth="1"/>
    <col min="4610" max="4618" width="10.7265625" customWidth="1"/>
    <col min="4866" max="4874" width="10.7265625" customWidth="1"/>
    <col min="5122" max="5130" width="10.7265625" customWidth="1"/>
    <col min="5378" max="5386" width="10.7265625" customWidth="1"/>
    <col min="5634" max="5642" width="10.7265625" customWidth="1"/>
    <col min="5890" max="5898" width="10.7265625" customWidth="1"/>
    <col min="6146" max="6154" width="10.7265625" customWidth="1"/>
    <col min="6402" max="6410" width="10.7265625" customWidth="1"/>
    <col min="6658" max="6666" width="10.7265625" customWidth="1"/>
    <col min="6914" max="6922" width="10.7265625" customWidth="1"/>
    <col min="7170" max="7178" width="10.7265625" customWidth="1"/>
    <col min="7426" max="7434" width="10.7265625" customWidth="1"/>
    <col min="7682" max="7690" width="10.7265625" customWidth="1"/>
    <col min="7938" max="7946" width="10.7265625" customWidth="1"/>
    <col min="8194" max="8202" width="10.7265625" customWidth="1"/>
    <col min="8450" max="8458" width="10.7265625" customWidth="1"/>
    <col min="8706" max="8714" width="10.7265625" customWidth="1"/>
    <col min="8962" max="8970" width="10.7265625" customWidth="1"/>
    <col min="9218" max="9226" width="10.7265625" customWidth="1"/>
    <col min="9474" max="9482" width="10.7265625" customWidth="1"/>
    <col min="9730" max="9738" width="10.7265625" customWidth="1"/>
    <col min="9986" max="9994" width="10.7265625" customWidth="1"/>
    <col min="10242" max="10250" width="10.7265625" customWidth="1"/>
    <col min="10498" max="10506" width="10.7265625" customWidth="1"/>
    <col min="10754" max="10762" width="10.7265625" customWidth="1"/>
    <col min="11010" max="11018" width="10.7265625" customWidth="1"/>
    <col min="11266" max="11274" width="10.7265625" customWidth="1"/>
    <col min="11522" max="11530" width="10.7265625" customWidth="1"/>
    <col min="11778" max="11786" width="10.7265625" customWidth="1"/>
    <col min="12034" max="12042" width="10.7265625" customWidth="1"/>
    <col min="12290" max="12298" width="10.7265625" customWidth="1"/>
    <col min="12546" max="12554" width="10.7265625" customWidth="1"/>
    <col min="12802" max="12810" width="10.7265625" customWidth="1"/>
    <col min="13058" max="13066" width="10.7265625" customWidth="1"/>
    <col min="13314" max="13322" width="10.7265625" customWidth="1"/>
    <col min="13570" max="13578" width="10.7265625" customWidth="1"/>
    <col min="13826" max="13834" width="10.7265625" customWidth="1"/>
    <col min="14082" max="14090" width="10.7265625" customWidth="1"/>
    <col min="14338" max="14346" width="10.7265625" customWidth="1"/>
    <col min="14594" max="14602" width="10.7265625" customWidth="1"/>
    <col min="14850" max="14858" width="10.7265625" customWidth="1"/>
    <col min="15106" max="15114" width="10.7265625" customWidth="1"/>
    <col min="15362" max="15370" width="10.7265625" customWidth="1"/>
    <col min="15618" max="15626" width="10.7265625" customWidth="1"/>
    <col min="15874" max="15882" width="10.7265625" customWidth="1"/>
    <col min="16130" max="16138" width="10.7265625" customWidth="1"/>
  </cols>
  <sheetData>
    <row r="1" spans="2:10" ht="15" thickBot="1" x14ac:dyDescent="0.4">
      <c r="B1" t="str">
        <f>Instructions!B1</f>
        <v>V 1.1</v>
      </c>
    </row>
    <row r="2" spans="2:10" x14ac:dyDescent="0.35">
      <c r="B2" s="927"/>
      <c r="C2" s="927"/>
      <c r="D2" s="882" t="s">
        <v>253</v>
      </c>
      <c r="E2" s="883"/>
      <c r="F2" s="883"/>
      <c r="G2" s="883"/>
      <c r="H2" s="883"/>
      <c r="I2" s="883"/>
      <c r="J2" s="884"/>
    </row>
    <row r="3" spans="2:10" ht="42" customHeight="1" thickBot="1" x14ac:dyDescent="0.4">
      <c r="B3" s="927"/>
      <c r="C3" s="927"/>
      <c r="D3" s="885"/>
      <c r="E3" s="886"/>
      <c r="F3" s="886"/>
      <c r="G3" s="886"/>
      <c r="H3" s="886"/>
      <c r="I3" s="886"/>
      <c r="J3" s="887"/>
    </row>
    <row r="4" spans="2:10" x14ac:dyDescent="0.35">
      <c r="B4" s="209"/>
      <c r="C4" s="86"/>
      <c r="D4" s="86"/>
      <c r="E4" s="86"/>
      <c r="F4" s="86"/>
      <c r="G4" s="86"/>
      <c r="H4" s="86"/>
      <c r="I4" s="86"/>
      <c r="J4" s="210"/>
    </row>
    <row r="5" spans="2:10" ht="29.5" customHeight="1" x14ac:dyDescent="0.35">
      <c r="B5" s="928" t="s">
        <v>254</v>
      </c>
      <c r="C5" s="613"/>
      <c r="D5" s="613"/>
      <c r="E5" s="613"/>
      <c r="F5" s="613"/>
      <c r="G5" s="929"/>
      <c r="H5" s="930"/>
      <c r="I5" s="930"/>
      <c r="J5" s="931"/>
    </row>
    <row r="6" spans="2:10" x14ac:dyDescent="0.35">
      <c r="B6" s="211"/>
      <c r="C6" s="211"/>
      <c r="D6" s="211"/>
      <c r="E6" s="211"/>
      <c r="F6" s="211"/>
      <c r="G6" s="211"/>
      <c r="H6" s="211"/>
      <c r="I6" s="211"/>
    </row>
    <row r="7" spans="2:10" x14ac:dyDescent="0.35">
      <c r="B7" s="212"/>
      <c r="C7" s="86"/>
      <c r="D7" s="86"/>
      <c r="E7" s="213"/>
      <c r="F7" s="86"/>
      <c r="G7" s="86"/>
      <c r="H7" s="86"/>
      <c r="I7" s="86"/>
      <c r="J7" s="86"/>
    </row>
    <row r="8" spans="2:10" x14ac:dyDescent="0.35">
      <c r="B8" s="86" t="s">
        <v>255</v>
      </c>
      <c r="C8" s="86"/>
      <c r="D8" s="932"/>
      <c r="E8" s="932"/>
      <c r="F8" s="932"/>
      <c r="G8" s="932"/>
      <c r="H8" s="932"/>
      <c r="I8" s="932"/>
      <c r="J8" s="932"/>
    </row>
    <row r="9" spans="2:10" x14ac:dyDescent="0.35">
      <c r="B9" s="214" t="s">
        <v>256</v>
      </c>
      <c r="C9" s="86"/>
      <c r="D9" s="918"/>
      <c r="E9" s="918"/>
      <c r="F9" s="918"/>
      <c r="G9" s="918"/>
      <c r="H9" s="918"/>
      <c r="I9" s="918"/>
      <c r="J9" s="918"/>
    </row>
    <row r="10" spans="2:10" x14ac:dyDescent="0.35">
      <c r="B10" s="214" t="s">
        <v>257</v>
      </c>
      <c r="C10" s="86"/>
      <c r="D10" s="918"/>
      <c r="E10" s="918"/>
      <c r="F10" s="918"/>
      <c r="G10" s="213" t="s">
        <v>258</v>
      </c>
      <c r="H10" s="918"/>
      <c r="I10" s="918"/>
      <c r="J10" s="918"/>
    </row>
    <row r="11" spans="2:10" x14ac:dyDescent="0.35">
      <c r="B11" s="214" t="s">
        <v>259</v>
      </c>
      <c r="C11" s="86"/>
      <c r="D11" s="918"/>
      <c r="E11" s="918"/>
      <c r="F11" s="918"/>
      <c r="G11" s="213" t="s">
        <v>260</v>
      </c>
      <c r="H11" s="918"/>
      <c r="I11" s="918"/>
      <c r="J11" s="918"/>
    </row>
    <row r="12" spans="2:10" x14ac:dyDescent="0.35">
      <c r="B12" s="86"/>
      <c r="C12" s="86"/>
      <c r="D12" s="86"/>
      <c r="E12" s="86"/>
      <c r="F12" s="86"/>
      <c r="G12" s="213" t="s">
        <v>261</v>
      </c>
      <c r="H12" s="918"/>
      <c r="I12" s="918"/>
      <c r="J12" s="918"/>
    </row>
    <row r="13" spans="2:10" x14ac:dyDescent="0.35">
      <c r="B13" s="86"/>
      <c r="C13" s="86"/>
      <c r="D13" s="86"/>
      <c r="E13" s="86"/>
      <c r="F13" s="86"/>
      <c r="G13" s="86"/>
      <c r="H13" s="86"/>
      <c r="I13" s="86"/>
      <c r="J13" s="86"/>
    </row>
    <row r="14" spans="2:10" ht="18" customHeight="1" x14ac:dyDescent="0.35">
      <c r="B14" s="925" t="s">
        <v>370</v>
      </c>
      <c r="C14" s="925"/>
      <c r="D14" s="925"/>
      <c r="E14" s="925"/>
      <c r="F14" s="925"/>
      <c r="G14" s="926"/>
      <c r="H14" s="926"/>
      <c r="I14" s="926"/>
      <c r="J14" s="86"/>
    </row>
    <row r="15" spans="2:10" x14ac:dyDescent="0.35">
      <c r="B15" s="86"/>
      <c r="C15" s="86"/>
      <c r="D15" s="86"/>
      <c r="E15" s="86"/>
      <c r="F15" s="86"/>
      <c r="G15" s="86"/>
      <c r="H15" s="86"/>
      <c r="I15" s="86"/>
      <c r="J15" s="86"/>
    </row>
    <row r="16" spans="2:10" x14ac:dyDescent="0.35">
      <c r="B16" s="86" t="s">
        <v>267</v>
      </c>
      <c r="C16" s="86"/>
      <c r="D16" s="215"/>
      <c r="E16" s="216" t="s">
        <v>268</v>
      </c>
      <c r="F16" s="86"/>
      <c r="G16" s="86"/>
      <c r="H16" s="86"/>
      <c r="I16" s="86"/>
      <c r="J16" s="86"/>
    </row>
    <row r="17" spans="2:10" x14ac:dyDescent="0.35">
      <c r="B17" s="86"/>
      <c r="C17" s="86"/>
      <c r="D17" s="86"/>
      <c r="E17" s="216"/>
      <c r="F17" s="86"/>
      <c r="G17" s="86"/>
      <c r="H17" s="86"/>
      <c r="I17" s="86"/>
      <c r="J17" s="86"/>
    </row>
    <row r="18" spans="2:10" x14ac:dyDescent="0.35">
      <c r="B18" s="919" t="s">
        <v>269</v>
      </c>
      <c r="C18" s="919"/>
      <c r="D18" s="919"/>
      <c r="E18" s="919"/>
      <c r="F18" s="919"/>
      <c r="G18" s="919"/>
      <c r="H18" s="919"/>
      <c r="I18" s="288" t="s">
        <v>8</v>
      </c>
      <c r="J18" s="86" t="s">
        <v>8</v>
      </c>
    </row>
    <row r="19" spans="2:10" x14ac:dyDescent="0.35">
      <c r="B19" s="919" t="s">
        <v>272</v>
      </c>
      <c r="C19" s="920"/>
      <c r="D19" s="921"/>
      <c r="E19" s="922"/>
      <c r="F19" s="923"/>
      <c r="G19" s="83"/>
      <c r="H19" s="83"/>
      <c r="I19" s="86"/>
      <c r="J19" s="86"/>
    </row>
    <row r="20" spans="2:10" x14ac:dyDescent="0.35">
      <c r="B20" s="86"/>
      <c r="C20" s="86"/>
      <c r="D20" s="86"/>
      <c r="E20" s="86"/>
      <c r="F20" s="86"/>
      <c r="G20" s="86"/>
      <c r="H20" s="86"/>
      <c r="I20" s="86"/>
      <c r="J20" s="86"/>
    </row>
    <row r="21" spans="2:10" x14ac:dyDescent="0.35">
      <c r="B21" s="86"/>
      <c r="C21" s="86"/>
      <c r="D21" s="86"/>
      <c r="E21" s="86"/>
      <c r="F21" s="86"/>
      <c r="G21" s="86"/>
      <c r="H21" s="86"/>
      <c r="I21" s="86"/>
      <c r="J21" s="86"/>
    </row>
    <row r="22" spans="2:10" x14ac:dyDescent="0.35">
      <c r="B22" s="86" t="s">
        <v>273</v>
      </c>
      <c r="C22" s="86"/>
      <c r="D22" s="86"/>
      <c r="E22" s="86"/>
      <c r="F22" s="86"/>
      <c r="G22" s="86"/>
      <c r="H22" s="86"/>
      <c r="I22" s="288"/>
      <c r="J22" s="105" t="s">
        <v>8</v>
      </c>
    </row>
    <row r="23" spans="2:10" x14ac:dyDescent="0.35">
      <c r="B23" s="86"/>
      <c r="C23" s="86"/>
      <c r="D23" s="86"/>
      <c r="E23" s="86"/>
      <c r="F23" s="86"/>
      <c r="G23" s="86"/>
      <c r="H23" s="86"/>
      <c r="I23" s="105"/>
      <c r="J23" s="105"/>
    </row>
    <row r="24" spans="2:10" x14ac:dyDescent="0.35">
      <c r="B24" s="926"/>
      <c r="C24" s="926"/>
      <c r="D24" s="926"/>
      <c r="E24" s="926"/>
      <c r="F24" s="926"/>
      <c r="G24" s="926"/>
      <c r="H24" s="926"/>
      <c r="I24" s="926"/>
      <c r="J24" s="926"/>
    </row>
    <row r="25" spans="2:10" x14ac:dyDescent="0.35">
      <c r="B25" s="926"/>
      <c r="C25" s="926"/>
      <c r="D25" s="926"/>
      <c r="E25" s="926"/>
      <c r="F25" s="926"/>
      <c r="G25" s="926"/>
      <c r="H25" s="926"/>
      <c r="I25" s="926"/>
      <c r="J25" s="926"/>
    </row>
    <row r="26" spans="2:10" x14ac:dyDescent="0.35">
      <c r="B26" s="926"/>
      <c r="C26" s="926"/>
      <c r="D26" s="926"/>
      <c r="E26" s="926"/>
      <c r="F26" s="926"/>
      <c r="G26" s="926"/>
      <c r="H26" s="926"/>
      <c r="I26" s="926"/>
      <c r="J26" s="926"/>
    </row>
    <row r="27" spans="2:10" x14ac:dyDescent="0.35">
      <c r="B27" s="217"/>
      <c r="C27" s="218"/>
      <c r="D27" s="218"/>
      <c r="E27" s="218"/>
      <c r="F27" s="218"/>
      <c r="G27" s="218"/>
      <c r="H27" s="218"/>
      <c r="I27" s="218"/>
      <c r="J27" s="218"/>
    </row>
    <row r="28" spans="2:10" ht="16" x14ac:dyDescent="0.4">
      <c r="B28" s="924" t="s">
        <v>274</v>
      </c>
      <c r="C28" s="915"/>
      <c r="D28" s="915"/>
      <c r="E28" s="915"/>
      <c r="F28" s="915"/>
      <c r="G28" s="915"/>
      <c r="H28" s="915"/>
      <c r="I28" s="289"/>
      <c r="J28" s="289"/>
    </row>
    <row r="29" spans="2:10" ht="16" x14ac:dyDescent="0.4">
      <c r="B29" s="915"/>
      <c r="C29" s="915"/>
      <c r="D29" s="915"/>
      <c r="E29" s="915"/>
      <c r="F29" s="915"/>
      <c r="G29" s="915"/>
      <c r="H29" s="915"/>
      <c r="I29" s="290"/>
      <c r="J29" s="289"/>
    </row>
    <row r="30" spans="2:10" ht="16" x14ac:dyDescent="0.4">
      <c r="B30" s="269"/>
      <c r="C30" s="289"/>
      <c r="D30" s="289"/>
      <c r="E30" s="289"/>
      <c r="F30" s="289"/>
      <c r="G30" s="289"/>
      <c r="H30" s="289"/>
      <c r="I30" s="289"/>
      <c r="J30" s="289"/>
    </row>
    <row r="31" spans="2:10" ht="16" x14ac:dyDescent="0.4">
      <c r="B31" s="912" t="s">
        <v>275</v>
      </c>
      <c r="C31" s="913"/>
      <c r="D31" s="913"/>
      <c r="E31" s="913"/>
      <c r="F31" s="913"/>
      <c r="G31" s="292"/>
      <c r="H31" s="292"/>
      <c r="I31" s="290"/>
      <c r="J31" s="292"/>
    </row>
    <row r="32" spans="2:10" ht="16" x14ac:dyDescent="0.4">
      <c r="B32" s="914"/>
      <c r="C32" s="915"/>
      <c r="D32" s="915"/>
      <c r="E32" s="915"/>
      <c r="F32" s="915"/>
      <c r="G32" s="915"/>
      <c r="H32" s="915"/>
      <c r="I32" s="915"/>
      <c r="J32" s="915"/>
    </row>
    <row r="33" spans="2:10" ht="16" x14ac:dyDescent="0.4">
      <c r="B33" s="912" t="s">
        <v>276</v>
      </c>
      <c r="C33" s="913"/>
      <c r="D33" s="913"/>
      <c r="E33" s="913"/>
      <c r="F33" s="913"/>
      <c r="G33" s="913"/>
      <c r="H33" s="913"/>
      <c r="I33" s="292"/>
      <c r="J33" s="292"/>
    </row>
    <row r="34" spans="2:10" ht="15.5" x14ac:dyDescent="0.35">
      <c r="B34" s="913"/>
      <c r="C34" s="913"/>
      <c r="D34" s="913"/>
      <c r="E34" s="913"/>
      <c r="F34" s="913"/>
      <c r="G34" s="913"/>
      <c r="H34" s="913"/>
      <c r="I34" s="290"/>
      <c r="J34" s="290"/>
    </row>
    <row r="35" spans="2:10" ht="16" x14ac:dyDescent="0.4">
      <c r="B35" s="291"/>
      <c r="C35" s="291"/>
      <c r="D35" s="291"/>
      <c r="E35" s="291"/>
      <c r="F35" s="291"/>
      <c r="G35" s="291"/>
      <c r="H35" s="291"/>
      <c r="I35" s="293"/>
      <c r="J35" s="293"/>
    </row>
    <row r="36" spans="2:10" ht="16" x14ac:dyDescent="0.4">
      <c r="B36" s="914" t="s">
        <v>307</v>
      </c>
      <c r="C36" s="914"/>
      <c r="D36" s="914"/>
      <c r="E36" s="914"/>
      <c r="F36" s="914"/>
      <c r="G36" s="914"/>
      <c r="H36" s="914"/>
      <c r="I36" s="292"/>
      <c r="J36" s="292"/>
    </row>
    <row r="37" spans="2:10" ht="32" customHeight="1" x14ac:dyDescent="0.35">
      <c r="B37" s="914"/>
      <c r="C37" s="914"/>
      <c r="D37" s="914"/>
      <c r="E37" s="914"/>
      <c r="F37" s="914"/>
      <c r="G37" s="914"/>
      <c r="H37" s="914"/>
      <c r="I37" s="294"/>
      <c r="J37" s="40"/>
    </row>
    <row r="38" spans="2:10" ht="15.5" x14ac:dyDescent="0.35">
      <c r="B38" s="269"/>
      <c r="C38" s="269"/>
      <c r="D38" s="269"/>
      <c r="E38" s="269"/>
      <c r="F38" s="269"/>
      <c r="G38" s="269"/>
      <c r="H38" s="269"/>
      <c r="I38" s="295"/>
      <c r="J38" s="295"/>
    </row>
    <row r="39" spans="2:10" ht="29" customHeight="1" x14ac:dyDescent="0.35">
      <c r="B39" s="896" t="s">
        <v>277</v>
      </c>
      <c r="C39" s="915"/>
      <c r="D39" s="915"/>
      <c r="E39" s="915"/>
      <c r="F39" s="915"/>
      <c r="G39" s="915"/>
      <c r="H39" s="915"/>
      <c r="I39" s="295"/>
      <c r="J39" s="295"/>
    </row>
    <row r="40" spans="2:10" ht="15.5" x14ac:dyDescent="0.35">
      <c r="B40" s="915"/>
      <c r="C40" s="915"/>
      <c r="D40" s="915"/>
      <c r="E40" s="915"/>
      <c r="F40" s="915"/>
      <c r="G40" s="915"/>
      <c r="H40" s="915"/>
      <c r="I40" s="294"/>
      <c r="J40" s="40" t="s">
        <v>8</v>
      </c>
    </row>
    <row r="41" spans="2:10" x14ac:dyDescent="0.35">
      <c r="B41" s="218"/>
      <c r="C41" s="218"/>
      <c r="D41" s="218"/>
      <c r="E41" s="218"/>
      <c r="F41" s="218"/>
      <c r="G41" s="218"/>
      <c r="H41" s="218"/>
      <c r="I41" s="105"/>
      <c r="J41" s="105"/>
    </row>
    <row r="42" spans="2:10" x14ac:dyDescent="0.35">
      <c r="B42" s="917"/>
      <c r="C42" s="917"/>
      <c r="D42" s="917"/>
      <c r="E42" s="917"/>
      <c r="F42" s="917"/>
      <c r="G42" s="917"/>
      <c r="H42" s="917"/>
      <c r="I42" s="917"/>
      <c r="J42" s="917"/>
    </row>
    <row r="43" spans="2:10" x14ac:dyDescent="0.35">
      <c r="B43" s="917"/>
      <c r="C43" s="917"/>
      <c r="D43" s="917"/>
      <c r="E43" s="917"/>
      <c r="F43" s="917"/>
      <c r="G43" s="917"/>
      <c r="H43" s="917"/>
      <c r="I43" s="917"/>
      <c r="J43" s="917"/>
    </row>
    <row r="44" spans="2:10" x14ac:dyDescent="0.35">
      <c r="B44" s="917"/>
      <c r="C44" s="917"/>
      <c r="D44" s="917"/>
      <c r="E44" s="917"/>
      <c r="F44" s="917"/>
      <c r="G44" s="917"/>
      <c r="H44" s="917"/>
      <c r="I44" s="917"/>
      <c r="J44" s="917"/>
    </row>
    <row r="45" spans="2:10" x14ac:dyDescent="0.35">
      <c r="B45" s="218"/>
      <c r="C45" s="218"/>
      <c r="D45" s="218"/>
      <c r="E45" s="218"/>
      <c r="F45" s="218"/>
      <c r="G45" s="218"/>
      <c r="H45" s="218"/>
      <c r="I45" s="86"/>
      <c r="J45" s="86"/>
    </row>
    <row r="46" spans="2:10" x14ac:dyDescent="0.35">
      <c r="B46" s="909" t="s">
        <v>278</v>
      </c>
      <c r="C46" s="916"/>
      <c r="D46" s="916"/>
      <c r="E46" s="916"/>
      <c r="F46" s="916"/>
      <c r="G46" s="916"/>
      <c r="H46" s="916"/>
      <c r="I46" s="86"/>
      <c r="J46" s="86"/>
    </row>
    <row r="47" spans="2:10" x14ac:dyDescent="0.35">
      <c r="B47" s="916"/>
      <c r="C47" s="916"/>
      <c r="D47" s="916"/>
      <c r="E47" s="916"/>
      <c r="F47" s="916"/>
      <c r="G47" s="916"/>
      <c r="H47" s="916"/>
      <c r="I47" s="86"/>
      <c r="J47" s="86"/>
    </row>
    <row r="48" spans="2:10" x14ac:dyDescent="0.35">
      <c r="B48" s="613"/>
      <c r="C48" s="613"/>
      <c r="D48" s="613"/>
      <c r="E48" s="613"/>
      <c r="F48" s="613"/>
      <c r="G48" s="613"/>
      <c r="H48" s="613"/>
      <c r="I48" s="86"/>
      <c r="J48" s="86"/>
    </row>
    <row r="49" spans="2:10" ht="15.5" x14ac:dyDescent="0.35">
      <c r="B49" s="613"/>
      <c r="C49" s="613"/>
      <c r="D49" s="613"/>
      <c r="E49" s="613"/>
      <c r="F49" s="613"/>
      <c r="G49" s="613"/>
      <c r="H49" s="613"/>
      <c r="I49" s="294"/>
      <c r="J49" s="105"/>
    </row>
    <row r="50" spans="2:10" x14ac:dyDescent="0.35">
      <c r="B50" s="889"/>
      <c r="C50" s="890"/>
      <c r="D50" s="890"/>
      <c r="E50" s="890"/>
      <c r="F50" s="890"/>
      <c r="G50" s="890"/>
      <c r="H50" s="890"/>
      <c r="I50" s="890"/>
      <c r="J50" s="891"/>
    </row>
    <row r="51" spans="2:10" x14ac:dyDescent="0.35">
      <c r="B51" s="892"/>
      <c r="C51" s="893"/>
      <c r="D51" s="893"/>
      <c r="E51" s="893"/>
      <c r="F51" s="893"/>
      <c r="G51" s="893"/>
      <c r="H51" s="893"/>
      <c r="I51" s="893"/>
      <c r="J51" s="894"/>
    </row>
    <row r="52" spans="2:10" x14ac:dyDescent="0.35">
      <c r="B52" s="612" t="s">
        <v>279</v>
      </c>
      <c r="C52" s="613"/>
      <c r="D52" s="613"/>
      <c r="E52" s="613"/>
      <c r="F52" s="613"/>
      <c r="G52" s="613"/>
      <c r="H52" s="613"/>
      <c r="J52" s="86"/>
    </row>
    <row r="53" spans="2:10" x14ac:dyDescent="0.35">
      <c r="B53" s="613"/>
      <c r="C53" s="613"/>
      <c r="D53" s="613"/>
      <c r="E53" s="613"/>
      <c r="F53" s="613"/>
      <c r="G53" s="613"/>
      <c r="H53" s="613"/>
    </row>
    <row r="54" spans="2:10" ht="15.5" x14ac:dyDescent="0.35">
      <c r="B54" s="613"/>
      <c r="C54" s="613"/>
      <c r="D54" s="613"/>
      <c r="E54" s="613"/>
      <c r="F54" s="613"/>
      <c r="G54" s="613"/>
      <c r="H54" s="613"/>
      <c r="I54" s="294"/>
      <c r="J54" s="105" t="s">
        <v>8</v>
      </c>
    </row>
    <row r="55" spans="2:10" x14ac:dyDescent="0.35">
      <c r="B55" s="900"/>
      <c r="C55" s="901"/>
      <c r="D55" s="901"/>
      <c r="E55" s="901"/>
      <c r="F55" s="901"/>
      <c r="G55" s="901"/>
      <c r="H55" s="901"/>
      <c r="I55" s="901"/>
      <c r="J55" s="902"/>
    </row>
    <row r="56" spans="2:10" x14ac:dyDescent="0.35">
      <c r="B56" s="903"/>
      <c r="C56" s="904"/>
      <c r="D56" s="904"/>
      <c r="E56" s="904"/>
      <c r="F56" s="904"/>
      <c r="G56" s="904"/>
      <c r="H56" s="904"/>
      <c r="I56" s="904"/>
      <c r="J56" s="905"/>
    </row>
    <row r="57" spans="2:10" x14ac:dyDescent="0.35">
      <c r="B57" s="906"/>
      <c r="C57" s="907"/>
      <c r="D57" s="907"/>
      <c r="E57" s="907"/>
      <c r="F57" s="907"/>
      <c r="G57" s="907"/>
      <c r="H57" s="907"/>
      <c r="I57" s="907"/>
      <c r="J57" s="908"/>
    </row>
    <row r="58" spans="2:10" x14ac:dyDescent="0.35">
      <c r="B58" s="217"/>
      <c r="C58" s="83"/>
      <c r="D58" s="83"/>
      <c r="E58" s="83"/>
      <c r="F58" s="83"/>
      <c r="G58" s="83"/>
      <c r="H58" s="83"/>
      <c r="I58" s="83"/>
      <c r="J58" s="83"/>
    </row>
    <row r="59" spans="2:10" x14ac:dyDescent="0.35">
      <c r="B59" s="217"/>
      <c r="C59" s="83"/>
      <c r="D59" s="83"/>
      <c r="E59" s="83"/>
      <c r="F59" s="83"/>
      <c r="G59" s="83"/>
      <c r="H59" s="83"/>
      <c r="I59" s="83"/>
      <c r="J59" s="83"/>
    </row>
    <row r="60" spans="2:10" x14ac:dyDescent="0.35">
      <c r="B60" s="909" t="s">
        <v>280</v>
      </c>
      <c r="C60" s="910"/>
      <c r="D60" s="910"/>
      <c r="E60" s="910"/>
      <c r="F60" s="910"/>
      <c r="G60" s="910"/>
      <c r="H60" s="910"/>
      <c r="I60" s="218"/>
      <c r="J60" s="218"/>
    </row>
    <row r="61" spans="2:10" ht="15.5" x14ac:dyDescent="0.35">
      <c r="B61" s="910"/>
      <c r="C61" s="910"/>
      <c r="D61" s="910"/>
      <c r="E61" s="910"/>
      <c r="F61" s="910"/>
      <c r="G61" s="910"/>
      <c r="H61" s="910"/>
      <c r="I61" s="294"/>
      <c r="J61" s="105" t="s">
        <v>8</v>
      </c>
    </row>
    <row r="62" spans="2:10" x14ac:dyDescent="0.35">
      <c r="B62" s="889"/>
      <c r="C62" s="890"/>
      <c r="D62" s="890"/>
      <c r="E62" s="890"/>
      <c r="F62" s="890"/>
      <c r="G62" s="890"/>
      <c r="H62" s="890"/>
      <c r="I62" s="890"/>
      <c r="J62" s="891"/>
    </row>
    <row r="63" spans="2:10" ht="27" customHeight="1" x14ac:dyDescent="0.35">
      <c r="B63" s="892"/>
      <c r="C63" s="893"/>
      <c r="D63" s="893"/>
      <c r="E63" s="893"/>
      <c r="F63" s="893"/>
      <c r="G63" s="893"/>
      <c r="H63" s="893"/>
      <c r="I63" s="893"/>
      <c r="J63" s="894"/>
    </row>
    <row r="64" spans="2:10" x14ac:dyDescent="0.35">
      <c r="B64" s="87"/>
      <c r="C64" s="218"/>
      <c r="D64" s="218"/>
      <c r="E64" s="218"/>
      <c r="F64" s="218"/>
      <c r="G64" s="218"/>
      <c r="H64" s="218"/>
      <c r="I64" s="218"/>
      <c r="J64" s="218"/>
    </row>
    <row r="65" spans="2:10" x14ac:dyDescent="0.35">
      <c r="B65" s="909" t="s">
        <v>281</v>
      </c>
      <c r="C65" s="910"/>
      <c r="D65" s="910"/>
      <c r="E65" s="910"/>
      <c r="F65" s="910"/>
      <c r="G65" s="910"/>
      <c r="H65" s="910"/>
      <c r="I65" s="211"/>
      <c r="J65" s="211"/>
    </row>
    <row r="66" spans="2:10" x14ac:dyDescent="0.35">
      <c r="B66" s="910"/>
      <c r="C66" s="910"/>
      <c r="D66" s="910"/>
      <c r="E66" s="910"/>
      <c r="F66" s="910"/>
      <c r="G66" s="910"/>
      <c r="H66" s="910"/>
    </row>
    <row r="67" spans="2:10" x14ac:dyDescent="0.35">
      <c r="B67" s="910"/>
      <c r="C67" s="910"/>
      <c r="D67" s="910"/>
      <c r="E67" s="910"/>
      <c r="F67" s="910"/>
      <c r="G67" s="910"/>
      <c r="H67" s="910"/>
      <c r="I67" s="220"/>
    </row>
    <row r="68" spans="2:10" ht="35" customHeight="1" x14ac:dyDescent="0.35">
      <c r="B68" s="911"/>
      <c r="C68" s="911"/>
      <c r="D68" s="911"/>
      <c r="E68" s="911"/>
      <c r="F68" s="911"/>
      <c r="G68" s="911"/>
      <c r="H68" s="911"/>
      <c r="I68" s="294"/>
      <c r="J68" s="105" t="s">
        <v>8</v>
      </c>
    </row>
    <row r="69" spans="2:10" x14ac:dyDescent="0.35">
      <c r="B69" s="889"/>
      <c r="C69" s="890"/>
      <c r="D69" s="890"/>
      <c r="E69" s="890"/>
      <c r="F69" s="890"/>
      <c r="G69" s="890"/>
      <c r="H69" s="890"/>
      <c r="I69" s="890"/>
      <c r="J69" s="891"/>
    </row>
    <row r="70" spans="2:10" x14ac:dyDescent="0.35">
      <c r="B70" s="892"/>
      <c r="C70" s="893"/>
      <c r="D70" s="893"/>
      <c r="E70" s="893"/>
      <c r="F70" s="893"/>
      <c r="G70" s="893"/>
      <c r="H70" s="893"/>
      <c r="I70" s="893"/>
      <c r="J70" s="894"/>
    </row>
    <row r="71" spans="2:10" x14ac:dyDescent="0.35">
      <c r="B71" s="221"/>
      <c r="C71" s="86"/>
      <c r="D71" s="86"/>
      <c r="E71" s="86"/>
      <c r="F71" s="86"/>
      <c r="G71" s="86"/>
      <c r="H71" s="86"/>
      <c r="I71" s="86"/>
      <c r="J71" s="86"/>
    </row>
    <row r="72" spans="2:10" x14ac:dyDescent="0.35">
      <c r="B72" s="888" t="s">
        <v>282</v>
      </c>
      <c r="C72" s="613"/>
      <c r="D72" s="613"/>
      <c r="E72" s="613"/>
      <c r="F72" s="613"/>
      <c r="G72" s="613"/>
      <c r="H72" s="613"/>
      <c r="I72" s="86"/>
      <c r="J72" s="86"/>
    </row>
    <row r="73" spans="2:10" ht="28" customHeight="1" x14ac:dyDescent="0.35">
      <c r="B73" s="613"/>
      <c r="C73" s="613"/>
      <c r="D73" s="613"/>
      <c r="E73" s="613"/>
      <c r="F73" s="613"/>
      <c r="G73" s="613"/>
      <c r="H73" s="613"/>
      <c r="I73" s="294"/>
      <c r="J73" s="105" t="s">
        <v>8</v>
      </c>
    </row>
    <row r="74" spans="2:10" x14ac:dyDescent="0.35">
      <c r="B74" s="889"/>
      <c r="C74" s="890"/>
      <c r="D74" s="890"/>
      <c r="E74" s="890"/>
      <c r="F74" s="890"/>
      <c r="G74" s="890"/>
      <c r="H74" s="890"/>
      <c r="I74" s="890"/>
      <c r="J74" s="891"/>
    </row>
    <row r="75" spans="2:10" x14ac:dyDescent="0.35">
      <c r="B75" s="892"/>
      <c r="C75" s="893"/>
      <c r="D75" s="893"/>
      <c r="E75" s="893"/>
      <c r="F75" s="893"/>
      <c r="G75" s="893"/>
      <c r="H75" s="893"/>
      <c r="I75" s="893"/>
      <c r="J75" s="894"/>
    </row>
    <row r="76" spans="2:10" x14ac:dyDescent="0.35">
      <c r="B76" s="222"/>
      <c r="C76" s="219"/>
      <c r="D76" s="86"/>
      <c r="E76" s="86"/>
      <c r="F76" s="86"/>
      <c r="G76" s="86"/>
      <c r="H76" s="86"/>
      <c r="I76" s="86"/>
      <c r="J76" s="86"/>
    </row>
    <row r="77" spans="2:10" x14ac:dyDescent="0.35">
      <c r="B77" s="895" t="s">
        <v>283</v>
      </c>
      <c r="C77" s="895"/>
      <c r="D77" s="895"/>
      <c r="E77" s="895"/>
      <c r="F77" s="895"/>
      <c r="G77" s="895"/>
      <c r="H77" s="895"/>
      <c r="I77" s="895"/>
      <c r="J77" s="895"/>
    </row>
    <row r="78" spans="2:10" x14ac:dyDescent="0.35">
      <c r="B78" s="895"/>
      <c r="C78" s="895"/>
      <c r="D78" s="895"/>
      <c r="E78" s="895"/>
      <c r="F78" s="895"/>
      <c r="G78" s="895"/>
      <c r="H78" s="895"/>
      <c r="I78" s="895"/>
      <c r="J78" s="895"/>
    </row>
    <row r="79" spans="2:10" x14ac:dyDescent="0.35">
      <c r="B79" s="895"/>
      <c r="C79" s="895"/>
      <c r="D79" s="895"/>
      <c r="E79" s="895"/>
      <c r="F79" s="895"/>
      <c r="G79" s="895"/>
      <c r="H79" s="895"/>
      <c r="I79" s="895"/>
      <c r="J79" s="895"/>
    </row>
    <row r="80" spans="2:10" x14ac:dyDescent="0.35">
      <c r="B80" s="895"/>
      <c r="C80" s="895"/>
      <c r="D80" s="895"/>
      <c r="E80" s="895"/>
      <c r="F80" s="895"/>
      <c r="G80" s="895"/>
      <c r="H80" s="895"/>
      <c r="I80" s="895"/>
      <c r="J80" s="895"/>
    </row>
    <row r="81" spans="2:10" x14ac:dyDescent="0.35">
      <c r="B81" s="221" t="s">
        <v>284</v>
      </c>
      <c r="C81" s="223"/>
      <c r="D81" s="223"/>
      <c r="E81" s="223"/>
      <c r="F81" s="223"/>
      <c r="G81" s="223"/>
      <c r="H81" s="223"/>
      <c r="I81" s="223"/>
      <c r="J81" s="223"/>
    </row>
    <row r="82" spans="2:10" x14ac:dyDescent="0.35">
      <c r="B82" s="221" t="s">
        <v>285</v>
      </c>
      <c r="C82" s="223"/>
      <c r="D82" s="223"/>
      <c r="E82" s="223"/>
      <c r="F82" s="223"/>
      <c r="G82" s="223"/>
      <c r="H82" s="223"/>
      <c r="I82" s="223"/>
      <c r="J82" s="223"/>
    </row>
    <row r="83" spans="2:10" x14ac:dyDescent="0.35">
      <c r="B83" s="221" t="s">
        <v>286</v>
      </c>
      <c r="C83" s="223"/>
      <c r="D83" s="223"/>
      <c r="E83" s="223"/>
      <c r="F83" s="223"/>
      <c r="G83" s="223"/>
      <c r="H83" s="223"/>
      <c r="I83" s="223"/>
      <c r="J83" s="223"/>
    </row>
    <row r="84" spans="2:10" x14ac:dyDescent="0.35">
      <c r="B84" s="221" t="s">
        <v>287</v>
      </c>
      <c r="C84" s="223"/>
      <c r="D84" s="223"/>
      <c r="E84" s="223"/>
      <c r="F84" s="223"/>
      <c r="G84" s="223"/>
      <c r="H84" s="223"/>
      <c r="I84" s="223"/>
      <c r="J84" s="223"/>
    </row>
    <row r="85" spans="2:10" x14ac:dyDescent="0.35">
      <c r="B85" s="221" t="s">
        <v>288</v>
      </c>
      <c r="C85" s="223"/>
      <c r="D85" s="223"/>
      <c r="E85" s="223"/>
      <c r="F85" s="223"/>
      <c r="G85" s="223"/>
      <c r="H85" s="223"/>
      <c r="I85" s="223"/>
      <c r="J85" s="223"/>
    </row>
    <row r="86" spans="2:10" x14ac:dyDescent="0.35">
      <c r="B86" s="221"/>
      <c r="C86" s="223"/>
      <c r="D86" s="223"/>
      <c r="E86" s="223"/>
      <c r="F86" s="223"/>
      <c r="G86" s="223"/>
      <c r="H86" s="223"/>
      <c r="I86" s="223"/>
      <c r="J86" s="223"/>
    </row>
    <row r="87" spans="2:10" x14ac:dyDescent="0.35">
      <c r="B87" s="896" t="s">
        <v>289</v>
      </c>
      <c r="C87" s="897"/>
      <c r="D87" s="897"/>
      <c r="E87" s="897"/>
      <c r="F87" s="897"/>
      <c r="G87" s="897"/>
      <c r="H87" s="897"/>
      <c r="I87" s="897"/>
      <c r="J87" s="897"/>
    </row>
    <row r="88" spans="2:10" x14ac:dyDescent="0.35">
      <c r="B88" s="897"/>
      <c r="C88" s="897"/>
      <c r="D88" s="897"/>
      <c r="E88" s="897"/>
      <c r="F88" s="897"/>
      <c r="G88" s="897"/>
      <c r="H88" s="897"/>
      <c r="I88" s="897"/>
      <c r="J88" s="897"/>
    </row>
    <row r="89" spans="2:10" x14ac:dyDescent="0.35">
      <c r="B89" s="897"/>
      <c r="C89" s="897"/>
      <c r="D89" s="897"/>
      <c r="E89" s="897"/>
      <c r="F89" s="897"/>
      <c r="G89" s="897"/>
      <c r="H89" s="897"/>
      <c r="I89" s="897"/>
      <c r="J89" s="897"/>
    </row>
    <row r="90" spans="2:10" x14ac:dyDescent="0.35">
      <c r="B90" s="897"/>
      <c r="C90" s="897"/>
      <c r="D90" s="897"/>
      <c r="E90" s="897"/>
      <c r="F90" s="897"/>
      <c r="G90" s="897"/>
      <c r="H90" s="897"/>
      <c r="I90" s="897"/>
      <c r="J90" s="897"/>
    </row>
    <row r="91" spans="2:10" x14ac:dyDescent="0.35">
      <c r="B91" s="897"/>
      <c r="C91" s="897"/>
      <c r="D91" s="897"/>
      <c r="E91" s="897"/>
      <c r="F91" s="897"/>
      <c r="G91" s="897"/>
      <c r="H91" s="897"/>
      <c r="I91" s="897"/>
      <c r="J91" s="897"/>
    </row>
    <row r="92" spans="2:10" x14ac:dyDescent="0.35">
      <c r="B92" s="897"/>
      <c r="C92" s="897"/>
      <c r="D92" s="897"/>
      <c r="E92" s="897"/>
      <c r="F92" s="897"/>
      <c r="G92" s="897"/>
      <c r="H92" s="897"/>
      <c r="I92" s="897"/>
      <c r="J92" s="897"/>
    </row>
    <row r="93" spans="2:10" ht="37" customHeight="1" x14ac:dyDescent="0.35">
      <c r="B93" s="897"/>
      <c r="C93" s="897"/>
      <c r="D93" s="897"/>
      <c r="E93" s="897"/>
      <c r="F93" s="897"/>
      <c r="G93" s="897"/>
      <c r="H93" s="897"/>
      <c r="I93" s="897"/>
      <c r="J93" s="897"/>
    </row>
    <row r="94" spans="2:10" x14ac:dyDescent="0.35">
      <c r="B94" s="83"/>
      <c r="C94" s="83"/>
      <c r="D94" s="83"/>
      <c r="E94" s="83"/>
      <c r="F94" s="83"/>
      <c r="G94" s="83"/>
      <c r="H94" s="83"/>
      <c r="I94" s="83"/>
      <c r="J94" s="83"/>
    </row>
    <row r="95" spans="2:10" x14ac:dyDescent="0.35">
      <c r="B95" s="898" t="s">
        <v>308</v>
      </c>
      <c r="C95" s="898"/>
      <c r="D95" s="898"/>
      <c r="E95" s="898"/>
      <c r="F95" s="898"/>
      <c r="G95" s="898"/>
      <c r="H95" s="898"/>
      <c r="I95" s="898"/>
      <c r="J95" s="898"/>
    </row>
    <row r="96" spans="2:10" x14ac:dyDescent="0.35">
      <c r="B96" s="898"/>
      <c r="C96" s="898"/>
      <c r="D96" s="898"/>
      <c r="E96" s="898"/>
      <c r="F96" s="898"/>
      <c r="G96" s="898"/>
      <c r="H96" s="898"/>
      <c r="I96" s="898"/>
      <c r="J96" s="898"/>
    </row>
    <row r="97" spans="2:10" x14ac:dyDescent="0.35">
      <c r="B97" s="898"/>
      <c r="C97" s="898"/>
      <c r="D97" s="898"/>
      <c r="E97" s="898"/>
      <c r="F97" s="898"/>
      <c r="G97" s="898"/>
      <c r="H97" s="898"/>
      <c r="I97" s="898"/>
      <c r="J97" s="898"/>
    </row>
    <row r="98" spans="2:10" x14ac:dyDescent="0.35">
      <c r="B98" s="898"/>
      <c r="C98" s="898"/>
      <c r="D98" s="898"/>
      <c r="E98" s="898"/>
      <c r="F98" s="898"/>
      <c r="G98" s="898"/>
      <c r="H98" s="898"/>
      <c r="I98" s="898"/>
      <c r="J98" s="898"/>
    </row>
    <row r="99" spans="2:10" x14ac:dyDescent="0.35">
      <c r="B99" s="898"/>
      <c r="C99" s="898"/>
      <c r="D99" s="898"/>
      <c r="E99" s="898"/>
      <c r="F99" s="898"/>
      <c r="G99" s="898"/>
      <c r="H99" s="898"/>
      <c r="I99" s="898"/>
      <c r="J99" s="898"/>
    </row>
    <row r="100" spans="2:10" ht="32.5" customHeight="1" x14ac:dyDescent="0.35">
      <c r="B100" s="898"/>
      <c r="C100" s="898"/>
      <c r="D100" s="898"/>
      <c r="E100" s="898"/>
      <c r="F100" s="898"/>
      <c r="G100" s="898"/>
      <c r="H100" s="898"/>
      <c r="I100" s="898"/>
      <c r="J100" s="898"/>
    </row>
    <row r="101" spans="2:10" x14ac:dyDescent="0.35">
      <c r="B101" s="224"/>
      <c r="C101" s="86"/>
      <c r="D101" s="86"/>
      <c r="E101" s="86"/>
      <c r="F101" s="86"/>
      <c r="G101" s="86"/>
      <c r="H101" s="86"/>
      <c r="I101" s="86"/>
      <c r="J101" s="86"/>
    </row>
    <row r="102" spans="2:10" ht="25" customHeight="1" x14ac:dyDescent="0.35">
      <c r="B102" s="899"/>
      <c r="C102" s="899"/>
      <c r="D102" s="86"/>
      <c r="E102" s="880"/>
      <c r="F102" s="881"/>
      <c r="G102" s="881"/>
      <c r="H102" s="881"/>
      <c r="I102" s="881"/>
      <c r="J102" s="86"/>
    </row>
    <row r="103" spans="2:10" ht="16" customHeight="1" x14ac:dyDescent="0.35">
      <c r="B103" s="86" t="s">
        <v>290</v>
      </c>
      <c r="C103" s="86"/>
      <c r="D103" s="86"/>
      <c r="E103" s="86" t="s">
        <v>291</v>
      </c>
      <c r="F103" s="86"/>
      <c r="G103" s="86"/>
      <c r="H103" s="86"/>
      <c r="I103" s="86"/>
      <c r="J103" s="86"/>
    </row>
    <row r="104" spans="2:10" ht="16" customHeight="1" x14ac:dyDescent="0.35">
      <c r="B104" s="86"/>
      <c r="C104" s="86"/>
      <c r="D104" s="86"/>
      <c r="E104" s="86" t="s">
        <v>292</v>
      </c>
      <c r="F104" s="880"/>
      <c r="G104" s="881"/>
      <c r="H104" s="881"/>
      <c r="I104" s="881"/>
      <c r="J104" s="86"/>
    </row>
    <row r="105" spans="2:10" ht="16" customHeight="1" x14ac:dyDescent="0.35">
      <c r="B105" s="86"/>
      <c r="C105" s="86"/>
      <c r="D105" s="86"/>
      <c r="E105" s="86" t="s">
        <v>293</v>
      </c>
      <c r="F105" s="880"/>
      <c r="G105" s="881"/>
      <c r="H105" s="881"/>
      <c r="I105" s="881"/>
      <c r="J105" s="86"/>
    </row>
    <row r="106" spans="2:10" ht="16" customHeight="1" x14ac:dyDescent="0.35">
      <c r="B106" s="86"/>
      <c r="C106" s="86"/>
      <c r="D106" s="86"/>
      <c r="E106" s="86" t="s">
        <v>294</v>
      </c>
      <c r="F106" s="880"/>
      <c r="G106" s="881"/>
      <c r="H106" s="881"/>
      <c r="I106" s="881"/>
      <c r="J106" s="86"/>
    </row>
    <row r="107" spans="2:10" x14ac:dyDescent="0.35">
      <c r="B107" s="86"/>
      <c r="C107" s="86"/>
      <c r="D107" s="86"/>
      <c r="E107" s="86"/>
      <c r="F107" s="217"/>
      <c r="G107" s="218"/>
      <c r="H107" s="218"/>
      <c r="I107" s="218"/>
      <c r="J107" s="86"/>
    </row>
    <row r="111" spans="2:10" ht="20.5" customHeight="1" x14ac:dyDescent="0.35">
      <c r="C111" s="879" t="s">
        <v>343</v>
      </c>
      <c r="D111" s="879"/>
      <c r="E111" s="879"/>
      <c r="F111" s="879"/>
      <c r="G111" s="879"/>
      <c r="H111" s="879"/>
      <c r="I111" s="879"/>
      <c r="J111" s="879"/>
    </row>
  </sheetData>
  <sheetProtection algorithmName="SHA-512" hashValue="YC0qYvZGbg/KUKhVKbkITIWd6WIamo+dbISsAydse80BAYbMY3zbmHlqAu1fwB0rAdl+xH3y8MtgkymMSKALCg==" saltValue="WQrlIEdBDxQFQIzYM6UJNg==" spinCount="100000" sheet="1" objects="1" scenarios="1"/>
  <mergeCells count="43">
    <mergeCell ref="B2:C3"/>
    <mergeCell ref="B5:F5"/>
    <mergeCell ref="G5:J5"/>
    <mergeCell ref="D8:J8"/>
    <mergeCell ref="D9:J9"/>
    <mergeCell ref="B32:J32"/>
    <mergeCell ref="D10:F10"/>
    <mergeCell ref="H10:J10"/>
    <mergeCell ref="D11:F11"/>
    <mergeCell ref="H11:J11"/>
    <mergeCell ref="H12:J12"/>
    <mergeCell ref="B18:H18"/>
    <mergeCell ref="B19:C19"/>
    <mergeCell ref="D19:F19"/>
    <mergeCell ref="B28:H29"/>
    <mergeCell ref="B31:F31"/>
    <mergeCell ref="B14:F14"/>
    <mergeCell ref="G14:I14"/>
    <mergeCell ref="B24:J26"/>
    <mergeCell ref="B65:H68"/>
    <mergeCell ref="B69:J70"/>
    <mergeCell ref="B33:H34"/>
    <mergeCell ref="B36:H37"/>
    <mergeCell ref="B39:H40"/>
    <mergeCell ref="B46:H49"/>
    <mergeCell ref="B50:J51"/>
    <mergeCell ref="B42:J44"/>
    <mergeCell ref="C111:J111"/>
    <mergeCell ref="F104:I104"/>
    <mergeCell ref="F105:I105"/>
    <mergeCell ref="F106:I106"/>
    <mergeCell ref="D2:J3"/>
    <mergeCell ref="B72:H73"/>
    <mergeCell ref="B74:J75"/>
    <mergeCell ref="B77:J80"/>
    <mergeCell ref="B87:J93"/>
    <mergeCell ref="B95:J100"/>
    <mergeCell ref="B102:C102"/>
    <mergeCell ref="E102:I102"/>
    <mergeCell ref="B52:H54"/>
    <mergeCell ref="B55:J57"/>
    <mergeCell ref="B60:H61"/>
    <mergeCell ref="B62:J63"/>
  </mergeCells>
  <pageMargins left="0.7" right="0.7" top="0.75" bottom="0.75" header="0.3" footer="0.3"/>
  <extLst>
    <ext xmlns:x14="http://schemas.microsoft.com/office/spreadsheetml/2009/9/main" uri="{CCE6A557-97BC-4b89-ADB6-D9C93CAAB3DF}">
      <x14:dataValidations xmlns:xm="http://schemas.microsoft.com/office/excel/2006/main" count="2">
        <x14:dataValidation type="list" allowBlank="1" showInputMessage="1" showErrorMessage="1" xr:uid="{23D3830C-3FC9-410E-820B-87C946D4F40D}">
          <x14:formula1>
            <xm:f>DROPDOWNS!$H$6:$H$11</xm:f>
          </x14:formula1>
          <xm:sqref>G14:I14</xm:sqref>
        </x14:dataValidation>
        <x14:dataValidation type="list" allowBlank="1" showInputMessage="1" showErrorMessage="1" xr:uid="{82D5C91A-C223-4933-95DD-F71A8F9F362B}">
          <x14:formula1>
            <xm:f>DROPDOWNS!$M$6:$M$8</xm:f>
          </x14:formula1>
          <xm:sqref>I18 I22 I37 I40 I49 I54 I61 I68 I73</xm:sqref>
        </x14:dataValidation>
      </x14:dataValidations>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3E4B77-1C88-42FB-9D60-F35E1EC6BE09}">
  <dimension ref="C5:AC66"/>
  <sheetViews>
    <sheetView topLeftCell="Z1" workbookViewId="0">
      <selection activeCell="AB18" sqref="AB18"/>
    </sheetView>
  </sheetViews>
  <sheetFormatPr defaultRowHeight="15.5" x14ac:dyDescent="0.35"/>
  <cols>
    <col min="1" max="16" width="8.7265625" style="229"/>
    <col min="17" max="17" width="28" style="229" customWidth="1"/>
    <col min="18" max="18" width="57.453125" style="229" customWidth="1"/>
    <col min="19" max="19" width="34" style="229" customWidth="1"/>
    <col min="20" max="20" width="22" style="229" customWidth="1"/>
    <col min="21" max="21" width="32.6328125" style="229" customWidth="1"/>
    <col min="22" max="22" width="19" style="229" customWidth="1"/>
    <col min="23" max="23" width="27" style="229" customWidth="1"/>
    <col min="24" max="24" width="61.26953125" style="229" customWidth="1"/>
    <col min="25" max="25" width="15.453125" style="229" customWidth="1"/>
    <col min="26" max="26" width="42.26953125" style="229" customWidth="1"/>
    <col min="27" max="27" width="32" style="229" customWidth="1"/>
    <col min="28" max="28" width="26.54296875" style="229" customWidth="1"/>
    <col min="29" max="29" width="23.7265625" style="229" customWidth="1"/>
    <col min="30" max="16384" width="8.7265625" style="229"/>
  </cols>
  <sheetData>
    <row r="5" spans="3:29" x14ac:dyDescent="0.35">
      <c r="C5" s="487"/>
      <c r="D5" s="487"/>
      <c r="E5" s="487"/>
    </row>
    <row r="6" spans="3:29" ht="29" x14ac:dyDescent="0.35">
      <c r="C6" s="487"/>
      <c r="D6" s="487"/>
      <c r="E6" s="487"/>
      <c r="H6" s="487" t="s">
        <v>262</v>
      </c>
      <c r="I6" s="487"/>
      <c r="J6" s="487"/>
      <c r="K6" s="487"/>
      <c r="M6" s="229" t="s">
        <v>270</v>
      </c>
      <c r="O6" s="229" t="s">
        <v>270</v>
      </c>
      <c r="Q6" s="372" t="s">
        <v>519</v>
      </c>
      <c r="R6" s="372" t="s">
        <v>579</v>
      </c>
      <c r="S6" s="373" t="s">
        <v>582</v>
      </c>
      <c r="V6" s="315" t="s">
        <v>594</v>
      </c>
    </row>
    <row r="7" spans="3:29" x14ac:dyDescent="0.35">
      <c r="C7" s="487"/>
      <c r="D7" s="487"/>
      <c r="E7" s="487"/>
      <c r="H7" s="487" t="s">
        <v>264</v>
      </c>
      <c r="I7" s="487"/>
      <c r="J7" s="487"/>
      <c r="K7" s="487"/>
      <c r="M7" s="229" t="s">
        <v>271</v>
      </c>
      <c r="O7" s="229" t="s">
        <v>271</v>
      </c>
      <c r="Q7" s="373" t="s">
        <v>520</v>
      </c>
      <c r="R7" s="373" t="s">
        <v>580</v>
      </c>
      <c r="S7" s="373" t="s">
        <v>583</v>
      </c>
      <c r="T7" s="315" t="s">
        <v>585</v>
      </c>
      <c r="U7" s="315" t="s">
        <v>588</v>
      </c>
      <c r="V7" s="315" t="s">
        <v>590</v>
      </c>
      <c r="W7" s="315" t="s">
        <v>46</v>
      </c>
      <c r="X7" s="315" t="s">
        <v>595</v>
      </c>
      <c r="Y7" s="315" t="s">
        <v>601</v>
      </c>
      <c r="Z7" s="315" t="s">
        <v>603</v>
      </c>
      <c r="AA7" s="315" t="s">
        <v>606</v>
      </c>
      <c r="AB7" s="315" t="s">
        <v>508</v>
      </c>
      <c r="AC7" s="315" t="s">
        <v>610</v>
      </c>
    </row>
    <row r="8" spans="3:29" x14ac:dyDescent="0.35">
      <c r="C8" s="487"/>
      <c r="D8" s="487"/>
      <c r="E8" s="487"/>
      <c r="H8" s="487" t="s">
        <v>266</v>
      </c>
      <c r="I8" s="487"/>
      <c r="J8" s="487"/>
      <c r="K8" s="487"/>
      <c r="O8" s="229" t="s">
        <v>518</v>
      </c>
      <c r="Q8" s="373" t="s">
        <v>521</v>
      </c>
      <c r="R8" s="373" t="s">
        <v>581</v>
      </c>
      <c r="S8" s="373" t="s">
        <v>584</v>
      </c>
      <c r="T8" s="315" t="s">
        <v>586</v>
      </c>
      <c r="U8" s="315" t="s">
        <v>589</v>
      </c>
      <c r="V8" s="315" t="s">
        <v>588</v>
      </c>
      <c r="W8" s="315" t="s">
        <v>591</v>
      </c>
      <c r="X8" s="315" t="s">
        <v>596</v>
      </c>
      <c r="Y8" s="315" t="s">
        <v>602</v>
      </c>
      <c r="Z8" s="315" t="s">
        <v>604</v>
      </c>
      <c r="AA8" s="315" t="s">
        <v>607</v>
      </c>
      <c r="AB8" s="315" t="s">
        <v>609</v>
      </c>
      <c r="AC8" s="374" t="s">
        <v>611</v>
      </c>
    </row>
    <row r="9" spans="3:29" x14ac:dyDescent="0.35">
      <c r="C9" s="487"/>
      <c r="D9" s="487"/>
      <c r="E9" s="487"/>
      <c r="H9" s="487" t="s">
        <v>263</v>
      </c>
      <c r="I9" s="487"/>
      <c r="J9" s="487"/>
      <c r="K9" s="487"/>
      <c r="Q9" s="373" t="s">
        <v>522</v>
      </c>
      <c r="T9" s="315" t="s">
        <v>587</v>
      </c>
      <c r="U9" s="315" t="s">
        <v>211</v>
      </c>
      <c r="V9" s="315" t="s">
        <v>211</v>
      </c>
      <c r="W9" s="315" t="s">
        <v>592</v>
      </c>
      <c r="X9" s="315" t="s">
        <v>597</v>
      </c>
      <c r="Y9" s="315" t="s">
        <v>8</v>
      </c>
      <c r="Z9" s="315" t="s">
        <v>596</v>
      </c>
      <c r="AA9" s="315" t="s">
        <v>608</v>
      </c>
      <c r="AB9" s="315"/>
      <c r="AC9" s="374" t="s">
        <v>612</v>
      </c>
    </row>
    <row r="10" spans="3:29" x14ac:dyDescent="0.35">
      <c r="C10" s="487"/>
      <c r="D10" s="487"/>
      <c r="E10" s="487"/>
      <c r="H10" s="487" t="s">
        <v>265</v>
      </c>
      <c r="I10" s="487"/>
      <c r="J10" s="487"/>
      <c r="K10" s="487"/>
      <c r="Q10" s="373" t="s">
        <v>523</v>
      </c>
      <c r="T10" s="315"/>
      <c r="U10" s="315"/>
      <c r="V10" s="315"/>
      <c r="W10" s="315" t="s">
        <v>593</v>
      </c>
      <c r="X10" s="315" t="s">
        <v>598</v>
      </c>
      <c r="Y10" s="315"/>
      <c r="Z10" s="315" t="s">
        <v>605</v>
      </c>
      <c r="AA10" s="315"/>
      <c r="AC10" s="374" t="s">
        <v>613</v>
      </c>
    </row>
    <row r="11" spans="3:29" x14ac:dyDescent="0.35">
      <c r="C11" s="487"/>
      <c r="D11" s="487"/>
      <c r="E11" s="487"/>
      <c r="H11" s="487"/>
      <c r="I11" s="487"/>
      <c r="J11" s="487"/>
      <c r="K11" s="487"/>
      <c r="Q11" s="373" t="s">
        <v>524</v>
      </c>
      <c r="W11" s="315" t="s">
        <v>211</v>
      </c>
      <c r="X11" s="315" t="s">
        <v>599</v>
      </c>
      <c r="Z11" s="315"/>
      <c r="AC11" s="315" t="s">
        <v>614</v>
      </c>
    </row>
    <row r="12" spans="3:29" x14ac:dyDescent="0.35">
      <c r="Q12" s="373" t="s">
        <v>525</v>
      </c>
      <c r="W12" s="315"/>
      <c r="X12" s="315" t="s">
        <v>600</v>
      </c>
      <c r="AC12" s="315" t="s">
        <v>615</v>
      </c>
    </row>
    <row r="13" spans="3:29" x14ac:dyDescent="0.35">
      <c r="Q13" s="373" t="s">
        <v>526</v>
      </c>
      <c r="X13" s="315"/>
      <c r="AC13" s="374" t="s">
        <v>211</v>
      </c>
    </row>
    <row r="14" spans="3:29" x14ac:dyDescent="0.35">
      <c r="Q14" s="373" t="s">
        <v>527</v>
      </c>
      <c r="AC14" s="374" t="s">
        <v>616</v>
      </c>
    </row>
    <row r="15" spans="3:29" x14ac:dyDescent="0.35">
      <c r="Q15" s="373" t="s">
        <v>528</v>
      </c>
      <c r="AC15" s="374" t="s">
        <v>617</v>
      </c>
    </row>
    <row r="16" spans="3:29" x14ac:dyDescent="0.35">
      <c r="Q16" s="373" t="s">
        <v>529</v>
      </c>
      <c r="AC16" s="374" t="s">
        <v>618</v>
      </c>
    </row>
    <row r="17" spans="17:29" x14ac:dyDescent="0.35">
      <c r="Q17" s="373" t="s">
        <v>530</v>
      </c>
      <c r="AC17" s="374" t="s">
        <v>619</v>
      </c>
    </row>
    <row r="18" spans="17:29" x14ac:dyDescent="0.35">
      <c r="Q18" s="373" t="s">
        <v>531</v>
      </c>
      <c r="AC18" s="374"/>
    </row>
    <row r="19" spans="17:29" x14ac:dyDescent="0.35">
      <c r="Q19" s="373" t="s">
        <v>532</v>
      </c>
    </row>
    <row r="20" spans="17:29" x14ac:dyDescent="0.35">
      <c r="Q20" s="373" t="s">
        <v>533</v>
      </c>
    </row>
    <row r="21" spans="17:29" x14ac:dyDescent="0.35">
      <c r="Q21" s="373" t="s">
        <v>534</v>
      </c>
    </row>
    <row r="22" spans="17:29" x14ac:dyDescent="0.35">
      <c r="Q22" s="373" t="s">
        <v>535</v>
      </c>
    </row>
    <row r="23" spans="17:29" x14ac:dyDescent="0.35">
      <c r="Q23" s="373" t="s">
        <v>536</v>
      </c>
    </row>
    <row r="24" spans="17:29" x14ac:dyDescent="0.35">
      <c r="Q24" s="373" t="s">
        <v>537</v>
      </c>
    </row>
    <row r="25" spans="17:29" x14ac:dyDescent="0.35">
      <c r="Q25" s="373" t="s">
        <v>538</v>
      </c>
    </row>
    <row r="26" spans="17:29" x14ac:dyDescent="0.35">
      <c r="Q26" s="373" t="s">
        <v>539</v>
      </c>
    </row>
    <row r="27" spans="17:29" x14ac:dyDescent="0.35">
      <c r="Q27" s="373" t="s">
        <v>540</v>
      </c>
    </row>
    <row r="28" spans="17:29" x14ac:dyDescent="0.35">
      <c r="Q28" s="373" t="s">
        <v>541</v>
      </c>
    </row>
    <row r="29" spans="17:29" x14ac:dyDescent="0.35">
      <c r="Q29" s="373" t="s">
        <v>542</v>
      </c>
    </row>
    <row r="30" spans="17:29" x14ac:dyDescent="0.35">
      <c r="Q30" s="373" t="s">
        <v>543</v>
      </c>
    </row>
    <row r="31" spans="17:29" x14ac:dyDescent="0.35">
      <c r="Q31" s="373" t="s">
        <v>544</v>
      </c>
    </row>
    <row r="32" spans="17:29" x14ac:dyDescent="0.35">
      <c r="Q32" s="373" t="s">
        <v>545</v>
      </c>
    </row>
    <row r="33" spans="17:17" x14ac:dyDescent="0.35">
      <c r="Q33" s="373" t="s">
        <v>546</v>
      </c>
    </row>
    <row r="34" spans="17:17" x14ac:dyDescent="0.35">
      <c r="Q34" s="373" t="s">
        <v>547</v>
      </c>
    </row>
    <row r="35" spans="17:17" x14ac:dyDescent="0.35">
      <c r="Q35" s="373" t="s">
        <v>548</v>
      </c>
    </row>
    <row r="36" spans="17:17" x14ac:dyDescent="0.35">
      <c r="Q36" s="373" t="s">
        <v>549</v>
      </c>
    </row>
    <row r="37" spans="17:17" x14ac:dyDescent="0.35">
      <c r="Q37" s="373" t="s">
        <v>550</v>
      </c>
    </row>
    <row r="38" spans="17:17" x14ac:dyDescent="0.35">
      <c r="Q38" s="373" t="s">
        <v>551</v>
      </c>
    </row>
    <row r="39" spans="17:17" x14ac:dyDescent="0.35">
      <c r="Q39" s="373" t="s">
        <v>552</v>
      </c>
    </row>
    <row r="40" spans="17:17" x14ac:dyDescent="0.35">
      <c r="Q40" s="373" t="s">
        <v>553</v>
      </c>
    </row>
    <row r="41" spans="17:17" x14ac:dyDescent="0.35">
      <c r="Q41" s="373" t="s">
        <v>554</v>
      </c>
    </row>
    <row r="42" spans="17:17" x14ac:dyDescent="0.35">
      <c r="Q42" s="373" t="s">
        <v>555</v>
      </c>
    </row>
    <row r="43" spans="17:17" x14ac:dyDescent="0.35">
      <c r="Q43" s="373" t="s">
        <v>556</v>
      </c>
    </row>
    <row r="44" spans="17:17" x14ac:dyDescent="0.35">
      <c r="Q44" s="373" t="s">
        <v>557</v>
      </c>
    </row>
    <row r="45" spans="17:17" x14ac:dyDescent="0.35">
      <c r="Q45" s="373" t="s">
        <v>558</v>
      </c>
    </row>
    <row r="46" spans="17:17" x14ac:dyDescent="0.35">
      <c r="Q46" s="373" t="s">
        <v>559</v>
      </c>
    </row>
    <row r="47" spans="17:17" x14ac:dyDescent="0.35">
      <c r="Q47" s="373" t="s">
        <v>560</v>
      </c>
    </row>
    <row r="48" spans="17:17" x14ac:dyDescent="0.35">
      <c r="Q48" s="373" t="s">
        <v>561</v>
      </c>
    </row>
    <row r="49" spans="17:17" x14ac:dyDescent="0.35">
      <c r="Q49" s="373" t="s">
        <v>562</v>
      </c>
    </row>
    <row r="50" spans="17:17" x14ac:dyDescent="0.35">
      <c r="Q50" s="373" t="s">
        <v>563</v>
      </c>
    </row>
    <row r="51" spans="17:17" x14ac:dyDescent="0.35">
      <c r="Q51" s="373" t="s">
        <v>564</v>
      </c>
    </row>
    <row r="52" spans="17:17" x14ac:dyDescent="0.35">
      <c r="Q52" s="373" t="s">
        <v>565</v>
      </c>
    </row>
    <row r="53" spans="17:17" x14ac:dyDescent="0.35">
      <c r="Q53" s="373" t="s">
        <v>566</v>
      </c>
    </row>
    <row r="54" spans="17:17" x14ac:dyDescent="0.35">
      <c r="Q54" s="373" t="s">
        <v>567</v>
      </c>
    </row>
    <row r="55" spans="17:17" x14ac:dyDescent="0.35">
      <c r="Q55" s="373" t="s">
        <v>568</v>
      </c>
    </row>
    <row r="56" spans="17:17" x14ac:dyDescent="0.35">
      <c r="Q56" s="373" t="s">
        <v>569</v>
      </c>
    </row>
    <row r="57" spans="17:17" x14ac:dyDescent="0.35">
      <c r="Q57" s="373" t="s">
        <v>570</v>
      </c>
    </row>
    <row r="58" spans="17:17" x14ac:dyDescent="0.35">
      <c r="Q58" s="373" t="s">
        <v>571</v>
      </c>
    </row>
    <row r="59" spans="17:17" x14ac:dyDescent="0.35">
      <c r="Q59" s="373" t="s">
        <v>572</v>
      </c>
    </row>
    <row r="60" spans="17:17" x14ac:dyDescent="0.35">
      <c r="Q60" s="373" t="s">
        <v>573</v>
      </c>
    </row>
    <row r="61" spans="17:17" x14ac:dyDescent="0.35">
      <c r="Q61" s="373" t="s">
        <v>574</v>
      </c>
    </row>
    <row r="62" spans="17:17" x14ac:dyDescent="0.35">
      <c r="Q62" s="373" t="s">
        <v>575</v>
      </c>
    </row>
    <row r="63" spans="17:17" x14ac:dyDescent="0.35">
      <c r="Q63" s="373" t="s">
        <v>576</v>
      </c>
    </row>
    <row r="64" spans="17:17" x14ac:dyDescent="0.35">
      <c r="Q64" s="373" t="s">
        <v>577</v>
      </c>
    </row>
    <row r="65" spans="17:17" x14ac:dyDescent="0.35">
      <c r="Q65" s="373" t="s">
        <v>578</v>
      </c>
    </row>
    <row r="66" spans="17:17" x14ac:dyDescent="0.35">
      <c r="Q66" s="373"/>
    </row>
  </sheetData>
  <mergeCells count="13">
    <mergeCell ref="C5:E5"/>
    <mergeCell ref="C6:E6"/>
    <mergeCell ref="C7:E7"/>
    <mergeCell ref="C8:E8"/>
    <mergeCell ref="C9:E9"/>
    <mergeCell ref="C11:E11"/>
    <mergeCell ref="H6:K6"/>
    <mergeCell ref="H7:K7"/>
    <mergeCell ref="H8:K8"/>
    <mergeCell ref="H9:K9"/>
    <mergeCell ref="H10:K10"/>
    <mergeCell ref="H11:K11"/>
    <mergeCell ref="C10:E10"/>
  </mergeCells>
  <pageMargins left="0.7" right="0.7" top="0.75" bottom="0.75" header="0.3" footer="0.3"/>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BAD9C2-1A09-40E2-BEDB-538BA1443E53}">
  <sheetPr codeName="Sheet30">
    <tabColor theme="2"/>
    <pageSetUpPr fitToPage="1"/>
  </sheetPr>
  <dimension ref="A2:BO374"/>
  <sheetViews>
    <sheetView showGridLines="0" topLeftCell="B1" zoomScale="90" zoomScaleNormal="90" workbookViewId="0">
      <selection activeCell="G2" sqref="G2"/>
    </sheetView>
  </sheetViews>
  <sheetFormatPr defaultColWidth="10" defaultRowHeight="14" x14ac:dyDescent="0.35"/>
  <cols>
    <col min="1" max="1" width="0" style="316" hidden="1" customWidth="1"/>
    <col min="2" max="3" width="1.7265625" style="316" customWidth="1"/>
    <col min="4" max="5" width="4.1796875" style="316" customWidth="1"/>
    <col min="6" max="6" width="6" style="316" customWidth="1"/>
    <col min="7" max="8" width="4.1796875" style="316" customWidth="1"/>
    <col min="9" max="9" width="8.984375E-2" style="316" customWidth="1"/>
    <col min="10" max="10" width="6.36328125" style="316" customWidth="1"/>
    <col min="11" max="11" width="4.1796875" style="316" customWidth="1"/>
    <col min="12" max="12" width="12.6328125" style="316" customWidth="1"/>
    <col min="13" max="17" width="4.1796875" style="316" customWidth="1"/>
    <col min="18" max="18" width="5.453125" style="316" customWidth="1"/>
    <col min="19" max="19" width="4.54296875" style="316" customWidth="1"/>
    <col min="20" max="25" width="4.1796875" style="316" customWidth="1"/>
    <col min="26" max="26" width="2.54296875" style="316" customWidth="1"/>
    <col min="27" max="27" width="9.7265625" style="316" customWidth="1"/>
    <col min="28" max="30" width="4.1796875" style="316" customWidth="1"/>
    <col min="31" max="31" width="1.36328125" style="316" customWidth="1"/>
    <col min="32" max="32" width="4.1796875" style="316" customWidth="1"/>
    <col min="33" max="33" width="7.453125" style="316" customWidth="1"/>
    <col min="34" max="34" width="4.1796875" style="316" customWidth="1"/>
    <col min="35" max="35" width="6.90625" style="316" customWidth="1"/>
    <col min="36" max="36" width="5.26953125" style="316" customWidth="1"/>
    <col min="37" max="37" width="4.1796875" style="316" customWidth="1"/>
    <col min="38" max="38" width="6.54296875" style="316" customWidth="1"/>
    <col min="39" max="39" width="5.26953125" style="316" customWidth="1"/>
    <col min="40" max="40" width="6.7265625" style="316" customWidth="1"/>
    <col min="41" max="41" width="4.1796875" style="316" customWidth="1"/>
    <col min="42" max="42" width="15.81640625" style="316" hidden="1" customWidth="1"/>
    <col min="43" max="43" width="14.453125" style="316" hidden="1" customWidth="1"/>
    <col min="44" max="44" width="13.1796875" style="316" hidden="1" customWidth="1"/>
    <col min="45" max="47" width="10" style="316" hidden="1" customWidth="1"/>
    <col min="48" max="48" width="12.26953125" style="316" hidden="1" customWidth="1"/>
    <col min="49" max="56" width="10" style="316" hidden="1" customWidth="1"/>
    <col min="57" max="57" width="7.54296875" style="316" hidden="1" customWidth="1"/>
    <col min="58" max="58" width="7.81640625" style="316" hidden="1" customWidth="1"/>
    <col min="59" max="59" width="34.08984375" style="316" hidden="1" customWidth="1"/>
    <col min="60" max="16384" width="10" style="316"/>
  </cols>
  <sheetData>
    <row r="2" spans="4:56" x14ac:dyDescent="0.35">
      <c r="R2" s="316" t="s">
        <v>8</v>
      </c>
    </row>
    <row r="3" spans="4:56" ht="14.5" thickBot="1" x14ac:dyDescent="0.4"/>
    <row r="4" spans="4:56" s="321" customFormat="1" ht="18.5" thickBot="1" x14ac:dyDescent="0.4">
      <c r="D4" s="317"/>
      <c r="E4" s="317"/>
      <c r="F4" s="317"/>
      <c r="G4" s="317" t="s">
        <v>8</v>
      </c>
      <c r="H4" s="317"/>
      <c r="I4" s="317"/>
      <c r="J4" s="317"/>
      <c r="K4" s="1102" t="s">
        <v>379</v>
      </c>
      <c r="L4" s="1103"/>
      <c r="M4" s="1103"/>
      <c r="N4" s="1103"/>
      <c r="O4" s="1103"/>
      <c r="P4" s="1103"/>
      <c r="Q4" s="1103"/>
      <c r="R4" s="1103"/>
      <c r="S4" s="1103"/>
      <c r="T4" s="1103"/>
      <c r="U4" s="1103"/>
      <c r="V4" s="1103"/>
      <c r="W4" s="1103"/>
      <c r="X4" s="1103"/>
      <c r="Y4" s="1103"/>
      <c r="Z4" s="1103"/>
      <c r="AA4" s="1103"/>
      <c r="AB4" s="1103"/>
      <c r="AC4" s="1103"/>
      <c r="AD4" s="1103"/>
      <c r="AE4" s="1103"/>
      <c r="AF4" s="1103"/>
      <c r="AG4" s="1103"/>
      <c r="AH4" s="1103"/>
      <c r="AI4" s="318"/>
      <c r="AJ4" s="1104">
        <f>'[1]HOME Cover Page'!E2</f>
        <v>46051</v>
      </c>
      <c r="AK4" s="1105"/>
      <c r="AL4" s="1106"/>
      <c r="AM4" s="319"/>
      <c r="AN4" s="319"/>
      <c r="AO4" s="319"/>
      <c r="AP4" s="320" t="s">
        <v>380</v>
      </c>
      <c r="BD4" s="320" t="s">
        <v>381</v>
      </c>
    </row>
    <row r="5" spans="4:56" s="321" customFormat="1" ht="22" customHeight="1" thickBot="1" x14ac:dyDescent="0.45">
      <c r="D5" s="317"/>
      <c r="E5" s="317"/>
      <c r="F5" s="317"/>
      <c r="G5" s="317"/>
      <c r="H5" s="317"/>
      <c r="I5" s="317"/>
      <c r="J5" s="317"/>
      <c r="K5" s="1107" t="s">
        <v>382</v>
      </c>
      <c r="L5" s="1108"/>
      <c r="M5" s="1108"/>
      <c r="N5" s="1108"/>
      <c r="O5" s="1108"/>
      <c r="P5" s="1108"/>
      <c r="Q5" s="1108"/>
      <c r="R5" s="1108"/>
      <c r="S5" s="1108"/>
      <c r="T5" s="1108"/>
      <c r="U5" s="1108"/>
      <c r="V5" s="1108"/>
      <c r="W5" s="1108"/>
      <c r="X5" s="1108"/>
      <c r="Y5" s="1108"/>
      <c r="Z5" s="1108"/>
      <c r="AA5" s="1108"/>
      <c r="AB5" s="1108"/>
      <c r="AC5" s="1108"/>
      <c r="AD5" s="1108"/>
      <c r="AE5" s="1108"/>
      <c r="AF5" s="1108"/>
      <c r="AG5" s="1108"/>
      <c r="AH5" s="1108"/>
      <c r="AI5" s="1108"/>
      <c r="AJ5" s="1108"/>
      <c r="AK5" s="1108"/>
      <c r="AL5" s="1109"/>
      <c r="AM5" s="322"/>
      <c r="AN5" s="322"/>
      <c r="AO5" s="322"/>
    </row>
    <row r="6" spans="4:56" s="321" customFormat="1" ht="22" hidden="1" customHeight="1" x14ac:dyDescent="0.35">
      <c r="D6" s="317"/>
      <c r="E6" s="317"/>
      <c r="F6" s="317"/>
      <c r="G6" s="317"/>
      <c r="H6" s="317"/>
      <c r="I6" s="317"/>
      <c r="J6" s="317"/>
      <c r="K6" s="317"/>
      <c r="L6" s="317"/>
      <c r="M6" s="317"/>
      <c r="N6" s="317"/>
      <c r="O6" s="317"/>
      <c r="P6" s="317"/>
      <c r="Q6" s="317"/>
      <c r="R6" s="317"/>
      <c r="S6" s="317"/>
      <c r="T6" s="317"/>
      <c r="U6" s="317"/>
      <c r="V6" s="317"/>
      <c r="W6" s="317"/>
      <c r="X6" s="317"/>
      <c r="Y6" s="317"/>
      <c r="Z6" s="317"/>
      <c r="AA6" s="317"/>
      <c r="AB6" s="317"/>
      <c r="AC6" s="317"/>
      <c r="AD6" s="317"/>
      <c r="AE6" s="317"/>
      <c r="AF6" s="317"/>
      <c r="AG6" s="317"/>
      <c r="AH6" s="317"/>
      <c r="AI6" s="317"/>
      <c r="AJ6" s="317"/>
      <c r="AK6" s="317"/>
      <c r="AL6" s="317"/>
      <c r="AM6" s="317"/>
      <c r="AN6" s="317"/>
      <c r="AO6" s="317"/>
    </row>
    <row r="7" spans="4:56" s="321" customFormat="1" ht="22" hidden="1" customHeight="1" x14ac:dyDescent="0.35">
      <c r="D7" s="317"/>
      <c r="E7" s="317"/>
      <c r="F7" s="317"/>
      <c r="G7" s="317"/>
      <c r="H7" s="317"/>
      <c r="I7" s="317"/>
      <c r="J7" s="317"/>
      <c r="K7" s="317"/>
      <c r="L7" s="317"/>
      <c r="M7" s="317"/>
      <c r="N7" s="317"/>
      <c r="O7" s="317"/>
      <c r="P7" s="317"/>
      <c r="Q7" s="317"/>
      <c r="R7" s="317"/>
      <c r="S7" s="317"/>
      <c r="T7" s="317"/>
      <c r="U7" s="317"/>
      <c r="V7" s="317"/>
      <c r="W7" s="317"/>
      <c r="X7" s="317"/>
      <c r="Y7" s="317"/>
      <c r="Z7" s="317"/>
      <c r="AA7" s="317"/>
      <c r="AB7" s="317"/>
      <c r="AC7" s="317"/>
      <c r="AD7" s="317"/>
      <c r="AE7" s="317"/>
      <c r="AF7" s="317"/>
      <c r="AG7" s="317"/>
      <c r="AH7" s="317"/>
      <c r="AI7" s="317"/>
      <c r="AJ7" s="317"/>
      <c r="AK7" s="317"/>
      <c r="AL7" s="317"/>
      <c r="AM7" s="317"/>
      <c r="AN7" s="317"/>
      <c r="AO7" s="317"/>
    </row>
    <row r="8" spans="4:56" s="321" customFormat="1" ht="22" customHeight="1" x14ac:dyDescent="0.35">
      <c r="D8" s="317"/>
      <c r="E8" s="317"/>
      <c r="F8" s="317"/>
      <c r="G8" s="317"/>
      <c r="H8" s="317"/>
      <c r="I8" s="317"/>
      <c r="J8" s="317"/>
      <c r="K8" s="317"/>
      <c r="L8" s="317"/>
      <c r="M8" s="317"/>
      <c r="N8" s="317"/>
      <c r="O8" s="317"/>
      <c r="P8" s="317"/>
      <c r="Q8" s="317"/>
      <c r="R8" s="317"/>
      <c r="S8" s="317"/>
      <c r="T8" s="317"/>
      <c r="U8" s="317"/>
      <c r="V8" s="317"/>
      <c r="W8" s="317"/>
      <c r="X8" s="317"/>
      <c r="Y8" s="317"/>
      <c r="Z8" s="317"/>
      <c r="AA8" s="317"/>
      <c r="AB8" s="317"/>
      <c r="AC8" s="317"/>
      <c r="AD8" s="317"/>
      <c r="AE8" s="317"/>
      <c r="AF8" s="317"/>
      <c r="AG8" s="317"/>
      <c r="AH8" s="317"/>
      <c r="AI8" s="317"/>
      <c r="AJ8" s="317"/>
      <c r="AK8" s="317"/>
      <c r="AL8" s="317"/>
      <c r="AM8" s="317"/>
      <c r="AN8" s="317"/>
      <c r="AO8" s="317"/>
    </row>
    <row r="9" spans="4:56" s="321" customFormat="1" ht="22" customHeight="1" x14ac:dyDescent="0.35">
      <c r="D9" s="317"/>
      <c r="E9" s="317"/>
      <c r="F9" s="317"/>
      <c r="G9" s="317"/>
      <c r="H9" s="317"/>
      <c r="I9" s="317"/>
      <c r="J9" s="317"/>
      <c r="K9" s="1095" t="s">
        <v>383</v>
      </c>
      <c r="L9" s="1095"/>
      <c r="M9" s="1095"/>
      <c r="N9" s="1095"/>
      <c r="O9" s="1095"/>
      <c r="P9" s="1095"/>
      <c r="Q9" s="1095"/>
      <c r="R9" s="1095"/>
      <c r="S9" s="1095"/>
      <c r="T9" s="1095"/>
      <c r="U9" s="1095"/>
      <c r="V9" s="1095"/>
      <c r="W9" s="1095"/>
      <c r="X9" s="1095"/>
      <c r="Y9" s="1095"/>
      <c r="Z9" s="1095"/>
      <c r="AA9" s="1095"/>
      <c r="AB9" s="1095"/>
      <c r="AC9" s="1095"/>
      <c r="AD9" s="1095"/>
      <c r="AE9" s="1095"/>
      <c r="AF9" s="1095"/>
      <c r="AG9" s="1095"/>
      <c r="AH9" s="1095"/>
      <c r="AI9" s="1095"/>
      <c r="AJ9" s="1095"/>
      <c r="AK9" s="1095"/>
      <c r="AL9" s="1095"/>
      <c r="AM9" s="317"/>
      <c r="AN9" s="317"/>
      <c r="AO9" s="317" t="s">
        <v>8</v>
      </c>
    </row>
    <row r="10" spans="4:56" s="321" customFormat="1" ht="20.149999999999999" customHeight="1" x14ac:dyDescent="0.35">
      <c r="D10" s="317"/>
      <c r="E10" s="317"/>
      <c r="F10" s="317"/>
      <c r="G10" s="317"/>
      <c r="H10" s="317"/>
      <c r="I10" s="317"/>
      <c r="J10" s="317"/>
      <c r="K10" s="1096" t="s">
        <v>384</v>
      </c>
      <c r="L10" s="1096"/>
      <c r="M10" s="1096"/>
      <c r="N10" s="1096"/>
      <c r="O10" s="1096"/>
      <c r="P10" s="1096"/>
      <c r="Q10" s="1096"/>
      <c r="R10" s="1096"/>
      <c r="S10" s="1096"/>
      <c r="T10" s="1096"/>
      <c r="U10" s="1096"/>
      <c r="V10" s="1096"/>
      <c r="W10" s="1096"/>
      <c r="X10" s="1096"/>
      <c r="Y10" s="1096"/>
      <c r="Z10" s="1096"/>
      <c r="AA10" s="1096"/>
      <c r="AB10" s="1096"/>
      <c r="AC10" s="1096"/>
      <c r="AD10" s="1096"/>
      <c r="AE10" s="1096"/>
      <c r="AF10" s="1096"/>
      <c r="AG10" s="1096"/>
      <c r="AH10" s="1096"/>
      <c r="AI10" s="1096"/>
      <c r="AJ10" s="1096"/>
      <c r="AK10" s="1096"/>
      <c r="AL10" s="1096"/>
      <c r="AM10" s="317"/>
      <c r="AN10" s="317"/>
      <c r="AO10" s="317"/>
    </row>
    <row r="11" spans="4:56" s="321" customFormat="1" ht="60" customHeight="1" x14ac:dyDescent="0.35">
      <c r="D11" s="317"/>
      <c r="E11" s="317"/>
      <c r="F11" s="317"/>
      <c r="G11" s="317"/>
      <c r="H11" s="317"/>
      <c r="I11" s="317"/>
      <c r="J11" s="317"/>
      <c r="K11" s="1097"/>
      <c r="L11" s="1098"/>
      <c r="M11" s="1098"/>
      <c r="N11" s="1098"/>
      <c r="O11" s="1098"/>
      <c r="P11" s="1098"/>
      <c r="Q11" s="1098"/>
      <c r="R11" s="1098"/>
      <c r="S11" s="1098"/>
      <c r="T11" s="1098"/>
      <c r="U11" s="1098"/>
      <c r="V11" s="1098"/>
      <c r="W11" s="1098"/>
      <c r="X11" s="1098"/>
      <c r="Y11" s="1098"/>
      <c r="Z11" s="1098"/>
      <c r="AA11" s="1098"/>
      <c r="AB11" s="1098"/>
      <c r="AC11" s="1099"/>
      <c r="AD11" s="1100" t="s">
        <v>385</v>
      </c>
      <c r="AE11" s="1100"/>
      <c r="AF11" s="1100"/>
      <c r="AG11" s="1100" t="s">
        <v>386</v>
      </c>
      <c r="AH11" s="1100"/>
      <c r="AI11" s="1100"/>
      <c r="AJ11" s="1100" t="s">
        <v>387</v>
      </c>
      <c r="AK11" s="1100"/>
      <c r="AL11" s="1100"/>
      <c r="AM11" s="317"/>
      <c r="AN11" s="317"/>
      <c r="AO11" s="317"/>
    </row>
    <row r="12" spans="4:56" s="321" customFormat="1" ht="22" customHeight="1" x14ac:dyDescent="0.35">
      <c r="D12" s="317"/>
      <c r="E12" s="317"/>
      <c r="F12" s="317"/>
      <c r="G12" s="317"/>
      <c r="H12" s="317"/>
      <c r="I12" s="317"/>
      <c r="J12" s="317"/>
      <c r="K12" s="1078" t="s">
        <v>388</v>
      </c>
      <c r="L12" s="1078"/>
      <c r="M12" s="1078"/>
      <c r="N12" s="1078"/>
      <c r="O12" s="1078"/>
      <c r="P12" s="1078"/>
      <c r="Q12" s="1078"/>
      <c r="R12" s="1078"/>
      <c r="S12" s="1078"/>
      <c r="T12" s="1078"/>
      <c r="U12" s="1078"/>
      <c r="V12" s="1078"/>
      <c r="W12" s="1078"/>
      <c r="X12" s="1078"/>
      <c r="Y12" s="1078"/>
      <c r="Z12" s="1078"/>
      <c r="AA12" s="1078"/>
      <c r="AB12" s="1078"/>
      <c r="AC12" s="1078"/>
      <c r="AD12" s="990">
        <v>0</v>
      </c>
      <c r="AE12" s="990"/>
      <c r="AF12" s="990"/>
      <c r="AG12" s="990">
        <v>50</v>
      </c>
      <c r="AH12" s="990"/>
      <c r="AI12" s="990"/>
      <c r="AJ12" s="990">
        <f>IFERROR(AN41,BC13)</f>
        <v>0</v>
      </c>
      <c r="AK12" s="990"/>
      <c r="AL12" s="990"/>
      <c r="AM12" s="317"/>
      <c r="AN12" s="317"/>
      <c r="AO12" s="317"/>
    </row>
    <row r="13" spans="4:56" s="321" customFormat="1" ht="20.149999999999999" customHeight="1" x14ac:dyDescent="0.35">
      <c r="D13" s="317"/>
      <c r="E13" s="317"/>
      <c r="F13" s="317"/>
      <c r="G13" s="317"/>
      <c r="H13" s="317"/>
      <c r="I13" s="317"/>
      <c r="J13" s="317"/>
      <c r="K13" s="673" t="s">
        <v>389</v>
      </c>
      <c r="L13" s="673"/>
      <c r="M13" s="673"/>
      <c r="N13" s="673"/>
      <c r="O13" s="673"/>
      <c r="P13" s="673"/>
      <c r="Q13" s="673"/>
      <c r="R13" s="673"/>
      <c r="S13" s="673"/>
      <c r="T13" s="673"/>
      <c r="U13" s="673"/>
      <c r="V13" s="673"/>
      <c r="W13" s="673"/>
      <c r="X13" s="673"/>
      <c r="Y13" s="673"/>
      <c r="Z13" s="673"/>
      <c r="AA13" s="673"/>
      <c r="AB13" s="673"/>
      <c r="AC13" s="673"/>
      <c r="AD13" s="990">
        <v>0</v>
      </c>
      <c r="AE13" s="990"/>
      <c r="AF13" s="990"/>
      <c r="AG13" s="990">
        <v>50</v>
      </c>
      <c r="AH13" s="990"/>
      <c r="AI13" s="990"/>
      <c r="AJ13" s="990">
        <f>AN50</f>
        <v>0</v>
      </c>
      <c r="AK13" s="990"/>
      <c r="AL13" s="990"/>
      <c r="AM13" s="317"/>
      <c r="AN13" s="317"/>
      <c r="AO13" s="317"/>
      <c r="BC13" s="321">
        <v>0</v>
      </c>
    </row>
    <row r="14" spans="4:56" s="321" customFormat="1" ht="22" customHeight="1" x14ac:dyDescent="0.35">
      <c r="D14" s="317"/>
      <c r="E14" s="317"/>
      <c r="F14" s="317"/>
      <c r="G14" s="317"/>
      <c r="H14" s="317"/>
      <c r="I14" s="317"/>
      <c r="J14" s="317"/>
      <c r="K14" s="1078" t="s">
        <v>390</v>
      </c>
      <c r="L14" s="1078"/>
      <c r="M14" s="1078"/>
      <c r="N14" s="1078"/>
      <c r="O14" s="1078"/>
      <c r="P14" s="1078"/>
      <c r="Q14" s="1078"/>
      <c r="R14" s="1078"/>
      <c r="S14" s="1078"/>
      <c r="T14" s="1078"/>
      <c r="U14" s="1078"/>
      <c r="V14" s="1078"/>
      <c r="W14" s="1078"/>
      <c r="X14" s="1078"/>
      <c r="Y14" s="1078"/>
      <c r="Z14" s="1078"/>
      <c r="AA14" s="1078"/>
      <c r="AB14" s="1078"/>
      <c r="AC14" s="1078"/>
      <c r="AD14" s="990">
        <v>0</v>
      </c>
      <c r="AE14" s="990"/>
      <c r="AF14" s="990"/>
      <c r="AG14" s="990">
        <v>50</v>
      </c>
      <c r="AH14" s="990"/>
      <c r="AI14" s="990"/>
      <c r="AJ14" s="990">
        <f>AN54</f>
        <v>0</v>
      </c>
      <c r="AK14" s="990"/>
      <c r="AL14" s="990"/>
      <c r="AM14" s="317"/>
      <c r="AN14" s="317"/>
      <c r="AO14" s="317"/>
    </row>
    <row r="15" spans="4:56" s="321" customFormat="1" ht="22" customHeight="1" x14ac:dyDescent="0.35">
      <c r="D15" s="317"/>
      <c r="E15" s="317" t="s">
        <v>8</v>
      </c>
      <c r="F15" s="317"/>
      <c r="G15" s="317"/>
      <c r="H15" s="317"/>
      <c r="I15" s="317" t="s">
        <v>8</v>
      </c>
      <c r="J15" s="317"/>
      <c r="K15" s="1078" t="s">
        <v>391</v>
      </c>
      <c r="L15" s="1078"/>
      <c r="M15" s="1078"/>
      <c r="N15" s="1078"/>
      <c r="O15" s="1078"/>
      <c r="P15" s="1078"/>
      <c r="Q15" s="1078"/>
      <c r="R15" s="1078"/>
      <c r="S15" s="1078"/>
      <c r="T15" s="1078"/>
      <c r="U15" s="1078"/>
      <c r="V15" s="1078"/>
      <c r="W15" s="1078"/>
      <c r="X15" s="1078"/>
      <c r="Y15" s="1078"/>
      <c r="Z15" s="1078"/>
      <c r="AA15" s="1078"/>
      <c r="AB15" s="1078"/>
      <c r="AC15" s="1078"/>
      <c r="AD15" s="990">
        <v>0</v>
      </c>
      <c r="AE15" s="990"/>
      <c r="AF15" s="990"/>
      <c r="AG15" s="990">
        <v>200</v>
      </c>
      <c r="AH15" s="990"/>
      <c r="AI15" s="990"/>
      <c r="AJ15" s="990">
        <f>AN59</f>
        <v>0</v>
      </c>
      <c r="AK15" s="990"/>
      <c r="AL15" s="990"/>
      <c r="AM15" s="317"/>
      <c r="AN15" s="317"/>
      <c r="AO15" s="317"/>
    </row>
    <row r="16" spans="4:56" s="321" customFormat="1" ht="22" customHeight="1" x14ac:dyDescent="0.35">
      <c r="D16" s="317"/>
      <c r="E16" s="317"/>
      <c r="F16" s="317"/>
      <c r="G16" s="317"/>
      <c r="H16" s="317"/>
      <c r="I16" s="317"/>
      <c r="J16" s="317"/>
      <c r="K16" s="989" t="s">
        <v>392</v>
      </c>
      <c r="L16" s="989"/>
      <c r="M16" s="989"/>
      <c r="N16" s="989"/>
      <c r="O16" s="989"/>
      <c r="P16" s="989"/>
      <c r="Q16" s="989"/>
      <c r="R16" s="989"/>
      <c r="S16" s="989"/>
      <c r="T16" s="989"/>
      <c r="U16" s="989"/>
      <c r="V16" s="989"/>
      <c r="W16" s="989"/>
      <c r="X16" s="989"/>
      <c r="Y16" s="989"/>
      <c r="Z16" s="989"/>
      <c r="AA16" s="989"/>
      <c r="AB16" s="989"/>
      <c r="AC16" s="989"/>
      <c r="AD16" s="990">
        <v>200</v>
      </c>
      <c r="AE16" s="990"/>
      <c r="AF16" s="990"/>
      <c r="AG16" s="990">
        <v>200</v>
      </c>
      <c r="AH16" s="990"/>
      <c r="AI16" s="990"/>
      <c r="AJ16" s="990">
        <f>IFERROR(AN99,0)</f>
        <v>200</v>
      </c>
      <c r="AK16" s="990"/>
      <c r="AL16" s="990"/>
      <c r="AM16" s="317"/>
      <c r="AN16" s="317"/>
      <c r="AO16" s="317"/>
    </row>
    <row r="17" spans="4:46" s="321" customFormat="1" ht="22" customHeight="1" x14ac:dyDescent="0.35">
      <c r="D17" s="317"/>
      <c r="E17" s="317"/>
      <c r="F17" s="317"/>
      <c r="G17" s="317"/>
      <c r="H17" s="317"/>
      <c r="I17" s="317"/>
      <c r="J17" s="317"/>
      <c r="K17" s="1078" t="s">
        <v>393</v>
      </c>
      <c r="L17" s="1078"/>
      <c r="M17" s="1078"/>
      <c r="N17" s="1078"/>
      <c r="O17" s="1078"/>
      <c r="P17" s="1078"/>
      <c r="Q17" s="1078"/>
      <c r="R17" s="1078"/>
      <c r="S17" s="1078"/>
      <c r="T17" s="1078"/>
      <c r="U17" s="1078"/>
      <c r="V17" s="1078"/>
      <c r="W17" s="1078"/>
      <c r="X17" s="1078"/>
      <c r="Y17" s="1078"/>
      <c r="Z17" s="1078"/>
      <c r="AA17" s="1078"/>
      <c r="AB17" s="1078"/>
      <c r="AC17" s="1078"/>
      <c r="AD17" s="990">
        <v>0</v>
      </c>
      <c r="AE17" s="990"/>
      <c r="AF17" s="990"/>
      <c r="AG17" s="990">
        <v>50</v>
      </c>
      <c r="AH17" s="990"/>
      <c r="AI17" s="990"/>
      <c r="AJ17" s="990">
        <f>AN140</f>
        <v>0</v>
      </c>
      <c r="AK17" s="990"/>
      <c r="AL17" s="990"/>
      <c r="AM17" s="317"/>
      <c r="AN17" s="317"/>
      <c r="AO17" s="317"/>
    </row>
    <row r="18" spans="4:46" s="321" customFormat="1" ht="22" customHeight="1" x14ac:dyDescent="0.35">
      <c r="D18" s="317"/>
      <c r="E18" s="317"/>
      <c r="F18" s="317"/>
      <c r="G18" s="317"/>
      <c r="H18" s="317"/>
      <c r="I18" s="317"/>
      <c r="J18" s="317"/>
      <c r="K18" s="1078" t="s">
        <v>394</v>
      </c>
      <c r="L18" s="1078"/>
      <c r="M18" s="1078"/>
      <c r="N18" s="1078"/>
      <c r="O18" s="1078"/>
      <c r="P18" s="1078"/>
      <c r="Q18" s="1078"/>
      <c r="R18" s="1078"/>
      <c r="S18" s="1078"/>
      <c r="T18" s="1078"/>
      <c r="U18" s="1078"/>
      <c r="V18" s="1078"/>
      <c r="W18" s="1078"/>
      <c r="X18" s="1078"/>
      <c r="Y18" s="1078"/>
      <c r="Z18" s="1078"/>
      <c r="AA18" s="1078"/>
      <c r="AB18" s="1078"/>
      <c r="AC18" s="1078"/>
      <c r="AD18" s="990">
        <v>0</v>
      </c>
      <c r="AE18" s="990"/>
      <c r="AF18" s="990"/>
      <c r="AG18" s="990">
        <v>200</v>
      </c>
      <c r="AH18" s="990"/>
      <c r="AI18" s="990"/>
      <c r="AJ18" s="990">
        <f>AN156</f>
        <v>0</v>
      </c>
      <c r="AK18" s="990"/>
      <c r="AL18" s="990"/>
      <c r="AM18" s="317"/>
      <c r="AN18" s="317"/>
      <c r="AO18" s="317"/>
    </row>
    <row r="19" spans="4:46" s="321" customFormat="1" ht="22" customHeight="1" x14ac:dyDescent="0.35">
      <c r="D19" s="317"/>
      <c r="E19" s="317"/>
      <c r="F19" s="317"/>
      <c r="G19" s="317"/>
      <c r="H19" s="317"/>
      <c r="I19" s="317"/>
      <c r="J19" s="317"/>
      <c r="K19" s="1078" t="s">
        <v>395</v>
      </c>
      <c r="L19" s="1078"/>
      <c r="M19" s="1078"/>
      <c r="N19" s="1078"/>
      <c r="O19" s="1078"/>
      <c r="P19" s="1078"/>
      <c r="Q19" s="1078"/>
      <c r="R19" s="1078"/>
      <c r="S19" s="1078"/>
      <c r="T19" s="1078"/>
      <c r="U19" s="1078"/>
      <c r="V19" s="1078"/>
      <c r="W19" s="1078"/>
      <c r="X19" s="1078"/>
      <c r="Y19" s="1078"/>
      <c r="Z19" s="1078"/>
      <c r="AA19" s="1078"/>
      <c r="AB19" s="1078"/>
      <c r="AC19" s="1078"/>
      <c r="AD19" s="990">
        <v>0</v>
      </c>
      <c r="AE19" s="990"/>
      <c r="AF19" s="990"/>
      <c r="AG19" s="990">
        <v>250</v>
      </c>
      <c r="AH19" s="990"/>
      <c r="AI19" s="990"/>
      <c r="AJ19" s="990">
        <f>AN171</f>
        <v>0</v>
      </c>
      <c r="AK19" s="990"/>
      <c r="AL19" s="990"/>
      <c r="AM19" s="317"/>
      <c r="AN19" s="317"/>
      <c r="AO19" s="317"/>
    </row>
    <row r="20" spans="4:46" s="321" customFormat="1" ht="22" customHeight="1" x14ac:dyDescent="0.35">
      <c r="D20" s="317"/>
      <c r="E20" s="317"/>
      <c r="F20" s="317"/>
      <c r="G20" s="317"/>
      <c r="H20" s="317"/>
      <c r="I20" s="317"/>
      <c r="J20" s="317"/>
      <c r="K20" s="1078" t="s">
        <v>396</v>
      </c>
      <c r="L20" s="1078"/>
      <c r="M20" s="1078"/>
      <c r="N20" s="1078"/>
      <c r="O20" s="1078"/>
      <c r="P20" s="1078"/>
      <c r="Q20" s="1078"/>
      <c r="R20" s="1078"/>
      <c r="S20" s="1078"/>
      <c r="T20" s="1078"/>
      <c r="U20" s="1078"/>
      <c r="V20" s="1078"/>
      <c r="W20" s="1078"/>
      <c r="X20" s="1078"/>
      <c r="Y20" s="1078"/>
      <c r="Z20" s="1078"/>
      <c r="AA20" s="1078"/>
      <c r="AB20" s="1078"/>
      <c r="AC20" s="1078"/>
      <c r="AD20" s="990">
        <v>0</v>
      </c>
      <c r="AE20" s="990"/>
      <c r="AF20" s="990"/>
      <c r="AG20" s="990">
        <v>200</v>
      </c>
      <c r="AH20" s="990"/>
      <c r="AI20" s="990"/>
      <c r="AJ20" s="990">
        <f>AN177</f>
        <v>0</v>
      </c>
      <c r="AK20" s="990"/>
      <c r="AL20" s="990"/>
      <c r="AM20" s="323"/>
      <c r="AN20" s="323"/>
      <c r="AO20" s="323"/>
      <c r="AP20" s="324"/>
      <c r="AQ20" s="324"/>
      <c r="AR20" s="324"/>
      <c r="AS20" s="324"/>
      <c r="AT20" s="324"/>
    </row>
    <row r="21" spans="4:46" s="321" customFormat="1" ht="22" customHeight="1" x14ac:dyDescent="0.35">
      <c r="D21" s="317"/>
      <c r="E21" s="317"/>
      <c r="F21" s="317"/>
      <c r="G21" s="317"/>
      <c r="H21" s="317"/>
      <c r="I21" s="317"/>
      <c r="J21" s="317"/>
      <c r="K21" s="1078" t="s">
        <v>397</v>
      </c>
      <c r="L21" s="1078"/>
      <c r="M21" s="1078"/>
      <c r="N21" s="1078"/>
      <c r="O21" s="1078"/>
      <c r="P21" s="1078"/>
      <c r="Q21" s="1078"/>
      <c r="R21" s="1078"/>
      <c r="S21" s="1078"/>
      <c r="T21" s="1078"/>
      <c r="U21" s="1078"/>
      <c r="V21" s="1078"/>
      <c r="W21" s="1078"/>
      <c r="X21" s="1078"/>
      <c r="Y21" s="1078"/>
      <c r="Z21" s="1078"/>
      <c r="AA21" s="1078"/>
      <c r="AB21" s="1078"/>
      <c r="AC21" s="1078"/>
      <c r="AD21" s="990">
        <v>0</v>
      </c>
      <c r="AE21" s="990"/>
      <c r="AF21" s="990"/>
      <c r="AG21" s="990">
        <v>300</v>
      </c>
      <c r="AH21" s="990"/>
      <c r="AI21" s="990"/>
      <c r="AJ21" s="990">
        <f>AN188</f>
        <v>0</v>
      </c>
      <c r="AK21" s="990"/>
      <c r="AL21" s="990"/>
      <c r="AM21" s="323"/>
      <c r="AN21" s="323"/>
      <c r="AO21" s="323"/>
      <c r="AP21" s="324"/>
      <c r="AQ21" s="324"/>
      <c r="AR21" s="324"/>
      <c r="AS21" s="324"/>
      <c r="AT21" s="324"/>
    </row>
    <row r="22" spans="4:46" s="321" customFormat="1" ht="22" customHeight="1" x14ac:dyDescent="0.35">
      <c r="D22" s="317"/>
      <c r="E22" s="317"/>
      <c r="F22" s="317"/>
      <c r="G22" s="317"/>
      <c r="H22" s="317"/>
      <c r="I22" s="317"/>
      <c r="J22" s="317"/>
      <c r="K22" s="1110" t="s">
        <v>398</v>
      </c>
      <c r="L22" s="1110"/>
      <c r="M22" s="1110"/>
      <c r="N22" s="1110"/>
      <c r="O22" s="1110"/>
      <c r="P22" s="1110"/>
      <c r="Q22" s="1110"/>
      <c r="R22" s="1110"/>
      <c r="S22" s="1110"/>
      <c r="T22" s="1110"/>
      <c r="U22" s="1110"/>
      <c r="V22" s="1110"/>
      <c r="W22" s="1110"/>
      <c r="X22" s="1110"/>
      <c r="Y22" s="1110"/>
      <c r="Z22" s="1110"/>
      <c r="AA22" s="1110"/>
      <c r="AB22" s="1110"/>
      <c r="AC22" s="1110"/>
      <c r="AD22" s="1111">
        <f>SUM(AD12:AF21)</f>
        <v>200</v>
      </c>
      <c r="AE22" s="1111"/>
      <c r="AF22" s="1111"/>
      <c r="AG22" s="1111">
        <f>SUM(AG12:AI21)</f>
        <v>1550</v>
      </c>
      <c r="AH22" s="1111"/>
      <c r="AI22" s="1111"/>
      <c r="AJ22" s="1111">
        <f>SUM(AJ12:AL21)</f>
        <v>200</v>
      </c>
      <c r="AK22" s="1111"/>
      <c r="AL22" s="1111"/>
      <c r="AM22" s="317"/>
      <c r="AN22" s="317"/>
      <c r="AO22" s="317"/>
    </row>
    <row r="23" spans="4:46" s="321" customFormat="1" ht="22" customHeight="1" x14ac:dyDescent="0.35">
      <c r="D23" s="317"/>
      <c r="E23" s="317"/>
      <c r="F23" s="317"/>
      <c r="G23" s="317"/>
      <c r="H23" s="317"/>
      <c r="I23" s="317"/>
      <c r="J23" s="317"/>
      <c r="K23" s="325"/>
      <c r="L23" s="325"/>
      <c r="M23" s="325"/>
      <c r="N23" s="325"/>
      <c r="O23" s="325"/>
      <c r="P23" s="325"/>
      <c r="Q23" s="325"/>
      <c r="R23" s="325"/>
      <c r="S23" s="325"/>
      <c r="T23" s="325"/>
      <c r="U23" s="325"/>
      <c r="V23" s="325"/>
      <c r="W23" s="325"/>
      <c r="X23" s="325"/>
      <c r="Y23" s="325"/>
      <c r="Z23" s="325"/>
      <c r="AA23" s="325"/>
      <c r="AB23" s="325"/>
      <c r="AC23" s="325"/>
      <c r="AD23" s="326"/>
      <c r="AE23" s="326"/>
      <c r="AF23" s="326"/>
      <c r="AG23" s="326"/>
      <c r="AH23" s="326"/>
      <c r="AI23" s="326"/>
      <c r="AJ23" s="326"/>
      <c r="AK23" s="326"/>
      <c r="AL23" s="326"/>
      <c r="AM23" s="317"/>
      <c r="AN23" s="317"/>
      <c r="AO23" s="317"/>
    </row>
    <row r="24" spans="4:46" s="321" customFormat="1" ht="22" customHeight="1" x14ac:dyDescent="0.35">
      <c r="D24" s="317"/>
      <c r="E24" s="317"/>
      <c r="F24" s="317"/>
      <c r="G24" s="317"/>
      <c r="H24" s="317"/>
      <c r="I24" s="317"/>
      <c r="J24" s="317"/>
      <c r="K24" s="1112" t="s">
        <v>399</v>
      </c>
      <c r="L24" s="1112"/>
      <c r="M24" s="1112"/>
      <c r="N24" s="1112"/>
      <c r="O24" s="1112"/>
      <c r="P24" s="1112"/>
      <c r="Q24" s="1112"/>
      <c r="R24" s="1112"/>
      <c r="S24" s="1112"/>
      <c r="T24" s="1112"/>
      <c r="U24" s="325"/>
      <c r="V24" s="325"/>
      <c r="W24" s="325"/>
      <c r="X24" s="325"/>
      <c r="Y24" s="325"/>
      <c r="Z24" s="325"/>
      <c r="AA24" s="325"/>
      <c r="AB24" s="325"/>
      <c r="AC24" s="325"/>
      <c r="AD24" s="326"/>
      <c r="AE24" s="326"/>
      <c r="AF24" s="326"/>
      <c r="AG24" s="326"/>
      <c r="AH24" s="326"/>
      <c r="AI24" s="326"/>
      <c r="AJ24" s="326"/>
      <c r="AK24" s="326"/>
      <c r="AL24" s="326"/>
      <c r="AM24" s="317"/>
      <c r="AN24" s="317"/>
      <c r="AO24" s="317"/>
    </row>
    <row r="25" spans="4:46" s="321" customFormat="1" ht="30" customHeight="1" x14ac:dyDescent="0.35">
      <c r="D25" s="317"/>
      <c r="E25" s="317"/>
      <c r="F25" s="317"/>
      <c r="G25" s="317"/>
      <c r="H25" s="317"/>
      <c r="I25" s="317"/>
      <c r="J25" s="317"/>
      <c r="K25" s="1101" t="s">
        <v>400</v>
      </c>
      <c r="L25" s="1101"/>
      <c r="M25" s="1101"/>
      <c r="N25" s="1101"/>
      <c r="O25" s="1101"/>
      <c r="P25" s="1101"/>
      <c r="Q25" s="1101"/>
      <c r="R25" s="1101"/>
      <c r="S25" s="1101"/>
      <c r="T25" s="1101"/>
      <c r="U25" s="1101"/>
      <c r="V25" s="1101"/>
      <c r="W25" s="1101"/>
      <c r="X25" s="1101"/>
      <c r="Y25" s="1101"/>
      <c r="Z25" s="1101"/>
      <c r="AA25" s="1101"/>
      <c r="AB25" s="1101"/>
      <c r="AC25" s="1101"/>
      <c r="AD25" s="1101"/>
      <c r="AE25" s="1101"/>
      <c r="AF25" s="1101"/>
      <c r="AG25" s="1101"/>
      <c r="AH25" s="1101"/>
      <c r="AI25" s="1101"/>
      <c r="AJ25" s="1101"/>
      <c r="AK25" s="1101"/>
      <c r="AL25" s="1101"/>
      <c r="AM25" s="317"/>
      <c r="AN25" s="317"/>
      <c r="AO25" s="317"/>
    </row>
    <row r="26" spans="4:46" s="321" customFormat="1" ht="22" hidden="1" customHeight="1" x14ac:dyDescent="0.35">
      <c r="D26" s="317"/>
      <c r="E26" s="317"/>
      <c r="F26" s="317"/>
      <c r="G26" s="317"/>
      <c r="H26" s="317"/>
      <c r="I26" s="317"/>
      <c r="J26" s="317"/>
      <c r="K26" s="325"/>
      <c r="L26" s="325"/>
      <c r="M26" s="325"/>
      <c r="N26" s="325"/>
      <c r="O26" s="325"/>
      <c r="P26" s="325"/>
      <c r="Q26" s="325"/>
      <c r="R26" s="325"/>
      <c r="S26" s="325"/>
      <c r="T26" s="325"/>
      <c r="U26" s="325"/>
      <c r="V26" s="325"/>
      <c r="W26" s="325"/>
      <c r="X26" s="325"/>
      <c r="Y26" s="325"/>
      <c r="Z26" s="325"/>
      <c r="AA26" s="325"/>
      <c r="AB26" s="325"/>
      <c r="AC26" s="325"/>
      <c r="AD26" s="326"/>
      <c r="AE26" s="326"/>
      <c r="AF26" s="326"/>
      <c r="AG26" s="326"/>
      <c r="AH26" s="326"/>
      <c r="AI26" s="326"/>
      <c r="AJ26" s="326"/>
      <c r="AK26" s="326"/>
      <c r="AL26" s="326"/>
      <c r="AM26" s="317"/>
      <c r="AN26" s="317"/>
      <c r="AO26" s="317"/>
    </row>
    <row r="27" spans="4:46" s="321" customFormat="1" ht="22" hidden="1" customHeight="1" x14ac:dyDescent="0.35">
      <c r="D27" s="317"/>
      <c r="E27" s="317"/>
      <c r="F27" s="317"/>
      <c r="G27" s="317"/>
      <c r="H27" s="317"/>
      <c r="I27" s="317"/>
      <c r="J27" s="317"/>
      <c r="K27" s="325"/>
      <c r="L27" s="325"/>
      <c r="M27" s="325"/>
      <c r="N27" s="325"/>
      <c r="O27" s="325"/>
      <c r="P27" s="325"/>
      <c r="Q27" s="325"/>
      <c r="R27" s="325"/>
      <c r="S27" s="325"/>
      <c r="T27" s="325"/>
      <c r="U27" s="325"/>
      <c r="V27" s="325"/>
      <c r="W27" s="325"/>
      <c r="X27" s="325"/>
      <c r="Y27" s="325"/>
      <c r="Z27" s="325"/>
      <c r="AA27" s="325"/>
      <c r="AB27" s="325"/>
      <c r="AC27" s="325"/>
      <c r="AD27" s="326"/>
      <c r="AE27" s="326"/>
      <c r="AF27" s="326"/>
      <c r="AG27" s="326"/>
      <c r="AH27" s="326"/>
      <c r="AI27" s="326"/>
      <c r="AJ27" s="326"/>
      <c r="AK27" s="326"/>
      <c r="AL27" s="326"/>
      <c r="AM27" s="317"/>
      <c r="AN27" s="317"/>
      <c r="AO27" s="317"/>
    </row>
    <row r="28" spans="4:46" s="321" customFormat="1" ht="22" hidden="1" customHeight="1" x14ac:dyDescent="0.35">
      <c r="D28" s="317"/>
      <c r="E28" s="317"/>
      <c r="F28" s="317"/>
      <c r="G28" s="317"/>
      <c r="H28" s="317"/>
      <c r="I28" s="317"/>
      <c r="J28" s="317"/>
      <c r="K28" s="325"/>
      <c r="L28" s="325"/>
      <c r="M28" s="325"/>
      <c r="N28" s="325"/>
      <c r="O28" s="325"/>
      <c r="P28" s="325"/>
      <c r="Q28" s="325"/>
      <c r="R28" s="325"/>
      <c r="S28" s="325"/>
      <c r="T28" s="325"/>
      <c r="U28" s="325"/>
      <c r="V28" s="325"/>
      <c r="W28" s="325"/>
      <c r="X28" s="325"/>
      <c r="Y28" s="325"/>
      <c r="Z28" s="325"/>
      <c r="AA28" s="325"/>
      <c r="AB28" s="325"/>
      <c r="AC28" s="325"/>
      <c r="AD28" s="326"/>
      <c r="AE28" s="326"/>
      <c r="AF28" s="326"/>
      <c r="AG28" s="326"/>
      <c r="AH28" s="326"/>
      <c r="AI28" s="326"/>
      <c r="AJ28" s="326"/>
      <c r="AK28" s="326"/>
      <c r="AL28" s="326"/>
      <c r="AM28" s="317"/>
      <c r="AN28" s="317"/>
      <c r="AO28" s="317"/>
    </row>
    <row r="29" spans="4:46" s="321" customFormat="1" ht="22" hidden="1" customHeight="1" x14ac:dyDescent="0.35">
      <c r="D29" s="317"/>
      <c r="E29" s="317"/>
      <c r="F29" s="317"/>
      <c r="G29" s="317"/>
      <c r="H29" s="317"/>
      <c r="I29" s="317"/>
      <c r="J29" s="317"/>
      <c r="K29" s="325"/>
      <c r="L29" s="325"/>
      <c r="M29" s="325"/>
      <c r="N29" s="325"/>
      <c r="O29" s="325"/>
      <c r="P29" s="325"/>
      <c r="Q29" s="325"/>
      <c r="R29" s="325"/>
      <c r="S29" s="325"/>
      <c r="T29" s="325"/>
      <c r="U29" s="325"/>
      <c r="V29" s="325"/>
      <c r="W29" s="325"/>
      <c r="X29" s="325"/>
      <c r="Y29" s="325"/>
      <c r="Z29" s="325"/>
      <c r="AA29" s="325"/>
      <c r="AB29" s="325"/>
      <c r="AC29" s="325"/>
      <c r="AD29" s="326"/>
      <c r="AE29" s="326"/>
      <c r="AF29" s="326"/>
      <c r="AG29" s="326"/>
      <c r="AH29" s="326"/>
      <c r="AI29" s="326"/>
      <c r="AJ29" s="326"/>
      <c r="AK29" s="326"/>
      <c r="AL29" s="326"/>
      <c r="AM29" s="317"/>
      <c r="AN29" s="317"/>
      <c r="AO29" s="317"/>
    </row>
    <row r="30" spans="4:46" s="321" customFormat="1" ht="22" hidden="1" customHeight="1" x14ac:dyDescent="0.35">
      <c r="D30" s="317"/>
      <c r="E30" s="317"/>
      <c r="F30" s="317"/>
      <c r="G30" s="317"/>
      <c r="H30" s="317"/>
      <c r="I30" s="317"/>
      <c r="J30" s="317"/>
      <c r="K30" s="325"/>
      <c r="L30" s="325"/>
      <c r="M30" s="325"/>
      <c r="N30" s="325"/>
      <c r="O30" s="325"/>
      <c r="P30" s="325"/>
      <c r="Q30" s="325"/>
      <c r="R30" s="325"/>
      <c r="S30" s="325"/>
      <c r="T30" s="325"/>
      <c r="U30" s="325"/>
      <c r="V30" s="325"/>
      <c r="W30" s="325"/>
      <c r="X30" s="325"/>
      <c r="Y30" s="325"/>
      <c r="Z30" s="325"/>
      <c r="AA30" s="325"/>
      <c r="AB30" s="325"/>
      <c r="AC30" s="325"/>
      <c r="AD30" s="326"/>
      <c r="AE30" s="326"/>
      <c r="AF30" s="326"/>
      <c r="AG30" s="326"/>
      <c r="AH30" s="326"/>
      <c r="AI30" s="326"/>
      <c r="AJ30" s="326"/>
      <c r="AK30" s="326"/>
      <c r="AL30" s="326"/>
      <c r="AM30" s="317"/>
      <c r="AN30" s="317"/>
      <c r="AO30" s="317"/>
    </row>
    <row r="31" spans="4:46" s="321" customFormat="1" ht="22" hidden="1" customHeight="1" x14ac:dyDescent="0.35">
      <c r="D31" s="317"/>
      <c r="E31" s="317"/>
      <c r="F31" s="317"/>
      <c r="G31" s="317"/>
      <c r="H31" s="317"/>
      <c r="I31" s="317"/>
      <c r="J31" s="317"/>
      <c r="K31" s="317"/>
      <c r="L31" s="317"/>
      <c r="M31" s="317"/>
      <c r="N31" s="317"/>
      <c r="O31" s="317"/>
      <c r="P31" s="317"/>
      <c r="Q31" s="317"/>
      <c r="R31" s="317"/>
      <c r="S31" s="317"/>
      <c r="T31" s="317"/>
      <c r="U31" s="317"/>
      <c r="V31" s="317"/>
      <c r="W31" s="317"/>
      <c r="X31" s="317"/>
      <c r="Y31" s="317"/>
      <c r="Z31" s="317"/>
      <c r="AA31" s="317"/>
      <c r="AB31" s="317"/>
      <c r="AC31" s="317"/>
      <c r="AD31" s="317"/>
      <c r="AE31" s="317"/>
      <c r="AF31" s="317"/>
      <c r="AG31" s="317"/>
      <c r="AH31" s="317"/>
      <c r="AI31" s="317"/>
      <c r="AJ31" s="317"/>
      <c r="AK31" s="317"/>
      <c r="AL31" s="317"/>
      <c r="AM31" s="317"/>
      <c r="AN31" s="317"/>
      <c r="AO31" s="317"/>
    </row>
    <row r="32" spans="4:46" s="321" customFormat="1" ht="22" customHeight="1" thickBot="1" x14ac:dyDescent="0.4">
      <c r="D32" s="317"/>
      <c r="E32" s="317"/>
      <c r="F32" s="317"/>
      <c r="G32" s="317"/>
      <c r="H32" s="317"/>
      <c r="I32" s="317"/>
      <c r="J32" s="317"/>
      <c r="K32" s="317"/>
      <c r="L32" s="317"/>
      <c r="M32" s="317"/>
      <c r="N32" s="317"/>
      <c r="O32" s="317"/>
      <c r="P32" s="317"/>
      <c r="Q32" s="317"/>
      <c r="R32" s="317"/>
      <c r="S32" s="317"/>
      <c r="T32" s="317"/>
      <c r="U32" s="317"/>
      <c r="V32" s="317"/>
      <c r="W32" s="317"/>
      <c r="X32" s="317"/>
      <c r="Y32" s="317"/>
      <c r="Z32" s="317"/>
      <c r="AA32" s="317"/>
      <c r="AB32" s="317"/>
      <c r="AC32" s="317"/>
      <c r="AD32" s="317"/>
      <c r="AE32" s="317"/>
      <c r="AF32" s="317"/>
      <c r="AG32" s="317"/>
      <c r="AH32" s="317"/>
      <c r="AI32" s="317"/>
      <c r="AJ32" s="317"/>
      <c r="AK32" s="317"/>
      <c r="AL32" s="317"/>
      <c r="AM32" s="317"/>
      <c r="AN32" s="317"/>
      <c r="AO32" s="317"/>
    </row>
    <row r="33" spans="2:51" s="321" customFormat="1" ht="22" customHeight="1" thickBot="1" x14ac:dyDescent="0.4">
      <c r="D33" s="1102" t="s">
        <v>401</v>
      </c>
      <c r="E33" s="1103"/>
      <c r="F33" s="1103"/>
      <c r="G33" s="1103"/>
      <c r="H33" s="1103"/>
      <c r="I33" s="1103"/>
      <c r="J33" s="1103"/>
      <c r="K33" s="1103"/>
      <c r="L33" s="1103"/>
      <c r="M33" s="1103"/>
      <c r="N33" s="1103"/>
      <c r="O33" s="1103"/>
      <c r="P33" s="1103"/>
      <c r="Q33" s="1103"/>
      <c r="R33" s="1103"/>
      <c r="S33" s="1103"/>
      <c r="T33" s="1103"/>
      <c r="U33" s="1103"/>
      <c r="V33" s="1103"/>
      <c r="W33" s="1103"/>
      <c r="X33" s="1103"/>
      <c r="Y33" s="1103"/>
      <c r="Z33" s="1103"/>
      <c r="AA33" s="1103"/>
      <c r="AB33" s="1103"/>
      <c r="AC33" s="1103"/>
      <c r="AD33" s="1103"/>
      <c r="AE33" s="1103"/>
      <c r="AF33" s="1103"/>
      <c r="AG33" s="1103"/>
      <c r="AH33" s="1103"/>
      <c r="AI33" s="1103"/>
      <c r="AJ33" s="1103"/>
      <c r="AK33" s="1103"/>
      <c r="AL33" s="1103"/>
      <c r="AM33" s="1103"/>
      <c r="AN33" s="1103"/>
      <c r="AO33" s="1217"/>
    </row>
    <row r="34" spans="2:51" hidden="1" x14ac:dyDescent="0.35"/>
    <row r="35" spans="2:51" hidden="1" x14ac:dyDescent="0.35"/>
    <row r="36" spans="2:51" hidden="1" x14ac:dyDescent="0.35"/>
    <row r="37" spans="2:51" hidden="1" x14ac:dyDescent="0.35"/>
    <row r="38" spans="2:51" hidden="1" x14ac:dyDescent="0.35"/>
    <row r="39" spans="2:51" hidden="1" x14ac:dyDescent="0.35"/>
    <row r="40" spans="2:51" ht="14.5" thickBot="1" x14ac:dyDescent="0.4">
      <c r="B40" s="316" t="s">
        <v>8</v>
      </c>
    </row>
    <row r="41" spans="2:51" s="327" customFormat="1" ht="18" customHeight="1" thickBot="1" x14ac:dyDescent="0.4">
      <c r="D41" s="1055" t="s">
        <v>402</v>
      </c>
      <c r="E41" s="1056"/>
      <c r="F41" s="1056"/>
      <c r="G41" s="1056"/>
      <c r="H41" s="1056"/>
      <c r="I41" s="1056"/>
      <c r="J41" s="1056"/>
      <c r="K41" s="1056"/>
      <c r="L41" s="1056"/>
      <c r="M41" s="1056"/>
      <c r="N41" s="1056"/>
      <c r="O41" s="1056"/>
      <c r="P41" s="1056"/>
      <c r="Q41" s="1056"/>
      <c r="R41" s="1056"/>
      <c r="S41" s="1056"/>
      <c r="T41" s="1056"/>
      <c r="U41" s="1056"/>
      <c r="V41" s="1056"/>
      <c r="W41" s="1056"/>
      <c r="X41" s="1056"/>
      <c r="Y41" s="1056"/>
      <c r="Z41" s="1056"/>
      <c r="AA41" s="1056"/>
      <c r="AB41" s="1056"/>
      <c r="AC41" s="1056"/>
      <c r="AD41" s="1056"/>
      <c r="AE41" s="1056"/>
      <c r="AF41" s="1056"/>
      <c r="AG41" s="1056"/>
      <c r="AH41" s="1056"/>
      <c r="AI41" s="1056"/>
      <c r="AJ41" s="1056"/>
      <c r="AK41" s="1056"/>
      <c r="AL41" s="1056"/>
      <c r="AM41" s="1057"/>
      <c r="AN41" s="1048">
        <f>MIN(AN45,50)</f>
        <v>0</v>
      </c>
      <c r="AO41" s="1049"/>
      <c r="AP41" s="328"/>
    </row>
    <row r="42" spans="2:51" ht="120" customHeight="1" x14ac:dyDescent="0.3">
      <c r="D42" s="1160" t="s">
        <v>403</v>
      </c>
      <c r="E42" s="1161"/>
      <c r="F42" s="1161"/>
      <c r="G42" s="1161"/>
      <c r="H42" s="1161"/>
      <c r="I42" s="1161"/>
      <c r="J42" s="1161"/>
      <c r="K42" s="1161"/>
      <c r="L42" s="1161"/>
      <c r="M42" s="1161"/>
      <c r="N42" s="1161"/>
      <c r="O42" s="1161"/>
      <c r="P42" s="1161"/>
      <c r="Q42" s="1161"/>
      <c r="R42" s="1161"/>
      <c r="S42" s="1161"/>
      <c r="T42" s="1161"/>
      <c r="U42" s="1161"/>
      <c r="V42" s="1161"/>
      <c r="W42" s="1161"/>
      <c r="X42" s="1161"/>
      <c r="Y42" s="1161"/>
      <c r="Z42" s="1161"/>
      <c r="AA42" s="1161"/>
      <c r="AB42" s="1161"/>
      <c r="AC42" s="1161"/>
      <c r="AD42" s="1161"/>
      <c r="AE42" s="1161"/>
      <c r="AF42" s="1161"/>
      <c r="AG42" s="1161"/>
      <c r="AH42" s="1161"/>
      <c r="AI42" s="1161"/>
      <c r="AJ42" s="1161"/>
      <c r="AK42" s="1161"/>
      <c r="AL42" s="1161"/>
      <c r="AM42" s="1161"/>
      <c r="AN42" s="1161"/>
      <c r="AO42" s="1162"/>
      <c r="AP42" s="329"/>
      <c r="AQ42" s="329"/>
      <c r="AR42" s="329"/>
      <c r="AS42" s="329"/>
    </row>
    <row r="43" spans="2:51" ht="30" customHeight="1" x14ac:dyDescent="0.35">
      <c r="D43" s="1209" t="s">
        <v>404</v>
      </c>
      <c r="E43" s="1209"/>
      <c r="F43" s="1209"/>
      <c r="G43" s="1209"/>
      <c r="H43" s="1209"/>
      <c r="I43" s="1209"/>
      <c r="J43" s="1209"/>
      <c r="K43" s="1209"/>
      <c r="L43" s="1209"/>
      <c r="M43" s="1209"/>
      <c r="N43" s="1209"/>
      <c r="O43" s="1209"/>
      <c r="P43" s="1209"/>
      <c r="Q43" s="1209"/>
      <c r="R43" s="1209"/>
      <c r="S43" s="1209"/>
      <c r="T43" s="1209"/>
      <c r="U43" s="1209"/>
      <c r="V43" s="1209"/>
      <c r="W43" s="1209"/>
      <c r="X43" s="1209"/>
      <c r="Y43" s="1209"/>
      <c r="Z43" s="1209"/>
      <c r="AA43" s="1209"/>
      <c r="AB43" s="1209"/>
      <c r="AC43" s="1209"/>
      <c r="AD43" s="1209"/>
      <c r="AE43" s="1209"/>
      <c r="AF43" s="1209"/>
      <c r="AG43" s="1209"/>
      <c r="AH43" s="1209"/>
      <c r="AI43" s="1209"/>
      <c r="AJ43" s="1209"/>
      <c r="AK43" s="1209"/>
      <c r="AL43" s="1209"/>
      <c r="AM43" s="1209"/>
      <c r="AN43" s="1209"/>
      <c r="AO43" s="1209"/>
    </row>
    <row r="44" spans="2:51" ht="30" customHeight="1" x14ac:dyDescent="0.3">
      <c r="D44" s="1164" t="s">
        <v>405</v>
      </c>
      <c r="E44" s="1165"/>
      <c r="F44" s="1165"/>
      <c r="G44" s="1165"/>
      <c r="H44" s="1165"/>
      <c r="I44" s="1165"/>
      <c r="J44" s="1165"/>
      <c r="K44" s="1165"/>
      <c r="L44" s="1165"/>
      <c r="M44" s="1165"/>
      <c r="N44" s="1165"/>
      <c r="O44" s="1165"/>
      <c r="P44" s="1165"/>
      <c r="Q44" s="1165"/>
      <c r="R44" s="1165"/>
      <c r="S44" s="1165"/>
      <c r="T44" s="1165"/>
      <c r="U44" s="1165"/>
      <c r="V44" s="1165"/>
      <c r="W44" s="1165"/>
      <c r="X44" s="1165"/>
      <c r="Y44" s="1165"/>
      <c r="Z44" s="1165"/>
      <c r="AA44" s="1165"/>
      <c r="AB44" s="1165"/>
      <c r="AC44" s="1165"/>
      <c r="AD44" s="1165"/>
      <c r="AE44" s="1165"/>
      <c r="AF44" s="1165"/>
      <c r="AG44" s="1165"/>
      <c r="AH44" s="1165"/>
      <c r="AI44" s="1165"/>
      <c r="AJ44" s="1165"/>
      <c r="AK44" s="1165"/>
      <c r="AL44" s="1165"/>
      <c r="AM44" s="1166"/>
      <c r="AN44" s="1040"/>
      <c r="AO44" s="1041"/>
      <c r="AP44" s="329"/>
      <c r="AQ44" s="329"/>
      <c r="AR44" s="329"/>
      <c r="AS44" s="329"/>
      <c r="AX44" s="330" t="s">
        <v>406</v>
      </c>
      <c r="AY44" s="330"/>
    </row>
    <row r="45" spans="2:51" ht="19" customHeight="1" x14ac:dyDescent="0.3">
      <c r="D45" s="1208" t="s">
        <v>407</v>
      </c>
      <c r="E45" s="966"/>
      <c r="F45" s="966"/>
      <c r="G45" s="966"/>
      <c r="H45" s="966"/>
      <c r="I45" s="966"/>
      <c r="J45" s="966"/>
      <c r="K45" s="966"/>
      <c r="L45" s="966"/>
      <c r="M45" s="966"/>
      <c r="N45" s="966"/>
      <c r="O45" s="966"/>
      <c r="P45" s="966"/>
      <c r="Q45" s="966"/>
      <c r="R45" s="966"/>
      <c r="S45" s="966"/>
      <c r="T45" s="966"/>
      <c r="U45" s="966"/>
      <c r="V45" s="966"/>
      <c r="W45" s="966"/>
      <c r="X45" s="966"/>
      <c r="Y45" s="966"/>
      <c r="Z45" s="966"/>
      <c r="AA45" s="966"/>
      <c r="AB45" s="966"/>
      <c r="AC45" s="966"/>
      <c r="AD45" s="966"/>
      <c r="AE45" s="966"/>
      <c r="AF45" s="966"/>
      <c r="AG45" s="966"/>
      <c r="AH45" s="966"/>
      <c r="AI45" s="966"/>
      <c r="AJ45" s="966"/>
      <c r="AK45" s="966"/>
      <c r="AL45" s="966"/>
      <c r="AM45" s="967"/>
      <c r="AN45" s="1167">
        <f>IF(OR(AN44="Yes",AN44="Exempt"),50,0)</f>
        <v>0</v>
      </c>
      <c r="AO45" s="1168"/>
      <c r="AP45" s="329"/>
      <c r="AQ45" s="329"/>
      <c r="AR45" s="331"/>
      <c r="AS45" s="327"/>
    </row>
    <row r="47" spans="2:51" hidden="1" x14ac:dyDescent="0.35"/>
    <row r="48" spans="2:51" hidden="1" x14ac:dyDescent="0.35"/>
    <row r="50" spans="1:54" s="327" customFormat="1" ht="18" customHeight="1" x14ac:dyDescent="0.35">
      <c r="D50" s="1212" t="s">
        <v>408</v>
      </c>
      <c r="E50" s="1213"/>
      <c r="F50" s="1213"/>
      <c r="G50" s="1213"/>
      <c r="H50" s="1213"/>
      <c r="I50" s="1213"/>
      <c r="J50" s="1213"/>
      <c r="K50" s="1213"/>
      <c r="L50" s="1213"/>
      <c r="M50" s="1213"/>
      <c r="N50" s="1213"/>
      <c r="O50" s="1213"/>
      <c r="P50" s="1213"/>
      <c r="Q50" s="1213"/>
      <c r="R50" s="1213"/>
      <c r="S50" s="1213"/>
      <c r="T50" s="1213"/>
      <c r="U50" s="1213"/>
      <c r="V50" s="1213"/>
      <c r="W50" s="1213"/>
      <c r="X50" s="1213"/>
      <c r="Y50" s="1213"/>
      <c r="Z50" s="1213"/>
      <c r="AA50" s="1213"/>
      <c r="AB50" s="1213"/>
      <c r="AC50" s="1213"/>
      <c r="AD50" s="1213"/>
      <c r="AE50" s="1213"/>
      <c r="AF50" s="1213"/>
      <c r="AG50" s="1213"/>
      <c r="AH50" s="1213"/>
      <c r="AI50" s="1213"/>
      <c r="AJ50" s="1213"/>
      <c r="AK50" s="1213"/>
      <c r="AL50" s="1213"/>
      <c r="AM50" s="1214"/>
      <c r="AN50" s="1215">
        <f>IF(AN52="Yes",50,0)</f>
        <v>0</v>
      </c>
      <c r="AO50" s="1216"/>
      <c r="AP50" s="328"/>
    </row>
    <row r="51" spans="1:54" ht="30" customHeight="1" x14ac:dyDescent="0.35">
      <c r="D51" s="1169" t="s">
        <v>409</v>
      </c>
      <c r="E51" s="1169"/>
      <c r="F51" s="1169"/>
      <c r="G51" s="1169"/>
      <c r="H51" s="1169"/>
      <c r="I51" s="1169"/>
      <c r="J51" s="1169"/>
      <c r="K51" s="1169"/>
      <c r="L51" s="1169"/>
      <c r="M51" s="1169"/>
      <c r="N51" s="1169"/>
      <c r="O51" s="1169"/>
      <c r="P51" s="1169"/>
      <c r="Q51" s="1169"/>
      <c r="R51" s="1169"/>
      <c r="S51" s="1169"/>
      <c r="T51" s="1169"/>
      <c r="U51" s="1169"/>
      <c r="V51" s="1169"/>
      <c r="W51" s="1169"/>
      <c r="X51" s="1169"/>
      <c r="Y51" s="1169"/>
      <c r="Z51" s="1169"/>
      <c r="AA51" s="1169"/>
      <c r="AB51" s="1169"/>
      <c r="AC51" s="1169"/>
      <c r="AD51" s="1169"/>
      <c r="AE51" s="1169"/>
      <c r="AF51" s="1169"/>
      <c r="AG51" s="1169"/>
      <c r="AH51" s="1169"/>
      <c r="AI51" s="1169"/>
      <c r="AJ51" s="1169"/>
      <c r="AK51" s="1169"/>
      <c r="AL51" s="1169"/>
      <c r="AM51" s="1169"/>
      <c r="AN51" s="1169"/>
      <c r="AO51" s="1169"/>
      <c r="AP51" s="332"/>
      <c r="AQ51" s="332"/>
      <c r="AR51" s="332"/>
      <c r="AS51" s="332"/>
    </row>
    <row r="52" spans="1:54" ht="32.5" customHeight="1" x14ac:dyDescent="0.3">
      <c r="D52" s="1164" t="s">
        <v>410</v>
      </c>
      <c r="E52" s="1165"/>
      <c r="F52" s="1165"/>
      <c r="G52" s="1165"/>
      <c r="H52" s="1165"/>
      <c r="I52" s="1165"/>
      <c r="J52" s="1165"/>
      <c r="K52" s="1165"/>
      <c r="L52" s="1165"/>
      <c r="M52" s="1165"/>
      <c r="N52" s="1165"/>
      <c r="O52" s="1165"/>
      <c r="P52" s="1165"/>
      <c r="Q52" s="1165"/>
      <c r="R52" s="1165"/>
      <c r="S52" s="1165"/>
      <c r="T52" s="1165"/>
      <c r="U52" s="1165"/>
      <c r="V52" s="1165"/>
      <c r="W52" s="1165"/>
      <c r="X52" s="1165"/>
      <c r="Y52" s="1165"/>
      <c r="Z52" s="1165"/>
      <c r="AA52" s="1165"/>
      <c r="AB52" s="1165"/>
      <c r="AC52" s="1165"/>
      <c r="AD52" s="1165"/>
      <c r="AE52" s="1165"/>
      <c r="AF52" s="1165"/>
      <c r="AG52" s="1165"/>
      <c r="AH52" s="1165"/>
      <c r="AI52" s="1165"/>
      <c r="AJ52" s="1165"/>
      <c r="AK52" s="1165"/>
      <c r="AL52" s="1165"/>
      <c r="AM52" s="1166"/>
      <c r="AN52" s="1040"/>
      <c r="AO52" s="1041"/>
      <c r="AP52" s="329"/>
      <c r="AQ52" s="329"/>
      <c r="AR52" s="329"/>
      <c r="AS52" s="329"/>
      <c r="AX52" s="330" t="s">
        <v>406</v>
      </c>
      <c r="AY52" s="330"/>
    </row>
    <row r="53" spans="1:54" ht="14.5" thickBot="1" x14ac:dyDescent="0.4"/>
    <row r="54" spans="1:54" s="327" customFormat="1" ht="18" customHeight="1" x14ac:dyDescent="0.35">
      <c r="D54" s="1202" t="s">
        <v>411</v>
      </c>
      <c r="E54" s="1203"/>
      <c r="F54" s="1203"/>
      <c r="G54" s="1203"/>
      <c r="H54" s="1203"/>
      <c r="I54" s="1203"/>
      <c r="J54" s="1203"/>
      <c r="K54" s="1203"/>
      <c r="L54" s="1203"/>
      <c r="M54" s="1203"/>
      <c r="N54" s="1203"/>
      <c r="O54" s="1203"/>
      <c r="P54" s="1203"/>
      <c r="Q54" s="1203"/>
      <c r="R54" s="1203"/>
      <c r="S54" s="1203"/>
      <c r="T54" s="1203"/>
      <c r="U54" s="1203"/>
      <c r="V54" s="1203"/>
      <c r="W54" s="1203"/>
      <c r="X54" s="1203"/>
      <c r="Y54" s="1203"/>
      <c r="Z54" s="1203"/>
      <c r="AA54" s="1203"/>
      <c r="AB54" s="1203"/>
      <c r="AC54" s="1203"/>
      <c r="AD54" s="1203"/>
      <c r="AE54" s="1203"/>
      <c r="AF54" s="1203"/>
      <c r="AG54" s="1203"/>
      <c r="AH54" s="1203"/>
      <c r="AI54" s="1203"/>
      <c r="AJ54" s="1203"/>
      <c r="AK54" s="1203"/>
      <c r="AL54" s="1203"/>
      <c r="AM54" s="1204"/>
      <c r="AN54" s="1210">
        <f>IF(AN56="Yes",50,0)</f>
        <v>0</v>
      </c>
      <c r="AO54" s="1211"/>
      <c r="AP54" s="328"/>
    </row>
    <row r="55" spans="1:54" s="333" customFormat="1" ht="32.25" customHeight="1" x14ac:dyDescent="0.35">
      <c r="D55" s="1199" t="s">
        <v>412</v>
      </c>
      <c r="E55" s="1200"/>
      <c r="F55" s="1200"/>
      <c r="G55" s="1200"/>
      <c r="H55" s="1200"/>
      <c r="I55" s="1200"/>
      <c r="J55" s="1200"/>
      <c r="K55" s="1200"/>
      <c r="L55" s="1200"/>
      <c r="M55" s="1200"/>
      <c r="N55" s="1200"/>
      <c r="O55" s="1200"/>
      <c r="P55" s="1200"/>
      <c r="Q55" s="1200"/>
      <c r="R55" s="1200"/>
      <c r="S55" s="1200"/>
      <c r="T55" s="1200"/>
      <c r="U55" s="1200"/>
      <c r="V55" s="1200"/>
      <c r="W55" s="1200"/>
      <c r="X55" s="1200"/>
      <c r="Y55" s="1200"/>
      <c r="Z55" s="1200"/>
      <c r="AA55" s="1200"/>
      <c r="AB55" s="1200"/>
      <c r="AC55" s="1200"/>
      <c r="AD55" s="1200"/>
      <c r="AE55" s="1200"/>
      <c r="AF55" s="1200"/>
      <c r="AG55" s="1200"/>
      <c r="AH55" s="1200"/>
      <c r="AI55" s="1200"/>
      <c r="AJ55" s="1200"/>
      <c r="AK55" s="1200"/>
      <c r="AL55" s="1200"/>
      <c r="AM55" s="1200"/>
      <c r="AN55" s="1200"/>
      <c r="AO55" s="1201"/>
      <c r="AP55" s="334"/>
    </row>
    <row r="56" spans="1:54" ht="22.5" customHeight="1" x14ac:dyDescent="0.3">
      <c r="D56" s="1117" t="s">
        <v>413</v>
      </c>
      <c r="E56" s="1118"/>
      <c r="F56" s="1118"/>
      <c r="G56" s="1118"/>
      <c r="H56" s="1118"/>
      <c r="I56" s="1118"/>
      <c r="J56" s="1118"/>
      <c r="K56" s="1118"/>
      <c r="L56" s="1118"/>
      <c r="M56" s="1118"/>
      <c r="N56" s="1118"/>
      <c r="O56" s="1118"/>
      <c r="P56" s="1118"/>
      <c r="Q56" s="1118"/>
      <c r="R56" s="1118"/>
      <c r="S56" s="1118"/>
      <c r="T56" s="1118"/>
      <c r="U56" s="1118"/>
      <c r="V56" s="1118"/>
      <c r="W56" s="1118"/>
      <c r="X56" s="1118"/>
      <c r="Y56" s="1118"/>
      <c r="Z56" s="1118"/>
      <c r="AA56" s="1118"/>
      <c r="AB56" s="1118"/>
      <c r="AC56" s="1118"/>
      <c r="AD56" s="1118"/>
      <c r="AE56" s="1118"/>
      <c r="AF56" s="1118"/>
      <c r="AG56" s="1118"/>
      <c r="AH56" s="1118"/>
      <c r="AI56" s="1118"/>
      <c r="AJ56" s="1118"/>
      <c r="AK56" s="1118"/>
      <c r="AL56" s="1118"/>
      <c r="AM56" s="1119"/>
      <c r="AN56" s="1040"/>
      <c r="AO56" s="1041"/>
      <c r="AP56" s="329"/>
      <c r="AQ56" s="329"/>
      <c r="AR56" s="329"/>
      <c r="AS56" s="329"/>
      <c r="AX56" s="330" t="s">
        <v>406</v>
      </c>
      <c r="AY56" s="330"/>
    </row>
    <row r="57" spans="1:54" ht="15" hidden="1" customHeight="1" x14ac:dyDescent="0.3">
      <c r="D57" s="335"/>
      <c r="E57" s="335"/>
      <c r="F57" s="335"/>
      <c r="G57" s="335"/>
      <c r="H57" s="335"/>
      <c r="I57" s="335"/>
      <c r="J57" s="335"/>
      <c r="K57" s="335"/>
      <c r="L57" s="335"/>
      <c r="M57" s="335"/>
      <c r="N57" s="335"/>
      <c r="O57" s="335"/>
      <c r="P57" s="335"/>
      <c r="Q57" s="335"/>
      <c r="R57" s="335"/>
      <c r="S57" s="335"/>
      <c r="T57" s="336"/>
      <c r="U57" s="335"/>
      <c r="V57" s="335"/>
      <c r="W57" s="335"/>
      <c r="X57" s="335"/>
      <c r="Y57" s="335"/>
      <c r="Z57" s="335"/>
      <c r="AA57" s="335"/>
      <c r="AB57" s="335"/>
      <c r="AC57" s="335"/>
      <c r="AD57" s="335"/>
      <c r="AE57" s="335"/>
      <c r="AF57" s="335"/>
      <c r="AG57" s="335"/>
      <c r="AH57" s="335"/>
      <c r="AI57" s="335"/>
      <c r="AJ57" s="335"/>
      <c r="AK57" s="335"/>
      <c r="AL57" s="335"/>
      <c r="AM57" s="335"/>
      <c r="AN57" s="337"/>
      <c r="AO57" s="337"/>
      <c r="AP57" s="329"/>
      <c r="AQ57" s="329"/>
      <c r="AR57" s="329"/>
      <c r="AS57" s="329"/>
      <c r="AX57" s="330"/>
      <c r="AY57" s="330"/>
    </row>
    <row r="58" spans="1:54" ht="14.5" thickBot="1" x14ac:dyDescent="0.4">
      <c r="A58" s="316" t="s">
        <v>8</v>
      </c>
    </row>
    <row r="59" spans="1:54" s="327" customFormat="1" ht="18" customHeight="1" thickBot="1" x14ac:dyDescent="0.4">
      <c r="D59" s="1055" t="s">
        <v>414</v>
      </c>
      <c r="E59" s="1056"/>
      <c r="F59" s="1056"/>
      <c r="G59" s="1056"/>
      <c r="H59" s="1056"/>
      <c r="I59" s="1056"/>
      <c r="J59" s="1056"/>
      <c r="K59" s="1056"/>
      <c r="L59" s="1056"/>
      <c r="M59" s="1056"/>
      <c r="N59" s="1056"/>
      <c r="O59" s="1056"/>
      <c r="P59" s="1056"/>
      <c r="Q59" s="1056"/>
      <c r="R59" s="1056"/>
      <c r="S59" s="1056"/>
      <c r="T59" s="1056"/>
      <c r="U59" s="1056"/>
      <c r="V59" s="1056"/>
      <c r="W59" s="1056"/>
      <c r="X59" s="1056"/>
      <c r="Y59" s="1056"/>
      <c r="Z59" s="1056"/>
      <c r="AA59" s="1056"/>
      <c r="AB59" s="1056"/>
      <c r="AC59" s="1056"/>
      <c r="AD59" s="1056"/>
      <c r="AE59" s="1056"/>
      <c r="AF59" s="1056"/>
      <c r="AG59" s="1056"/>
      <c r="AH59" s="1056"/>
      <c r="AI59" s="1056"/>
      <c r="AJ59" s="1056"/>
      <c r="AK59" s="1056"/>
      <c r="AL59" s="1056"/>
      <c r="AM59" s="1057"/>
      <c r="AN59" s="1048">
        <f>MIN(+AN69++AN77+AN82,200)</f>
        <v>0</v>
      </c>
      <c r="AO59" s="1049"/>
      <c r="AP59" s="328"/>
    </row>
    <row r="60" spans="1:54" s="327" customFormat="1" ht="72" customHeight="1" thickBot="1" x14ac:dyDescent="0.4">
      <c r="D60" s="1079" t="s">
        <v>415</v>
      </c>
      <c r="E60" s="1080"/>
      <c r="F60" s="1080"/>
      <c r="G60" s="1080"/>
      <c r="H60" s="1080"/>
      <c r="I60" s="1080"/>
      <c r="J60" s="1080"/>
      <c r="K60" s="1080"/>
      <c r="L60" s="1080"/>
      <c r="M60" s="1080"/>
      <c r="N60" s="1080"/>
      <c r="O60" s="1080"/>
      <c r="P60" s="1080"/>
      <c r="Q60" s="1080"/>
      <c r="R60" s="1080"/>
      <c r="S60" s="1080"/>
      <c r="T60" s="1080"/>
      <c r="U60" s="1080"/>
      <c r="V60" s="1080"/>
      <c r="W60" s="1080"/>
      <c r="X60" s="1080"/>
      <c r="Y60" s="1080"/>
      <c r="Z60" s="1080"/>
      <c r="AA60" s="1080"/>
      <c r="AB60" s="1080"/>
      <c r="AC60" s="1080"/>
      <c r="AD60" s="1080"/>
      <c r="AE60" s="1080"/>
      <c r="AF60" s="1080"/>
      <c r="AG60" s="1080"/>
      <c r="AH60" s="1080"/>
      <c r="AI60" s="1080"/>
      <c r="AJ60" s="1080"/>
      <c r="AK60" s="1080"/>
      <c r="AL60" s="1080"/>
      <c r="AM60" s="1080"/>
      <c r="AN60" s="1080"/>
      <c r="AO60" s="1081"/>
      <c r="AP60" s="327" t="s">
        <v>8</v>
      </c>
      <c r="AR60" s="338"/>
    </row>
    <row r="61" spans="1:54" x14ac:dyDescent="0.25">
      <c r="AN61" s="316" t="s">
        <v>8</v>
      </c>
      <c r="AS61" s="339"/>
      <c r="AT61" s="339"/>
      <c r="AU61" s="339"/>
      <c r="AV61" s="339"/>
      <c r="AW61" s="340"/>
      <c r="AX61" s="340"/>
      <c r="AY61" s="340"/>
      <c r="AZ61" s="340"/>
      <c r="BA61" s="341"/>
      <c r="BB61" s="341"/>
    </row>
    <row r="62" spans="1:54" ht="17" hidden="1" customHeight="1" x14ac:dyDescent="0.25">
      <c r="AN62" s="316" t="s">
        <v>8</v>
      </c>
      <c r="AS62" s="339"/>
      <c r="AT62" s="339"/>
      <c r="AU62" s="339"/>
      <c r="AV62" s="339"/>
      <c r="AW62" s="340"/>
      <c r="AX62" s="340"/>
      <c r="AY62" s="340"/>
      <c r="AZ62" s="340"/>
      <c r="BA62" s="341"/>
      <c r="BB62" s="341"/>
    </row>
    <row r="63" spans="1:54" s="327" customFormat="1" ht="20.149999999999999" hidden="1" customHeight="1" x14ac:dyDescent="0.35">
      <c r="D63" s="1054" t="s">
        <v>416</v>
      </c>
      <c r="E63" s="1054"/>
      <c r="F63" s="1054"/>
      <c r="G63" s="1054"/>
      <c r="H63" s="1054"/>
      <c r="I63" s="1054"/>
      <c r="J63" s="1054"/>
      <c r="K63" s="1054"/>
      <c r="L63" s="1054"/>
      <c r="M63" s="1054"/>
      <c r="N63" s="1054"/>
      <c r="O63" s="1054"/>
      <c r="P63" s="1054"/>
      <c r="Q63" s="1054"/>
      <c r="R63" s="1054"/>
      <c r="S63" s="1054"/>
      <c r="T63" s="1054"/>
      <c r="U63" s="1054"/>
      <c r="V63" s="1054"/>
      <c r="W63" s="1054"/>
      <c r="X63" s="1054"/>
      <c r="Y63" s="1054"/>
      <c r="Z63" s="1054"/>
      <c r="AA63" s="1054"/>
      <c r="AB63" s="1054"/>
      <c r="AC63" s="1121">
        <f>'[1]Dev Budget SU'!D3</f>
        <v>0</v>
      </c>
      <c r="AD63" s="1122"/>
      <c r="AE63" s="1122"/>
      <c r="AF63" s="1122"/>
      <c r="AG63" s="1122"/>
      <c r="AH63" s="1122"/>
      <c r="AI63" s="1122"/>
      <c r="AJ63" s="1122"/>
      <c r="AK63" s="1122"/>
      <c r="AL63" s="1122"/>
      <c r="AM63" s="1122"/>
      <c r="AN63" s="1122"/>
      <c r="AO63" s="1123"/>
      <c r="AP63" s="338"/>
      <c r="AQ63" s="338"/>
      <c r="AR63" s="338"/>
      <c r="AS63" s="338"/>
    </row>
    <row r="64" spans="1:54" hidden="1" x14ac:dyDescent="0.25">
      <c r="AN64" s="316" t="s">
        <v>8</v>
      </c>
      <c r="AS64" s="339"/>
      <c r="AT64" s="339"/>
      <c r="AU64" s="339"/>
      <c r="AV64" s="339"/>
      <c r="AW64" s="340"/>
      <c r="AX64" s="340"/>
      <c r="AY64" s="340"/>
      <c r="AZ64" s="340"/>
      <c r="BA64" s="341"/>
      <c r="BB64" s="341"/>
    </row>
    <row r="65" spans="4:67" hidden="1" x14ac:dyDescent="0.25">
      <c r="P65" s="316" t="s">
        <v>8</v>
      </c>
      <c r="AN65" s="316" t="s">
        <v>8</v>
      </c>
      <c r="AP65" s="316" t="s">
        <v>8</v>
      </c>
      <c r="AS65" s="339"/>
      <c r="AT65" s="339"/>
      <c r="AU65" s="339"/>
      <c r="AV65" s="339"/>
      <c r="AW65" s="340"/>
      <c r="AX65" s="340"/>
      <c r="AY65" s="340"/>
      <c r="AZ65" s="340"/>
      <c r="BA65" s="341"/>
      <c r="BB65" s="341"/>
    </row>
    <row r="66" spans="4:67" hidden="1" x14ac:dyDescent="0.25">
      <c r="P66" s="316" t="s">
        <v>8</v>
      </c>
      <c r="AN66" s="316" t="s">
        <v>8</v>
      </c>
      <c r="AS66" s="339"/>
      <c r="AT66" s="339"/>
      <c r="AU66" s="339"/>
      <c r="AV66" s="339"/>
      <c r="AW66" s="340"/>
      <c r="AX66" s="340"/>
      <c r="AY66" s="340"/>
      <c r="AZ66" s="340"/>
      <c r="BA66" s="341"/>
      <c r="BB66" s="341"/>
    </row>
    <row r="67" spans="4:67" hidden="1" x14ac:dyDescent="0.25">
      <c r="P67" s="316" t="s">
        <v>8</v>
      </c>
      <c r="AF67" s="342"/>
      <c r="AG67" s="342"/>
      <c r="AH67" s="342"/>
      <c r="AI67" s="342"/>
      <c r="AJ67" s="342"/>
      <c r="AK67" s="342"/>
      <c r="AL67" s="342"/>
      <c r="AM67" s="342"/>
      <c r="AN67" s="342"/>
      <c r="AO67" s="342"/>
      <c r="AP67" s="342"/>
      <c r="AS67" s="339"/>
      <c r="AT67" s="339"/>
      <c r="AU67" s="339"/>
      <c r="AV67" s="339"/>
      <c r="AW67" s="340"/>
      <c r="AX67" s="340"/>
      <c r="AY67" s="340"/>
      <c r="AZ67" s="340"/>
      <c r="BA67" s="341"/>
      <c r="BB67" s="341"/>
    </row>
    <row r="68" spans="4:67" ht="14.5" thickBot="1" x14ac:dyDescent="0.3">
      <c r="P68" s="316" t="s">
        <v>8</v>
      </c>
      <c r="AF68" s="342"/>
      <c r="AG68" s="342"/>
      <c r="AH68" s="342"/>
      <c r="AI68" s="342"/>
      <c r="AJ68" s="342"/>
      <c r="AK68" s="342"/>
      <c r="AL68" s="342"/>
      <c r="AM68" s="342"/>
      <c r="AN68" s="342"/>
      <c r="AO68" s="342"/>
      <c r="AP68" s="342"/>
      <c r="AS68" s="339"/>
      <c r="AT68" s="339"/>
      <c r="AU68" s="339"/>
      <c r="AV68" s="339"/>
      <c r="AW68" s="340"/>
      <c r="AX68" s="340"/>
      <c r="AY68" s="340"/>
      <c r="AZ68" s="340"/>
      <c r="BA68" s="341"/>
      <c r="BB68" s="341"/>
    </row>
    <row r="69" spans="4:67" s="327" customFormat="1" ht="18" customHeight="1" thickBot="1" x14ac:dyDescent="0.4">
      <c r="D69" s="1055" t="s">
        <v>417</v>
      </c>
      <c r="E69" s="1056"/>
      <c r="F69" s="1056"/>
      <c r="G69" s="1056"/>
      <c r="H69" s="1056"/>
      <c r="I69" s="1056"/>
      <c r="J69" s="1056"/>
      <c r="K69" s="1056"/>
      <c r="L69" s="1056"/>
      <c r="M69" s="1056"/>
      <c r="N69" s="1056"/>
      <c r="O69" s="1056"/>
      <c r="P69" s="1056"/>
      <c r="Q69" s="1056"/>
      <c r="R69" s="1056"/>
      <c r="S69" s="1056"/>
      <c r="T69" s="1056"/>
      <c r="U69" s="1056"/>
      <c r="V69" s="1056"/>
      <c r="W69" s="1056"/>
      <c r="X69" s="1056"/>
      <c r="Y69" s="1056"/>
      <c r="Z69" s="1056"/>
      <c r="AA69" s="1056"/>
      <c r="AB69" s="1056"/>
      <c r="AC69" s="1056"/>
      <c r="AD69" s="1056"/>
      <c r="AE69" s="1056"/>
      <c r="AF69" s="1056"/>
      <c r="AG69" s="1056"/>
      <c r="AH69" s="1056"/>
      <c r="AI69" s="1056"/>
      <c r="AJ69" s="1056"/>
      <c r="AK69" s="1056"/>
      <c r="AL69" s="1056"/>
      <c r="AM69" s="1057"/>
      <c r="AN69" s="1048">
        <f>MIN(SUM(AM74),50)</f>
        <v>0</v>
      </c>
      <c r="AO69" s="1049"/>
      <c r="AP69" s="328"/>
    </row>
    <row r="70" spans="4:67" s="327" customFormat="1" ht="71" customHeight="1" x14ac:dyDescent="0.35">
      <c r="D70" s="1042" t="s">
        <v>418</v>
      </c>
      <c r="E70" s="1043"/>
      <c r="F70" s="1043"/>
      <c r="G70" s="1043"/>
      <c r="H70" s="1043"/>
      <c r="I70" s="1043"/>
      <c r="J70" s="1043"/>
      <c r="K70" s="1043"/>
      <c r="L70" s="1043"/>
      <c r="M70" s="1043"/>
      <c r="N70" s="1043"/>
      <c r="O70" s="1043"/>
      <c r="P70" s="1043"/>
      <c r="Q70" s="1043"/>
      <c r="R70" s="1043"/>
      <c r="S70" s="1043"/>
      <c r="T70" s="1043"/>
      <c r="U70" s="1043"/>
      <c r="V70" s="1043"/>
      <c r="W70" s="1043"/>
      <c r="X70" s="1043"/>
      <c r="Y70" s="1043"/>
      <c r="Z70" s="1043"/>
      <c r="AA70" s="1043"/>
      <c r="AB70" s="1043"/>
      <c r="AC70" s="1043"/>
      <c r="AD70" s="1043"/>
      <c r="AE70" s="1043"/>
      <c r="AF70" s="1043"/>
      <c r="AG70" s="1043"/>
      <c r="AH70" s="1043"/>
      <c r="AI70" s="1043"/>
      <c r="AJ70" s="1043"/>
      <c r="AK70" s="1043"/>
      <c r="AL70" s="1043"/>
      <c r="AM70" s="1043"/>
      <c r="AN70" s="1043"/>
      <c r="AO70" s="1044"/>
      <c r="AP70" s="327" t="s">
        <v>8</v>
      </c>
      <c r="AR70" s="338"/>
    </row>
    <row r="71" spans="4:67" hidden="1" x14ac:dyDescent="0.25">
      <c r="P71" s="316" t="s">
        <v>8</v>
      </c>
      <c r="AF71" s="342"/>
      <c r="AG71" s="342"/>
      <c r="AH71" s="342"/>
      <c r="AI71" s="342"/>
      <c r="AJ71" s="342"/>
      <c r="AK71" s="342"/>
      <c r="AL71" s="342"/>
      <c r="AM71" s="342"/>
      <c r="AN71" s="342"/>
      <c r="AO71" s="342"/>
      <c r="AP71" s="342"/>
      <c r="AS71" s="339"/>
      <c r="AT71" s="339"/>
      <c r="AU71" s="339"/>
      <c r="AV71" s="339"/>
      <c r="AW71" s="340"/>
      <c r="AX71" s="340"/>
      <c r="AY71" s="340"/>
      <c r="AZ71" s="340"/>
      <c r="BA71" s="341"/>
      <c r="BB71" s="341"/>
    </row>
    <row r="72" spans="4:67" x14ac:dyDescent="0.25">
      <c r="P72" s="316" t="s">
        <v>8</v>
      </c>
      <c r="AF72" s="342"/>
      <c r="AG72" s="342"/>
      <c r="AH72" s="342"/>
      <c r="AI72" s="342"/>
      <c r="AJ72" s="342"/>
      <c r="AK72" s="342"/>
      <c r="AL72" s="342"/>
      <c r="AM72" s="342"/>
      <c r="AN72" s="342"/>
      <c r="AO72" s="342"/>
      <c r="AP72" s="342"/>
      <c r="AS72" s="339"/>
      <c r="AT72" s="339"/>
      <c r="AU72" s="339"/>
      <c r="AV72" s="339"/>
      <c r="AW72" s="340"/>
      <c r="AX72" s="340"/>
      <c r="AY72" s="340"/>
      <c r="AZ72" s="340"/>
      <c r="BA72" s="341"/>
      <c r="BB72" s="341"/>
    </row>
    <row r="73" spans="4:67" ht="30" customHeight="1" x14ac:dyDescent="0.35">
      <c r="D73" s="1183"/>
      <c r="E73" s="1184"/>
      <c r="F73" s="1184"/>
      <c r="G73" s="1184"/>
      <c r="H73" s="1184"/>
      <c r="I73" s="1184"/>
      <c r="J73" s="1184"/>
      <c r="K73" s="1184"/>
      <c r="L73" s="1184"/>
      <c r="M73" s="1184"/>
      <c r="N73" s="1184"/>
      <c r="O73" s="1184"/>
      <c r="P73" s="1184"/>
      <c r="Q73" s="1184"/>
      <c r="R73" s="1184"/>
      <c r="S73" s="1184"/>
      <c r="T73" s="1184"/>
      <c r="U73" s="1184"/>
      <c r="V73" s="1184"/>
      <c r="W73" s="1184"/>
      <c r="X73" s="1184"/>
      <c r="Y73" s="1184"/>
      <c r="Z73" s="1184"/>
      <c r="AA73" s="1184"/>
      <c r="AB73" s="1184"/>
      <c r="AC73" s="1184"/>
      <c r="AD73" s="1184"/>
      <c r="AE73" s="1184"/>
      <c r="AF73" s="1184"/>
      <c r="AG73" s="1184"/>
      <c r="AH73" s="1184"/>
      <c r="AI73" s="1184"/>
      <c r="AJ73" s="1184"/>
      <c r="AK73" s="1184"/>
      <c r="AL73" s="1185"/>
      <c r="AM73" s="1205" t="s">
        <v>419</v>
      </c>
      <c r="AN73" s="1206"/>
      <c r="AO73" s="1207"/>
    </row>
    <row r="74" spans="4:67" s="327" customFormat="1" ht="56" customHeight="1" x14ac:dyDescent="0.35">
      <c r="D74" s="1058" t="s">
        <v>420</v>
      </c>
      <c r="E74" s="1058"/>
      <c r="F74" s="1058"/>
      <c r="G74" s="1058"/>
      <c r="H74" s="1058"/>
      <c r="I74" s="1058"/>
      <c r="J74" s="1058"/>
      <c r="K74" s="1058"/>
      <c r="L74" s="1058"/>
      <c r="M74" s="1058"/>
      <c r="N74" s="1058"/>
      <c r="O74" s="1058"/>
      <c r="P74" s="1058"/>
      <c r="Q74" s="1058"/>
      <c r="R74" s="1173"/>
      <c r="S74" s="1173"/>
      <c r="T74" s="1173"/>
      <c r="U74" s="1173"/>
      <c r="V74" s="1173"/>
      <c r="W74" s="1173"/>
      <c r="X74" s="1173"/>
      <c r="Y74" s="1173"/>
      <c r="Z74" s="1173"/>
      <c r="AA74" s="1174" t="str">
        <f>D75</f>
        <v/>
      </c>
      <c r="AB74" s="1175"/>
      <c r="AC74" s="1175"/>
      <c r="AD74" s="1175"/>
      <c r="AE74" s="1175"/>
      <c r="AF74" s="1175"/>
      <c r="AG74" s="1175"/>
      <c r="AH74" s="1175"/>
      <c r="AI74" s="1175"/>
      <c r="AJ74" s="1175"/>
      <c r="AK74" s="1175"/>
      <c r="AL74" s="1176"/>
      <c r="AM74" s="1062">
        <f>IF(AA74="In A Federally Declared Disaster Area",50,0)</f>
        <v>0</v>
      </c>
      <c r="AN74" s="1062"/>
      <c r="AO74" s="1063"/>
      <c r="AP74" s="338"/>
      <c r="AQ74" s="338"/>
      <c r="AR74" s="338"/>
      <c r="AS74" s="338"/>
    </row>
    <row r="75" spans="4:67" ht="30" hidden="1" customHeight="1" x14ac:dyDescent="0.35">
      <c r="D75" s="1183" t="str">
        <f>BG75</f>
        <v/>
      </c>
      <c r="E75" s="1184"/>
      <c r="F75" s="1184"/>
      <c r="G75" s="1184"/>
      <c r="H75" s="1184"/>
      <c r="I75" s="1184"/>
      <c r="J75" s="1184"/>
      <c r="K75" s="1184"/>
      <c r="L75" s="1184"/>
      <c r="M75" s="1184"/>
      <c r="N75" s="1184"/>
      <c r="O75" s="1184"/>
      <c r="P75" s="1184"/>
      <c r="Q75" s="1184"/>
      <c r="R75" s="1184"/>
      <c r="S75" s="1184"/>
      <c r="T75" s="1184"/>
      <c r="U75" s="1184"/>
      <c r="V75" s="1184"/>
      <c r="W75" s="1184"/>
      <c r="X75" s="1184"/>
      <c r="Y75" s="1184"/>
      <c r="Z75" s="1184"/>
      <c r="AA75" s="1184"/>
      <c r="AB75" s="1184"/>
      <c r="AC75" s="1184"/>
      <c r="AD75" s="1184"/>
      <c r="AE75" s="1184"/>
      <c r="AF75" s="1184"/>
      <c r="AG75" s="1184"/>
      <c r="AH75" s="1184"/>
      <c r="AI75" s="1184"/>
      <c r="AJ75" s="1184"/>
      <c r="AK75" s="1184"/>
      <c r="AL75" s="1185"/>
      <c r="AM75" s="1186"/>
      <c r="AN75" s="1187"/>
      <c r="AO75" s="1188"/>
      <c r="BG75" s="316" t="str" cm="1">
        <f t="array" ref="BG75:BO75">IFERROR(VLOOKUP(HOMEALLAREAS,[1]Lists!AB2:AE60,4,FALSE),"")</f>
        <v/>
      </c>
      <c r="BH75" s="316" t="str">
        <v/>
      </c>
      <c r="BI75" s="316" t="str">
        <v/>
      </c>
      <c r="BJ75" s="316" t="str">
        <v/>
      </c>
      <c r="BK75" s="316" t="str">
        <v/>
      </c>
      <c r="BL75" s="316" t="str">
        <v/>
      </c>
      <c r="BM75" s="316" t="str">
        <v/>
      </c>
      <c r="BN75" s="316" t="str">
        <v/>
      </c>
      <c r="BO75" s="316" t="str">
        <v/>
      </c>
    </row>
    <row r="76" spans="4:67" ht="14.5" thickBot="1" x14ac:dyDescent="0.3">
      <c r="AF76" s="342"/>
      <c r="AG76" s="342"/>
      <c r="AH76" s="342"/>
      <c r="AI76" s="342"/>
      <c r="AJ76" s="342"/>
      <c r="AK76" s="342"/>
      <c r="AL76" s="342"/>
      <c r="AM76" s="342"/>
      <c r="AN76" s="342"/>
      <c r="AO76" s="342"/>
      <c r="AP76" s="342"/>
      <c r="AS76" s="339"/>
      <c r="AT76" s="339"/>
      <c r="AU76" s="339"/>
      <c r="AV76" s="339"/>
      <c r="AW76" s="340"/>
      <c r="AX76" s="340"/>
      <c r="AY76" s="340"/>
      <c r="AZ76" s="340"/>
      <c r="BA76" s="341"/>
      <c r="BB76" s="341"/>
    </row>
    <row r="77" spans="4:67" s="327" customFormat="1" ht="18" customHeight="1" thickBot="1" x14ac:dyDescent="0.4">
      <c r="D77" s="1055" t="s">
        <v>421</v>
      </c>
      <c r="E77" s="1056"/>
      <c r="F77" s="1056"/>
      <c r="G77" s="1056"/>
      <c r="H77" s="1056"/>
      <c r="I77" s="1056"/>
      <c r="J77" s="1056"/>
      <c r="K77" s="1056"/>
      <c r="L77" s="1056"/>
      <c r="M77" s="1056"/>
      <c r="N77" s="1056"/>
      <c r="O77" s="1056"/>
      <c r="P77" s="1056"/>
      <c r="Q77" s="1056"/>
      <c r="R77" s="1056"/>
      <c r="S77" s="1056"/>
      <c r="T77" s="1056"/>
      <c r="U77" s="1056"/>
      <c r="V77" s="1056"/>
      <c r="W77" s="1056"/>
      <c r="X77" s="1056"/>
      <c r="Y77" s="1056"/>
      <c r="Z77" s="1056"/>
      <c r="AA77" s="1056"/>
      <c r="AB77" s="1056"/>
      <c r="AC77" s="1056"/>
      <c r="AD77" s="1056"/>
      <c r="AE77" s="1056"/>
      <c r="AF77" s="1056"/>
      <c r="AG77" s="1056"/>
      <c r="AH77" s="1056"/>
      <c r="AI77" s="1056"/>
      <c r="AJ77" s="1056"/>
      <c r="AK77" s="1056"/>
      <c r="AL77" s="1056"/>
      <c r="AM77" s="1057"/>
      <c r="AN77" s="1048">
        <f>MIN((AM79),50)</f>
        <v>0</v>
      </c>
      <c r="AO77" s="1049"/>
      <c r="AP77" s="328"/>
    </row>
    <row r="78" spans="4:67" s="327" customFormat="1" ht="55.5" customHeight="1" x14ac:dyDescent="0.35">
      <c r="D78" s="1042" t="s">
        <v>422</v>
      </c>
      <c r="E78" s="1043"/>
      <c r="F78" s="1043"/>
      <c r="G78" s="1043"/>
      <c r="H78" s="1043"/>
      <c r="I78" s="1043"/>
      <c r="J78" s="1043"/>
      <c r="K78" s="1043"/>
      <c r="L78" s="1043"/>
      <c r="M78" s="1043"/>
      <c r="N78" s="1043"/>
      <c r="O78" s="1043"/>
      <c r="P78" s="1043"/>
      <c r="Q78" s="1043"/>
      <c r="R78" s="1043"/>
      <c r="S78" s="1043"/>
      <c r="T78" s="1043"/>
      <c r="U78" s="1043"/>
      <c r="V78" s="1043"/>
      <c r="W78" s="1043"/>
      <c r="X78" s="1043"/>
      <c r="Y78" s="1043"/>
      <c r="Z78" s="1043"/>
      <c r="AA78" s="1043"/>
      <c r="AB78" s="1043"/>
      <c r="AC78" s="1043"/>
      <c r="AD78" s="1043"/>
      <c r="AE78" s="1043"/>
      <c r="AF78" s="1043"/>
      <c r="AG78" s="1043"/>
      <c r="AH78" s="1043"/>
      <c r="AI78" s="1043"/>
      <c r="AJ78" s="1043"/>
      <c r="AK78" s="1043"/>
      <c r="AL78" s="1043"/>
      <c r="AM78" s="1043"/>
      <c r="AN78" s="1043"/>
      <c r="AO78" s="1044"/>
      <c r="AP78" s="327" t="s">
        <v>8</v>
      </c>
      <c r="AR78" s="338"/>
    </row>
    <row r="79" spans="4:67" s="327" customFormat="1" ht="48" customHeight="1" x14ac:dyDescent="0.35">
      <c r="D79" s="1058" t="s">
        <v>423</v>
      </c>
      <c r="E79" s="1058"/>
      <c r="F79" s="1058"/>
      <c r="G79" s="1058"/>
      <c r="H79" s="1058"/>
      <c r="I79" s="1058"/>
      <c r="J79" s="1058"/>
      <c r="K79" s="1058"/>
      <c r="L79" s="1058"/>
      <c r="M79" s="1058"/>
      <c r="N79" s="1058"/>
      <c r="O79" s="1058"/>
      <c r="P79" s="1058"/>
      <c r="Q79" s="1058"/>
      <c r="R79" s="1058"/>
      <c r="S79" s="1058"/>
      <c r="T79" s="1058"/>
      <c r="U79" s="1058"/>
      <c r="V79" s="1058"/>
      <c r="W79" s="1058"/>
      <c r="X79" s="1058"/>
      <c r="Y79" s="1059"/>
      <c r="Z79" s="1060"/>
      <c r="AA79" s="1060"/>
      <c r="AB79" s="1060"/>
      <c r="AC79" s="1060"/>
      <c r="AD79" s="1060"/>
      <c r="AE79" s="1060"/>
      <c r="AF79" s="1060"/>
      <c r="AG79" s="1060"/>
      <c r="AH79" s="1060"/>
      <c r="AI79" s="1060"/>
      <c r="AJ79" s="1060"/>
      <c r="AK79" s="1060"/>
      <c r="AL79" s="1061"/>
      <c r="AM79" s="1062">
        <f>IF(Y79="YES, The Project has received a previous CDBG-DR Award from HCD",50,0)</f>
        <v>0</v>
      </c>
      <c r="AN79" s="1062"/>
      <c r="AO79" s="1063"/>
      <c r="AP79" s="338"/>
      <c r="AQ79" s="338" t="s">
        <v>8</v>
      </c>
      <c r="AR79" s="338"/>
      <c r="AS79" s="338"/>
    </row>
    <row r="80" spans="4:67" x14ac:dyDescent="0.25">
      <c r="P80" s="316" t="s">
        <v>8</v>
      </c>
      <c r="AF80" s="342"/>
      <c r="AG80" s="342"/>
      <c r="AH80" s="342"/>
      <c r="AI80" s="342"/>
      <c r="AJ80" s="342"/>
      <c r="AK80" s="342"/>
      <c r="AL80" s="342"/>
      <c r="AM80" s="342"/>
      <c r="AN80" s="342"/>
      <c r="AO80" s="342"/>
      <c r="AP80" s="342"/>
      <c r="AS80" s="339"/>
      <c r="AT80" s="339"/>
      <c r="AU80" s="339"/>
      <c r="AV80" s="339"/>
      <c r="AW80" s="340"/>
      <c r="AX80" s="340"/>
      <c r="AY80" s="340"/>
      <c r="AZ80" s="340"/>
      <c r="BA80" s="341"/>
      <c r="BB80" s="341"/>
    </row>
    <row r="81" spans="3:54" ht="14.5" thickBot="1" x14ac:dyDescent="0.3">
      <c r="P81" s="316" t="s">
        <v>8</v>
      </c>
      <c r="AF81" s="342"/>
      <c r="AG81" s="342"/>
      <c r="AH81" s="342"/>
      <c r="AI81" s="342"/>
      <c r="AJ81" s="342"/>
      <c r="AK81" s="342"/>
      <c r="AL81" s="342"/>
      <c r="AM81" s="342"/>
      <c r="AN81" s="342"/>
      <c r="AO81" s="342"/>
      <c r="AP81" s="342"/>
      <c r="AS81" s="339"/>
      <c r="AT81" s="339"/>
      <c r="AU81" s="339"/>
      <c r="AV81" s="339"/>
      <c r="AW81" s="340"/>
      <c r="AX81" s="340"/>
      <c r="AY81" s="340"/>
      <c r="AZ81" s="340"/>
      <c r="BA81" s="341"/>
      <c r="BB81" s="341"/>
    </row>
    <row r="82" spans="3:54" s="327" customFormat="1" ht="30" customHeight="1" thickBot="1" x14ac:dyDescent="0.4">
      <c r="D82" s="1055" t="s">
        <v>424</v>
      </c>
      <c r="E82" s="1056"/>
      <c r="F82" s="1056"/>
      <c r="G82" s="1056"/>
      <c r="H82" s="1056"/>
      <c r="I82" s="1056"/>
      <c r="J82" s="1056"/>
      <c r="K82" s="1056"/>
      <c r="L82" s="1056"/>
      <c r="M82" s="1056"/>
      <c r="N82" s="1056"/>
      <c r="O82" s="1056"/>
      <c r="P82" s="1056"/>
      <c r="Q82" s="1056"/>
      <c r="R82" s="1056"/>
      <c r="S82" s="1056"/>
      <c r="T82" s="1056"/>
      <c r="U82" s="1056"/>
      <c r="V82" s="1056"/>
      <c r="W82" s="1056"/>
      <c r="X82" s="1056"/>
      <c r="Y82" s="1056"/>
      <c r="Z82" s="1056"/>
      <c r="AA82" s="1056"/>
      <c r="AB82" s="1056"/>
      <c r="AC82" s="1056"/>
      <c r="AD82" s="1056"/>
      <c r="AE82" s="1056"/>
      <c r="AF82" s="1056"/>
      <c r="AG82" s="1056"/>
      <c r="AH82" s="1056"/>
      <c r="AI82" s="1056"/>
      <c r="AJ82" s="1056"/>
      <c r="AK82" s="1056"/>
      <c r="AL82" s="1056"/>
      <c r="AM82" s="1057"/>
      <c r="AN82" s="1189">
        <f>MIN((AF92),100)</f>
        <v>0</v>
      </c>
      <c r="AO82" s="1190"/>
      <c r="AP82" s="328"/>
    </row>
    <row r="83" spans="3:54" ht="14.5" thickBot="1" x14ac:dyDescent="0.3">
      <c r="C83" s="316" t="s">
        <v>8</v>
      </c>
      <c r="P83" s="316" t="s">
        <v>8</v>
      </c>
      <c r="AF83" s="342"/>
      <c r="AG83" s="342"/>
      <c r="AH83" s="342"/>
      <c r="AI83" s="342"/>
      <c r="AJ83" s="342"/>
      <c r="AK83" s="342"/>
      <c r="AL83" s="342"/>
      <c r="AM83" s="342"/>
      <c r="AN83" s="342"/>
      <c r="AO83" s="342"/>
      <c r="AP83" s="342"/>
      <c r="AS83" s="339"/>
      <c r="AT83" s="339"/>
      <c r="AU83" s="339"/>
      <c r="AV83" s="339"/>
      <c r="AW83" s="340"/>
      <c r="AX83" s="340"/>
      <c r="AY83" s="340"/>
      <c r="AZ83" s="340"/>
      <c r="BA83" s="341"/>
      <c r="BB83" s="341"/>
    </row>
    <row r="84" spans="3:54" ht="75" customHeight="1" thickBot="1" x14ac:dyDescent="0.35">
      <c r="D84" s="1070" t="s">
        <v>425</v>
      </c>
      <c r="E84" s="1071"/>
      <c r="F84" s="1071"/>
      <c r="G84" s="1071"/>
      <c r="H84" s="1071"/>
      <c r="I84" s="1071"/>
      <c r="J84" s="1071"/>
      <c r="K84" s="1071"/>
      <c r="L84" s="1071"/>
      <c r="M84" s="1071"/>
      <c r="N84" s="1071"/>
      <c r="O84" s="1071"/>
      <c r="P84" s="1071"/>
      <c r="Q84" s="1071"/>
      <c r="R84" s="1071"/>
      <c r="S84" s="1071"/>
      <c r="T84" s="1071"/>
      <c r="U84" s="1071"/>
      <c r="V84" s="1071"/>
      <c r="W84" s="1071"/>
      <c r="X84" s="1071"/>
      <c r="Y84" s="1071"/>
      <c r="Z84" s="1071"/>
      <c r="AA84" s="1071"/>
      <c r="AB84" s="1071"/>
      <c r="AC84" s="1071"/>
      <c r="AD84" s="1071"/>
      <c r="AE84" s="1071"/>
      <c r="AF84" s="1071"/>
      <c r="AG84" s="1071"/>
      <c r="AH84" s="1071"/>
      <c r="AI84" s="1071"/>
      <c r="AJ84" s="1071"/>
      <c r="AK84" s="1071"/>
      <c r="AL84" s="1071"/>
      <c r="AM84" s="1071"/>
      <c r="AN84" s="1071"/>
      <c r="AO84" s="1072"/>
      <c r="AP84" s="329" t="s">
        <v>8</v>
      </c>
      <c r="AQ84" s="329"/>
      <c r="AR84" s="329"/>
      <c r="AS84" s="329"/>
      <c r="AX84" s="330" t="s">
        <v>406</v>
      </c>
      <c r="AY84" s="330"/>
    </row>
    <row r="85" spans="3:54" ht="32" customHeight="1" x14ac:dyDescent="0.3">
      <c r="D85" s="1191" t="s">
        <v>426</v>
      </c>
      <c r="E85" s="1191"/>
      <c r="F85" s="1191"/>
      <c r="G85" s="1191"/>
      <c r="H85" s="1191"/>
      <c r="I85" s="1191"/>
      <c r="J85" s="1191"/>
      <c r="K85" s="1191"/>
      <c r="L85" s="1191"/>
      <c r="M85" s="1191"/>
      <c r="N85" s="1191"/>
      <c r="O85" s="1191"/>
      <c r="P85" s="1191"/>
      <c r="Q85" s="1191"/>
      <c r="R85" s="1191"/>
      <c r="S85" s="1191"/>
      <c r="T85" s="1191"/>
      <c r="U85" s="1191"/>
      <c r="V85" s="1191"/>
      <c r="W85" s="1191"/>
      <c r="X85" s="1191"/>
      <c r="Y85" s="1191"/>
      <c r="Z85" s="1191"/>
      <c r="AA85" s="1191"/>
      <c r="AB85" s="1191"/>
      <c r="AC85" s="1191"/>
      <c r="AD85" s="1191"/>
      <c r="AE85" s="1191"/>
      <c r="AF85" s="1191"/>
      <c r="AG85" s="1191"/>
      <c r="AH85" s="1191"/>
      <c r="AI85" s="1191"/>
      <c r="AJ85" s="1073"/>
      <c r="AK85" s="1073"/>
      <c r="AL85" s="1073"/>
      <c r="AM85" s="1073"/>
      <c r="AN85" s="1073"/>
      <c r="AO85" s="1074"/>
      <c r="AP85" s="329" t="s">
        <v>8</v>
      </c>
      <c r="AQ85" s="329"/>
      <c r="AR85" s="329"/>
      <c r="AS85" s="329"/>
      <c r="AX85" s="330" t="s">
        <v>406</v>
      </c>
      <c r="AY85" s="330"/>
    </row>
    <row r="86" spans="3:54" x14ac:dyDescent="0.25">
      <c r="C86" s="316" t="s">
        <v>8</v>
      </c>
      <c r="P86" s="316" t="s">
        <v>8</v>
      </c>
      <c r="AF86" s="342"/>
      <c r="AG86" s="342"/>
      <c r="AH86" s="342"/>
      <c r="AI86" s="342"/>
      <c r="AJ86" s="342"/>
      <c r="AK86" s="342"/>
      <c r="AL86" s="342"/>
      <c r="AM86" s="342"/>
      <c r="AN86" s="342"/>
      <c r="AO86" s="342"/>
      <c r="AP86" s="342" t="s">
        <v>8</v>
      </c>
      <c r="AS86" s="339"/>
      <c r="AT86" s="339"/>
      <c r="AU86" s="339"/>
      <c r="AV86" s="339"/>
      <c r="AW86" s="340"/>
      <c r="AX86" s="340"/>
      <c r="AY86" s="340"/>
      <c r="AZ86" s="340"/>
      <c r="BA86" s="341"/>
      <c r="BB86" s="341"/>
    </row>
    <row r="87" spans="3:54" s="327" customFormat="1" ht="20.149999999999999" customHeight="1" x14ac:dyDescent="0.35">
      <c r="D87" s="1195" t="s">
        <v>427</v>
      </c>
      <c r="E87" s="1195"/>
      <c r="F87" s="1195"/>
      <c r="G87" s="1195"/>
      <c r="H87" s="1195"/>
      <c r="I87" s="1195"/>
      <c r="J87" s="1195"/>
      <c r="K87" s="1195"/>
      <c r="L87" s="1195"/>
      <c r="M87" s="1195"/>
      <c r="N87" s="1195"/>
      <c r="O87" s="1195"/>
      <c r="P87" s="1195"/>
      <c r="Q87" s="1195"/>
      <c r="R87" s="1195"/>
      <c r="S87" s="1195"/>
      <c r="T87" s="1195"/>
      <c r="U87" s="1195"/>
      <c r="V87" s="1195"/>
      <c r="W87" s="1195"/>
      <c r="X87" s="1195"/>
      <c r="Y87" s="1195"/>
      <c r="Z87" s="1195"/>
      <c r="AA87" s="1195"/>
      <c r="AB87" s="1195"/>
      <c r="AC87" s="1196" t="s">
        <v>428</v>
      </c>
      <c r="AD87" s="1197"/>
      <c r="AE87" s="1197"/>
      <c r="AF87" s="1197"/>
      <c r="AG87" s="1197"/>
      <c r="AH87" s="1197"/>
      <c r="AI87" s="1197"/>
      <c r="AJ87" s="1197"/>
      <c r="AK87" s="1197"/>
      <c r="AL87" s="1197"/>
      <c r="AM87" s="1197"/>
      <c r="AN87" s="1197"/>
      <c r="AO87" s="1198"/>
      <c r="AP87" s="338"/>
      <c r="AQ87" s="338"/>
      <c r="AR87" s="338"/>
      <c r="AS87" s="338"/>
    </row>
    <row r="88" spans="3:54" s="327" customFormat="1" ht="20.149999999999999" customHeight="1" x14ac:dyDescent="0.35">
      <c r="D88" s="1069" t="s">
        <v>429</v>
      </c>
      <c r="E88" s="1069"/>
      <c r="F88" s="1069"/>
      <c r="G88" s="1069"/>
      <c r="H88" s="1069"/>
      <c r="I88" s="1069"/>
      <c r="J88" s="1069"/>
      <c r="K88" s="1069"/>
      <c r="L88" s="1069"/>
      <c r="M88" s="1069"/>
      <c r="N88" s="1069"/>
      <c r="O88" s="1069"/>
      <c r="P88" s="1069"/>
      <c r="Q88" s="1069"/>
      <c r="R88" s="1069"/>
      <c r="S88" s="1069"/>
      <c r="T88" s="1069"/>
      <c r="U88" s="1069"/>
      <c r="V88" s="1069"/>
      <c r="W88" s="1069"/>
      <c r="X88" s="1069"/>
      <c r="Y88" s="1069"/>
      <c r="Z88" s="1069"/>
      <c r="AA88" s="1069"/>
      <c r="AB88" s="1069"/>
      <c r="AC88" s="1180"/>
      <c r="AD88" s="1181"/>
      <c r="AE88" s="1181"/>
      <c r="AF88" s="1181"/>
      <c r="AG88" s="1181"/>
      <c r="AH88" s="1181"/>
      <c r="AI88" s="1181"/>
      <c r="AJ88" s="1181"/>
      <c r="AK88" s="1181"/>
      <c r="AL88" s="1181"/>
      <c r="AM88" s="1181"/>
      <c r="AN88" s="1181"/>
      <c r="AO88" s="1182"/>
      <c r="AP88" s="338"/>
      <c r="AQ88" s="338"/>
      <c r="AR88" s="338"/>
      <c r="AS88" s="338"/>
    </row>
    <row r="89" spans="3:54" s="327" customFormat="1" ht="20.149999999999999" customHeight="1" x14ac:dyDescent="0.35">
      <c r="D89" s="1069" t="s">
        <v>430</v>
      </c>
      <c r="E89" s="1069"/>
      <c r="F89" s="1069"/>
      <c r="G89" s="1069"/>
      <c r="H89" s="1069"/>
      <c r="I89" s="1069"/>
      <c r="J89" s="1069"/>
      <c r="K89" s="1069"/>
      <c r="L89" s="1069"/>
      <c r="M89" s="1069"/>
      <c r="N89" s="1069"/>
      <c r="O89" s="1069"/>
      <c r="P89" s="1069"/>
      <c r="Q89" s="1069"/>
      <c r="R89" s="1069"/>
      <c r="S89" s="1069"/>
      <c r="T89" s="1069"/>
      <c r="U89" s="1069"/>
      <c r="V89" s="1069"/>
      <c r="W89" s="1069"/>
      <c r="X89" s="1069"/>
      <c r="Y89" s="1069"/>
      <c r="Z89" s="1069"/>
      <c r="AA89" s="1069"/>
      <c r="AB89" s="1069"/>
      <c r="AC89" s="1180"/>
      <c r="AD89" s="1181"/>
      <c r="AE89" s="1181"/>
      <c r="AF89" s="1181"/>
      <c r="AG89" s="1181"/>
      <c r="AH89" s="1181"/>
      <c r="AI89" s="1181"/>
      <c r="AJ89" s="1181"/>
      <c r="AK89" s="1181"/>
      <c r="AL89" s="1181"/>
      <c r="AM89" s="1181"/>
      <c r="AN89" s="1181"/>
      <c r="AO89" s="1182"/>
      <c r="AP89" s="338"/>
      <c r="AQ89" s="338"/>
      <c r="AR89" s="338"/>
      <c r="AS89" s="338"/>
    </row>
    <row r="90" spans="3:54" x14ac:dyDescent="0.25">
      <c r="C90" s="316" t="s">
        <v>8</v>
      </c>
      <c r="P90" s="316" t="s">
        <v>8</v>
      </c>
      <c r="AF90" s="342"/>
      <c r="AG90" s="342"/>
      <c r="AH90" s="342"/>
      <c r="AI90" s="342"/>
      <c r="AJ90" s="342"/>
      <c r="AK90" s="342"/>
      <c r="AL90" s="342"/>
      <c r="AM90" s="342"/>
      <c r="AN90" s="342"/>
      <c r="AO90" s="342"/>
      <c r="AP90" s="342" t="s">
        <v>8</v>
      </c>
      <c r="AS90" s="339"/>
      <c r="AT90" s="339"/>
      <c r="AU90" s="339"/>
      <c r="AV90" s="339"/>
      <c r="AW90" s="340"/>
      <c r="AX90" s="340"/>
      <c r="AY90" s="340"/>
      <c r="AZ90" s="340"/>
      <c r="BA90" s="341"/>
      <c r="BB90" s="341"/>
    </row>
    <row r="91" spans="3:54" s="343" customFormat="1" ht="45" customHeight="1" x14ac:dyDescent="0.35">
      <c r="D91" s="344"/>
      <c r="E91" s="965" t="s">
        <v>431</v>
      </c>
      <c r="F91" s="965"/>
      <c r="G91" s="965"/>
      <c r="H91" s="965"/>
      <c r="I91" s="965"/>
      <c r="J91" s="965"/>
      <c r="K91" s="965"/>
      <c r="L91" s="965"/>
      <c r="M91" s="970" t="s">
        <v>432</v>
      </c>
      <c r="N91" s="966"/>
      <c r="O91" s="966"/>
      <c r="P91" s="966"/>
      <c r="Q91" s="966"/>
      <c r="R91" s="966"/>
      <c r="S91" s="967"/>
      <c r="T91" s="970" t="s">
        <v>433</v>
      </c>
      <c r="U91" s="966"/>
      <c r="V91" s="966"/>
      <c r="W91" s="966"/>
      <c r="X91" s="966"/>
      <c r="Y91" s="966"/>
      <c r="Z91" s="966"/>
      <c r="AA91" s="966"/>
      <c r="AB91" s="966"/>
      <c r="AC91" s="966"/>
      <c r="AD91" s="966"/>
      <c r="AE91" s="967"/>
      <c r="AF91" s="970" t="s">
        <v>419</v>
      </c>
      <c r="AG91" s="966"/>
      <c r="AH91" s="966"/>
      <c r="AI91" s="966"/>
      <c r="AJ91" s="966"/>
      <c r="AK91" s="966"/>
      <c r="AL91" s="966"/>
      <c r="AM91" s="966"/>
      <c r="AN91" s="966"/>
      <c r="AO91" s="1029"/>
      <c r="AP91" s="345" t="s">
        <v>8</v>
      </c>
      <c r="AQ91" s="338"/>
      <c r="AR91" s="338"/>
      <c r="AS91" s="338"/>
      <c r="AT91" s="343" t="s">
        <v>8</v>
      </c>
      <c r="AU91" s="343" t="s">
        <v>8</v>
      </c>
    </row>
    <row r="92" spans="3:54" s="343" customFormat="1" ht="40" customHeight="1" x14ac:dyDescent="0.35">
      <c r="D92" s="346" t="s">
        <v>8</v>
      </c>
      <c r="E92" s="943">
        <f>AC88</f>
        <v>0</v>
      </c>
      <c r="F92" s="944"/>
      <c r="G92" s="944"/>
      <c r="H92" s="944"/>
      <c r="I92" s="944"/>
      <c r="J92" s="944"/>
      <c r="K92" s="944"/>
      <c r="L92" s="945"/>
      <c r="M92" s="1192">
        <f>AC89</f>
        <v>0</v>
      </c>
      <c r="N92" s="1193"/>
      <c r="O92" s="1193"/>
      <c r="P92" s="1193"/>
      <c r="Q92" s="1193"/>
      <c r="R92" s="1193"/>
      <c r="S92" s="1194"/>
      <c r="T92" s="1177">
        <f>IFERROR(M92/E92,0)</f>
        <v>0</v>
      </c>
      <c r="U92" s="1178"/>
      <c r="V92" s="1178"/>
      <c r="W92" s="1178"/>
      <c r="X92" s="1178"/>
      <c r="Y92" s="1178"/>
      <c r="Z92" s="1178"/>
      <c r="AA92" s="1178"/>
      <c r="AB92" s="1178"/>
      <c r="AC92" s="1178"/>
      <c r="AD92" s="1178"/>
      <c r="AE92" s="1179"/>
      <c r="AF92" s="1036">
        <f>IF(AND(T92&gt;=0.01,T92&lt;=0.05),5,IF(AND(T92&gt;0.05,T92&lt;=0.1),10,IF(AND(T92&gt;0.1,T92&lt;=0.15),20,IF(AND(T92&gt;0.15,T92&lt;=0.2),30,IF(AND(T92&gt;0.2,T92&lt;=0.3),40,IF(AND(T92&gt;0.3,T92&lt;=0.4),50,IF(AND(T92&gt;0.4,T92&lt;=0.5),60,IF(AND(T92&gt;0.5,T92&lt;=0.6),70,IF(AND(T92&gt;0.6,T92&lt;0.7),80,IF(AND(T92&gt;0.7,T92&lt;=0.8),90,IF(AND(T92&gt;0.8,T92&lt;=1),100,0)))))))))))</f>
        <v>0</v>
      </c>
      <c r="AG92" s="1036"/>
      <c r="AH92" s="1036"/>
      <c r="AI92" s="1036"/>
      <c r="AJ92" s="1036"/>
      <c r="AK92" s="1036"/>
      <c r="AL92" s="1036"/>
      <c r="AM92" s="1036"/>
      <c r="AN92" s="1036"/>
      <c r="AO92" s="1036"/>
      <c r="AQ92" s="338"/>
      <c r="AR92" s="338"/>
      <c r="AS92" s="338"/>
      <c r="AT92" s="347"/>
    </row>
    <row r="93" spans="3:54" x14ac:dyDescent="0.25">
      <c r="C93" s="316" t="s">
        <v>8</v>
      </c>
      <c r="P93" s="316" t="s">
        <v>8</v>
      </c>
      <c r="AF93" s="342"/>
      <c r="AG93" s="342"/>
      <c r="AH93" s="342"/>
      <c r="AI93" s="342"/>
      <c r="AJ93" s="342"/>
      <c r="AK93" s="342"/>
      <c r="AL93" s="342"/>
      <c r="AM93" s="342"/>
      <c r="AN93" s="342"/>
      <c r="AO93" s="342"/>
      <c r="AP93" s="342" t="s">
        <v>8</v>
      </c>
      <c r="AS93" s="339"/>
      <c r="AT93" s="339"/>
      <c r="AU93" s="339"/>
      <c r="AV93" s="339"/>
      <c r="AW93" s="348"/>
      <c r="AX93" s="348"/>
      <c r="AY93" s="348"/>
      <c r="AZ93" s="348"/>
      <c r="BA93" s="341"/>
      <c r="BB93" s="341"/>
    </row>
    <row r="94" spans="3:54" ht="14.5" thickBot="1" x14ac:dyDescent="0.3">
      <c r="C94" s="316" t="s">
        <v>8</v>
      </c>
      <c r="P94" s="316" t="s">
        <v>8</v>
      </c>
      <c r="AF94" s="342"/>
      <c r="AG94" s="342"/>
      <c r="AH94" s="342"/>
      <c r="AI94" s="342"/>
      <c r="AJ94" s="342"/>
      <c r="AK94" s="342"/>
      <c r="AL94" s="342"/>
      <c r="AM94" s="342"/>
      <c r="AN94" s="342"/>
      <c r="AO94" s="342"/>
      <c r="AP94" s="342" t="s">
        <v>8</v>
      </c>
      <c r="AS94" s="339"/>
      <c r="AT94" s="339"/>
      <c r="AU94" s="339"/>
      <c r="AV94" s="339"/>
      <c r="AW94" s="348"/>
      <c r="AX94" s="348"/>
      <c r="AY94" s="348"/>
      <c r="AZ94" s="348"/>
      <c r="BA94" s="341"/>
      <c r="BB94" s="341"/>
    </row>
    <row r="95" spans="3:54" s="327" customFormat="1" ht="60" customHeight="1" thickBot="1" x14ac:dyDescent="0.4">
      <c r="D95" s="984" t="s">
        <v>434</v>
      </c>
      <c r="E95" s="985"/>
      <c r="F95" s="985"/>
      <c r="G95" s="985"/>
      <c r="H95" s="985"/>
      <c r="I95" s="1170"/>
      <c r="J95" s="1171"/>
      <c r="K95" s="1171"/>
      <c r="L95" s="1171"/>
      <c r="M95" s="1171"/>
      <c r="N95" s="1171"/>
      <c r="O95" s="1171"/>
      <c r="P95" s="1171"/>
      <c r="Q95" s="1171"/>
      <c r="R95" s="1171"/>
      <c r="S95" s="1171"/>
      <c r="T95" s="1171"/>
      <c r="U95" s="1171"/>
      <c r="V95" s="1171"/>
      <c r="W95" s="1171"/>
      <c r="X95" s="1171"/>
      <c r="Y95" s="1171"/>
      <c r="Z95" s="1171"/>
      <c r="AA95" s="1171"/>
      <c r="AB95" s="1171"/>
      <c r="AC95" s="1171"/>
      <c r="AD95" s="1171"/>
      <c r="AE95" s="1171"/>
      <c r="AF95" s="1171"/>
      <c r="AG95" s="1171"/>
      <c r="AH95" s="1171"/>
      <c r="AI95" s="1171"/>
      <c r="AJ95" s="1171"/>
      <c r="AK95" s="1171"/>
      <c r="AL95" s="1171"/>
      <c r="AM95" s="1171"/>
      <c r="AN95" s="1171"/>
      <c r="AO95" s="1172"/>
      <c r="AP95" s="338"/>
      <c r="AQ95" s="338"/>
      <c r="AR95" s="338"/>
      <c r="AS95" s="338"/>
    </row>
    <row r="96" spans="3:54" x14ac:dyDescent="0.25">
      <c r="P96" s="316" t="s">
        <v>8</v>
      </c>
      <c r="AF96" s="342"/>
      <c r="AG96" s="342"/>
      <c r="AH96" s="342"/>
      <c r="AI96" s="342"/>
      <c r="AJ96" s="342"/>
      <c r="AK96" s="342"/>
      <c r="AL96" s="342"/>
      <c r="AM96" s="342"/>
      <c r="AN96" s="342"/>
      <c r="AO96" s="342"/>
      <c r="AP96" s="342"/>
      <c r="AS96" s="339"/>
      <c r="AT96" s="339"/>
      <c r="AU96" s="339"/>
      <c r="AV96" s="339"/>
      <c r="AW96" s="348"/>
      <c r="AX96" s="348"/>
      <c r="AY96" s="348"/>
      <c r="AZ96" s="348"/>
      <c r="BA96" s="341"/>
      <c r="BB96" s="341"/>
    </row>
    <row r="97" spans="4:54" x14ac:dyDescent="0.25">
      <c r="AF97" s="342"/>
      <c r="AG97" s="342"/>
      <c r="AH97" s="342"/>
      <c r="AI97" s="342"/>
      <c r="AJ97" s="342"/>
      <c r="AK97" s="342"/>
      <c r="AL97" s="342"/>
      <c r="AM97" s="342"/>
      <c r="AN97" s="342"/>
      <c r="AO97" s="342"/>
      <c r="AP97" s="342"/>
      <c r="AS97" s="339"/>
      <c r="AT97" s="339"/>
      <c r="AU97" s="339"/>
      <c r="AV97" s="339"/>
      <c r="AW97" s="348"/>
      <c r="AX97" s="348"/>
      <c r="AY97" s="348"/>
      <c r="AZ97" s="348"/>
      <c r="BA97" s="341"/>
      <c r="BB97" s="341"/>
    </row>
    <row r="98" spans="4:54" ht="14.5" thickBot="1" x14ac:dyDescent="0.3">
      <c r="AA98" s="316" t="s">
        <v>8</v>
      </c>
      <c r="AF98" s="342"/>
      <c r="AG98" s="342"/>
      <c r="AH98" s="342"/>
      <c r="AI98" s="342"/>
      <c r="AJ98" s="342"/>
      <c r="AK98" s="342"/>
      <c r="AL98" s="342"/>
      <c r="AM98" s="342"/>
      <c r="AN98" s="342"/>
      <c r="AO98" s="342"/>
      <c r="AP98" s="342"/>
      <c r="AS98" s="339"/>
      <c r="AT98" s="339"/>
      <c r="AU98" s="339"/>
      <c r="AV98" s="339"/>
      <c r="AW98" s="348"/>
      <c r="AX98" s="348"/>
      <c r="AY98" s="348"/>
      <c r="AZ98" s="348"/>
      <c r="BA98" s="341"/>
      <c r="BB98" s="341"/>
    </row>
    <row r="99" spans="4:54" s="327" customFormat="1" ht="18" customHeight="1" thickBot="1" x14ac:dyDescent="0.4">
      <c r="D99" s="1055" t="s">
        <v>435</v>
      </c>
      <c r="E99" s="1056"/>
      <c r="F99" s="1056"/>
      <c r="G99" s="1056"/>
      <c r="H99" s="1056"/>
      <c r="I99" s="1056"/>
      <c r="J99" s="1056"/>
      <c r="K99" s="1056"/>
      <c r="L99" s="1056"/>
      <c r="M99" s="1056"/>
      <c r="N99" s="1056"/>
      <c r="O99" s="1056"/>
      <c r="P99" s="1056"/>
      <c r="Q99" s="1056"/>
      <c r="R99" s="1056"/>
      <c r="S99" s="1056"/>
      <c r="T99" s="1056"/>
      <c r="U99" s="1056"/>
      <c r="V99" s="1056"/>
      <c r="W99" s="1056"/>
      <c r="X99" s="1056"/>
      <c r="Y99" s="1056"/>
      <c r="Z99" s="1056"/>
      <c r="AA99" s="1056"/>
      <c r="AB99" s="1056"/>
      <c r="AC99" s="1056"/>
      <c r="AD99" s="1056"/>
      <c r="AE99" s="1056"/>
      <c r="AF99" s="1056"/>
      <c r="AG99" s="1056"/>
      <c r="AH99" s="1056"/>
      <c r="AI99" s="1056"/>
      <c r="AJ99" s="1056"/>
      <c r="AK99" s="1056"/>
      <c r="AL99" s="1056"/>
      <c r="AM99" s="1057"/>
      <c r="AN99" s="1114">
        <v>200</v>
      </c>
      <c r="AO99" s="1115"/>
      <c r="AP99" s="328"/>
      <c r="AT99" s="349"/>
    </row>
    <row r="100" spans="4:54" s="327" customFormat="1" ht="32.5" customHeight="1" thickBot="1" x14ac:dyDescent="0.4">
      <c r="D100" s="1079" t="s">
        <v>436</v>
      </c>
      <c r="E100" s="1080"/>
      <c r="F100" s="1080"/>
      <c r="G100" s="1080"/>
      <c r="H100" s="1080"/>
      <c r="I100" s="1080"/>
      <c r="J100" s="1080"/>
      <c r="K100" s="1080"/>
      <c r="L100" s="1080"/>
      <c r="M100" s="1080"/>
      <c r="N100" s="1080"/>
      <c r="O100" s="1080"/>
      <c r="P100" s="1080"/>
      <c r="Q100" s="1080"/>
      <c r="R100" s="1080"/>
      <c r="S100" s="1080"/>
      <c r="T100" s="1080"/>
      <c r="U100" s="1080"/>
      <c r="V100" s="1080"/>
      <c r="W100" s="1080"/>
      <c r="X100" s="1080"/>
      <c r="Y100" s="1080"/>
      <c r="Z100" s="1080"/>
      <c r="AA100" s="1080"/>
      <c r="AB100" s="1080"/>
      <c r="AC100" s="1080"/>
      <c r="AD100" s="1080"/>
      <c r="AE100" s="1080"/>
      <c r="AF100" s="1080"/>
      <c r="AG100" s="1080"/>
      <c r="AH100" s="1080"/>
      <c r="AI100" s="1080"/>
      <c r="AJ100" s="1080"/>
      <c r="AK100" s="1080"/>
      <c r="AL100" s="1080"/>
      <c r="AM100" s="1080"/>
      <c r="AN100" s="1080"/>
      <c r="AO100" s="1081"/>
      <c r="AR100" s="338"/>
      <c r="AT100" s="349"/>
    </row>
    <row r="101" spans="4:54" s="327" customFormat="1" ht="71" customHeight="1" thickBot="1" x14ac:dyDescent="0.4">
      <c r="D101" s="1079" t="s">
        <v>437</v>
      </c>
      <c r="E101" s="1080"/>
      <c r="F101" s="1080"/>
      <c r="G101" s="1080"/>
      <c r="H101" s="1080"/>
      <c r="I101" s="1080"/>
      <c r="J101" s="1080"/>
      <c r="K101" s="1080"/>
      <c r="L101" s="1080"/>
      <c r="M101" s="1080"/>
      <c r="N101" s="1080"/>
      <c r="O101" s="1080"/>
      <c r="P101" s="1080"/>
      <c r="Q101" s="1080"/>
      <c r="R101" s="1080"/>
      <c r="S101" s="1080"/>
      <c r="T101" s="1080"/>
      <c r="U101" s="1080"/>
      <c r="V101" s="1080"/>
      <c r="W101" s="1080"/>
      <c r="X101" s="1080"/>
      <c r="Y101" s="1080"/>
      <c r="Z101" s="1080"/>
      <c r="AA101" s="1080"/>
      <c r="AB101" s="1080"/>
      <c r="AC101" s="1080"/>
      <c r="AD101" s="1080"/>
      <c r="AE101" s="1080"/>
      <c r="AF101" s="1080"/>
      <c r="AG101" s="1080"/>
      <c r="AH101" s="1080"/>
      <c r="AI101" s="1080"/>
      <c r="AJ101" s="1080"/>
      <c r="AK101" s="1080"/>
      <c r="AL101" s="1080"/>
      <c r="AM101" s="1080"/>
      <c r="AN101" s="1080"/>
      <c r="AO101" s="1081"/>
      <c r="AR101" s="338"/>
      <c r="AT101" s="349"/>
    </row>
    <row r="102" spans="4:54" s="327" customFormat="1" ht="96.5" hidden="1" customHeight="1" x14ac:dyDescent="0.35">
      <c r="D102" s="1023" t="s">
        <v>438</v>
      </c>
      <c r="E102" s="1024"/>
      <c r="F102" s="1024"/>
      <c r="G102" s="1024"/>
      <c r="H102" s="1024"/>
      <c r="I102" s="1024"/>
      <c r="J102" s="1024"/>
      <c r="K102" s="1024"/>
      <c r="L102" s="1024"/>
      <c r="M102" s="1024"/>
      <c r="N102" s="1024"/>
      <c r="O102" s="1024"/>
      <c r="P102" s="1024"/>
      <c r="Q102" s="1024"/>
      <c r="R102" s="1024"/>
      <c r="S102" s="1024"/>
      <c r="T102" s="1024"/>
      <c r="U102" s="1024"/>
      <c r="V102" s="1024"/>
      <c r="W102" s="1024"/>
      <c r="X102" s="1024"/>
      <c r="Y102" s="1024"/>
      <c r="Z102" s="1024"/>
      <c r="AA102" s="1024"/>
      <c r="AB102" s="1024"/>
      <c r="AC102" s="1024"/>
      <c r="AD102" s="1024"/>
      <c r="AE102" s="1024"/>
      <c r="AF102" s="1024"/>
      <c r="AG102" s="1024"/>
      <c r="AH102" s="1024"/>
      <c r="AI102" s="1024"/>
      <c r="AJ102" s="1024"/>
      <c r="AK102" s="1024"/>
      <c r="AL102" s="1024"/>
      <c r="AM102" s="1024"/>
      <c r="AN102" s="1008">
        <f>MAX(SUM(AN105:AN109),-200)</f>
        <v>0</v>
      </c>
      <c r="AO102" s="1009"/>
      <c r="AR102" s="338"/>
      <c r="AS102" s="1010"/>
      <c r="AT102" s="1011"/>
      <c r="AU102" s="1011"/>
      <c r="AV102" s="1011"/>
      <c r="AW102" s="1011"/>
      <c r="AX102" s="1011"/>
      <c r="AY102" s="1011"/>
      <c r="AZ102" s="1011"/>
      <c r="BA102" s="1011"/>
      <c r="BB102" s="1012"/>
    </row>
    <row r="103" spans="4:54" s="327" customFormat="1" ht="20.149999999999999" hidden="1" customHeight="1" thickBot="1" x14ac:dyDescent="0.4">
      <c r="D103" s="1016" t="s">
        <v>439</v>
      </c>
      <c r="E103" s="1025"/>
      <c r="F103" s="1025"/>
      <c r="G103" s="1025"/>
      <c r="H103" s="1025"/>
      <c r="I103" s="1025"/>
      <c r="J103" s="1025"/>
      <c r="K103" s="1025"/>
      <c r="L103" s="1025"/>
      <c r="M103" s="1025"/>
      <c r="N103" s="1025"/>
      <c r="O103" s="1025"/>
      <c r="P103" s="1025"/>
      <c r="Q103" s="1025"/>
      <c r="R103" s="1025"/>
      <c r="S103" s="1018"/>
      <c r="T103" s="1019"/>
      <c r="U103" s="1019"/>
      <c r="V103" s="1019"/>
      <c r="W103" s="1019"/>
      <c r="X103" s="1019"/>
      <c r="Y103" s="1019"/>
      <c r="Z103" s="1019"/>
      <c r="AA103" s="1019"/>
      <c r="AB103" s="1019"/>
      <c r="AC103" s="1019"/>
      <c r="AD103" s="1019"/>
      <c r="AE103" s="1019"/>
      <c r="AF103" s="1019"/>
      <c r="AG103" s="1019"/>
      <c r="AH103" s="1019"/>
      <c r="AI103" s="1019"/>
      <c r="AJ103" s="1019"/>
      <c r="AK103" s="1019"/>
      <c r="AL103" s="1019"/>
      <c r="AM103" s="1019"/>
      <c r="AN103" s="1019"/>
      <c r="AO103" s="1020"/>
      <c r="AP103" s="338"/>
      <c r="AQ103" s="338"/>
      <c r="AR103" s="338"/>
      <c r="AS103" s="1013"/>
      <c r="AT103" s="1014"/>
      <c r="AU103" s="1014"/>
      <c r="AV103" s="1014"/>
      <c r="AW103" s="1014"/>
      <c r="AX103" s="1014"/>
      <c r="AY103" s="1014"/>
      <c r="AZ103" s="1014"/>
      <c r="BA103" s="1014"/>
      <c r="BB103" s="1015"/>
    </row>
    <row r="104" spans="4:54" s="332" customFormat="1" ht="45" hidden="1" customHeight="1" thickBot="1" x14ac:dyDescent="0.4">
      <c r="D104" s="999" t="s">
        <v>440</v>
      </c>
      <c r="E104" s="1000"/>
      <c r="F104" s="1000"/>
      <c r="G104" s="1000"/>
      <c r="H104" s="1000"/>
      <c r="I104" s="1000"/>
      <c r="J104" s="1000"/>
      <c r="K104" s="1000"/>
      <c r="L104" s="1000"/>
      <c r="M104" s="1000"/>
      <c r="N104" s="1000"/>
      <c r="O104" s="1000"/>
      <c r="P104" s="1000"/>
      <c r="Q104" s="1000"/>
      <c r="R104" s="1001"/>
      <c r="S104" s="970" t="s">
        <v>441</v>
      </c>
      <c r="T104" s="966"/>
      <c r="U104" s="966"/>
      <c r="V104" s="966"/>
      <c r="W104" s="966"/>
      <c r="X104" s="966"/>
      <c r="Y104" s="967"/>
      <c r="Z104" s="1003" t="s">
        <v>442</v>
      </c>
      <c r="AA104" s="1004"/>
      <c r="AB104" s="1004"/>
      <c r="AC104" s="1004"/>
      <c r="AD104" s="1004"/>
      <c r="AE104" s="1004"/>
      <c r="AF104" s="1004"/>
      <c r="AG104" s="1004"/>
      <c r="AH104" s="1004"/>
      <c r="AI104" s="1005"/>
      <c r="AJ104" s="965" t="s">
        <v>443</v>
      </c>
      <c r="AK104" s="965"/>
      <c r="AL104" s="965"/>
      <c r="AM104" s="965"/>
      <c r="AN104" s="1021" t="s">
        <v>444</v>
      </c>
      <c r="AO104" s="1022"/>
      <c r="AP104" s="350"/>
      <c r="AQ104" s="338"/>
      <c r="AR104" s="338"/>
      <c r="AS104" s="993"/>
      <c r="AT104" s="994"/>
      <c r="AU104" s="994"/>
      <c r="AV104" s="995"/>
      <c r="AW104" s="996" t="s">
        <v>445</v>
      </c>
      <c r="AX104" s="997"/>
      <c r="AY104" s="997"/>
      <c r="AZ104" s="998"/>
      <c r="BA104" s="996" t="s">
        <v>446</v>
      </c>
      <c r="BB104" s="998"/>
    </row>
    <row r="105" spans="4:54" s="332" customFormat="1" ht="30" hidden="1" customHeight="1" x14ac:dyDescent="0.35">
      <c r="D105" s="351">
        <v>1</v>
      </c>
      <c r="E105" s="973" t="s">
        <v>447</v>
      </c>
      <c r="F105" s="973"/>
      <c r="G105" s="973"/>
      <c r="H105" s="973"/>
      <c r="I105" s="973"/>
      <c r="J105" s="973"/>
      <c r="K105" s="973"/>
      <c r="L105" s="973"/>
      <c r="M105" s="973"/>
      <c r="N105" s="973"/>
      <c r="O105" s="973"/>
      <c r="P105" s="973"/>
      <c r="Q105" s="973"/>
      <c r="R105" s="973"/>
      <c r="S105" s="933" t="s">
        <v>8</v>
      </c>
      <c r="T105" s="934"/>
      <c r="U105" s="934"/>
      <c r="V105" s="934"/>
      <c r="W105" s="934"/>
      <c r="X105" s="934"/>
      <c r="Y105" s="935"/>
      <c r="Z105" s="1026"/>
      <c r="AA105" s="1027"/>
      <c r="AB105" s="1027"/>
      <c r="AC105" s="1027"/>
      <c r="AD105" s="1027"/>
      <c r="AE105" s="1027"/>
      <c r="AF105" s="1027"/>
      <c r="AG105" s="1027"/>
      <c r="AH105" s="1027"/>
      <c r="AI105" s="1028"/>
      <c r="AJ105" s="979"/>
      <c r="AK105" s="979"/>
      <c r="AL105" s="979"/>
      <c r="AM105" s="979"/>
      <c r="AN105" s="980">
        <f>IF(AND(Z105="Permanent financing deadline",AJ105&gt;=AR105),-25, IF(AND(Z105="Project set-up deadline",AJ105&gt;=AR105),-25, IF(AND(Z105="Construction loan-closing deadline",AJ105&gt;=AR105),-25, IF(AND(Z105="Project completion deadline",AJ105&gt;=AR105),-25, IF(AND(Z105="Expenditure deadline",AJ105&gt;=AR105),-25, IF(AND(Z105="Milestone Deadline",AJ105&gt;=AR105),-25, IF(AND(Z105="Other Missed Deadline",AJ105&gt;=AR105),-25,0)))))))</f>
        <v>0</v>
      </c>
      <c r="AO105" s="981"/>
      <c r="AP105" s="350">
        <v>43831</v>
      </c>
      <c r="AQ105" s="338" t="s">
        <v>8</v>
      </c>
      <c r="AR105" s="352">
        <v>44197</v>
      </c>
      <c r="AS105" s="982"/>
      <c r="AT105" s="983"/>
      <c r="AU105" s="983"/>
      <c r="AV105" s="983"/>
      <c r="AW105" s="978">
        <v>38753</v>
      </c>
      <c r="AX105" s="978"/>
      <c r="AY105" s="978"/>
      <c r="AZ105" s="978"/>
      <c r="BA105" s="971" t="str">
        <f>IFERROR(IF(ISBLANK(AS105),"",(AW105-AS105)/365),"")</f>
        <v/>
      </c>
      <c r="BB105" s="972"/>
    </row>
    <row r="106" spans="4:54" s="332" customFormat="1" ht="30" hidden="1" customHeight="1" x14ac:dyDescent="0.35">
      <c r="D106" s="351">
        <v>2</v>
      </c>
      <c r="E106" s="973" t="s">
        <v>447</v>
      </c>
      <c r="F106" s="973"/>
      <c r="G106" s="973"/>
      <c r="H106" s="973"/>
      <c r="I106" s="973"/>
      <c r="J106" s="973"/>
      <c r="K106" s="973"/>
      <c r="L106" s="973"/>
      <c r="M106" s="973"/>
      <c r="N106" s="973"/>
      <c r="O106" s="973"/>
      <c r="P106" s="973"/>
      <c r="Q106" s="973"/>
      <c r="R106" s="973"/>
      <c r="S106" s="933" t="s">
        <v>8</v>
      </c>
      <c r="T106" s="934"/>
      <c r="U106" s="934"/>
      <c r="V106" s="934"/>
      <c r="W106" s="934"/>
      <c r="X106" s="934"/>
      <c r="Y106" s="935"/>
      <c r="Z106" s="1026"/>
      <c r="AA106" s="1027"/>
      <c r="AB106" s="1027"/>
      <c r="AC106" s="1027"/>
      <c r="AD106" s="1027"/>
      <c r="AE106" s="1027"/>
      <c r="AF106" s="1027"/>
      <c r="AG106" s="1027"/>
      <c r="AH106" s="1027"/>
      <c r="AI106" s="1028"/>
      <c r="AJ106" s="979"/>
      <c r="AK106" s="979"/>
      <c r="AL106" s="979"/>
      <c r="AM106" s="979"/>
      <c r="AN106" s="980">
        <f>IF(AND(Z106="Permanent financing deadline",AJ106&gt;=AR106),-25, IF(AND(Z106="Project set-up deadline",AJ106&gt;=AR106),-25, IF(AND(Z106="Construction loan-closing deadline",AJ106&gt;=AR106),-25, IF(AND(Z106="Project completion deadline",AJ106&gt;=AR106),-25, IF(AND(Z106="Expenditure deadline",AJ106&gt;=AR106),-25, IF(AND(Z106="Milestone Deadline",AJ106&gt;=AR106),-25, IF(AND(Z106="Other Missed Deadline",AJ106&gt;=AR106),-25,0)))))))</f>
        <v>0</v>
      </c>
      <c r="AO106" s="981"/>
      <c r="AP106" s="350">
        <v>43831</v>
      </c>
      <c r="AQ106" s="338" t="s">
        <v>8</v>
      </c>
      <c r="AR106" s="352">
        <v>44197</v>
      </c>
      <c r="AS106" s="982"/>
      <c r="AT106" s="983"/>
      <c r="AU106" s="983"/>
      <c r="AV106" s="983"/>
      <c r="AW106" s="978">
        <v>38753</v>
      </c>
      <c r="AX106" s="978"/>
      <c r="AY106" s="978"/>
      <c r="AZ106" s="978"/>
      <c r="BA106" s="971" t="str">
        <f>IFERROR(IF(ISBLANK(AS106),"",(AW106-AS106)/365),"")</f>
        <v/>
      </c>
      <c r="BB106" s="972"/>
    </row>
    <row r="107" spans="4:54" s="332" customFormat="1" ht="30" hidden="1" customHeight="1" x14ac:dyDescent="0.35">
      <c r="D107" s="351">
        <v>3</v>
      </c>
      <c r="E107" s="973" t="s">
        <v>447</v>
      </c>
      <c r="F107" s="973"/>
      <c r="G107" s="973"/>
      <c r="H107" s="973"/>
      <c r="I107" s="973"/>
      <c r="J107" s="973"/>
      <c r="K107" s="973"/>
      <c r="L107" s="973"/>
      <c r="M107" s="973"/>
      <c r="N107" s="973"/>
      <c r="O107" s="973"/>
      <c r="P107" s="973"/>
      <c r="Q107" s="973"/>
      <c r="R107" s="973"/>
      <c r="S107" s="933" t="s">
        <v>8</v>
      </c>
      <c r="T107" s="934"/>
      <c r="U107" s="934"/>
      <c r="V107" s="934"/>
      <c r="W107" s="934"/>
      <c r="X107" s="934"/>
      <c r="Y107" s="935"/>
      <c r="Z107" s="1026"/>
      <c r="AA107" s="1027"/>
      <c r="AB107" s="1027"/>
      <c r="AC107" s="1027"/>
      <c r="AD107" s="1027"/>
      <c r="AE107" s="1027"/>
      <c r="AF107" s="1027"/>
      <c r="AG107" s="1027"/>
      <c r="AH107" s="1027"/>
      <c r="AI107" s="1028"/>
      <c r="AJ107" s="979"/>
      <c r="AK107" s="979"/>
      <c r="AL107" s="979"/>
      <c r="AM107" s="979"/>
      <c r="AN107" s="980">
        <f>IF(AND(Z107="Permanent financing deadline",AJ107&gt;=AR107),-25, IF(AND(Z107="Project set-up deadline",AJ107&gt;=AR107),-25, IF(AND(Z107="Construction loan-closing deadline",AJ107&gt;=AR107),-25, IF(AND(Z107="Project completion deadline",AJ107&gt;=AR107),-25, IF(AND(Z107="Expenditure deadline",AJ107&gt;=AR107),-25, IF(AND(Z107="Milestone Deadline",AJ107&gt;=AR107),-25, IF(AND(Z107="Other Missed Deadline",AJ107&gt;=AR107),-25,0)))))))</f>
        <v>0</v>
      </c>
      <c r="AO107" s="981"/>
      <c r="AP107" s="350">
        <v>43831</v>
      </c>
      <c r="AQ107" s="338" t="s">
        <v>8</v>
      </c>
      <c r="AR107" s="352">
        <v>44197</v>
      </c>
      <c r="AS107" s="982"/>
      <c r="AT107" s="983"/>
      <c r="AU107" s="983"/>
      <c r="AV107" s="983"/>
      <c r="AW107" s="978">
        <v>38753</v>
      </c>
      <c r="AX107" s="978"/>
      <c r="AY107" s="978"/>
      <c r="AZ107" s="978"/>
      <c r="BA107" s="971" t="str">
        <f>IFERROR(IF(ISBLANK(AS107),"",(AW107-AS107)/365),"")</f>
        <v/>
      </c>
      <c r="BB107" s="972"/>
    </row>
    <row r="108" spans="4:54" s="332" customFormat="1" ht="30" hidden="1" customHeight="1" x14ac:dyDescent="0.35">
      <c r="D108" s="351">
        <v>4</v>
      </c>
      <c r="E108" s="973" t="s">
        <v>447</v>
      </c>
      <c r="F108" s="973"/>
      <c r="G108" s="973"/>
      <c r="H108" s="973"/>
      <c r="I108" s="973"/>
      <c r="J108" s="973"/>
      <c r="K108" s="973"/>
      <c r="L108" s="973"/>
      <c r="M108" s="973"/>
      <c r="N108" s="973"/>
      <c r="O108" s="973"/>
      <c r="P108" s="973"/>
      <c r="Q108" s="973"/>
      <c r="R108" s="973"/>
      <c r="S108" s="933" t="s">
        <v>8</v>
      </c>
      <c r="T108" s="934"/>
      <c r="U108" s="934"/>
      <c r="V108" s="934"/>
      <c r="W108" s="934"/>
      <c r="X108" s="934"/>
      <c r="Y108" s="935"/>
      <c r="Z108" s="1026" t="s">
        <v>8</v>
      </c>
      <c r="AA108" s="1027"/>
      <c r="AB108" s="1027"/>
      <c r="AC108" s="1027"/>
      <c r="AD108" s="1027"/>
      <c r="AE108" s="1027"/>
      <c r="AF108" s="1027"/>
      <c r="AG108" s="1027"/>
      <c r="AH108" s="1027"/>
      <c r="AI108" s="1028"/>
      <c r="AJ108" s="979"/>
      <c r="AK108" s="979"/>
      <c r="AL108" s="979"/>
      <c r="AM108" s="979"/>
      <c r="AN108" s="980">
        <f>IF(AND(Z108="Permanent financing deadline",AJ108&gt;=AR108),-25, IF(AND(Z108="Project set-up deadline",AJ108&gt;=AR108),-25, IF(AND(Z108="Construction loan-closing deadline",AJ108&gt;=AR108),-25, IF(AND(Z108="Project completion deadline",AJ108&gt;=AR108),-25, IF(AND(Z108="Expenditure deadline",AJ108&gt;=AR108),-25, IF(AND(Z108="Milestone Deadline",AJ108&gt;=AR108),-25, IF(AND(Z108="Other Missed Deadline",AJ108&gt;=AR108),-25,0)))))))</f>
        <v>0</v>
      </c>
      <c r="AO108" s="981"/>
      <c r="AP108" s="350">
        <v>43831</v>
      </c>
      <c r="AQ108" s="338" t="s">
        <v>8</v>
      </c>
      <c r="AR108" s="352">
        <v>44197</v>
      </c>
      <c r="AS108" s="982"/>
      <c r="AT108" s="983"/>
      <c r="AU108" s="983"/>
      <c r="AV108" s="983"/>
      <c r="AW108" s="978">
        <v>38753</v>
      </c>
      <c r="AX108" s="978"/>
      <c r="AY108" s="978"/>
      <c r="AZ108" s="978"/>
      <c r="BA108" s="971" t="str">
        <f>IFERROR(IF(ISBLANK(AS108),"",(AW108-AS108)/365),"")</f>
        <v/>
      </c>
      <c r="BB108" s="972"/>
    </row>
    <row r="109" spans="4:54" s="332" customFormat="1" ht="30" hidden="1" customHeight="1" x14ac:dyDescent="0.35">
      <c r="D109" s="351">
        <v>5</v>
      </c>
      <c r="E109" s="973" t="s">
        <v>447</v>
      </c>
      <c r="F109" s="973"/>
      <c r="G109" s="973"/>
      <c r="H109" s="973"/>
      <c r="I109" s="973"/>
      <c r="J109" s="973"/>
      <c r="K109" s="973"/>
      <c r="L109" s="973"/>
      <c r="M109" s="973"/>
      <c r="N109" s="973"/>
      <c r="O109" s="973"/>
      <c r="P109" s="973"/>
      <c r="Q109" s="973"/>
      <c r="R109" s="973"/>
      <c r="S109" s="933" t="s">
        <v>8</v>
      </c>
      <c r="T109" s="934"/>
      <c r="U109" s="934"/>
      <c r="V109" s="934"/>
      <c r="W109" s="934"/>
      <c r="X109" s="934"/>
      <c r="Y109" s="935"/>
      <c r="Z109" s="1026" t="s">
        <v>8</v>
      </c>
      <c r="AA109" s="1027"/>
      <c r="AB109" s="1027"/>
      <c r="AC109" s="1027"/>
      <c r="AD109" s="1027"/>
      <c r="AE109" s="1027"/>
      <c r="AF109" s="1027"/>
      <c r="AG109" s="1027"/>
      <c r="AH109" s="1027"/>
      <c r="AI109" s="1028"/>
      <c r="AJ109" s="979"/>
      <c r="AK109" s="979"/>
      <c r="AL109" s="979"/>
      <c r="AM109" s="979"/>
      <c r="AN109" s="980">
        <f>IF(AND(Z109="Permanent financing deadline",AJ109&gt;=AR109),-25, IF(AND(Z109="Project set-up deadline",AJ109&gt;=AR109),-25, IF(AND(Z109="Construction loan-closing deadline",AJ109&gt;=AR109),-25, IF(AND(Z109="Project completion deadline",AJ109&gt;=AR109),-25, IF(AND(Z109="Expenditure deadline",AJ109&gt;=AR109),-25, IF(AND(Z109="Milestone Deadline",AJ109&gt;=AR109),-25, IF(AND(Z109="Other Missed Deadline",AJ109&gt;=AR109),-25,0)))))))</f>
        <v>0</v>
      </c>
      <c r="AO109" s="981"/>
      <c r="AP109" s="350">
        <v>43831</v>
      </c>
      <c r="AQ109" s="338" t="s">
        <v>8</v>
      </c>
      <c r="AR109" s="352">
        <v>44197</v>
      </c>
      <c r="AS109" s="982"/>
      <c r="AT109" s="983"/>
      <c r="AU109" s="983"/>
      <c r="AV109" s="983"/>
      <c r="AW109" s="978">
        <v>38753</v>
      </c>
      <c r="AX109" s="978"/>
      <c r="AY109" s="978"/>
      <c r="AZ109" s="978"/>
      <c r="BA109" s="971" t="str">
        <f>IFERROR(IF(ISBLANK(AS109),"",(AW109-AS109)/365),"")</f>
        <v/>
      </c>
      <c r="BB109" s="972"/>
    </row>
    <row r="110" spans="4:54" s="327" customFormat="1" ht="60" hidden="1" customHeight="1" thickBot="1" x14ac:dyDescent="0.4">
      <c r="D110" s="984" t="s">
        <v>448</v>
      </c>
      <c r="E110" s="985"/>
      <c r="F110" s="985"/>
      <c r="G110" s="985"/>
      <c r="H110" s="986"/>
      <c r="I110" s="936"/>
      <c r="J110" s="937"/>
      <c r="K110" s="937"/>
      <c r="L110" s="937"/>
      <c r="M110" s="937"/>
      <c r="N110" s="937"/>
      <c r="O110" s="937"/>
      <c r="P110" s="937"/>
      <c r="Q110" s="937"/>
      <c r="R110" s="937"/>
      <c r="S110" s="937"/>
      <c r="T110" s="937"/>
      <c r="U110" s="937"/>
      <c r="V110" s="937"/>
      <c r="W110" s="937"/>
      <c r="X110" s="937"/>
      <c r="Y110" s="937"/>
      <c r="Z110" s="937"/>
      <c r="AA110" s="937"/>
      <c r="AB110" s="937"/>
      <c r="AC110" s="937"/>
      <c r="AD110" s="937"/>
      <c r="AE110" s="937"/>
      <c r="AF110" s="937"/>
      <c r="AG110" s="937"/>
      <c r="AH110" s="937"/>
      <c r="AI110" s="937"/>
      <c r="AJ110" s="937"/>
      <c r="AK110" s="937"/>
      <c r="AL110" s="937"/>
      <c r="AM110" s="937"/>
      <c r="AN110" s="987"/>
      <c r="AO110" s="988"/>
      <c r="AP110" s="338"/>
      <c r="AQ110" s="338"/>
      <c r="AR110" s="338"/>
      <c r="AS110" s="338"/>
    </row>
    <row r="111" spans="4:54" s="327" customFormat="1" ht="104.5" hidden="1" customHeight="1" x14ac:dyDescent="0.35">
      <c r="D111" s="1023" t="s">
        <v>449</v>
      </c>
      <c r="E111" s="1024"/>
      <c r="F111" s="1024"/>
      <c r="G111" s="1024"/>
      <c r="H111" s="1024"/>
      <c r="I111" s="1024"/>
      <c r="J111" s="1024"/>
      <c r="K111" s="1024"/>
      <c r="L111" s="1024"/>
      <c r="M111" s="1024"/>
      <c r="N111" s="1024"/>
      <c r="O111" s="1024"/>
      <c r="P111" s="1024"/>
      <c r="Q111" s="1024"/>
      <c r="R111" s="1024"/>
      <c r="S111" s="1024"/>
      <c r="T111" s="1024"/>
      <c r="U111" s="1024"/>
      <c r="V111" s="1024"/>
      <c r="W111" s="1024"/>
      <c r="X111" s="1024"/>
      <c r="Y111" s="1024"/>
      <c r="Z111" s="1024"/>
      <c r="AA111" s="1024"/>
      <c r="AB111" s="1024"/>
      <c r="AC111" s="1024"/>
      <c r="AD111" s="1024"/>
      <c r="AE111" s="1024"/>
      <c r="AF111" s="1024"/>
      <c r="AG111" s="1024"/>
      <c r="AH111" s="1024"/>
      <c r="AI111" s="1024"/>
      <c r="AJ111" s="1024"/>
      <c r="AK111" s="1024"/>
      <c r="AL111" s="1024"/>
      <c r="AM111" s="1024"/>
      <c r="AN111" s="1008">
        <f>MAX(SUM(AN114:AO119),-50)</f>
        <v>0</v>
      </c>
      <c r="AO111" s="1009"/>
      <c r="AR111" s="338"/>
      <c r="AS111" s="1010"/>
      <c r="AT111" s="1011"/>
      <c r="AU111" s="1011"/>
      <c r="AV111" s="1011"/>
      <c r="AW111" s="1011"/>
      <c r="AX111" s="1011"/>
      <c r="AY111" s="1011"/>
      <c r="AZ111" s="1011"/>
      <c r="BA111" s="1011"/>
      <c r="BB111" s="1012"/>
    </row>
    <row r="112" spans="4:54" s="327" customFormat="1" ht="20.149999999999999" hidden="1" customHeight="1" thickBot="1" x14ac:dyDescent="0.4">
      <c r="D112" s="1016" t="s">
        <v>450</v>
      </c>
      <c r="E112" s="1025"/>
      <c r="F112" s="1025"/>
      <c r="G112" s="1025"/>
      <c r="H112" s="1025"/>
      <c r="I112" s="1025"/>
      <c r="J112" s="1025"/>
      <c r="K112" s="1025"/>
      <c r="L112" s="1025"/>
      <c r="M112" s="1025"/>
      <c r="N112" s="1025"/>
      <c r="O112" s="1025"/>
      <c r="P112" s="1025"/>
      <c r="Q112" s="1025"/>
      <c r="R112" s="1025"/>
      <c r="S112" s="1018"/>
      <c r="T112" s="1019"/>
      <c r="U112" s="1019"/>
      <c r="V112" s="1019"/>
      <c r="W112" s="1019"/>
      <c r="X112" s="1019"/>
      <c r="Y112" s="1019"/>
      <c r="Z112" s="1019"/>
      <c r="AA112" s="1019"/>
      <c r="AB112" s="1019"/>
      <c r="AC112" s="1019"/>
      <c r="AD112" s="1019"/>
      <c r="AE112" s="1019"/>
      <c r="AF112" s="1019"/>
      <c r="AG112" s="1019"/>
      <c r="AH112" s="1019"/>
      <c r="AI112" s="1019"/>
      <c r="AJ112" s="1019"/>
      <c r="AK112" s="1019"/>
      <c r="AL112" s="1019"/>
      <c r="AM112" s="1019"/>
      <c r="AN112" s="1019"/>
      <c r="AO112" s="1020"/>
      <c r="AP112" s="338"/>
      <c r="AQ112" s="338"/>
      <c r="AR112" s="338"/>
      <c r="AS112" s="1013"/>
      <c r="AT112" s="1014"/>
      <c r="AU112" s="1014"/>
      <c r="AV112" s="1014"/>
      <c r="AW112" s="1014"/>
      <c r="AX112" s="1014"/>
      <c r="AY112" s="1014"/>
      <c r="AZ112" s="1014"/>
      <c r="BA112" s="1014"/>
      <c r="BB112" s="1015"/>
    </row>
    <row r="113" spans="4:54" s="332" customFormat="1" ht="45" hidden="1" customHeight="1" thickBot="1" x14ac:dyDescent="0.4">
      <c r="D113" s="999" t="s">
        <v>440</v>
      </c>
      <c r="E113" s="1000"/>
      <c r="F113" s="1000"/>
      <c r="G113" s="1000"/>
      <c r="H113" s="1000"/>
      <c r="I113" s="1000"/>
      <c r="J113" s="1000"/>
      <c r="K113" s="1000"/>
      <c r="L113" s="1000"/>
      <c r="M113" s="1000"/>
      <c r="N113" s="1000"/>
      <c r="O113" s="1000"/>
      <c r="P113" s="1000"/>
      <c r="Q113" s="1000"/>
      <c r="R113" s="1001"/>
      <c r="S113" s="970" t="s">
        <v>441</v>
      </c>
      <c r="T113" s="966"/>
      <c r="U113" s="966"/>
      <c r="V113" s="966"/>
      <c r="W113" s="966"/>
      <c r="X113" s="966"/>
      <c r="Y113" s="967"/>
      <c r="Z113" s="1003" t="s">
        <v>442</v>
      </c>
      <c r="AA113" s="1004"/>
      <c r="AB113" s="1004"/>
      <c r="AC113" s="1004"/>
      <c r="AD113" s="1004"/>
      <c r="AE113" s="1004"/>
      <c r="AF113" s="1004"/>
      <c r="AG113" s="1004"/>
      <c r="AH113" s="1004"/>
      <c r="AI113" s="1005"/>
      <c r="AJ113" s="965" t="s">
        <v>443</v>
      </c>
      <c r="AK113" s="965"/>
      <c r="AL113" s="965"/>
      <c r="AM113" s="965"/>
      <c r="AN113" s="1021" t="s">
        <v>444</v>
      </c>
      <c r="AO113" s="1022"/>
      <c r="AP113" s="350"/>
      <c r="AQ113" s="338"/>
      <c r="AR113" s="338"/>
      <c r="AS113" s="993"/>
      <c r="AT113" s="994"/>
      <c r="AU113" s="994"/>
      <c r="AV113" s="995"/>
      <c r="AW113" s="996" t="s">
        <v>445</v>
      </c>
      <c r="AX113" s="997"/>
      <c r="AY113" s="997"/>
      <c r="AZ113" s="998"/>
      <c r="BA113" s="996" t="s">
        <v>446</v>
      </c>
      <c r="BB113" s="998"/>
    </row>
    <row r="114" spans="4:54" s="332" customFormat="1" ht="30" hidden="1" customHeight="1" x14ac:dyDescent="0.35">
      <c r="D114" s="351">
        <v>1</v>
      </c>
      <c r="E114" s="973" t="s">
        <v>447</v>
      </c>
      <c r="F114" s="973"/>
      <c r="G114" s="973"/>
      <c r="H114" s="973"/>
      <c r="I114" s="973"/>
      <c r="J114" s="973"/>
      <c r="K114" s="973"/>
      <c r="L114" s="973"/>
      <c r="M114" s="973"/>
      <c r="N114" s="973"/>
      <c r="O114" s="973"/>
      <c r="P114" s="973"/>
      <c r="Q114" s="973"/>
      <c r="R114" s="973"/>
      <c r="S114" s="933" t="s">
        <v>8</v>
      </c>
      <c r="T114" s="934"/>
      <c r="U114" s="934"/>
      <c r="V114" s="934"/>
      <c r="W114" s="934"/>
      <c r="X114" s="934"/>
      <c r="Y114" s="935"/>
      <c r="Z114" s="975"/>
      <c r="AA114" s="976"/>
      <c r="AB114" s="976"/>
      <c r="AC114" s="976"/>
      <c r="AD114" s="976"/>
      <c r="AE114" s="976"/>
      <c r="AF114" s="976"/>
      <c r="AG114" s="976"/>
      <c r="AH114" s="976"/>
      <c r="AI114" s="977"/>
      <c r="AJ114" s="979"/>
      <c r="AK114" s="979"/>
      <c r="AL114" s="979"/>
      <c r="AM114" s="979"/>
      <c r="AN114" s="980">
        <f t="shared" ref="AN114:AN119" si="0">IF(AND(Z114="Late Monthly Project Status Report",AJ114&gt;=AR114),-25, IF(AND(Z114="Missing Monthly Project Status Report",AJ114&gt;=AR114),-25, IF(AND(Z114="Late Quarterly Program Income Reports - QPIR, if applicable",AJ114&gt;=AR114),-25, IF(AND(Z114="Missing Quarterly Program Income Reports - QPIR, if applicable",AJ114&gt;=AR114),-25, IF(AND(Z114="Late Annual Performance Reports - APRs, applicable to State Recipients only",AJ114&gt;=AR114),-25, IF(AND(Z114="Missing Annual Performance Reports - APRs, applicable to State Recipients only",AJ114&gt;=AR114),-25, IF(AND(Z114="Late Project Completion Reports - PCRs",AJ114&gt;=AR114),-25, IF(AND(Z114="Missing Project Completion Reports - PCRs",AJ114&gt;=AR114),-25,0))))))))</f>
        <v>0</v>
      </c>
      <c r="AO114" s="981"/>
      <c r="AP114" s="350">
        <v>43831</v>
      </c>
      <c r="AQ114" s="338"/>
      <c r="AR114" s="352">
        <v>44197</v>
      </c>
      <c r="AS114" s="982"/>
      <c r="AT114" s="983"/>
      <c r="AU114" s="983"/>
      <c r="AV114" s="983"/>
      <c r="AW114" s="978">
        <v>38753</v>
      </c>
      <c r="AX114" s="978"/>
      <c r="AY114" s="978"/>
      <c r="AZ114" s="978"/>
      <c r="BA114" s="971" t="str">
        <f t="shared" ref="BA114:BA119" si="1">IFERROR(IF(ISBLANK(AS114),"",(AW114-AS114)/365),"")</f>
        <v/>
      </c>
      <c r="BB114" s="972"/>
    </row>
    <row r="115" spans="4:54" s="332" customFormat="1" ht="30" hidden="1" customHeight="1" x14ac:dyDescent="0.35">
      <c r="D115" s="351">
        <v>1</v>
      </c>
      <c r="E115" s="973" t="s">
        <v>447</v>
      </c>
      <c r="F115" s="973"/>
      <c r="G115" s="973"/>
      <c r="H115" s="973"/>
      <c r="I115" s="973"/>
      <c r="J115" s="973"/>
      <c r="K115" s="973"/>
      <c r="L115" s="973"/>
      <c r="M115" s="973"/>
      <c r="N115" s="973"/>
      <c r="O115" s="973"/>
      <c r="P115" s="973"/>
      <c r="Q115" s="973"/>
      <c r="R115" s="973"/>
      <c r="S115" s="933" t="s">
        <v>8</v>
      </c>
      <c r="T115" s="934"/>
      <c r="U115" s="934"/>
      <c r="V115" s="934"/>
      <c r="W115" s="934"/>
      <c r="X115" s="934"/>
      <c r="Y115" s="935"/>
      <c r="Z115" s="975"/>
      <c r="AA115" s="976"/>
      <c r="AB115" s="976"/>
      <c r="AC115" s="976"/>
      <c r="AD115" s="976"/>
      <c r="AE115" s="976"/>
      <c r="AF115" s="976"/>
      <c r="AG115" s="976"/>
      <c r="AH115" s="976"/>
      <c r="AI115" s="977"/>
      <c r="AJ115" s="979"/>
      <c r="AK115" s="979"/>
      <c r="AL115" s="979"/>
      <c r="AM115" s="979"/>
      <c r="AN115" s="980">
        <f t="shared" si="0"/>
        <v>0</v>
      </c>
      <c r="AO115" s="981"/>
      <c r="AP115" s="350">
        <v>43831</v>
      </c>
      <c r="AQ115" s="338"/>
      <c r="AR115" s="352">
        <v>44197</v>
      </c>
      <c r="AS115" s="982"/>
      <c r="AT115" s="983"/>
      <c r="AU115" s="983"/>
      <c r="AV115" s="983"/>
      <c r="AW115" s="978">
        <v>38753</v>
      </c>
      <c r="AX115" s="978"/>
      <c r="AY115" s="978"/>
      <c r="AZ115" s="978"/>
      <c r="BA115" s="971" t="str">
        <f t="shared" si="1"/>
        <v/>
      </c>
      <c r="BB115" s="972"/>
    </row>
    <row r="116" spans="4:54" s="332" customFormat="1" ht="30" hidden="1" customHeight="1" x14ac:dyDescent="0.35">
      <c r="D116" s="351">
        <v>1</v>
      </c>
      <c r="E116" s="973" t="s">
        <v>447</v>
      </c>
      <c r="F116" s="973"/>
      <c r="G116" s="973"/>
      <c r="H116" s="973"/>
      <c r="I116" s="973"/>
      <c r="J116" s="973"/>
      <c r="K116" s="973"/>
      <c r="L116" s="973"/>
      <c r="M116" s="973"/>
      <c r="N116" s="973"/>
      <c r="O116" s="973"/>
      <c r="P116" s="973"/>
      <c r="Q116" s="973"/>
      <c r="R116" s="973"/>
      <c r="S116" s="933" t="s">
        <v>8</v>
      </c>
      <c r="T116" s="934"/>
      <c r="U116" s="934"/>
      <c r="V116" s="934"/>
      <c r="W116" s="934"/>
      <c r="X116" s="934"/>
      <c r="Y116" s="935"/>
      <c r="Z116" s="975"/>
      <c r="AA116" s="976"/>
      <c r="AB116" s="976"/>
      <c r="AC116" s="976"/>
      <c r="AD116" s="976"/>
      <c r="AE116" s="976"/>
      <c r="AF116" s="976"/>
      <c r="AG116" s="976"/>
      <c r="AH116" s="976"/>
      <c r="AI116" s="977"/>
      <c r="AJ116" s="979"/>
      <c r="AK116" s="979"/>
      <c r="AL116" s="979"/>
      <c r="AM116" s="979"/>
      <c r="AN116" s="980">
        <f t="shared" si="0"/>
        <v>0</v>
      </c>
      <c r="AO116" s="981"/>
      <c r="AP116" s="350">
        <v>43831</v>
      </c>
      <c r="AQ116" s="338"/>
      <c r="AR116" s="352">
        <v>44197</v>
      </c>
      <c r="AS116" s="982"/>
      <c r="AT116" s="983"/>
      <c r="AU116" s="983"/>
      <c r="AV116" s="983"/>
      <c r="AW116" s="978">
        <v>38753</v>
      </c>
      <c r="AX116" s="978"/>
      <c r="AY116" s="978"/>
      <c r="AZ116" s="978"/>
      <c r="BA116" s="971" t="str">
        <f t="shared" si="1"/>
        <v/>
      </c>
      <c r="BB116" s="972"/>
    </row>
    <row r="117" spans="4:54" s="332" customFormat="1" ht="30" hidden="1" customHeight="1" x14ac:dyDescent="0.35">
      <c r="D117" s="351">
        <v>1</v>
      </c>
      <c r="E117" s="973" t="s">
        <v>447</v>
      </c>
      <c r="F117" s="973"/>
      <c r="G117" s="973"/>
      <c r="H117" s="973"/>
      <c r="I117" s="973"/>
      <c r="J117" s="973"/>
      <c r="K117" s="973"/>
      <c r="L117" s="973"/>
      <c r="M117" s="973"/>
      <c r="N117" s="973"/>
      <c r="O117" s="973"/>
      <c r="P117" s="973"/>
      <c r="Q117" s="973"/>
      <c r="R117" s="973"/>
      <c r="S117" s="933" t="s">
        <v>8</v>
      </c>
      <c r="T117" s="934"/>
      <c r="U117" s="934"/>
      <c r="V117" s="934"/>
      <c r="W117" s="934"/>
      <c r="X117" s="934"/>
      <c r="Y117" s="935"/>
      <c r="Z117" s="975"/>
      <c r="AA117" s="976"/>
      <c r="AB117" s="976"/>
      <c r="AC117" s="976"/>
      <c r="AD117" s="976"/>
      <c r="AE117" s="976"/>
      <c r="AF117" s="976"/>
      <c r="AG117" s="976"/>
      <c r="AH117" s="976"/>
      <c r="AI117" s="977"/>
      <c r="AJ117" s="979"/>
      <c r="AK117" s="979"/>
      <c r="AL117" s="979"/>
      <c r="AM117" s="979"/>
      <c r="AN117" s="980">
        <f t="shared" si="0"/>
        <v>0</v>
      </c>
      <c r="AO117" s="981"/>
      <c r="AP117" s="350">
        <v>43831</v>
      </c>
      <c r="AQ117" s="338"/>
      <c r="AR117" s="352">
        <v>44197</v>
      </c>
      <c r="AS117" s="982"/>
      <c r="AT117" s="983"/>
      <c r="AU117" s="983"/>
      <c r="AV117" s="983"/>
      <c r="AW117" s="978">
        <v>38753</v>
      </c>
      <c r="AX117" s="978"/>
      <c r="AY117" s="978"/>
      <c r="AZ117" s="978"/>
      <c r="BA117" s="971" t="str">
        <f t="shared" si="1"/>
        <v/>
      </c>
      <c r="BB117" s="972"/>
    </row>
    <row r="118" spans="4:54" s="332" customFormat="1" ht="30" hidden="1" customHeight="1" x14ac:dyDescent="0.35">
      <c r="D118" s="351">
        <v>1</v>
      </c>
      <c r="E118" s="973" t="s">
        <v>447</v>
      </c>
      <c r="F118" s="973"/>
      <c r="G118" s="973"/>
      <c r="H118" s="973"/>
      <c r="I118" s="973"/>
      <c r="J118" s="973"/>
      <c r="K118" s="973"/>
      <c r="L118" s="973"/>
      <c r="M118" s="973"/>
      <c r="N118" s="973"/>
      <c r="O118" s="973"/>
      <c r="P118" s="973"/>
      <c r="Q118" s="973"/>
      <c r="R118" s="973"/>
      <c r="S118" s="933" t="s">
        <v>8</v>
      </c>
      <c r="T118" s="934"/>
      <c r="U118" s="934"/>
      <c r="V118" s="934"/>
      <c r="W118" s="934"/>
      <c r="X118" s="934"/>
      <c r="Y118" s="935"/>
      <c r="Z118" s="975"/>
      <c r="AA118" s="976"/>
      <c r="AB118" s="976"/>
      <c r="AC118" s="976"/>
      <c r="AD118" s="976"/>
      <c r="AE118" s="976"/>
      <c r="AF118" s="976"/>
      <c r="AG118" s="976"/>
      <c r="AH118" s="976"/>
      <c r="AI118" s="977"/>
      <c r="AJ118" s="979"/>
      <c r="AK118" s="979"/>
      <c r="AL118" s="979"/>
      <c r="AM118" s="979"/>
      <c r="AN118" s="980">
        <f t="shared" si="0"/>
        <v>0</v>
      </c>
      <c r="AO118" s="981"/>
      <c r="AP118" s="350">
        <v>43831</v>
      </c>
      <c r="AQ118" s="338"/>
      <c r="AR118" s="352">
        <v>44197</v>
      </c>
      <c r="AS118" s="982"/>
      <c r="AT118" s="983"/>
      <c r="AU118" s="983"/>
      <c r="AV118" s="983"/>
      <c r="AW118" s="978">
        <v>38753</v>
      </c>
      <c r="AX118" s="978"/>
      <c r="AY118" s="978"/>
      <c r="AZ118" s="978"/>
      <c r="BA118" s="971" t="str">
        <f t="shared" si="1"/>
        <v/>
      </c>
      <c r="BB118" s="972"/>
    </row>
    <row r="119" spans="4:54" s="332" customFormat="1" ht="30" hidden="1" customHeight="1" x14ac:dyDescent="0.35">
      <c r="D119" s="351">
        <v>1</v>
      </c>
      <c r="E119" s="973" t="s">
        <v>447</v>
      </c>
      <c r="F119" s="973"/>
      <c r="G119" s="973"/>
      <c r="H119" s="973"/>
      <c r="I119" s="973"/>
      <c r="J119" s="973"/>
      <c r="K119" s="973"/>
      <c r="L119" s="973"/>
      <c r="M119" s="973"/>
      <c r="N119" s="973"/>
      <c r="O119" s="973"/>
      <c r="P119" s="973"/>
      <c r="Q119" s="973"/>
      <c r="R119" s="973"/>
      <c r="S119" s="933" t="s">
        <v>8</v>
      </c>
      <c r="T119" s="934"/>
      <c r="U119" s="934"/>
      <c r="V119" s="934"/>
      <c r="W119" s="934"/>
      <c r="X119" s="934"/>
      <c r="Y119" s="935"/>
      <c r="Z119" s="975"/>
      <c r="AA119" s="976"/>
      <c r="AB119" s="976"/>
      <c r="AC119" s="976"/>
      <c r="AD119" s="976"/>
      <c r="AE119" s="976"/>
      <c r="AF119" s="976"/>
      <c r="AG119" s="976"/>
      <c r="AH119" s="976"/>
      <c r="AI119" s="977"/>
      <c r="AJ119" s="979"/>
      <c r="AK119" s="979"/>
      <c r="AL119" s="979"/>
      <c r="AM119" s="979"/>
      <c r="AN119" s="980">
        <f t="shared" si="0"/>
        <v>0</v>
      </c>
      <c r="AO119" s="981"/>
      <c r="AP119" s="350">
        <v>43831</v>
      </c>
      <c r="AQ119" s="338"/>
      <c r="AR119" s="352">
        <v>44197</v>
      </c>
      <c r="AS119" s="982"/>
      <c r="AT119" s="983"/>
      <c r="AU119" s="983"/>
      <c r="AV119" s="983"/>
      <c r="AW119" s="978">
        <v>38753</v>
      </c>
      <c r="AX119" s="978"/>
      <c r="AY119" s="978"/>
      <c r="AZ119" s="978"/>
      <c r="BA119" s="971" t="str">
        <f t="shared" si="1"/>
        <v/>
      </c>
      <c r="BB119" s="972"/>
    </row>
    <row r="120" spans="4:54" s="327" customFormat="1" ht="60" hidden="1" customHeight="1" thickBot="1" x14ac:dyDescent="0.4">
      <c r="D120" s="984" t="s">
        <v>434</v>
      </c>
      <c r="E120" s="985"/>
      <c r="F120" s="985"/>
      <c r="G120" s="985"/>
      <c r="H120" s="986"/>
      <c r="I120" s="936"/>
      <c r="J120" s="937"/>
      <c r="K120" s="937"/>
      <c r="L120" s="937"/>
      <c r="M120" s="937"/>
      <c r="N120" s="937"/>
      <c r="O120" s="937"/>
      <c r="P120" s="937"/>
      <c r="Q120" s="937"/>
      <c r="R120" s="937"/>
      <c r="S120" s="937"/>
      <c r="T120" s="937"/>
      <c r="U120" s="937"/>
      <c r="V120" s="937"/>
      <c r="W120" s="937"/>
      <c r="X120" s="937"/>
      <c r="Y120" s="937"/>
      <c r="Z120" s="937"/>
      <c r="AA120" s="937"/>
      <c r="AB120" s="937"/>
      <c r="AC120" s="937"/>
      <c r="AD120" s="937"/>
      <c r="AE120" s="937"/>
      <c r="AF120" s="937"/>
      <c r="AG120" s="937"/>
      <c r="AH120" s="937"/>
      <c r="AI120" s="937"/>
      <c r="AJ120" s="937"/>
      <c r="AK120" s="937"/>
      <c r="AL120" s="937"/>
      <c r="AM120" s="937"/>
      <c r="AN120" s="987"/>
      <c r="AO120" s="988"/>
      <c r="AP120" s="338"/>
      <c r="AQ120" s="338"/>
      <c r="AR120" s="338"/>
      <c r="AS120" s="338"/>
    </row>
    <row r="121" spans="4:54" s="327" customFormat="1" ht="90" hidden="1" customHeight="1" x14ac:dyDescent="0.35">
      <c r="D121" s="1023" t="s">
        <v>451</v>
      </c>
      <c r="E121" s="1024"/>
      <c r="F121" s="1024"/>
      <c r="G121" s="1024"/>
      <c r="H121" s="1024"/>
      <c r="I121" s="1024"/>
      <c r="J121" s="1024"/>
      <c r="K121" s="1024"/>
      <c r="L121" s="1024"/>
      <c r="M121" s="1024"/>
      <c r="N121" s="1024"/>
      <c r="O121" s="1024"/>
      <c r="P121" s="1024"/>
      <c r="Q121" s="1024"/>
      <c r="R121" s="1024"/>
      <c r="S121" s="1024"/>
      <c r="T121" s="1024"/>
      <c r="U121" s="1024"/>
      <c r="V121" s="1024"/>
      <c r="W121" s="1024"/>
      <c r="X121" s="1024"/>
      <c r="Y121" s="1024"/>
      <c r="Z121" s="1024"/>
      <c r="AA121" s="1024"/>
      <c r="AB121" s="1024"/>
      <c r="AC121" s="1024"/>
      <c r="AD121" s="1024"/>
      <c r="AE121" s="1024"/>
      <c r="AF121" s="1024"/>
      <c r="AG121" s="1024"/>
      <c r="AH121" s="1024"/>
      <c r="AI121" s="1024"/>
      <c r="AJ121" s="1024"/>
      <c r="AK121" s="1024"/>
      <c r="AL121" s="1024"/>
      <c r="AM121" s="1024"/>
      <c r="AN121" s="1008">
        <f>MAX(SUM(AN124:AO125),-200)</f>
        <v>0</v>
      </c>
      <c r="AO121" s="1009"/>
      <c r="AP121" s="327" t="s">
        <v>8</v>
      </c>
      <c r="AR121" s="338"/>
      <c r="AS121" s="1010"/>
      <c r="AT121" s="1011"/>
      <c r="AU121" s="1011"/>
      <c r="AV121" s="1011"/>
      <c r="AW121" s="1011"/>
      <c r="AX121" s="1011"/>
      <c r="AY121" s="1011"/>
      <c r="AZ121" s="1011"/>
      <c r="BA121" s="1011"/>
      <c r="BB121" s="1012"/>
    </row>
    <row r="122" spans="4:54" s="327" customFormat="1" ht="20.149999999999999" hidden="1" customHeight="1" thickBot="1" x14ac:dyDescent="0.4">
      <c r="D122" s="1016" t="s">
        <v>450</v>
      </c>
      <c r="E122" s="1025"/>
      <c r="F122" s="1025"/>
      <c r="G122" s="1025"/>
      <c r="H122" s="1025"/>
      <c r="I122" s="1025"/>
      <c r="J122" s="1025"/>
      <c r="K122" s="1025"/>
      <c r="L122" s="1025"/>
      <c r="M122" s="1025"/>
      <c r="N122" s="1025"/>
      <c r="O122" s="1025"/>
      <c r="P122" s="1025"/>
      <c r="Q122" s="1025"/>
      <c r="R122" s="1025"/>
      <c r="S122" s="1018"/>
      <c r="T122" s="1019"/>
      <c r="U122" s="1019"/>
      <c r="V122" s="1019"/>
      <c r="W122" s="1019"/>
      <c r="X122" s="1019"/>
      <c r="Y122" s="1019"/>
      <c r="Z122" s="1019"/>
      <c r="AA122" s="1019"/>
      <c r="AB122" s="1019"/>
      <c r="AC122" s="1019"/>
      <c r="AD122" s="1019"/>
      <c r="AE122" s="1019"/>
      <c r="AF122" s="1019"/>
      <c r="AG122" s="1019"/>
      <c r="AH122" s="1019"/>
      <c r="AI122" s="1019"/>
      <c r="AJ122" s="1019"/>
      <c r="AK122" s="1019"/>
      <c r="AL122" s="1019"/>
      <c r="AM122" s="1019"/>
      <c r="AN122" s="1019"/>
      <c r="AO122" s="1020"/>
      <c r="AP122" s="338"/>
      <c r="AQ122" s="338"/>
      <c r="AR122" s="338"/>
      <c r="AS122" s="1013"/>
      <c r="AT122" s="1014"/>
      <c r="AU122" s="1014"/>
      <c r="AV122" s="1014"/>
      <c r="AW122" s="1014"/>
      <c r="AX122" s="1014"/>
      <c r="AY122" s="1014"/>
      <c r="AZ122" s="1014"/>
      <c r="BA122" s="1014"/>
      <c r="BB122" s="1015"/>
    </row>
    <row r="123" spans="4:54" s="332" customFormat="1" ht="45" hidden="1" customHeight="1" thickBot="1" x14ac:dyDescent="0.4">
      <c r="D123" s="999" t="s">
        <v>440</v>
      </c>
      <c r="E123" s="1000"/>
      <c r="F123" s="1000"/>
      <c r="G123" s="1000"/>
      <c r="H123" s="1000"/>
      <c r="I123" s="1000"/>
      <c r="J123" s="1000"/>
      <c r="K123" s="1000"/>
      <c r="L123" s="1000"/>
      <c r="M123" s="1000"/>
      <c r="N123" s="1000"/>
      <c r="O123" s="1000"/>
      <c r="P123" s="1000"/>
      <c r="Q123" s="1000"/>
      <c r="R123" s="1001"/>
      <c r="S123" s="970" t="s">
        <v>441</v>
      </c>
      <c r="T123" s="966"/>
      <c r="U123" s="966"/>
      <c r="V123" s="966"/>
      <c r="W123" s="966"/>
      <c r="X123" s="966"/>
      <c r="Y123" s="967"/>
      <c r="Z123" s="1003" t="s">
        <v>442</v>
      </c>
      <c r="AA123" s="1004"/>
      <c r="AB123" s="1004"/>
      <c r="AC123" s="1004"/>
      <c r="AD123" s="1004"/>
      <c r="AE123" s="1004"/>
      <c r="AF123" s="1004"/>
      <c r="AG123" s="1004"/>
      <c r="AH123" s="1004"/>
      <c r="AI123" s="1005"/>
      <c r="AJ123" s="965" t="s">
        <v>452</v>
      </c>
      <c r="AK123" s="965"/>
      <c r="AL123" s="965"/>
      <c r="AM123" s="965"/>
      <c r="AN123" s="1021" t="s">
        <v>444</v>
      </c>
      <c r="AO123" s="1022"/>
      <c r="AP123" s="350"/>
      <c r="AQ123" s="338"/>
      <c r="AR123" s="338"/>
      <c r="AS123" s="993"/>
      <c r="AT123" s="994"/>
      <c r="AU123" s="994"/>
      <c r="AV123" s="995"/>
      <c r="AW123" s="996" t="s">
        <v>445</v>
      </c>
      <c r="AX123" s="997"/>
      <c r="AY123" s="997"/>
      <c r="AZ123" s="998"/>
      <c r="BA123" s="996" t="s">
        <v>446</v>
      </c>
      <c r="BB123" s="998"/>
    </row>
    <row r="124" spans="4:54" s="332" customFormat="1" ht="30" hidden="1" customHeight="1" x14ac:dyDescent="0.35">
      <c r="D124" s="351">
        <v>1</v>
      </c>
      <c r="E124" s="973" t="s">
        <v>447</v>
      </c>
      <c r="F124" s="973"/>
      <c r="G124" s="973"/>
      <c r="H124" s="973"/>
      <c r="I124" s="973"/>
      <c r="J124" s="973"/>
      <c r="K124" s="973"/>
      <c r="L124" s="973"/>
      <c r="M124" s="973"/>
      <c r="N124" s="973"/>
      <c r="O124" s="973"/>
      <c r="P124" s="973"/>
      <c r="Q124" s="973"/>
      <c r="R124" s="973"/>
      <c r="S124" s="933" t="s">
        <v>8</v>
      </c>
      <c r="T124" s="934"/>
      <c r="U124" s="934"/>
      <c r="V124" s="934"/>
      <c r="W124" s="934"/>
      <c r="X124" s="934"/>
      <c r="Y124" s="935"/>
      <c r="Z124" s="975"/>
      <c r="AA124" s="976"/>
      <c r="AB124" s="976"/>
      <c r="AC124" s="976"/>
      <c r="AD124" s="976"/>
      <c r="AE124" s="976"/>
      <c r="AF124" s="976"/>
      <c r="AG124" s="976"/>
      <c r="AH124" s="976"/>
      <c r="AI124" s="977"/>
      <c r="AJ124" s="979"/>
      <c r="AK124" s="979"/>
      <c r="AL124" s="979"/>
      <c r="AM124" s="979"/>
      <c r="AN124" s="980">
        <f>IF(AND(Z124="Material Misrepresentation",AJ124&gt;=AR124),-200,0)</f>
        <v>0</v>
      </c>
      <c r="AO124" s="981"/>
      <c r="AP124" s="350">
        <v>43831</v>
      </c>
      <c r="AQ124" s="338"/>
      <c r="AR124" s="352">
        <v>44197</v>
      </c>
      <c r="AS124" s="982"/>
      <c r="AT124" s="983"/>
      <c r="AU124" s="983"/>
      <c r="AV124" s="983"/>
      <c r="AW124" s="978">
        <v>38753</v>
      </c>
      <c r="AX124" s="978"/>
      <c r="AY124" s="978"/>
      <c r="AZ124" s="978"/>
      <c r="BA124" s="971" t="str">
        <f>IFERROR(IF(ISBLANK(AS124),"",(AW124-AS124)/365),"")</f>
        <v/>
      </c>
      <c r="BB124" s="972"/>
    </row>
    <row r="125" spans="4:54" s="332" customFormat="1" ht="30" hidden="1" customHeight="1" x14ac:dyDescent="0.35">
      <c r="D125" s="351">
        <v>1</v>
      </c>
      <c r="E125" s="973" t="s">
        <v>447</v>
      </c>
      <c r="F125" s="973"/>
      <c r="G125" s="973"/>
      <c r="H125" s="973"/>
      <c r="I125" s="973"/>
      <c r="J125" s="973"/>
      <c r="K125" s="973"/>
      <c r="L125" s="973"/>
      <c r="M125" s="973"/>
      <c r="N125" s="973"/>
      <c r="O125" s="973"/>
      <c r="P125" s="973"/>
      <c r="Q125" s="973"/>
      <c r="R125" s="973"/>
      <c r="S125" s="933" t="s">
        <v>8</v>
      </c>
      <c r="T125" s="934"/>
      <c r="U125" s="934"/>
      <c r="V125" s="934"/>
      <c r="W125" s="934"/>
      <c r="X125" s="934"/>
      <c r="Y125" s="935"/>
      <c r="Z125" s="975"/>
      <c r="AA125" s="976"/>
      <c r="AB125" s="976"/>
      <c r="AC125" s="976"/>
      <c r="AD125" s="976"/>
      <c r="AE125" s="976"/>
      <c r="AF125" s="976"/>
      <c r="AG125" s="976"/>
      <c r="AH125" s="976"/>
      <c r="AI125" s="977"/>
      <c r="AJ125" s="979"/>
      <c r="AK125" s="979"/>
      <c r="AL125" s="979"/>
      <c r="AM125" s="979"/>
      <c r="AN125" s="980">
        <f>IF(AND(Z125="Material Misrepresentation",AJ125&gt;=AR125),-200,0)</f>
        <v>0</v>
      </c>
      <c r="AO125" s="981"/>
      <c r="AP125" s="350">
        <v>43831</v>
      </c>
      <c r="AQ125" s="338"/>
      <c r="AR125" s="352">
        <v>44197</v>
      </c>
      <c r="AS125" s="982"/>
      <c r="AT125" s="983"/>
      <c r="AU125" s="983"/>
      <c r="AV125" s="983"/>
      <c r="AW125" s="978">
        <v>38753</v>
      </c>
      <c r="AX125" s="978"/>
      <c r="AY125" s="978"/>
      <c r="AZ125" s="978"/>
      <c r="BA125" s="971" t="str">
        <f>IFERROR(IF(ISBLANK(AS125),"",(AW125-AS125)/365),"")</f>
        <v/>
      </c>
      <c r="BB125" s="972"/>
    </row>
    <row r="126" spans="4:54" s="327" customFormat="1" ht="60" hidden="1" customHeight="1" thickBot="1" x14ac:dyDescent="0.4">
      <c r="D126" s="984" t="s">
        <v>434</v>
      </c>
      <c r="E126" s="985"/>
      <c r="F126" s="985"/>
      <c r="G126" s="985"/>
      <c r="H126" s="986"/>
      <c r="I126" s="936"/>
      <c r="J126" s="937"/>
      <c r="K126" s="937"/>
      <c r="L126" s="937"/>
      <c r="M126" s="937"/>
      <c r="N126" s="937"/>
      <c r="O126" s="937"/>
      <c r="P126" s="937"/>
      <c r="Q126" s="937"/>
      <c r="R126" s="937"/>
      <c r="S126" s="937"/>
      <c r="T126" s="937"/>
      <c r="U126" s="937"/>
      <c r="V126" s="937"/>
      <c r="W126" s="937"/>
      <c r="X126" s="937"/>
      <c r="Y126" s="937"/>
      <c r="Z126" s="937"/>
      <c r="AA126" s="937"/>
      <c r="AB126" s="937"/>
      <c r="AC126" s="937"/>
      <c r="AD126" s="937"/>
      <c r="AE126" s="937"/>
      <c r="AF126" s="937"/>
      <c r="AG126" s="937"/>
      <c r="AH126" s="937"/>
      <c r="AI126" s="937"/>
      <c r="AJ126" s="937"/>
      <c r="AK126" s="937"/>
      <c r="AL126" s="937"/>
      <c r="AM126" s="937"/>
      <c r="AN126" s="987"/>
      <c r="AO126" s="988"/>
      <c r="AP126" s="338" t="s">
        <v>8</v>
      </c>
      <c r="AQ126" s="338"/>
      <c r="AR126" s="338"/>
      <c r="AS126" s="338"/>
    </row>
    <row r="127" spans="4:54" s="327" customFormat="1" ht="64.5" hidden="1" customHeight="1" x14ac:dyDescent="0.35">
      <c r="D127" s="1006" t="s">
        <v>453</v>
      </c>
      <c r="E127" s="1007"/>
      <c r="F127" s="1007"/>
      <c r="G127" s="1007"/>
      <c r="H127" s="1007"/>
      <c r="I127" s="1007"/>
      <c r="J127" s="1007"/>
      <c r="K127" s="1007"/>
      <c r="L127" s="1007"/>
      <c r="M127" s="1007"/>
      <c r="N127" s="1007"/>
      <c r="O127" s="1007"/>
      <c r="P127" s="1007"/>
      <c r="Q127" s="1007"/>
      <c r="R127" s="1007"/>
      <c r="S127" s="1007"/>
      <c r="T127" s="1007"/>
      <c r="U127" s="1007"/>
      <c r="V127" s="1007"/>
      <c r="W127" s="1007"/>
      <c r="X127" s="1007"/>
      <c r="Y127" s="1007"/>
      <c r="Z127" s="1007"/>
      <c r="AA127" s="1007"/>
      <c r="AB127" s="1007"/>
      <c r="AC127" s="1007"/>
      <c r="AD127" s="1007"/>
      <c r="AE127" s="1007"/>
      <c r="AF127" s="1007"/>
      <c r="AG127" s="1007"/>
      <c r="AH127" s="1007"/>
      <c r="AI127" s="1007"/>
      <c r="AJ127" s="1007"/>
      <c r="AK127" s="1007"/>
      <c r="AL127" s="1007"/>
      <c r="AM127" s="1007"/>
      <c r="AN127" s="1008">
        <f>MAX(SUM(AN130:AO134),-100)</f>
        <v>0</v>
      </c>
      <c r="AO127" s="1009"/>
      <c r="AP127" s="327" t="s">
        <v>8</v>
      </c>
      <c r="AR127" s="338"/>
      <c r="AS127" s="1010"/>
      <c r="AT127" s="1011"/>
      <c r="AU127" s="1011"/>
      <c r="AV127" s="1011"/>
      <c r="AW127" s="1011"/>
      <c r="AX127" s="1011"/>
      <c r="AY127" s="1011"/>
      <c r="AZ127" s="1011"/>
      <c r="BA127" s="1011"/>
      <c r="BB127" s="1012"/>
    </row>
    <row r="128" spans="4:54" s="327" customFormat="1" ht="20.149999999999999" hidden="1" customHeight="1" thickBot="1" x14ac:dyDescent="0.4">
      <c r="D128" s="1016" t="s">
        <v>454</v>
      </c>
      <c r="E128" s="1017"/>
      <c r="F128" s="1017"/>
      <c r="G128" s="1017"/>
      <c r="H128" s="1017"/>
      <c r="I128" s="1017"/>
      <c r="J128" s="1017"/>
      <c r="K128" s="1017"/>
      <c r="L128" s="1017"/>
      <c r="M128" s="1017"/>
      <c r="N128" s="1017"/>
      <c r="O128" s="1017"/>
      <c r="P128" s="1017"/>
      <c r="Q128" s="1017"/>
      <c r="R128" s="1017"/>
      <c r="S128" s="1018"/>
      <c r="T128" s="1019"/>
      <c r="U128" s="1019"/>
      <c r="V128" s="1019"/>
      <c r="W128" s="1019"/>
      <c r="X128" s="1019"/>
      <c r="Y128" s="1019"/>
      <c r="Z128" s="1019"/>
      <c r="AA128" s="1019"/>
      <c r="AB128" s="1019"/>
      <c r="AC128" s="1019"/>
      <c r="AD128" s="1019"/>
      <c r="AE128" s="1019"/>
      <c r="AF128" s="1019"/>
      <c r="AG128" s="1019"/>
      <c r="AH128" s="1019"/>
      <c r="AI128" s="1019"/>
      <c r="AJ128" s="1019"/>
      <c r="AK128" s="1019"/>
      <c r="AL128" s="1019"/>
      <c r="AM128" s="1019"/>
      <c r="AN128" s="1019"/>
      <c r="AO128" s="1020"/>
      <c r="AP128" s="338"/>
      <c r="AQ128" s="338"/>
      <c r="AR128" s="338"/>
      <c r="AS128" s="1013"/>
      <c r="AT128" s="1014"/>
      <c r="AU128" s="1014"/>
      <c r="AV128" s="1014"/>
      <c r="AW128" s="1014"/>
      <c r="AX128" s="1014"/>
      <c r="AY128" s="1014"/>
      <c r="AZ128" s="1014"/>
      <c r="BA128" s="1014"/>
      <c r="BB128" s="1015"/>
    </row>
    <row r="129" spans="4:56" s="332" customFormat="1" ht="50.15" hidden="1" customHeight="1" thickBot="1" x14ac:dyDescent="0.4">
      <c r="D129" s="999" t="s">
        <v>440</v>
      </c>
      <c r="E129" s="1000"/>
      <c r="F129" s="1000"/>
      <c r="G129" s="1000"/>
      <c r="H129" s="1000"/>
      <c r="I129" s="1000"/>
      <c r="J129" s="1000"/>
      <c r="K129" s="1000"/>
      <c r="L129" s="1000"/>
      <c r="M129" s="1000"/>
      <c r="N129" s="1000"/>
      <c r="O129" s="1000"/>
      <c r="P129" s="1000"/>
      <c r="Q129" s="1000"/>
      <c r="R129" s="1001"/>
      <c r="S129" s="970" t="s">
        <v>441</v>
      </c>
      <c r="T129" s="966"/>
      <c r="U129" s="966"/>
      <c r="V129" s="966"/>
      <c r="W129" s="966"/>
      <c r="X129" s="1002" t="s">
        <v>455</v>
      </c>
      <c r="Y129" s="1002"/>
      <c r="Z129" s="1002"/>
      <c r="AA129" s="1002"/>
      <c r="AB129" s="1003" t="s">
        <v>456</v>
      </c>
      <c r="AC129" s="1004"/>
      <c r="AD129" s="1004"/>
      <c r="AE129" s="1005"/>
      <c r="AF129" s="970" t="s">
        <v>457</v>
      </c>
      <c r="AG129" s="966"/>
      <c r="AH129" s="966"/>
      <c r="AI129" s="967"/>
      <c r="AJ129" s="965" t="s">
        <v>458</v>
      </c>
      <c r="AK129" s="965"/>
      <c r="AL129" s="965"/>
      <c r="AM129" s="965"/>
      <c r="AN129" s="991" t="s">
        <v>419</v>
      </c>
      <c r="AO129" s="992"/>
      <c r="AP129" s="350" t="s">
        <v>8</v>
      </c>
      <c r="AQ129" s="338"/>
      <c r="AR129" s="338"/>
      <c r="AS129" s="993"/>
      <c r="AT129" s="994"/>
      <c r="AU129" s="994"/>
      <c r="AV129" s="995"/>
      <c r="AW129" s="996" t="s">
        <v>445</v>
      </c>
      <c r="AX129" s="997"/>
      <c r="AY129" s="997"/>
      <c r="AZ129" s="998"/>
      <c r="BA129" s="996" t="s">
        <v>446</v>
      </c>
      <c r="BB129" s="998"/>
      <c r="BD129" s="332" t="s">
        <v>459</v>
      </c>
    </row>
    <row r="130" spans="4:56" s="332" customFormat="1" ht="45" hidden="1" customHeight="1" x14ac:dyDescent="0.35">
      <c r="D130" s="351">
        <v>1</v>
      </c>
      <c r="E130" s="973" t="s">
        <v>447</v>
      </c>
      <c r="F130" s="973"/>
      <c r="G130" s="973"/>
      <c r="H130" s="973"/>
      <c r="I130" s="973"/>
      <c r="J130" s="973"/>
      <c r="K130" s="973"/>
      <c r="L130" s="973"/>
      <c r="M130" s="973"/>
      <c r="N130" s="973"/>
      <c r="O130" s="973"/>
      <c r="P130" s="973"/>
      <c r="Q130" s="973"/>
      <c r="R130" s="973"/>
      <c r="S130" s="933"/>
      <c r="T130" s="934"/>
      <c r="U130" s="934"/>
      <c r="V130" s="934"/>
      <c r="W130" s="934"/>
      <c r="X130" s="974"/>
      <c r="Y130" s="974"/>
      <c r="Z130" s="974"/>
      <c r="AA130" s="974"/>
      <c r="AB130" s="933"/>
      <c r="AC130" s="934"/>
      <c r="AD130" s="934"/>
      <c r="AE130" s="935"/>
      <c r="AF130" s="975"/>
      <c r="AG130" s="976"/>
      <c r="AH130" s="976"/>
      <c r="AI130" s="977"/>
      <c r="AJ130" s="979"/>
      <c r="AK130" s="979"/>
      <c r="AL130" s="979"/>
      <c r="AM130" s="979"/>
      <c r="AN130" s="980">
        <f>IF(AND(AB130="Monitoring",AF130="Annual Monitoring Report",AJ130&gt;=AR130),-25, IF(AND(AB130="Monitoring",AF130="Annual Report",AJ130&gt;=AR130),-25, IF(AND(AB130="Monitoring",AF130="Annual Operating Budget",AJ130&gt;=AR130),-25, IF(AND(AB130="Late Report",AF130="Annual Monitoring Report",AJ130&gt;=AR130),-25, IF(AND(AB130="Late Report",AF130="Annual Report",AJ130&gt;=AR130),-25, IF(AND(AB130="Late Report",AF130="Annual Operating Budget",AJ130&gt;=AR130),-25,0))))))</f>
        <v>0</v>
      </c>
      <c r="AO130" s="981"/>
      <c r="AP130" s="350">
        <v>43831</v>
      </c>
      <c r="AQ130" s="338"/>
      <c r="AR130" s="352">
        <v>44197</v>
      </c>
      <c r="AS130" s="982"/>
      <c r="AT130" s="983"/>
      <c r="AU130" s="983"/>
      <c r="AV130" s="983"/>
      <c r="AW130" s="978">
        <v>38753</v>
      </c>
      <c r="AX130" s="978"/>
      <c r="AY130" s="978"/>
      <c r="AZ130" s="978"/>
      <c r="BA130" s="971" t="str">
        <f>IFERROR(IF(ISBLANK(AS130),"",(AW130-AS130)/365),"")</f>
        <v/>
      </c>
      <c r="BB130" s="972"/>
      <c r="BD130" s="332">
        <v>2</v>
      </c>
    </row>
    <row r="131" spans="4:56" s="332" customFormat="1" ht="45" hidden="1" customHeight="1" x14ac:dyDescent="0.35">
      <c r="D131" s="351">
        <v>2</v>
      </c>
      <c r="E131" s="973" t="s">
        <v>447</v>
      </c>
      <c r="F131" s="973"/>
      <c r="G131" s="973"/>
      <c r="H131" s="973"/>
      <c r="I131" s="973"/>
      <c r="J131" s="973"/>
      <c r="K131" s="973"/>
      <c r="L131" s="973"/>
      <c r="M131" s="973"/>
      <c r="N131" s="973"/>
      <c r="O131" s="973"/>
      <c r="P131" s="973"/>
      <c r="Q131" s="973"/>
      <c r="R131" s="973"/>
      <c r="S131" s="933"/>
      <c r="T131" s="934"/>
      <c r="U131" s="934"/>
      <c r="V131" s="934"/>
      <c r="W131" s="934"/>
      <c r="X131" s="974"/>
      <c r="Y131" s="974"/>
      <c r="Z131" s="974"/>
      <c r="AA131" s="974"/>
      <c r="AB131" s="933"/>
      <c r="AC131" s="934"/>
      <c r="AD131" s="934"/>
      <c r="AE131" s="935"/>
      <c r="AF131" s="975"/>
      <c r="AG131" s="976"/>
      <c r="AH131" s="976"/>
      <c r="AI131" s="977"/>
      <c r="AJ131" s="979"/>
      <c r="AK131" s="979"/>
      <c r="AL131" s="979"/>
      <c r="AM131" s="979"/>
      <c r="AN131" s="980">
        <f>IF(AND(AB131="Monitoring",AF131="Annual Monitoring Report",AJ131&gt;=AR131),-25, IF(AND(AB131="Monitoring",AF131="Annual Report",AJ131&gt;=AR131),-25, IF(AND(AB131="Monitoring",AF131="Annual Operating Budget",AJ131&gt;=AR131),-25, IF(AND(AB131="Late Report",AF131="Annual Monitoring Report",AJ131&gt;=AR131),-25, IF(AND(AB131="Late Report",AF131="Annual Report",AJ131&gt;=AR131),-25, IF(AND(AB131="Late Report",AF131="Annual Operating Budget",AJ131&gt;=AR131),-25,0))))))</f>
        <v>0</v>
      </c>
      <c r="AO131" s="981"/>
      <c r="AP131" s="350">
        <v>43831</v>
      </c>
      <c r="AQ131" s="338"/>
      <c r="AR131" s="352">
        <v>44197</v>
      </c>
      <c r="AS131" s="982"/>
      <c r="AT131" s="983"/>
      <c r="AU131" s="983"/>
      <c r="AV131" s="983"/>
      <c r="AW131" s="978">
        <v>38753</v>
      </c>
      <c r="AX131" s="978"/>
      <c r="AY131" s="978"/>
      <c r="AZ131" s="978"/>
      <c r="BA131" s="971" t="str">
        <f>IFERROR(IF(ISBLANK(AS131),"",(AW131-AS131)/365),"")</f>
        <v/>
      </c>
      <c r="BB131" s="972"/>
      <c r="BD131" s="332">
        <v>2</v>
      </c>
    </row>
    <row r="132" spans="4:56" s="332" customFormat="1" ht="45" hidden="1" customHeight="1" x14ac:dyDescent="0.35">
      <c r="D132" s="351">
        <v>3</v>
      </c>
      <c r="E132" s="973" t="s">
        <v>447</v>
      </c>
      <c r="F132" s="973"/>
      <c r="G132" s="973"/>
      <c r="H132" s="973"/>
      <c r="I132" s="973"/>
      <c r="J132" s="973"/>
      <c r="K132" s="973"/>
      <c r="L132" s="973"/>
      <c r="M132" s="973"/>
      <c r="N132" s="973"/>
      <c r="O132" s="973"/>
      <c r="P132" s="973"/>
      <c r="Q132" s="973"/>
      <c r="R132" s="973"/>
      <c r="S132" s="933"/>
      <c r="T132" s="934"/>
      <c r="U132" s="934"/>
      <c r="V132" s="934"/>
      <c r="W132" s="934"/>
      <c r="X132" s="974"/>
      <c r="Y132" s="974"/>
      <c r="Z132" s="974"/>
      <c r="AA132" s="974"/>
      <c r="AB132" s="933"/>
      <c r="AC132" s="934"/>
      <c r="AD132" s="934"/>
      <c r="AE132" s="935"/>
      <c r="AF132" s="975"/>
      <c r="AG132" s="976"/>
      <c r="AH132" s="976"/>
      <c r="AI132" s="977"/>
      <c r="AJ132" s="979" t="s">
        <v>8</v>
      </c>
      <c r="AK132" s="979"/>
      <c r="AL132" s="979"/>
      <c r="AM132" s="979"/>
      <c r="AN132" s="980">
        <f>IF(AND(AB132="Monitoring",AF132="Annual Monitoring Report",AJ132&gt;=AR132),-25, IF(AND(AB132="Monitoring",AF132="Annual Report",AJ132&gt;=AR132),-25, IF(AND(AB132="Monitoring",AF132="Annual Operating Budget",AJ132&gt;=AR132),-25, IF(AND(AB132="Late Report",AF132="Annual Monitoring Report",AJ132&gt;=AR132),-25, IF(AND(AB132="Late Report",AF132="Annual Report",AJ132&gt;=AR132),-25, IF(AND(AB132="Late Report",AF132="Annual Operating Budget",AJ132&gt;=AR132),-25,0))))))</f>
        <v>0</v>
      </c>
      <c r="AO132" s="981"/>
      <c r="AP132" s="350">
        <v>43831</v>
      </c>
      <c r="AQ132" s="338"/>
      <c r="AR132" s="352">
        <v>44197</v>
      </c>
      <c r="AS132" s="982"/>
      <c r="AT132" s="983"/>
      <c r="AU132" s="983"/>
      <c r="AV132" s="983"/>
      <c r="AW132" s="978">
        <v>38753</v>
      </c>
      <c r="AX132" s="978"/>
      <c r="AY132" s="978"/>
      <c r="AZ132" s="978"/>
      <c r="BA132" s="971" t="str">
        <f>IFERROR(IF(ISBLANK(AS132),"",(AW132-AS132)/365),"")</f>
        <v/>
      </c>
      <c r="BB132" s="972"/>
      <c r="BD132" s="332">
        <v>2</v>
      </c>
    </row>
    <row r="133" spans="4:56" s="332" customFormat="1" ht="45" hidden="1" customHeight="1" x14ac:dyDescent="0.35">
      <c r="D133" s="351">
        <v>4</v>
      </c>
      <c r="E133" s="973" t="s">
        <v>447</v>
      </c>
      <c r="F133" s="973"/>
      <c r="G133" s="973"/>
      <c r="H133" s="973"/>
      <c r="I133" s="973"/>
      <c r="J133" s="973"/>
      <c r="K133" s="973"/>
      <c r="L133" s="973"/>
      <c r="M133" s="973"/>
      <c r="N133" s="973"/>
      <c r="O133" s="973"/>
      <c r="P133" s="973"/>
      <c r="Q133" s="973"/>
      <c r="R133" s="973"/>
      <c r="S133" s="933"/>
      <c r="T133" s="934"/>
      <c r="U133" s="934"/>
      <c r="V133" s="934"/>
      <c r="W133" s="934"/>
      <c r="X133" s="974"/>
      <c r="Y133" s="974"/>
      <c r="Z133" s="974"/>
      <c r="AA133" s="974"/>
      <c r="AB133" s="933"/>
      <c r="AC133" s="934"/>
      <c r="AD133" s="934"/>
      <c r="AE133" s="935"/>
      <c r="AF133" s="975"/>
      <c r="AG133" s="976"/>
      <c r="AH133" s="976"/>
      <c r="AI133" s="977"/>
      <c r="AJ133" s="979" t="s">
        <v>8</v>
      </c>
      <c r="AK133" s="979"/>
      <c r="AL133" s="979"/>
      <c r="AM133" s="979"/>
      <c r="AN133" s="980">
        <f>IF(AND(AB133="Monitoring",AF133="Annual Monitoring Report",AJ133&gt;=AR133),-25, IF(AND(AB133="Monitoring",AF133="Annual Report",AJ133&gt;=AR133),-25, IF(AND(AB133="Monitoring",AF133="Annual Operating Budget",AJ133&gt;=AR133),-25, IF(AND(AB133="Late Report",AF133="Annual Monitoring Report",AJ133&gt;=AR133),-25, IF(AND(AB133="Late Report",AF133="Annual Report",AJ133&gt;=AR133),-25, IF(AND(AB133="Late Report",AF133="Annual Operating Budget",AJ133&gt;=AR133),-25,0))))))</f>
        <v>0</v>
      </c>
      <c r="AO133" s="981"/>
      <c r="AP133" s="350">
        <v>43831</v>
      </c>
      <c r="AQ133" s="338"/>
      <c r="AR133" s="352">
        <v>44197</v>
      </c>
      <c r="AS133" s="982"/>
      <c r="AT133" s="983"/>
      <c r="AU133" s="983"/>
      <c r="AV133" s="983"/>
      <c r="AW133" s="978">
        <v>38753</v>
      </c>
      <c r="AX133" s="978"/>
      <c r="AY133" s="978"/>
      <c r="AZ133" s="978"/>
      <c r="BA133" s="971" t="str">
        <f>IFERROR(IF(ISBLANK(AS133),"",(AW133-AS133)/365),"")</f>
        <v/>
      </c>
      <c r="BB133" s="972"/>
      <c r="BD133" s="332">
        <v>2</v>
      </c>
    </row>
    <row r="134" spans="4:56" s="332" customFormat="1" ht="45" hidden="1" customHeight="1" x14ac:dyDescent="0.35">
      <c r="D134" s="351">
        <v>5</v>
      </c>
      <c r="E134" s="973" t="s">
        <v>447</v>
      </c>
      <c r="F134" s="973"/>
      <c r="G134" s="973"/>
      <c r="H134" s="973"/>
      <c r="I134" s="973"/>
      <c r="J134" s="973"/>
      <c r="K134" s="973"/>
      <c r="L134" s="973"/>
      <c r="M134" s="973"/>
      <c r="N134" s="973"/>
      <c r="O134" s="973"/>
      <c r="P134" s="973"/>
      <c r="Q134" s="973"/>
      <c r="R134" s="973"/>
      <c r="S134" s="933"/>
      <c r="T134" s="934"/>
      <c r="U134" s="934"/>
      <c r="V134" s="934"/>
      <c r="W134" s="934"/>
      <c r="X134" s="974"/>
      <c r="Y134" s="974"/>
      <c r="Z134" s="974"/>
      <c r="AA134" s="974"/>
      <c r="AB134" s="933"/>
      <c r="AC134" s="934"/>
      <c r="AD134" s="934"/>
      <c r="AE134" s="935"/>
      <c r="AF134" s="975"/>
      <c r="AG134" s="976"/>
      <c r="AH134" s="976"/>
      <c r="AI134" s="977"/>
      <c r="AJ134" s="979" t="s">
        <v>8</v>
      </c>
      <c r="AK134" s="979"/>
      <c r="AL134" s="979"/>
      <c r="AM134" s="979"/>
      <c r="AN134" s="980">
        <f>IF(AND(AB134="Monitoring",AF134="Annual Monitoring Report",AJ134&gt;=AR134),-25, IF(AND(AB134="Monitoring",AF134="Annual Report",AJ134&gt;=AR134),-25, IF(AND(AB134="Monitoring",AF134="Annual Operating Budget",AJ134&gt;=AR134),-25, IF(AND(AB134="Late Report",AF134="Annual Monitoring Report",AJ134&gt;=AR134),-25, IF(AND(AB134="Late Report",AF134="Annual Report",AJ134&gt;=AR134),-25, IF(AND(AB134="Late Report",AF134="Annual Operating Budget",AJ134&gt;=AR134),-25,0))))))</f>
        <v>0</v>
      </c>
      <c r="AO134" s="981"/>
      <c r="AP134" s="350">
        <v>43831</v>
      </c>
      <c r="AQ134" s="338"/>
      <c r="AR134" s="352">
        <v>44197</v>
      </c>
      <c r="AS134" s="982"/>
      <c r="AT134" s="983"/>
      <c r="AU134" s="983"/>
      <c r="AV134" s="983"/>
      <c r="AW134" s="978">
        <v>38753</v>
      </c>
      <c r="AX134" s="978"/>
      <c r="AY134" s="978"/>
      <c r="AZ134" s="978"/>
      <c r="BA134" s="971" t="str">
        <f>IFERROR(IF(ISBLANK(AS134),"",(AW134-AS134)/365),"")</f>
        <v/>
      </c>
      <c r="BB134" s="972"/>
      <c r="BD134" s="332">
        <v>2</v>
      </c>
    </row>
    <row r="135" spans="4:56" s="327" customFormat="1" ht="60" customHeight="1" x14ac:dyDescent="0.35">
      <c r="D135" s="984" t="s">
        <v>434</v>
      </c>
      <c r="E135" s="985"/>
      <c r="F135" s="985"/>
      <c r="G135" s="985"/>
      <c r="H135" s="986"/>
      <c r="I135" s="936"/>
      <c r="J135" s="937"/>
      <c r="K135" s="937"/>
      <c r="L135" s="937"/>
      <c r="M135" s="937"/>
      <c r="N135" s="937"/>
      <c r="O135" s="937"/>
      <c r="P135" s="937"/>
      <c r="Q135" s="937"/>
      <c r="R135" s="937"/>
      <c r="S135" s="937"/>
      <c r="T135" s="937"/>
      <c r="U135" s="937"/>
      <c r="V135" s="937"/>
      <c r="W135" s="937"/>
      <c r="X135" s="937"/>
      <c r="Y135" s="937"/>
      <c r="Z135" s="937"/>
      <c r="AA135" s="937"/>
      <c r="AB135" s="937"/>
      <c r="AC135" s="937"/>
      <c r="AD135" s="937"/>
      <c r="AE135" s="937"/>
      <c r="AF135" s="937"/>
      <c r="AG135" s="937"/>
      <c r="AH135" s="937"/>
      <c r="AI135" s="937"/>
      <c r="AJ135" s="937"/>
      <c r="AK135" s="937"/>
      <c r="AL135" s="937"/>
      <c r="AM135" s="937"/>
      <c r="AN135" s="987"/>
      <c r="AO135" s="988"/>
      <c r="AP135" s="338" t="s">
        <v>8</v>
      </c>
      <c r="AQ135" s="338"/>
      <c r="AR135" s="338"/>
      <c r="AS135" s="338"/>
    </row>
    <row r="139" spans="4:56" ht="14.5" thickBot="1" x14ac:dyDescent="0.4"/>
    <row r="140" spans="4:56" s="327" customFormat="1" ht="18" customHeight="1" thickBot="1" x14ac:dyDescent="0.4">
      <c r="D140" s="1055" t="s">
        <v>460</v>
      </c>
      <c r="E140" s="1056"/>
      <c r="F140" s="1056"/>
      <c r="G140" s="1056"/>
      <c r="H140" s="1056"/>
      <c r="I140" s="1056"/>
      <c r="J140" s="1056"/>
      <c r="K140" s="1056"/>
      <c r="L140" s="1056"/>
      <c r="M140" s="1056"/>
      <c r="N140" s="1056"/>
      <c r="O140" s="1056"/>
      <c r="P140" s="1056"/>
      <c r="Q140" s="1056"/>
      <c r="R140" s="1056"/>
      <c r="S140" s="1056"/>
      <c r="T140" s="1056"/>
      <c r="U140" s="1056"/>
      <c r="V140" s="1056"/>
      <c r="W140" s="1056"/>
      <c r="X140" s="1056"/>
      <c r="Y140" s="1056"/>
      <c r="Z140" s="1056"/>
      <c r="AA140" s="1056"/>
      <c r="AB140" s="1056"/>
      <c r="AC140" s="1056"/>
      <c r="AD140" s="1056"/>
      <c r="AE140" s="1056"/>
      <c r="AF140" s="1056"/>
      <c r="AG140" s="1056"/>
      <c r="AH140" s="1056"/>
      <c r="AI140" s="1056"/>
      <c r="AJ140" s="1056"/>
      <c r="AK140" s="1056"/>
      <c r="AL140" s="1056"/>
      <c r="AM140" s="1057"/>
      <c r="AN140" s="1114">
        <f>MIN(SUM(AN144:AO153),50)</f>
        <v>0</v>
      </c>
      <c r="AO140" s="1115"/>
      <c r="AP140" s="328"/>
      <c r="AT140" s="349"/>
    </row>
    <row r="141" spans="4:56" s="327" customFormat="1" ht="145" customHeight="1" x14ac:dyDescent="0.35">
      <c r="D141" s="1116" t="s">
        <v>620</v>
      </c>
      <c r="E141" s="1024"/>
      <c r="F141" s="1024"/>
      <c r="G141" s="1024"/>
      <c r="H141" s="1024"/>
      <c r="I141" s="1024"/>
      <c r="J141" s="1024"/>
      <c r="K141" s="1024"/>
      <c r="L141" s="1024"/>
      <c r="M141" s="1024"/>
      <c r="N141" s="1024"/>
      <c r="O141" s="1024"/>
      <c r="P141" s="1024"/>
      <c r="Q141" s="1024"/>
      <c r="R141" s="1024"/>
      <c r="S141" s="1024"/>
      <c r="T141" s="1024"/>
      <c r="U141" s="1024"/>
      <c r="V141" s="1024"/>
      <c r="W141" s="1024"/>
      <c r="X141" s="1024"/>
      <c r="Y141" s="1024"/>
      <c r="Z141" s="1024"/>
      <c r="AA141" s="1024"/>
      <c r="AB141" s="1024"/>
      <c r="AC141" s="1024"/>
      <c r="AD141" s="1024"/>
      <c r="AE141" s="1024"/>
      <c r="AF141" s="1024"/>
      <c r="AG141" s="1024"/>
      <c r="AH141" s="1024"/>
      <c r="AI141" s="1024"/>
      <c r="AJ141" s="1024"/>
      <c r="AK141" s="1024"/>
      <c r="AL141" s="1024"/>
      <c r="AM141" s="1024"/>
      <c r="AN141" s="1008">
        <f>MIN(SUM(AN144:AO153),50)</f>
        <v>0</v>
      </c>
      <c r="AO141" s="1009"/>
      <c r="AR141" s="338"/>
      <c r="AS141" s="1010"/>
      <c r="AT141" s="1011"/>
      <c r="AU141" s="1011"/>
      <c r="AV141" s="1011"/>
      <c r="AW141" s="1011"/>
      <c r="AX141" s="1011"/>
      <c r="AY141" s="1011"/>
      <c r="AZ141" s="1011"/>
      <c r="BA141" s="1011"/>
      <c r="BB141" s="1012"/>
    </row>
    <row r="142" spans="4:56" s="327" customFormat="1" ht="20.149999999999999" customHeight="1" thickBot="1" x14ac:dyDescent="0.4">
      <c r="D142" s="1137" t="s">
        <v>461</v>
      </c>
      <c r="E142" s="1025"/>
      <c r="F142" s="1025"/>
      <c r="G142" s="1025"/>
      <c r="H142" s="1025"/>
      <c r="I142" s="1025"/>
      <c r="J142" s="1025"/>
      <c r="K142" s="1025"/>
      <c r="L142" s="1025"/>
      <c r="M142" s="1025"/>
      <c r="N142" s="1025"/>
      <c r="O142" s="1025"/>
      <c r="P142" s="1025"/>
      <c r="Q142" s="1025"/>
      <c r="R142" s="1025"/>
      <c r="S142" s="1018"/>
      <c r="T142" s="1019"/>
      <c r="U142" s="1019"/>
      <c r="V142" s="1019"/>
      <c r="W142" s="1019"/>
      <c r="X142" s="1019"/>
      <c r="Y142" s="1019"/>
      <c r="Z142" s="1019"/>
      <c r="AA142" s="1019"/>
      <c r="AB142" s="1019"/>
      <c r="AC142" s="1019"/>
      <c r="AD142" s="1019"/>
      <c r="AE142" s="1019"/>
      <c r="AF142" s="1019"/>
      <c r="AG142" s="1019"/>
      <c r="AH142" s="1019"/>
      <c r="AI142" s="1019"/>
      <c r="AJ142" s="1019"/>
      <c r="AK142" s="1019"/>
      <c r="AL142" s="1019"/>
      <c r="AM142" s="1019"/>
      <c r="AN142" s="1019"/>
      <c r="AO142" s="1020"/>
      <c r="AP142" s="338"/>
      <c r="AQ142" s="338"/>
      <c r="AR142" s="338"/>
      <c r="AS142" s="1013"/>
      <c r="AT142" s="1014"/>
      <c r="AU142" s="1014"/>
      <c r="AV142" s="1014"/>
      <c r="AW142" s="1014"/>
      <c r="AX142" s="1014"/>
      <c r="AY142" s="1014"/>
      <c r="AZ142" s="1014"/>
      <c r="BA142" s="1014"/>
      <c r="BB142" s="1015"/>
    </row>
    <row r="143" spans="4:56" s="332" customFormat="1" ht="82" customHeight="1" thickBot="1" x14ac:dyDescent="0.4">
      <c r="D143" s="999" t="s">
        <v>440</v>
      </c>
      <c r="E143" s="1000"/>
      <c r="F143" s="1000"/>
      <c r="G143" s="1000"/>
      <c r="H143" s="1000"/>
      <c r="I143" s="1000"/>
      <c r="J143" s="1000"/>
      <c r="K143" s="1000"/>
      <c r="L143" s="1000"/>
      <c r="M143" s="1000"/>
      <c r="N143" s="1000"/>
      <c r="O143" s="1000"/>
      <c r="P143" s="1000"/>
      <c r="Q143" s="1000"/>
      <c r="R143" s="1001"/>
      <c r="S143" s="970" t="s">
        <v>462</v>
      </c>
      <c r="T143" s="966"/>
      <c r="U143" s="966"/>
      <c r="V143" s="966"/>
      <c r="W143" s="966"/>
      <c r="X143" s="966"/>
      <c r="Y143" s="967"/>
      <c r="Z143" s="1002" t="s">
        <v>463</v>
      </c>
      <c r="AA143" s="1002"/>
      <c r="AB143" s="1002"/>
      <c r="AC143" s="1002"/>
      <c r="AD143" s="965" t="s">
        <v>464</v>
      </c>
      <c r="AE143" s="965"/>
      <c r="AF143" s="965"/>
      <c r="AG143" s="970" t="s">
        <v>465</v>
      </c>
      <c r="AH143" s="966"/>
      <c r="AI143" s="967"/>
      <c r="AJ143" s="965" t="s">
        <v>466</v>
      </c>
      <c r="AK143" s="965"/>
      <c r="AL143" s="965"/>
      <c r="AM143" s="965"/>
      <c r="AN143" s="991" t="s">
        <v>419</v>
      </c>
      <c r="AO143" s="992"/>
      <c r="AP143" s="350"/>
      <c r="AQ143" s="338"/>
      <c r="AR143" s="338"/>
      <c r="AS143" s="993"/>
      <c r="AT143" s="994"/>
      <c r="AU143" s="994"/>
      <c r="AV143" s="995"/>
      <c r="AW143" s="996" t="s">
        <v>467</v>
      </c>
      <c r="AX143" s="997"/>
      <c r="AY143" s="997"/>
      <c r="AZ143" s="998"/>
      <c r="BA143" s="996" t="s">
        <v>446</v>
      </c>
      <c r="BB143" s="998"/>
      <c r="BD143" s="353" t="s">
        <v>468</v>
      </c>
    </row>
    <row r="144" spans="4:56" s="332" customFormat="1" ht="45" customHeight="1" x14ac:dyDescent="0.35">
      <c r="D144" s="351">
        <v>1</v>
      </c>
      <c r="E144" s="973" t="s">
        <v>447</v>
      </c>
      <c r="F144" s="973"/>
      <c r="G144" s="973"/>
      <c r="H144" s="973"/>
      <c r="I144" s="973"/>
      <c r="J144" s="973"/>
      <c r="K144" s="973"/>
      <c r="L144" s="973"/>
      <c r="M144" s="973"/>
      <c r="N144" s="973"/>
      <c r="O144" s="973"/>
      <c r="P144" s="973"/>
      <c r="Q144" s="973"/>
      <c r="R144" s="973"/>
      <c r="S144" s="933"/>
      <c r="T144" s="934"/>
      <c r="U144" s="934"/>
      <c r="V144" s="934"/>
      <c r="W144" s="934"/>
      <c r="X144" s="934"/>
      <c r="Y144" s="935"/>
      <c r="Z144" s="974"/>
      <c r="AA144" s="974"/>
      <c r="AB144" s="974"/>
      <c r="AC144" s="974"/>
      <c r="AD144" s="1113"/>
      <c r="AE144" s="1113"/>
      <c r="AF144" s="1113"/>
      <c r="AG144" s="1075"/>
      <c r="AH144" s="1076"/>
      <c r="AI144" s="1077"/>
      <c r="AJ144" s="979"/>
      <c r="AK144" s="979"/>
      <c r="AL144" s="979"/>
      <c r="AM144" s="979"/>
      <c r="AN144" s="980">
        <f t="shared" ref="AN144:AN153" si="2">IF(AND(S144="Local Funding",Z144="Affordable Housing",AJ144&gt;=AP144,AD144&gt;=BD144),20,IF(AND(S144="State Funding",Z144="Affordable Housing",AJ144&gt;=AP144,AD144&gt;=BD144),20, IF(AND(S144="Federal Funding",Z144="Affordable Housing",AJ144&gt;=AP144,AD144&gt;=BD144),20, IF(AND(S144="Local Funding",Z144="Community Development Project",AJ144&gt;=AP144,AD144&gt;=BD144),20,IF(AND(S144="State Funding",Z144="Community Development Project",AJ144&gt;=AP144,AD144&gt;=BD144),20, IF(AND(S144="Federal Funding",Z144="Community Development Project",AJ144&gt;=AP144,AD144&gt;=BD144),20,0))))))</f>
        <v>0</v>
      </c>
      <c r="AO144" s="981"/>
      <c r="AP144" s="350">
        <f>[1]Dropdowns!$C$193-(365*7)</f>
        <v>43467</v>
      </c>
      <c r="AQ144" s="338" t="s">
        <v>8</v>
      </c>
      <c r="AR144" s="338"/>
      <c r="AS144" s="982"/>
      <c r="AT144" s="983"/>
      <c r="AU144" s="983"/>
      <c r="AV144" s="983"/>
      <c r="AW144" s="978">
        <v>38753</v>
      </c>
      <c r="AX144" s="978"/>
      <c r="AY144" s="978"/>
      <c r="AZ144" s="978"/>
      <c r="BA144" s="971" t="str">
        <f t="shared" ref="BA144:BA153" si="3">IFERROR(IF(ISBLANK(AS144),"",(AW144-AS144)/365),"")</f>
        <v/>
      </c>
      <c r="BB144" s="972"/>
      <c r="BD144" s="332">
        <v>2</v>
      </c>
    </row>
    <row r="145" spans="4:60" s="332" customFormat="1" ht="45" customHeight="1" x14ac:dyDescent="0.35">
      <c r="D145" s="351">
        <v>2</v>
      </c>
      <c r="E145" s="973" t="s">
        <v>447</v>
      </c>
      <c r="F145" s="973"/>
      <c r="G145" s="973"/>
      <c r="H145" s="973"/>
      <c r="I145" s="973"/>
      <c r="J145" s="973"/>
      <c r="K145" s="973"/>
      <c r="L145" s="973"/>
      <c r="M145" s="973"/>
      <c r="N145" s="973"/>
      <c r="O145" s="973"/>
      <c r="P145" s="973"/>
      <c r="Q145" s="973"/>
      <c r="R145" s="973"/>
      <c r="S145" s="933"/>
      <c r="T145" s="934"/>
      <c r="U145" s="934"/>
      <c r="V145" s="934"/>
      <c r="W145" s="934"/>
      <c r="X145" s="934"/>
      <c r="Y145" s="935"/>
      <c r="Z145" s="974"/>
      <c r="AA145" s="974"/>
      <c r="AB145" s="974"/>
      <c r="AC145" s="974"/>
      <c r="AD145" s="1113"/>
      <c r="AE145" s="1113"/>
      <c r="AF145" s="1113"/>
      <c r="AG145" s="1075"/>
      <c r="AH145" s="1076"/>
      <c r="AI145" s="1077"/>
      <c r="AJ145" s="979"/>
      <c r="AK145" s="979"/>
      <c r="AL145" s="979"/>
      <c r="AM145" s="979"/>
      <c r="AN145" s="980">
        <f t="shared" si="2"/>
        <v>0</v>
      </c>
      <c r="AO145" s="981"/>
      <c r="AP145" s="350">
        <f>[1]Dropdowns!$C$193-(365*7)</f>
        <v>43467</v>
      </c>
      <c r="AQ145" s="338"/>
      <c r="AR145" s="338"/>
      <c r="AS145" s="982"/>
      <c r="AT145" s="983"/>
      <c r="AU145" s="983"/>
      <c r="AV145" s="983"/>
      <c r="AW145" s="978">
        <v>38753</v>
      </c>
      <c r="AX145" s="978"/>
      <c r="AY145" s="978"/>
      <c r="AZ145" s="978"/>
      <c r="BA145" s="971" t="str">
        <f t="shared" si="3"/>
        <v/>
      </c>
      <c r="BB145" s="972"/>
      <c r="BD145" s="332">
        <v>2</v>
      </c>
      <c r="BH145" s="332" t="s">
        <v>8</v>
      </c>
    </row>
    <row r="146" spans="4:60" s="332" customFormat="1" ht="45" customHeight="1" x14ac:dyDescent="0.35">
      <c r="D146" s="351">
        <v>3</v>
      </c>
      <c r="E146" s="973" t="s">
        <v>447</v>
      </c>
      <c r="F146" s="973"/>
      <c r="G146" s="973"/>
      <c r="H146" s="973"/>
      <c r="I146" s="973"/>
      <c r="J146" s="973"/>
      <c r="K146" s="973"/>
      <c r="L146" s="973"/>
      <c r="M146" s="973"/>
      <c r="N146" s="973"/>
      <c r="O146" s="973"/>
      <c r="P146" s="973"/>
      <c r="Q146" s="973"/>
      <c r="R146" s="973"/>
      <c r="S146" s="933"/>
      <c r="T146" s="934"/>
      <c r="U146" s="934"/>
      <c r="V146" s="934"/>
      <c r="W146" s="934"/>
      <c r="X146" s="934"/>
      <c r="Y146" s="935"/>
      <c r="Z146" s="974"/>
      <c r="AA146" s="974"/>
      <c r="AB146" s="974"/>
      <c r="AC146" s="974"/>
      <c r="AD146" s="1113" t="s">
        <v>8</v>
      </c>
      <c r="AE146" s="1113"/>
      <c r="AF146" s="1113"/>
      <c r="AG146" s="1075" t="s">
        <v>8</v>
      </c>
      <c r="AH146" s="1076"/>
      <c r="AI146" s="1077"/>
      <c r="AJ146" s="979" t="s">
        <v>8</v>
      </c>
      <c r="AK146" s="979"/>
      <c r="AL146" s="979"/>
      <c r="AM146" s="979"/>
      <c r="AN146" s="980">
        <f t="shared" si="2"/>
        <v>0</v>
      </c>
      <c r="AO146" s="981"/>
      <c r="AP146" s="350">
        <f>[1]Dropdowns!$C$193-(365*7)</f>
        <v>43467</v>
      </c>
      <c r="AQ146" s="338"/>
      <c r="AR146" s="338"/>
      <c r="AS146" s="982"/>
      <c r="AT146" s="983"/>
      <c r="AU146" s="983"/>
      <c r="AV146" s="983"/>
      <c r="AW146" s="978">
        <v>38753</v>
      </c>
      <c r="AX146" s="978"/>
      <c r="AY146" s="978"/>
      <c r="AZ146" s="978"/>
      <c r="BA146" s="971" t="str">
        <f t="shared" si="3"/>
        <v/>
      </c>
      <c r="BB146" s="972"/>
      <c r="BD146" s="332">
        <v>2</v>
      </c>
    </row>
    <row r="147" spans="4:60" s="332" customFormat="1" ht="45" customHeight="1" x14ac:dyDescent="0.35">
      <c r="D147" s="351">
        <v>4</v>
      </c>
      <c r="E147" s="973" t="s">
        <v>447</v>
      </c>
      <c r="F147" s="973"/>
      <c r="G147" s="973"/>
      <c r="H147" s="973"/>
      <c r="I147" s="973"/>
      <c r="J147" s="973"/>
      <c r="K147" s="973"/>
      <c r="L147" s="973"/>
      <c r="M147" s="973"/>
      <c r="N147" s="973"/>
      <c r="O147" s="973"/>
      <c r="P147" s="973"/>
      <c r="Q147" s="973"/>
      <c r="R147" s="973"/>
      <c r="S147" s="933"/>
      <c r="T147" s="934"/>
      <c r="U147" s="934"/>
      <c r="V147" s="934"/>
      <c r="W147" s="934"/>
      <c r="X147" s="934"/>
      <c r="Y147" s="935"/>
      <c r="Z147" s="974"/>
      <c r="AA147" s="974"/>
      <c r="AB147" s="974"/>
      <c r="AC147" s="974"/>
      <c r="AD147" s="1113" t="s">
        <v>8</v>
      </c>
      <c r="AE147" s="1113"/>
      <c r="AF147" s="1113"/>
      <c r="AG147" s="1075" t="s">
        <v>8</v>
      </c>
      <c r="AH147" s="1076"/>
      <c r="AI147" s="1077"/>
      <c r="AJ147" s="979" t="s">
        <v>8</v>
      </c>
      <c r="AK147" s="979"/>
      <c r="AL147" s="979"/>
      <c r="AM147" s="979"/>
      <c r="AN147" s="980">
        <f t="shared" si="2"/>
        <v>0</v>
      </c>
      <c r="AO147" s="981"/>
      <c r="AP147" s="350">
        <f>[1]Dropdowns!$C$193-(365*7)</f>
        <v>43467</v>
      </c>
      <c r="AQ147" s="338"/>
      <c r="AR147" s="338"/>
      <c r="AS147" s="982"/>
      <c r="AT147" s="983"/>
      <c r="AU147" s="983"/>
      <c r="AV147" s="983"/>
      <c r="AW147" s="978">
        <v>38753</v>
      </c>
      <c r="AX147" s="978"/>
      <c r="AY147" s="978"/>
      <c r="AZ147" s="978"/>
      <c r="BA147" s="971" t="str">
        <f t="shared" si="3"/>
        <v/>
      </c>
      <c r="BB147" s="972"/>
      <c r="BD147" s="332">
        <v>2</v>
      </c>
    </row>
    <row r="148" spans="4:60" s="332" customFormat="1" ht="45" customHeight="1" x14ac:dyDescent="0.35">
      <c r="D148" s="351">
        <v>5</v>
      </c>
      <c r="E148" s="973" t="s">
        <v>447</v>
      </c>
      <c r="F148" s="973"/>
      <c r="G148" s="973"/>
      <c r="H148" s="973"/>
      <c r="I148" s="973"/>
      <c r="J148" s="973"/>
      <c r="K148" s="973"/>
      <c r="L148" s="973"/>
      <c r="M148" s="973"/>
      <c r="N148" s="973"/>
      <c r="O148" s="973"/>
      <c r="P148" s="973"/>
      <c r="Q148" s="973"/>
      <c r="R148" s="973"/>
      <c r="S148" s="933"/>
      <c r="T148" s="934"/>
      <c r="U148" s="934"/>
      <c r="V148" s="934"/>
      <c r="W148" s="934"/>
      <c r="X148" s="934"/>
      <c r="Y148" s="935"/>
      <c r="Z148" s="974"/>
      <c r="AA148" s="974"/>
      <c r="AB148" s="974"/>
      <c r="AC148" s="974"/>
      <c r="AD148" s="1113" t="s">
        <v>8</v>
      </c>
      <c r="AE148" s="1113"/>
      <c r="AF148" s="1113"/>
      <c r="AG148" s="1075" t="s">
        <v>8</v>
      </c>
      <c r="AH148" s="1076"/>
      <c r="AI148" s="1077"/>
      <c r="AJ148" s="979" t="s">
        <v>8</v>
      </c>
      <c r="AK148" s="979"/>
      <c r="AL148" s="979"/>
      <c r="AM148" s="979"/>
      <c r="AN148" s="980">
        <f t="shared" si="2"/>
        <v>0</v>
      </c>
      <c r="AO148" s="981"/>
      <c r="AP148" s="350">
        <f>[1]Dropdowns!$C$193-(365*7)</f>
        <v>43467</v>
      </c>
      <c r="AQ148" s="338"/>
      <c r="AR148" s="338"/>
      <c r="AS148" s="982"/>
      <c r="AT148" s="983"/>
      <c r="AU148" s="983"/>
      <c r="AV148" s="983"/>
      <c r="AW148" s="978">
        <v>38753</v>
      </c>
      <c r="AX148" s="978"/>
      <c r="AY148" s="978"/>
      <c r="AZ148" s="978"/>
      <c r="BA148" s="971" t="str">
        <f t="shared" si="3"/>
        <v/>
      </c>
      <c r="BB148" s="972"/>
      <c r="BD148" s="332">
        <v>2</v>
      </c>
    </row>
    <row r="149" spans="4:60" s="332" customFormat="1" ht="45" customHeight="1" x14ac:dyDescent="0.35">
      <c r="D149" s="351">
        <v>6</v>
      </c>
      <c r="E149" s="973" t="s">
        <v>447</v>
      </c>
      <c r="F149" s="973"/>
      <c r="G149" s="973"/>
      <c r="H149" s="973"/>
      <c r="I149" s="973"/>
      <c r="J149" s="973"/>
      <c r="K149" s="973"/>
      <c r="L149" s="973"/>
      <c r="M149" s="973"/>
      <c r="N149" s="973"/>
      <c r="O149" s="973"/>
      <c r="P149" s="973"/>
      <c r="Q149" s="973"/>
      <c r="R149" s="973"/>
      <c r="S149" s="933"/>
      <c r="T149" s="934"/>
      <c r="U149" s="934"/>
      <c r="V149" s="934"/>
      <c r="W149" s="934"/>
      <c r="X149" s="934"/>
      <c r="Y149" s="935"/>
      <c r="Z149" s="974"/>
      <c r="AA149" s="974"/>
      <c r="AB149" s="974"/>
      <c r="AC149" s="974"/>
      <c r="AD149" s="1113" t="s">
        <v>8</v>
      </c>
      <c r="AE149" s="1113"/>
      <c r="AF149" s="1113"/>
      <c r="AG149" s="1075" t="s">
        <v>8</v>
      </c>
      <c r="AH149" s="1076"/>
      <c r="AI149" s="1077"/>
      <c r="AJ149" s="979" t="s">
        <v>8</v>
      </c>
      <c r="AK149" s="979"/>
      <c r="AL149" s="979"/>
      <c r="AM149" s="979"/>
      <c r="AN149" s="980">
        <f t="shared" si="2"/>
        <v>0</v>
      </c>
      <c r="AO149" s="981"/>
      <c r="AP149" s="350">
        <f>[1]Dropdowns!$C$193-(365*7)</f>
        <v>43467</v>
      </c>
      <c r="AQ149" s="338"/>
      <c r="AR149" s="338"/>
      <c r="AS149" s="982"/>
      <c r="AT149" s="983"/>
      <c r="AU149" s="983"/>
      <c r="AV149" s="983"/>
      <c r="AW149" s="978">
        <v>38753</v>
      </c>
      <c r="AX149" s="978"/>
      <c r="AY149" s="978"/>
      <c r="AZ149" s="978"/>
      <c r="BA149" s="971" t="str">
        <f t="shared" si="3"/>
        <v/>
      </c>
      <c r="BB149" s="972"/>
      <c r="BD149" s="332">
        <v>2</v>
      </c>
    </row>
    <row r="150" spans="4:60" s="332" customFormat="1" ht="45" customHeight="1" x14ac:dyDescent="0.35">
      <c r="D150" s="351">
        <v>7</v>
      </c>
      <c r="E150" s="973" t="s">
        <v>447</v>
      </c>
      <c r="F150" s="973"/>
      <c r="G150" s="973"/>
      <c r="H150" s="973"/>
      <c r="I150" s="973"/>
      <c r="J150" s="973"/>
      <c r="K150" s="973"/>
      <c r="L150" s="973"/>
      <c r="M150" s="973"/>
      <c r="N150" s="973"/>
      <c r="O150" s="973"/>
      <c r="P150" s="973"/>
      <c r="Q150" s="973"/>
      <c r="R150" s="973"/>
      <c r="S150" s="933"/>
      <c r="T150" s="934"/>
      <c r="U150" s="934"/>
      <c r="V150" s="934"/>
      <c r="W150" s="934"/>
      <c r="X150" s="934"/>
      <c r="Y150" s="935"/>
      <c r="Z150" s="974"/>
      <c r="AA150" s="974"/>
      <c r="AB150" s="974"/>
      <c r="AC150" s="974"/>
      <c r="AD150" s="1113"/>
      <c r="AE150" s="1113"/>
      <c r="AF150" s="1113"/>
      <c r="AG150" s="1075"/>
      <c r="AH150" s="1076"/>
      <c r="AI150" s="1077"/>
      <c r="AJ150" s="979"/>
      <c r="AK150" s="979"/>
      <c r="AL150" s="979"/>
      <c r="AM150" s="979"/>
      <c r="AN150" s="980">
        <f t="shared" si="2"/>
        <v>0</v>
      </c>
      <c r="AO150" s="981"/>
      <c r="AP150" s="350">
        <f>[1]Dropdowns!$C$193-(365*7)</f>
        <v>43467</v>
      </c>
      <c r="AQ150" s="338"/>
      <c r="AR150" s="338"/>
      <c r="AS150" s="982"/>
      <c r="AT150" s="983"/>
      <c r="AU150" s="983"/>
      <c r="AV150" s="983"/>
      <c r="AW150" s="978">
        <v>38753</v>
      </c>
      <c r="AX150" s="978"/>
      <c r="AY150" s="978"/>
      <c r="AZ150" s="978"/>
      <c r="BA150" s="971" t="str">
        <f t="shared" si="3"/>
        <v/>
      </c>
      <c r="BB150" s="972"/>
      <c r="BD150" s="332">
        <v>2</v>
      </c>
    </row>
    <row r="151" spans="4:60" s="332" customFormat="1" ht="45" customHeight="1" x14ac:dyDescent="0.35">
      <c r="D151" s="351">
        <v>8</v>
      </c>
      <c r="E151" s="973" t="s">
        <v>447</v>
      </c>
      <c r="F151" s="973"/>
      <c r="G151" s="973"/>
      <c r="H151" s="973"/>
      <c r="I151" s="973"/>
      <c r="J151" s="973"/>
      <c r="K151" s="973"/>
      <c r="L151" s="973"/>
      <c r="M151" s="973"/>
      <c r="N151" s="973"/>
      <c r="O151" s="973"/>
      <c r="P151" s="973"/>
      <c r="Q151" s="973"/>
      <c r="R151" s="973"/>
      <c r="S151" s="933"/>
      <c r="T151" s="934"/>
      <c r="U151" s="934"/>
      <c r="V151" s="934"/>
      <c r="W151" s="934"/>
      <c r="X151" s="934"/>
      <c r="Y151" s="935"/>
      <c r="Z151" s="974"/>
      <c r="AA151" s="974"/>
      <c r="AB151" s="974"/>
      <c r="AC151" s="974"/>
      <c r="AD151" s="1113" t="s">
        <v>8</v>
      </c>
      <c r="AE151" s="1113"/>
      <c r="AF151" s="1113"/>
      <c r="AG151" s="1075" t="s">
        <v>8</v>
      </c>
      <c r="AH151" s="1076"/>
      <c r="AI151" s="1077"/>
      <c r="AJ151" s="979" t="s">
        <v>8</v>
      </c>
      <c r="AK151" s="979"/>
      <c r="AL151" s="979"/>
      <c r="AM151" s="979"/>
      <c r="AN151" s="980">
        <f t="shared" si="2"/>
        <v>0</v>
      </c>
      <c r="AO151" s="981"/>
      <c r="AP151" s="350">
        <f>[1]Dropdowns!$C$193-(365*7)</f>
        <v>43467</v>
      </c>
      <c r="AQ151" s="338"/>
      <c r="AR151" s="338"/>
      <c r="AS151" s="982"/>
      <c r="AT151" s="983"/>
      <c r="AU151" s="983"/>
      <c r="AV151" s="983"/>
      <c r="AW151" s="978">
        <v>38753</v>
      </c>
      <c r="AX151" s="978"/>
      <c r="AY151" s="978"/>
      <c r="AZ151" s="978"/>
      <c r="BA151" s="971" t="str">
        <f t="shared" si="3"/>
        <v/>
      </c>
      <c r="BB151" s="972"/>
      <c r="BD151" s="332">
        <v>2</v>
      </c>
    </row>
    <row r="152" spans="4:60" s="332" customFormat="1" ht="45" customHeight="1" x14ac:dyDescent="0.35">
      <c r="D152" s="351">
        <v>9</v>
      </c>
      <c r="E152" s="973" t="s">
        <v>447</v>
      </c>
      <c r="F152" s="973"/>
      <c r="G152" s="973"/>
      <c r="H152" s="973"/>
      <c r="I152" s="973"/>
      <c r="J152" s="973"/>
      <c r="K152" s="973"/>
      <c r="L152" s="973"/>
      <c r="M152" s="973"/>
      <c r="N152" s="973"/>
      <c r="O152" s="973"/>
      <c r="P152" s="973"/>
      <c r="Q152" s="973"/>
      <c r="R152" s="973"/>
      <c r="S152" s="933"/>
      <c r="T152" s="934"/>
      <c r="U152" s="934"/>
      <c r="V152" s="934"/>
      <c r="W152" s="934"/>
      <c r="X152" s="934"/>
      <c r="Y152" s="935"/>
      <c r="Z152" s="974"/>
      <c r="AA152" s="974"/>
      <c r="AB152" s="974"/>
      <c r="AC152" s="974"/>
      <c r="AD152" s="1113" t="s">
        <v>8</v>
      </c>
      <c r="AE152" s="1113"/>
      <c r="AF152" s="1113"/>
      <c r="AG152" s="1075" t="s">
        <v>8</v>
      </c>
      <c r="AH152" s="1076"/>
      <c r="AI152" s="1077"/>
      <c r="AJ152" s="979" t="s">
        <v>8</v>
      </c>
      <c r="AK152" s="979"/>
      <c r="AL152" s="979"/>
      <c r="AM152" s="979"/>
      <c r="AN152" s="980">
        <f t="shared" si="2"/>
        <v>0</v>
      </c>
      <c r="AO152" s="981"/>
      <c r="AP152" s="350">
        <f>[1]Dropdowns!$C$193-(365*7)</f>
        <v>43467</v>
      </c>
      <c r="AQ152" s="338"/>
      <c r="AR152" s="338"/>
      <c r="AS152" s="982"/>
      <c r="AT152" s="983"/>
      <c r="AU152" s="983"/>
      <c r="AV152" s="983"/>
      <c r="AW152" s="978">
        <v>38753</v>
      </c>
      <c r="AX152" s="978"/>
      <c r="AY152" s="978"/>
      <c r="AZ152" s="978"/>
      <c r="BA152" s="971" t="str">
        <f t="shared" si="3"/>
        <v/>
      </c>
      <c r="BB152" s="972"/>
      <c r="BD152" s="332">
        <v>2</v>
      </c>
    </row>
    <row r="153" spans="4:60" s="332" customFormat="1" ht="45" customHeight="1" x14ac:dyDescent="0.35">
      <c r="D153" s="351">
        <v>10</v>
      </c>
      <c r="E153" s="973" t="s">
        <v>447</v>
      </c>
      <c r="F153" s="973"/>
      <c r="G153" s="973"/>
      <c r="H153" s="973"/>
      <c r="I153" s="973"/>
      <c r="J153" s="973"/>
      <c r="K153" s="973"/>
      <c r="L153" s="973"/>
      <c r="M153" s="973"/>
      <c r="N153" s="973"/>
      <c r="O153" s="973"/>
      <c r="P153" s="973"/>
      <c r="Q153" s="973"/>
      <c r="R153" s="973"/>
      <c r="S153" s="933"/>
      <c r="T153" s="934"/>
      <c r="U153" s="934"/>
      <c r="V153" s="934"/>
      <c r="W153" s="934"/>
      <c r="X153" s="934"/>
      <c r="Y153" s="935"/>
      <c r="Z153" s="974"/>
      <c r="AA153" s="974"/>
      <c r="AB153" s="974"/>
      <c r="AC153" s="974"/>
      <c r="AD153" s="1113" t="s">
        <v>8</v>
      </c>
      <c r="AE153" s="1113"/>
      <c r="AF153" s="1113"/>
      <c r="AG153" s="1075" t="s">
        <v>8</v>
      </c>
      <c r="AH153" s="1076"/>
      <c r="AI153" s="1077"/>
      <c r="AJ153" s="979" t="s">
        <v>8</v>
      </c>
      <c r="AK153" s="979"/>
      <c r="AL153" s="979"/>
      <c r="AM153" s="979"/>
      <c r="AN153" s="980">
        <f t="shared" si="2"/>
        <v>0</v>
      </c>
      <c r="AO153" s="981"/>
      <c r="AP153" s="350">
        <f>[1]Dropdowns!$C$193-(365*7)</f>
        <v>43467</v>
      </c>
      <c r="AQ153" s="338"/>
      <c r="AR153" s="338"/>
      <c r="AS153" s="982"/>
      <c r="AT153" s="983"/>
      <c r="AU153" s="983"/>
      <c r="AV153" s="983"/>
      <c r="AW153" s="978">
        <v>38753</v>
      </c>
      <c r="AX153" s="978"/>
      <c r="AY153" s="978"/>
      <c r="AZ153" s="978"/>
      <c r="BA153" s="971" t="str">
        <f t="shared" si="3"/>
        <v/>
      </c>
      <c r="BB153" s="972"/>
      <c r="BD153" s="332">
        <v>2</v>
      </c>
    </row>
    <row r="154" spans="4:60" s="327" customFormat="1" ht="60" customHeight="1" x14ac:dyDescent="0.35">
      <c r="D154" s="984" t="s">
        <v>448</v>
      </c>
      <c r="E154" s="985"/>
      <c r="F154" s="985"/>
      <c r="G154" s="985"/>
      <c r="H154" s="986"/>
      <c r="I154" s="936"/>
      <c r="J154" s="937"/>
      <c r="K154" s="937"/>
      <c r="L154" s="937"/>
      <c r="M154" s="937"/>
      <c r="N154" s="937"/>
      <c r="O154" s="937"/>
      <c r="P154" s="937"/>
      <c r="Q154" s="937"/>
      <c r="R154" s="937"/>
      <c r="S154" s="937"/>
      <c r="T154" s="937"/>
      <c r="U154" s="937"/>
      <c r="V154" s="937"/>
      <c r="W154" s="937"/>
      <c r="X154" s="937"/>
      <c r="Y154" s="937"/>
      <c r="Z154" s="937"/>
      <c r="AA154" s="937"/>
      <c r="AB154" s="937"/>
      <c r="AC154" s="937"/>
      <c r="AD154" s="937"/>
      <c r="AE154" s="937"/>
      <c r="AF154" s="937"/>
      <c r="AG154" s="937"/>
      <c r="AH154" s="937"/>
      <c r="AI154" s="937"/>
      <c r="AJ154" s="937"/>
      <c r="AK154" s="937"/>
      <c r="AL154" s="937"/>
      <c r="AM154" s="937"/>
      <c r="AN154" s="987"/>
      <c r="AO154" s="988"/>
      <c r="AP154" s="338"/>
      <c r="AQ154" s="338"/>
      <c r="AR154" s="338"/>
      <c r="AS154" s="338"/>
    </row>
    <row r="155" spans="4:60" ht="14.5" thickBot="1" x14ac:dyDescent="0.4"/>
    <row r="156" spans="4:60" s="327" customFormat="1" ht="18" customHeight="1" thickBot="1" x14ac:dyDescent="0.4">
      <c r="D156" s="1138" t="s">
        <v>469</v>
      </c>
      <c r="E156" s="1139"/>
      <c r="F156" s="1139"/>
      <c r="G156" s="1139"/>
      <c r="H156" s="1139"/>
      <c r="I156" s="1139"/>
      <c r="J156" s="1139"/>
      <c r="K156" s="1139"/>
      <c r="L156" s="1139"/>
      <c r="M156" s="1139"/>
      <c r="N156" s="1139"/>
      <c r="O156" s="1139"/>
      <c r="P156" s="1139"/>
      <c r="Q156" s="1139"/>
      <c r="R156" s="1139"/>
      <c r="S156" s="1139"/>
      <c r="T156" s="1139"/>
      <c r="U156" s="1139"/>
      <c r="V156" s="1139"/>
      <c r="W156" s="1139"/>
      <c r="X156" s="1139"/>
      <c r="Y156" s="1139"/>
      <c r="Z156" s="1139"/>
      <c r="AA156" s="1139"/>
      <c r="AB156" s="1139"/>
      <c r="AC156" s="1139"/>
      <c r="AD156" s="1139"/>
      <c r="AE156" s="1139"/>
      <c r="AF156" s="1139"/>
      <c r="AG156" s="1139"/>
      <c r="AH156" s="1139"/>
      <c r="AI156" s="1139"/>
      <c r="AJ156" s="1139"/>
      <c r="AK156" s="1139"/>
      <c r="AL156" s="1139"/>
      <c r="AM156" s="1140"/>
      <c r="AN156" s="1050">
        <f>MIN(SUM(AN160:AN161),200)</f>
        <v>0</v>
      </c>
      <c r="AO156" s="1051"/>
      <c r="AP156" s="328"/>
      <c r="AT156" s="330" t="s">
        <v>470</v>
      </c>
    </row>
    <row r="157" spans="4:60" ht="100" customHeight="1" thickBot="1" x14ac:dyDescent="0.4">
      <c r="D157" s="1141" t="s">
        <v>471</v>
      </c>
      <c r="E157" s="1142"/>
      <c r="F157" s="1142"/>
      <c r="G157" s="1142"/>
      <c r="H157" s="1142"/>
      <c r="I157" s="1142"/>
      <c r="J157" s="1142"/>
      <c r="K157" s="1142"/>
      <c r="L157" s="1142"/>
      <c r="M157" s="1142"/>
      <c r="N157" s="1142"/>
      <c r="O157" s="1142"/>
      <c r="P157" s="1142"/>
      <c r="Q157" s="1142"/>
      <c r="R157" s="1142"/>
      <c r="S157" s="1142"/>
      <c r="T157" s="1142"/>
      <c r="U157" s="1142"/>
      <c r="V157" s="1142"/>
      <c r="W157" s="1142"/>
      <c r="X157" s="1142"/>
      <c r="Y157" s="1142"/>
      <c r="Z157" s="1142"/>
      <c r="AA157" s="1142"/>
      <c r="AB157" s="1142"/>
      <c r="AC157" s="1142"/>
      <c r="AD157" s="1142"/>
      <c r="AE157" s="1142"/>
      <c r="AF157" s="1142"/>
      <c r="AG157" s="1142"/>
      <c r="AH157" s="1142"/>
      <c r="AI157" s="1142"/>
      <c r="AJ157" s="1142"/>
      <c r="AK157" s="1142"/>
      <c r="AL157" s="1142"/>
      <c r="AM157" s="1142"/>
      <c r="AN157" s="1142"/>
      <c r="AO157" s="1143"/>
    </row>
    <row r="158" spans="4:60" ht="14.5" thickBot="1" x14ac:dyDescent="0.4"/>
    <row r="159" spans="4:60" s="332" customFormat="1" ht="45" customHeight="1" thickBot="1" x14ac:dyDescent="0.4">
      <c r="D159" s="965" t="s">
        <v>440</v>
      </c>
      <c r="E159" s="965"/>
      <c r="F159" s="965"/>
      <c r="G159" s="965"/>
      <c r="H159" s="965"/>
      <c r="I159" s="965"/>
      <c r="J159" s="965"/>
      <c r="K159" s="965"/>
      <c r="L159" s="965"/>
      <c r="M159" s="965"/>
      <c r="N159" s="965"/>
      <c r="O159" s="965"/>
      <c r="P159" s="965"/>
      <c r="Q159" s="965"/>
      <c r="R159" s="965"/>
      <c r="S159" s="970" t="s">
        <v>472</v>
      </c>
      <c r="T159" s="966"/>
      <c r="U159" s="966"/>
      <c r="V159" s="966"/>
      <c r="W159" s="966"/>
      <c r="X159" s="966"/>
      <c r="Y159" s="967"/>
      <c r="Z159" s="970" t="s">
        <v>473</v>
      </c>
      <c r="AA159" s="966"/>
      <c r="AB159" s="966"/>
      <c r="AC159" s="966"/>
      <c r="AD159" s="966"/>
      <c r="AE159" s="967"/>
      <c r="AF159" s="970" t="s">
        <v>474</v>
      </c>
      <c r="AG159" s="966"/>
      <c r="AH159" s="966"/>
      <c r="AI159" s="967"/>
      <c r="AJ159" s="965" t="s">
        <v>475</v>
      </c>
      <c r="AK159" s="965"/>
      <c r="AL159" s="965"/>
      <c r="AM159" s="965"/>
      <c r="AN159" s="991" t="s">
        <v>419</v>
      </c>
      <c r="AO159" s="992"/>
      <c r="AP159" s="350"/>
      <c r="AQ159" s="338"/>
      <c r="AR159" s="338"/>
      <c r="AS159" s="993"/>
      <c r="AT159" s="994"/>
      <c r="AU159" s="994"/>
      <c r="AV159" s="995"/>
      <c r="AW159" s="996" t="s">
        <v>445</v>
      </c>
      <c r="AX159" s="997"/>
      <c r="AY159" s="997"/>
      <c r="AZ159" s="998"/>
      <c r="BA159" s="996" t="s">
        <v>446</v>
      </c>
      <c r="BB159" s="998"/>
      <c r="BD159" s="332" t="s">
        <v>459</v>
      </c>
    </row>
    <row r="160" spans="4:60" s="332" customFormat="1" ht="45" customHeight="1" x14ac:dyDescent="0.35">
      <c r="D160" s="351">
        <v>1</v>
      </c>
      <c r="E160" s="973" t="s">
        <v>447</v>
      </c>
      <c r="F160" s="973"/>
      <c r="G160" s="973"/>
      <c r="H160" s="973"/>
      <c r="I160" s="973"/>
      <c r="J160" s="973"/>
      <c r="K160" s="973"/>
      <c r="L160" s="973"/>
      <c r="M160" s="973"/>
      <c r="N160" s="973"/>
      <c r="O160" s="973"/>
      <c r="P160" s="973"/>
      <c r="Q160" s="973"/>
      <c r="R160" s="973"/>
      <c r="S160" s="933"/>
      <c r="T160" s="934"/>
      <c r="U160" s="934"/>
      <c r="V160" s="934"/>
      <c r="W160" s="934"/>
      <c r="X160" s="934"/>
      <c r="Y160" s="935"/>
      <c r="Z160" s="975"/>
      <c r="AA160" s="976"/>
      <c r="AB160" s="976"/>
      <c r="AC160" s="976"/>
      <c r="AD160" s="976"/>
      <c r="AE160" s="977"/>
      <c r="AF160" s="1026"/>
      <c r="AG160" s="1027"/>
      <c r="AH160" s="1027"/>
      <c r="AI160" s="1028"/>
      <c r="AJ160" s="979"/>
      <c r="AK160" s="979"/>
      <c r="AL160" s="979"/>
      <c r="AM160" s="979"/>
      <c r="AN160" s="980">
        <f>IF(AND(S160="HOME Projects",Z160="Applicant",AJ160&gt;=$AP$160,AF160=$BD$160),100,IF(AND(S160="HOME Projects",Z160="Applicant",AJ160&gt;=$AP$160,AF160=BE160),150,IF(AND(S160="HOME Projects",Z160="Applicant",AJ160&gt;=$AP$160,AF160&gt;=BF160),200,IF(AND(S160="HOME Projects",Z160="Owner",AJ160&gt;=$AP$160,AF160=$BD$160),100,IF(AND(S160="HOME Projects",Z160="Owner",AJ160&gt;=$AP$160,AF160=BE160),150,IF(AND(S160="HOME Projects",Z160="Owner",AJ160&gt;=$AP$160,AF160&gt;=BF160),200,IF(AND(S160="HOME Projects",Z160="Developer",AJ160&gt;=$AP$160,AF160=$BD$160),100,IF(AND(S160="HOME Projects",Z160="Developer",AJ160&gt;=$AP$160,AF160=BE160),150,IF(AND(S160="HOME Projects",Z160="Developer",AJ160&gt;=$AP$160,AF160&gt;=BF160),200,IF(AND(S160="HOME Projects",Z160="Managing General Partner",AJ160&gt;=$AP$160,AF160=$BD$160),100,IF(AND(S160="HOME Projects",Z160="Managing General Partner",AJ160&gt;=$AP$160,AF160=BE160),150,IF(AND(S160="HOME Projects",Z160="Managing General Partner",AJ160&gt;=$AP$160,AF160&gt;=BF160),200,IF(AND(S160="Affordable Housing",Z160="Applicant",AJ160&gt;=$AP$160,AF160=$BD$160),100,IF(AND(S160="Affordable Housing",Z160="Applicant",AJ160&gt;=$AP$160,AF160=BE160),150,IF(AND(S160="Affordable Housing",Z160="Applicant",AJ160&gt;=$AP$160,AF160=BF160),200,IF(AND(S160="Affordable Housing",Z160="Owner",AJ160&gt;=$AP$160,AF160=$BD$160),100,IF(AND(S160="Affordable Housing",Z160="Owner",AJ160&gt;=$AP$160,AF160=BE160),150,IF(AND(S160="Affordable Housing",Z160="Owner",AJ160&gt;=$AP$160,AF160&gt;=BF160),200,IF(AND(S160="Affordable Housing",Z160="Developer",AJ160&gt;=$AP$160,AF160=$BD$160),100,IF(AND(S160="Affordable Housing",Z160="Developer",AJ160&gt;=$AP$160,AF160=BE160),150,IF(AND(S160="Affordable Housing",Z160="Developer",AJ160&gt;=$AP$160,AF160&gt;=BF160),200,IF(AND(S160="Affordable Housing",Z160="Managing General Partner",AJ160&gt;=$AP$160,AF160=$BD$160),100,IF(AND(S160="Affordable Housing",Z160="Managing General Partner",AJ160&gt;=$AP$160,AF160=BE160),150,IF(AND(S160="Affordable Housing",Z160="Managing General Partner",AJ160&gt;=$AP$160,AF160&gt;=BF160),200,0))))))))))))
))))))))))))</f>
        <v>0</v>
      </c>
      <c r="AO160" s="981"/>
      <c r="AP160" s="350">
        <f>[1]Dropdowns!$C$204-(365*5)</f>
        <v>44197</v>
      </c>
      <c r="AQ160" s="338"/>
      <c r="AR160" s="338"/>
      <c r="AS160" s="982"/>
      <c r="AT160" s="983"/>
      <c r="AU160" s="983"/>
      <c r="AV160" s="983"/>
      <c r="AW160" s="978">
        <v>38753</v>
      </c>
      <c r="AX160" s="978"/>
      <c r="AY160" s="978"/>
      <c r="AZ160" s="978"/>
      <c r="BA160" s="971" t="str">
        <f>IFERROR(IF(ISBLANK(AS160),"",(AW160-AS160)/365),"")</f>
        <v/>
      </c>
      <c r="BB160" s="972"/>
      <c r="BD160" s="332">
        <v>1</v>
      </c>
      <c r="BE160" s="332">
        <v>2</v>
      </c>
      <c r="BF160" s="332">
        <v>3</v>
      </c>
    </row>
    <row r="161" spans="4:58" s="332" customFormat="1" ht="45" hidden="1" customHeight="1" x14ac:dyDescent="0.35">
      <c r="D161" s="351">
        <v>1</v>
      </c>
      <c r="E161" s="973" t="s">
        <v>447</v>
      </c>
      <c r="F161" s="973"/>
      <c r="G161" s="973"/>
      <c r="H161" s="973"/>
      <c r="I161" s="973"/>
      <c r="J161" s="973"/>
      <c r="K161" s="973"/>
      <c r="L161" s="973"/>
      <c r="M161" s="973"/>
      <c r="N161" s="973"/>
      <c r="O161" s="973"/>
      <c r="P161" s="973"/>
      <c r="Q161" s="973"/>
      <c r="R161" s="973"/>
      <c r="S161" s="933"/>
      <c r="T161" s="934"/>
      <c r="U161" s="934"/>
      <c r="V161" s="934"/>
      <c r="W161" s="934"/>
      <c r="X161" s="934"/>
      <c r="Y161" s="935"/>
      <c r="Z161" s="975"/>
      <c r="AA161" s="976"/>
      <c r="AB161" s="976"/>
      <c r="AC161" s="976"/>
      <c r="AD161" s="976"/>
      <c r="AE161" s="977"/>
      <c r="AF161" s="1026" t="s">
        <v>8</v>
      </c>
      <c r="AG161" s="1027"/>
      <c r="AH161" s="1027"/>
      <c r="AI161" s="1028"/>
      <c r="AJ161" s="979" t="s">
        <v>8</v>
      </c>
      <c r="AK161" s="979"/>
      <c r="AL161" s="979"/>
      <c r="AM161" s="979"/>
      <c r="AN161" s="980">
        <f>IF(AND(S161="HOME Projects",Z161="Applicant",AJ161&gt;=$AP$160,AF161=$BD$160),100,IF(AND(S161="HOME Projects",Z161="Applicant",AJ161&gt;=$AP$160,AF161=BE161),150,IF(AND(S161="HOME Projects",Z161="Applicant",AJ161&gt;=$AP$160,AF161=BF161),200,IF(AND(S161="HOME Projects",Z161="Owner",AJ161&gt;=$AP$160,AF161=$BD$160),100,IF(AND(S161="HOME Projects",Z161="Owner",AJ161&gt;=$AP$160,AF161=BE161),150,IF(AND(S161="HOME Projects",Z161="Owner",AJ161&gt;=$AP$160,AF161=BF161),200,IF(AND(S161="HOME Projects",Z161="Developer",AJ161&gt;=$AP$160,AF161=$BD$160),100,IF(AND(S161="HOME Projects",Z161="Developer",AJ161&gt;=$AP$160,AF161=BE161),150,IF(AND(S161="HOME Projects",Z161="Developer",AJ161&gt;=$AP$160,AF161=BF161),200,IF(AND(S161="HOME Projects",Z161="Managing General Partner",AJ161&gt;=$AP$160,AF161=$BD$160),100,IF(AND(S161="HOME Projects",Z161="Managing General Partner",AJ161&gt;=$AP$160,AF161=BE161),150,IF(AND(S161="HOME Projects",Z161="Managing General Partner",AJ161&gt;=$AP$160,AF161=BF161),200,IF(AND(S161="Affordable Housing",Z161="Applicant",AJ161&gt;=$AP$160,AF161=$BD$160),100,IF(AND(S161="Affordable Housing",Z161="Applicant",AJ161&gt;=$AP$160,AF161=BE161),150,IF(AND(S161="Affordable Housing",Z161="Applicant",AJ161&gt;=$AP$160,AF161=BF161),200,IF(AND(S161="Affordable Housing",Z161="Owner",AJ161&gt;=$AP$160,AF161=$BD$160),100,IF(AND(S161="Affordable Housing",Z161="Owner",AJ161&gt;=$AP$160,AF161=BE161),150,IF(AND(S161="Affordable Housing",Z161="Owner",AJ161&gt;=$AP$160,AF161=BF161),200,IF(AND(S161="Affordable Housing",Z161="Developer",AJ161&gt;=$AP$160,AF161=$BD$160),100,IF(AND(S161="Affordable Housing",Z161="Developer",AJ161&gt;=$AP$160,AF161=BE161),150,IF(AND(S161="Affordable Housing",Z161="Developer",AJ161&gt;=$AP$160,AF161=BF161),200,IF(AND(S161="Affordable Housing",Z161="Managing General Partner",AJ161&gt;=$AP$160,AF161=$BD$160),100,IF(AND(S161="Affordable Housing",Z161="Managing General Partner",AJ161&gt;=$AP$160,AF161=BE161),150,IF(AND(S161="Affordable Housing",Z161="Managing General Partner",AJ161&gt;=$AP$160,AF161=BF161),200,0))))))))))))
))))))))))))</f>
        <v>0</v>
      </c>
      <c r="AO161" s="981"/>
      <c r="AP161" s="350">
        <f>[1]Dropdowns!$C$204-(365*5)</f>
        <v>44197</v>
      </c>
      <c r="AQ161" s="338"/>
      <c r="AR161" s="338"/>
      <c r="AS161" s="982"/>
      <c r="AT161" s="983"/>
      <c r="AU161" s="983"/>
      <c r="AV161" s="983"/>
      <c r="AW161" s="978">
        <v>38753</v>
      </c>
      <c r="AX161" s="978"/>
      <c r="AY161" s="978"/>
      <c r="AZ161" s="978"/>
      <c r="BA161" s="971" t="str">
        <f>IFERROR(IF(ISBLANK(AS161),"",(AW161-AS161)/365),"")</f>
        <v/>
      </c>
      <c r="BB161" s="972"/>
      <c r="BD161" s="332">
        <v>1</v>
      </c>
      <c r="BE161" s="332">
        <v>2</v>
      </c>
      <c r="BF161" s="332">
        <v>3</v>
      </c>
    </row>
    <row r="163" spans="4:58" x14ac:dyDescent="0.35">
      <c r="AV163" s="316" t="s">
        <v>8</v>
      </c>
      <c r="BD163" s="316" t="s">
        <v>8</v>
      </c>
    </row>
    <row r="164" spans="4:58" x14ac:dyDescent="0.35">
      <c r="D164" s="1136" t="s">
        <v>476</v>
      </c>
      <c r="E164" s="1136"/>
      <c r="F164" s="1136"/>
      <c r="G164" s="1136"/>
      <c r="H164" s="1136"/>
      <c r="I164" s="1136"/>
      <c r="J164" s="1136"/>
      <c r="K164" s="1136"/>
      <c r="L164" s="1136"/>
      <c r="M164" s="1136"/>
      <c r="N164" s="1136"/>
      <c r="O164" s="1136"/>
      <c r="P164" s="1136"/>
      <c r="Q164" s="1136"/>
      <c r="R164" s="1136"/>
      <c r="S164" s="1136"/>
      <c r="T164" s="1136"/>
    </row>
    <row r="165" spans="4:58" ht="60" customHeight="1" x14ac:dyDescent="0.35">
      <c r="D165" s="1135"/>
      <c r="E165" s="1135"/>
      <c r="F165" s="1135"/>
      <c r="G165" s="1135"/>
      <c r="H165" s="1135"/>
      <c r="I165" s="1135"/>
      <c r="J165" s="1135"/>
      <c r="K165" s="1135"/>
      <c r="L165" s="1135"/>
      <c r="M165" s="1135"/>
      <c r="N165" s="1135"/>
      <c r="O165" s="1135"/>
      <c r="P165" s="1135"/>
      <c r="Q165" s="1135"/>
      <c r="R165" s="1135"/>
      <c r="S165" s="1135"/>
      <c r="T165" s="1135"/>
      <c r="U165" s="1135"/>
      <c r="V165" s="1135"/>
      <c r="W165" s="1135"/>
      <c r="X165" s="1135"/>
      <c r="Y165" s="1135"/>
      <c r="Z165" s="1135"/>
      <c r="AA165" s="1135"/>
      <c r="AB165" s="1135"/>
      <c r="AC165" s="1135"/>
      <c r="AD165" s="1135"/>
      <c r="AE165" s="1135"/>
      <c r="AF165" s="1135"/>
      <c r="AG165" s="1135"/>
      <c r="AH165" s="1135"/>
      <c r="AI165" s="1135"/>
      <c r="AJ165" s="1135"/>
      <c r="AK165" s="1135"/>
      <c r="AL165" s="1135"/>
      <c r="AM165" s="1135"/>
      <c r="AN165" s="1135"/>
      <c r="AO165" s="1135"/>
      <c r="BD165" s="316" t="s">
        <v>8</v>
      </c>
    </row>
    <row r="167" spans="4:58" hidden="1" x14ac:dyDescent="0.35">
      <c r="M167" s="316" t="s">
        <v>8</v>
      </c>
    </row>
    <row r="168" spans="4:58" hidden="1" x14ac:dyDescent="0.35"/>
    <row r="169" spans="4:58" hidden="1" x14ac:dyDescent="0.35"/>
    <row r="170" spans="4:58" ht="14.5" thickBot="1" x14ac:dyDescent="0.4">
      <c r="AV170" s="332"/>
      <c r="AW170" s="327"/>
    </row>
    <row r="171" spans="4:58" s="327" customFormat="1" ht="18" customHeight="1" thickBot="1" x14ac:dyDescent="0.4">
      <c r="D171" s="1055" t="s">
        <v>477</v>
      </c>
      <c r="E171" s="1056"/>
      <c r="F171" s="1056"/>
      <c r="G171" s="1056"/>
      <c r="H171" s="1056"/>
      <c r="I171" s="1056"/>
      <c r="J171" s="1056"/>
      <c r="K171" s="1056"/>
      <c r="L171" s="1056"/>
      <c r="M171" s="1056"/>
      <c r="N171" s="1056"/>
      <c r="O171" s="1056"/>
      <c r="P171" s="1056"/>
      <c r="Q171" s="1056"/>
      <c r="R171" s="1056"/>
      <c r="S171" s="1056"/>
      <c r="T171" s="1056"/>
      <c r="U171" s="1056"/>
      <c r="V171" s="1056"/>
      <c r="W171" s="1056"/>
      <c r="X171" s="1056"/>
      <c r="Y171" s="1056"/>
      <c r="Z171" s="1056"/>
      <c r="AA171" s="1056"/>
      <c r="AB171" s="1056"/>
      <c r="AC171" s="1056"/>
      <c r="AD171" s="1056"/>
      <c r="AE171" s="1056"/>
      <c r="AF171" s="1056"/>
      <c r="AG171" s="1056"/>
      <c r="AH171" s="1056"/>
      <c r="AI171" s="1056"/>
      <c r="AJ171" s="1056"/>
      <c r="AK171" s="1056"/>
      <c r="AL171" s="1056"/>
      <c r="AM171" s="1057"/>
      <c r="AN171" s="1048">
        <f>MIN(AN175,250)</f>
        <v>0</v>
      </c>
      <c r="AO171" s="1049"/>
      <c r="AP171" s="328"/>
    </row>
    <row r="172" spans="4:58" ht="60" customHeight="1" x14ac:dyDescent="0.3">
      <c r="D172" s="1160" t="s">
        <v>478</v>
      </c>
      <c r="E172" s="1161"/>
      <c r="F172" s="1161"/>
      <c r="G172" s="1161"/>
      <c r="H172" s="1161"/>
      <c r="I172" s="1161"/>
      <c r="J172" s="1161"/>
      <c r="K172" s="1161"/>
      <c r="L172" s="1161"/>
      <c r="M172" s="1161"/>
      <c r="N172" s="1161"/>
      <c r="O172" s="1161"/>
      <c r="P172" s="1161"/>
      <c r="Q172" s="1161"/>
      <c r="R172" s="1161"/>
      <c r="S172" s="1161"/>
      <c r="T172" s="1161"/>
      <c r="U172" s="1161"/>
      <c r="V172" s="1161"/>
      <c r="W172" s="1161"/>
      <c r="X172" s="1161"/>
      <c r="Y172" s="1161"/>
      <c r="Z172" s="1161"/>
      <c r="AA172" s="1161"/>
      <c r="AB172" s="1161"/>
      <c r="AC172" s="1161"/>
      <c r="AD172" s="1161"/>
      <c r="AE172" s="1161"/>
      <c r="AF172" s="1161"/>
      <c r="AG172" s="1161"/>
      <c r="AH172" s="1161"/>
      <c r="AI172" s="1161"/>
      <c r="AJ172" s="1161"/>
      <c r="AK172" s="1161"/>
      <c r="AL172" s="1161"/>
      <c r="AM172" s="1161"/>
      <c r="AN172" s="1161"/>
      <c r="AO172" s="1162"/>
      <c r="AP172" s="329" t="s">
        <v>8</v>
      </c>
      <c r="AQ172" s="329"/>
      <c r="AR172" s="329"/>
      <c r="AS172" s="329"/>
    </row>
    <row r="173" spans="4:58" ht="30" customHeight="1" x14ac:dyDescent="0.35">
      <c r="D173" s="1163" t="s">
        <v>479</v>
      </c>
      <c r="E173" s="1163"/>
      <c r="F173" s="1163"/>
      <c r="G173" s="1163"/>
      <c r="H173" s="1163"/>
      <c r="I173" s="1163"/>
      <c r="J173" s="1163"/>
      <c r="K173" s="1163"/>
      <c r="L173" s="1163"/>
      <c r="M173" s="1163"/>
      <c r="N173" s="1163"/>
      <c r="O173" s="1163"/>
      <c r="P173" s="1163"/>
      <c r="Q173" s="1163"/>
      <c r="R173" s="1163"/>
      <c r="S173" s="1163"/>
      <c r="T173" s="1163"/>
      <c r="U173" s="1163"/>
      <c r="V173" s="1163"/>
      <c r="W173" s="1163"/>
      <c r="X173" s="1163"/>
      <c r="Y173" s="1163"/>
      <c r="Z173" s="1163"/>
      <c r="AA173" s="1163"/>
      <c r="AB173" s="1163"/>
      <c r="AC173" s="1163"/>
      <c r="AD173" s="1163"/>
      <c r="AE173" s="1163"/>
      <c r="AF173" s="1163"/>
      <c r="AG173" s="1163"/>
      <c r="AH173" s="1163"/>
      <c r="AI173" s="1163"/>
      <c r="AJ173" s="1163"/>
      <c r="AK173" s="1163"/>
      <c r="AL173" s="1163"/>
      <c r="AM173" s="1163"/>
      <c r="AN173" s="1163"/>
      <c r="AO173" s="1163"/>
    </row>
    <row r="174" spans="4:58" ht="20.149999999999999" customHeight="1" x14ac:dyDescent="0.3">
      <c r="D174" s="1218" t="s">
        <v>480</v>
      </c>
      <c r="E174" s="1218"/>
      <c r="F174" s="1218"/>
      <c r="G174" s="1218"/>
      <c r="H174" s="1218"/>
      <c r="I174" s="1218"/>
      <c r="J174" s="1218"/>
      <c r="K174" s="1218"/>
      <c r="L174" s="1218"/>
      <c r="M174" s="1218"/>
      <c r="N174" s="1218"/>
      <c r="O174" s="1218"/>
      <c r="P174" s="1218"/>
      <c r="Q174" s="1218"/>
      <c r="R174" s="1218"/>
      <c r="S174" s="1218"/>
      <c r="T174" s="1218"/>
      <c r="U174" s="1218"/>
      <c r="V174" s="1218"/>
      <c r="W174" s="1218"/>
      <c r="X174" s="1218"/>
      <c r="Y174" s="1218"/>
      <c r="Z174" s="1218"/>
      <c r="AA174" s="1218"/>
      <c r="AB174" s="1218"/>
      <c r="AC174" s="1218"/>
      <c r="AD174" s="1218"/>
      <c r="AE174" s="1218"/>
      <c r="AF174" s="1219"/>
      <c r="AG174" s="1220"/>
      <c r="AH174" s="1220"/>
      <c r="AI174" s="1220"/>
      <c r="AJ174" s="1220"/>
      <c r="AK174" s="1220"/>
      <c r="AL174" s="1220"/>
      <c r="AM174" s="1220"/>
      <c r="AN174" s="1220"/>
      <c r="AO174" s="1221"/>
      <c r="AP174" s="329" t="s">
        <v>8</v>
      </c>
      <c r="AQ174" s="329"/>
      <c r="AR174" s="329"/>
      <c r="AS174" s="329"/>
      <c r="AX174" s="330" t="s">
        <v>406</v>
      </c>
      <c r="AY174" s="330"/>
    </row>
    <row r="175" spans="4:58" s="355" customFormat="1" ht="20.149999999999999" customHeight="1" x14ac:dyDescent="0.35">
      <c r="D175" s="1064" t="s">
        <v>481</v>
      </c>
      <c r="E175" s="1065"/>
      <c r="F175" s="1065"/>
      <c r="G175" s="1065"/>
      <c r="H175" s="1065"/>
      <c r="I175" s="1065"/>
      <c r="J175" s="1065"/>
      <c r="K175" s="1065"/>
      <c r="L175" s="1065"/>
      <c r="M175" s="1065"/>
      <c r="N175" s="1065"/>
      <c r="O175" s="1065"/>
      <c r="P175" s="1065"/>
      <c r="Q175" s="1065"/>
      <c r="R175" s="1065"/>
      <c r="S175" s="1065"/>
      <c r="T175" s="1065"/>
      <c r="U175" s="1065"/>
      <c r="V175" s="1065"/>
      <c r="W175" s="1065"/>
      <c r="X175" s="1065"/>
      <c r="Y175" s="1065"/>
      <c r="Z175" s="1065"/>
      <c r="AA175" s="1065"/>
      <c r="AB175" s="1065"/>
      <c r="AC175" s="1065"/>
      <c r="AD175" s="1065"/>
      <c r="AE175" s="1065"/>
      <c r="AF175" s="1065"/>
      <c r="AG175" s="1065"/>
      <c r="AH175" s="1065"/>
      <c r="AI175" s="1065"/>
      <c r="AJ175" s="1065"/>
      <c r="AK175" s="1065"/>
      <c r="AL175" s="1065"/>
      <c r="AM175" s="1066"/>
      <c r="AN175" s="1067">
        <v>0</v>
      </c>
      <c r="AO175" s="1068"/>
      <c r="AP175" s="354"/>
      <c r="AQ175" s="354"/>
      <c r="AR175" s="354"/>
      <c r="AS175" s="354"/>
      <c r="AX175" s="356" t="s">
        <v>406</v>
      </c>
      <c r="AY175" s="356"/>
    </row>
    <row r="176" spans="4:58" ht="14.5" thickBot="1" x14ac:dyDescent="0.4">
      <c r="AV176" s="332"/>
      <c r="AW176" s="327"/>
    </row>
    <row r="177" spans="4:54" s="327" customFormat="1" ht="18" customHeight="1" thickBot="1" x14ac:dyDescent="0.4">
      <c r="D177" s="1055" t="s">
        <v>482</v>
      </c>
      <c r="E177" s="1056"/>
      <c r="F177" s="1056"/>
      <c r="G177" s="1056"/>
      <c r="H177" s="1056"/>
      <c r="I177" s="1056"/>
      <c r="J177" s="1056"/>
      <c r="K177" s="1056"/>
      <c r="L177" s="1056"/>
      <c r="M177" s="1056"/>
      <c r="N177" s="1056"/>
      <c r="O177" s="1056"/>
      <c r="P177" s="1056"/>
      <c r="Q177" s="1056"/>
      <c r="R177" s="1056"/>
      <c r="S177" s="1056"/>
      <c r="T177" s="1056"/>
      <c r="U177" s="1056"/>
      <c r="V177" s="1056"/>
      <c r="W177" s="1056"/>
      <c r="X177" s="1056"/>
      <c r="Y177" s="1056"/>
      <c r="Z177" s="1056"/>
      <c r="AA177" s="1056"/>
      <c r="AB177" s="1056"/>
      <c r="AC177" s="1056"/>
      <c r="AD177" s="1056"/>
      <c r="AE177" s="1056"/>
      <c r="AF177" s="1056"/>
      <c r="AG177" s="1056"/>
      <c r="AH177" s="1056"/>
      <c r="AI177" s="1056"/>
      <c r="AJ177" s="1056"/>
      <c r="AK177" s="1056"/>
      <c r="AL177" s="1056"/>
      <c r="AM177" s="1057"/>
      <c r="AN177" s="1048">
        <f>MIN(SUM(AN185+AN180),200)</f>
        <v>0</v>
      </c>
      <c r="AO177" s="1049"/>
      <c r="AP177" s="328"/>
    </row>
    <row r="178" spans="4:54" s="327" customFormat="1" ht="100" customHeight="1" x14ac:dyDescent="0.35">
      <c r="D178" s="1042" t="s">
        <v>483</v>
      </c>
      <c r="E178" s="1043"/>
      <c r="F178" s="1043"/>
      <c r="G178" s="1043"/>
      <c r="H178" s="1043"/>
      <c r="I178" s="1043"/>
      <c r="J178" s="1043"/>
      <c r="K178" s="1043"/>
      <c r="L178" s="1043"/>
      <c r="M178" s="1043"/>
      <c r="N178" s="1043"/>
      <c r="O178" s="1043"/>
      <c r="P178" s="1043"/>
      <c r="Q178" s="1043"/>
      <c r="R178" s="1043"/>
      <c r="S178" s="1043"/>
      <c r="T178" s="1043"/>
      <c r="U178" s="1043"/>
      <c r="V178" s="1043"/>
      <c r="W178" s="1043"/>
      <c r="X178" s="1043"/>
      <c r="Y178" s="1043"/>
      <c r="Z178" s="1043"/>
      <c r="AA178" s="1043"/>
      <c r="AB178" s="1043"/>
      <c r="AC178" s="1043"/>
      <c r="AD178" s="1043"/>
      <c r="AE178" s="1043"/>
      <c r="AF178" s="1043"/>
      <c r="AG178" s="1043"/>
      <c r="AH178" s="1043"/>
      <c r="AI178" s="1043"/>
      <c r="AJ178" s="1043"/>
      <c r="AK178" s="1043"/>
      <c r="AL178" s="1043"/>
      <c r="AM178" s="1043"/>
      <c r="AN178" s="1043"/>
      <c r="AO178" s="1044"/>
      <c r="AP178" s="327" t="s">
        <v>8</v>
      </c>
      <c r="AR178" s="338"/>
      <c r="AS178" s="1010"/>
      <c r="AT178" s="1011"/>
      <c r="AU178" s="1011"/>
      <c r="AV178" s="1011"/>
      <c r="AW178" s="1011"/>
      <c r="AX178" s="1011"/>
      <c r="AY178" s="1011"/>
      <c r="AZ178" s="1011"/>
      <c r="BA178" s="1011"/>
      <c r="BB178" s="1012"/>
    </row>
    <row r="179" spans="4:54" ht="30" customHeight="1" thickBot="1" x14ac:dyDescent="0.35">
      <c r="D179" s="1037" t="s">
        <v>484</v>
      </c>
      <c r="E179" s="1038"/>
      <c r="F179" s="1038"/>
      <c r="G179" s="1038"/>
      <c r="H179" s="1038"/>
      <c r="I179" s="1038"/>
      <c r="J179" s="1038"/>
      <c r="K179" s="1038"/>
      <c r="L179" s="1038"/>
      <c r="M179" s="1038"/>
      <c r="N179" s="1038"/>
      <c r="O179" s="1038"/>
      <c r="P179" s="1038"/>
      <c r="Q179" s="1038"/>
      <c r="R179" s="1038"/>
      <c r="S179" s="1038"/>
      <c r="T179" s="1038"/>
      <c r="U179" s="1038"/>
      <c r="V179" s="1038"/>
      <c r="W179" s="1038"/>
      <c r="X179" s="1038"/>
      <c r="Y179" s="1038"/>
      <c r="Z179" s="1038"/>
      <c r="AA179" s="1038"/>
      <c r="AB179" s="1038"/>
      <c r="AC179" s="1038"/>
      <c r="AD179" s="1038"/>
      <c r="AE179" s="1038"/>
      <c r="AF179" s="1038"/>
      <c r="AG179" s="1038"/>
      <c r="AH179" s="1038"/>
      <c r="AI179" s="1038"/>
      <c r="AJ179" s="1038"/>
      <c r="AK179" s="1038"/>
      <c r="AL179" s="1038"/>
      <c r="AM179" s="1039"/>
      <c r="AN179" s="1040"/>
      <c r="AO179" s="1041"/>
      <c r="AP179" s="329"/>
      <c r="AQ179" s="329"/>
      <c r="AR179" s="329"/>
      <c r="AS179" s="1222"/>
      <c r="AT179" s="1223"/>
      <c r="AU179" s="1223"/>
      <c r="AV179" s="1223"/>
      <c r="AW179" s="1223"/>
      <c r="AX179" s="1223"/>
      <c r="AY179" s="1223"/>
      <c r="AZ179" s="1223"/>
      <c r="BA179" s="1223"/>
      <c r="BB179" s="1224"/>
    </row>
    <row r="180" spans="4:54" s="327" customFormat="1" ht="30" customHeight="1" x14ac:dyDescent="0.35">
      <c r="D180" s="1225" t="s">
        <v>485</v>
      </c>
      <c r="E180" s="1226"/>
      <c r="F180" s="1226"/>
      <c r="G180" s="1226"/>
      <c r="H180" s="1226"/>
      <c r="I180" s="1226"/>
      <c r="J180" s="1226"/>
      <c r="K180" s="1226"/>
      <c r="L180" s="1226"/>
      <c r="M180" s="1226"/>
      <c r="N180" s="1226"/>
      <c r="O180" s="1226"/>
      <c r="P180" s="1226"/>
      <c r="Q180" s="1226"/>
      <c r="R180" s="1226"/>
      <c r="S180" s="1226"/>
      <c r="T180" s="1226"/>
      <c r="U180" s="1226"/>
      <c r="V180" s="1226"/>
      <c r="W180" s="1226"/>
      <c r="X180" s="1226"/>
      <c r="Y180" s="1226"/>
      <c r="Z180" s="1226"/>
      <c r="AA180" s="1226"/>
      <c r="AB180" s="1226"/>
      <c r="AC180" s="1226"/>
      <c r="AD180" s="1226"/>
      <c r="AE180" s="1226"/>
      <c r="AF180" s="1226"/>
      <c r="AG180" s="1226"/>
      <c r="AH180" s="1226"/>
      <c r="AI180" s="1226"/>
      <c r="AJ180" s="1226"/>
      <c r="AK180" s="1226"/>
      <c r="AL180" s="1226"/>
      <c r="AM180" s="1226"/>
      <c r="AN180" s="1008">
        <f>IF((AN179="Yes"),50,0)</f>
        <v>0</v>
      </c>
      <c r="AO180" s="1009"/>
      <c r="AP180" s="327" t="s">
        <v>8</v>
      </c>
      <c r="AR180" s="338"/>
      <c r="AS180" s="1222"/>
      <c r="AT180" s="1223"/>
      <c r="AU180" s="1223"/>
      <c r="AV180" s="1223"/>
      <c r="AW180" s="1223"/>
      <c r="AX180" s="1223"/>
      <c r="AY180" s="1223"/>
      <c r="AZ180" s="1223"/>
      <c r="BA180" s="1223"/>
      <c r="BB180" s="1224"/>
    </row>
    <row r="181" spans="4:54" x14ac:dyDescent="0.35">
      <c r="AS181" s="1222"/>
      <c r="AT181" s="1223"/>
      <c r="AU181" s="1223"/>
      <c r="AV181" s="1223"/>
      <c r="AW181" s="1223"/>
      <c r="AX181" s="1223"/>
      <c r="AY181" s="1223"/>
      <c r="AZ181" s="1223"/>
      <c r="BA181" s="1223"/>
      <c r="BB181" s="1224"/>
    </row>
    <row r="182" spans="4:54" ht="30" customHeight="1" x14ac:dyDescent="0.3">
      <c r="D182" s="1045" t="s">
        <v>486</v>
      </c>
      <c r="E182" s="1046"/>
      <c r="F182" s="1046"/>
      <c r="G182" s="1046"/>
      <c r="H182" s="1046"/>
      <c r="I182" s="1046"/>
      <c r="J182" s="1046"/>
      <c r="K182" s="1046"/>
      <c r="L182" s="1046"/>
      <c r="M182" s="1046"/>
      <c r="N182" s="1046"/>
      <c r="O182" s="1046"/>
      <c r="P182" s="1046"/>
      <c r="Q182" s="1046"/>
      <c r="R182" s="1046"/>
      <c r="S182" s="1046"/>
      <c r="T182" s="1046"/>
      <c r="U182" s="1046"/>
      <c r="V182" s="1046"/>
      <c r="W182" s="1046"/>
      <c r="X182" s="1046"/>
      <c r="Y182" s="1046"/>
      <c r="Z182" s="1046"/>
      <c r="AA182" s="1046"/>
      <c r="AB182" s="1046"/>
      <c r="AC182" s="1046"/>
      <c r="AD182" s="1046"/>
      <c r="AE182" s="1046"/>
      <c r="AF182" s="1046"/>
      <c r="AG182" s="1046"/>
      <c r="AH182" s="1046"/>
      <c r="AI182" s="1046"/>
      <c r="AJ182" s="1046"/>
      <c r="AK182" s="1046"/>
      <c r="AL182" s="1046"/>
      <c r="AM182" s="1046"/>
      <c r="AN182" s="1046"/>
      <c r="AO182" s="1047"/>
      <c r="AP182" s="329"/>
      <c r="AQ182" s="329"/>
      <c r="AR182" s="329"/>
      <c r="AS182" s="1222"/>
      <c r="AT182" s="1223"/>
      <c r="AU182" s="1223"/>
      <c r="AV182" s="1223"/>
      <c r="AW182" s="1223"/>
      <c r="AX182" s="1223"/>
      <c r="AY182" s="1223"/>
      <c r="AZ182" s="1223"/>
      <c r="BA182" s="1223"/>
      <c r="BB182" s="1224"/>
    </row>
    <row r="183" spans="4:54" ht="30" customHeight="1" thickBot="1" x14ac:dyDescent="0.4">
      <c r="AS183" s="1222"/>
      <c r="AT183" s="1223"/>
      <c r="AU183" s="1223"/>
      <c r="AV183" s="1223"/>
      <c r="AW183" s="1223"/>
      <c r="AX183" s="1223"/>
      <c r="AY183" s="1223"/>
      <c r="AZ183" s="1223"/>
      <c r="BA183" s="1223"/>
      <c r="BB183" s="1224"/>
    </row>
    <row r="184" spans="4:54" s="332" customFormat="1" ht="45" customHeight="1" thickBot="1" x14ac:dyDescent="0.4">
      <c r="D184" s="999" t="s">
        <v>487</v>
      </c>
      <c r="E184" s="1000"/>
      <c r="F184" s="1000"/>
      <c r="G184" s="1000"/>
      <c r="H184" s="1000"/>
      <c r="I184" s="1000"/>
      <c r="J184" s="1000"/>
      <c r="K184" s="1000"/>
      <c r="L184" s="1000"/>
      <c r="M184" s="1000"/>
      <c r="N184" s="1000"/>
      <c r="O184" s="1000"/>
      <c r="P184" s="1000"/>
      <c r="Q184" s="1000"/>
      <c r="R184" s="1001"/>
      <c r="S184" s="970" t="s">
        <v>488</v>
      </c>
      <c r="T184" s="966"/>
      <c r="U184" s="966"/>
      <c r="V184" s="966"/>
      <c r="W184" s="966"/>
      <c r="X184" s="966"/>
      <c r="Y184" s="967"/>
      <c r="Z184" s="970" t="s">
        <v>489</v>
      </c>
      <c r="AA184" s="966"/>
      <c r="AB184" s="966"/>
      <c r="AC184" s="966"/>
      <c r="AD184" s="966"/>
      <c r="AE184" s="966"/>
      <c r="AF184" s="966"/>
      <c r="AG184" s="966"/>
      <c r="AH184" s="966"/>
      <c r="AI184" s="967"/>
      <c r="AJ184" s="965" t="s">
        <v>490</v>
      </c>
      <c r="AK184" s="965"/>
      <c r="AL184" s="965"/>
      <c r="AM184" s="965"/>
      <c r="AN184" s="1021" t="s">
        <v>419</v>
      </c>
      <c r="AO184" s="1022"/>
      <c r="AP184" s="350"/>
      <c r="AQ184" s="338"/>
      <c r="AR184" s="338"/>
      <c r="AS184" s="993"/>
      <c r="AT184" s="994"/>
      <c r="AU184" s="994"/>
      <c r="AV184" s="995"/>
      <c r="AW184" s="996" t="s">
        <v>445</v>
      </c>
      <c r="AX184" s="997"/>
      <c r="AY184" s="997"/>
      <c r="AZ184" s="998"/>
      <c r="BA184" s="996" t="s">
        <v>446</v>
      </c>
      <c r="BB184" s="998"/>
    </row>
    <row r="185" spans="4:54" s="332" customFormat="1" ht="30" customHeight="1" x14ac:dyDescent="0.35">
      <c r="D185" s="351">
        <v>1</v>
      </c>
      <c r="E185" s="1227"/>
      <c r="F185" s="1227"/>
      <c r="G185" s="1227"/>
      <c r="H185" s="1227"/>
      <c r="I185" s="1227"/>
      <c r="J185" s="1227"/>
      <c r="K185" s="1227"/>
      <c r="L185" s="1227"/>
      <c r="M185" s="1227"/>
      <c r="N185" s="1227"/>
      <c r="O185" s="1227"/>
      <c r="P185" s="1227"/>
      <c r="Q185" s="1227"/>
      <c r="R185" s="1227"/>
      <c r="S185" s="1228"/>
      <c r="T185" s="1229"/>
      <c r="U185" s="1229"/>
      <c r="V185" s="1229"/>
      <c r="W185" s="1229"/>
      <c r="X185" s="1229"/>
      <c r="Y185" s="1230"/>
      <c r="Z185" s="1228"/>
      <c r="AA185" s="1229"/>
      <c r="AB185" s="1229"/>
      <c r="AC185" s="1229"/>
      <c r="AD185" s="1229"/>
      <c r="AE185" s="1229"/>
      <c r="AF185" s="1229"/>
      <c r="AG185" s="1229"/>
      <c r="AH185" s="1229"/>
      <c r="AI185" s="1230"/>
      <c r="AJ185" s="1231">
        <f>IFERROR(Z185/S185,0)</f>
        <v>0</v>
      </c>
      <c r="AK185" s="1231"/>
      <c r="AL185" s="1231"/>
      <c r="AM185" s="1231"/>
      <c r="AN185" s="1232">
        <f>IF(AND(AJ185&lt;40%,AJ185&gt;=0.01%),25,IF(AND(AJ185&gt;=40%,AJ185&lt;=54%),50,IF(AND(AJ185&gt;=54.01%,AJ185&lt;=69%),75,IF(AND(AJ185&gt;=69.01%,AJ185&lt;=84%),100,
IF(AND(AJ185&gt;=84.01%,AJ185&lt;=99%),125,IF(AND(AJ185&gt;=99.1%,AJ185&lt;101%),150,0))))))</f>
        <v>0</v>
      </c>
      <c r="AO185" s="1233"/>
      <c r="AP185" s="350" t="s">
        <v>8</v>
      </c>
      <c r="AQ185" s="338"/>
      <c r="AR185" s="338"/>
      <c r="AS185" s="982"/>
      <c r="AT185" s="983"/>
      <c r="AU185" s="983"/>
      <c r="AV185" s="983"/>
      <c r="AW185" s="978">
        <v>38753</v>
      </c>
      <c r="AX185" s="978"/>
      <c r="AY185" s="978"/>
      <c r="AZ185" s="978"/>
      <c r="BA185" s="971" t="str">
        <f>IFERROR(IF(ISBLANK(AS185),"",(AW185-AS185)/365),"")</f>
        <v/>
      </c>
      <c r="BB185" s="972"/>
    </row>
    <row r="186" spans="4:54" s="327" customFormat="1" ht="60" customHeight="1" x14ac:dyDescent="0.35">
      <c r="D186" s="984" t="s">
        <v>434</v>
      </c>
      <c r="E186" s="985"/>
      <c r="F186" s="985"/>
      <c r="G186" s="985"/>
      <c r="H186" s="986"/>
      <c r="I186" s="936"/>
      <c r="J186" s="937"/>
      <c r="K186" s="937"/>
      <c r="L186" s="937"/>
      <c r="M186" s="937"/>
      <c r="N186" s="937"/>
      <c r="O186" s="937"/>
      <c r="P186" s="937"/>
      <c r="Q186" s="937"/>
      <c r="R186" s="937"/>
      <c r="S186" s="937"/>
      <c r="T186" s="937"/>
      <c r="U186" s="937"/>
      <c r="V186" s="937"/>
      <c r="W186" s="937"/>
      <c r="X186" s="937"/>
      <c r="Y186" s="937"/>
      <c r="Z186" s="937"/>
      <c r="AA186" s="937"/>
      <c r="AB186" s="937"/>
      <c r="AC186" s="937"/>
      <c r="AD186" s="937"/>
      <c r="AE186" s="937"/>
      <c r="AF186" s="937"/>
      <c r="AG186" s="937"/>
      <c r="AH186" s="937"/>
      <c r="AI186" s="937"/>
      <c r="AJ186" s="937"/>
      <c r="AK186" s="937"/>
      <c r="AL186" s="937"/>
      <c r="AM186" s="937"/>
      <c r="AN186" s="987"/>
      <c r="AO186" s="988"/>
      <c r="AP186" s="338"/>
      <c r="AQ186" s="338"/>
      <c r="AR186" s="338"/>
      <c r="AS186" s="338"/>
    </row>
    <row r="187" spans="4:54" ht="14.5" thickBot="1" x14ac:dyDescent="0.3">
      <c r="P187" s="316" t="s">
        <v>8</v>
      </c>
      <c r="AI187" s="316" t="s">
        <v>8</v>
      </c>
      <c r="AP187" s="316" t="s">
        <v>8</v>
      </c>
      <c r="AS187" s="339"/>
      <c r="AT187" s="339"/>
      <c r="AU187" s="339"/>
      <c r="AV187" s="339"/>
      <c r="AW187" s="340"/>
      <c r="AX187" s="340"/>
      <c r="AY187" s="340"/>
      <c r="AZ187" s="340"/>
      <c r="BA187" s="341"/>
      <c r="BB187" s="341"/>
    </row>
    <row r="188" spans="4:54" s="327" customFormat="1" ht="18" customHeight="1" thickBot="1" x14ac:dyDescent="0.4">
      <c r="D188" s="1055" t="s">
        <v>491</v>
      </c>
      <c r="E188" s="1056"/>
      <c r="F188" s="1056"/>
      <c r="G188" s="1056"/>
      <c r="H188" s="1056"/>
      <c r="I188" s="1056"/>
      <c r="J188" s="1056"/>
      <c r="K188" s="1056"/>
      <c r="L188" s="1056"/>
      <c r="M188" s="1056"/>
      <c r="N188" s="1056"/>
      <c r="O188" s="1056"/>
      <c r="P188" s="1056"/>
      <c r="Q188" s="1056"/>
      <c r="R188" s="1056"/>
      <c r="S188" s="1056"/>
      <c r="T188" s="1056"/>
      <c r="U188" s="1056"/>
      <c r="V188" s="1056"/>
      <c r="W188" s="1056"/>
      <c r="X188" s="1056"/>
      <c r="Y188" s="1056"/>
      <c r="Z188" s="1056"/>
      <c r="AA188" s="1056"/>
      <c r="AB188" s="1056"/>
      <c r="AC188" s="1056"/>
      <c r="AD188" s="1056"/>
      <c r="AE188" s="1056"/>
      <c r="AF188" s="1056"/>
      <c r="AG188" s="1056"/>
      <c r="AH188" s="1056"/>
      <c r="AI188" s="1056"/>
      <c r="AJ188" s="1056"/>
      <c r="AK188" s="1056"/>
      <c r="AL188" s="1056"/>
      <c r="AM188" s="1057"/>
      <c r="AN188" s="1048">
        <f>MIN(AN193+AN199+AN212,300)</f>
        <v>0</v>
      </c>
      <c r="AO188" s="1049"/>
      <c r="AP188" s="328" t="s">
        <v>8</v>
      </c>
    </row>
    <row r="189" spans="4:54" ht="30" customHeight="1" thickBot="1" x14ac:dyDescent="0.35">
      <c r="D189" s="950" t="s">
        <v>492</v>
      </c>
      <c r="E189" s="951"/>
      <c r="F189" s="951"/>
      <c r="G189" s="951"/>
      <c r="H189" s="951"/>
      <c r="I189" s="951"/>
      <c r="J189" s="951"/>
      <c r="K189" s="951"/>
      <c r="L189" s="951"/>
      <c r="M189" s="951"/>
      <c r="N189" s="951"/>
      <c r="O189" s="951"/>
      <c r="P189" s="951"/>
      <c r="Q189" s="951"/>
      <c r="R189" s="951"/>
      <c r="S189" s="951"/>
      <c r="T189" s="951"/>
      <c r="U189" s="951"/>
      <c r="V189" s="951"/>
      <c r="W189" s="951"/>
      <c r="X189" s="951"/>
      <c r="Y189" s="951"/>
      <c r="Z189" s="951"/>
      <c r="AA189" s="951"/>
      <c r="AB189" s="951"/>
      <c r="AC189" s="951"/>
      <c r="AD189" s="951"/>
      <c r="AE189" s="951"/>
      <c r="AF189" s="951"/>
      <c r="AG189" s="951"/>
      <c r="AH189" s="951"/>
      <c r="AI189" s="951"/>
      <c r="AJ189" s="951"/>
      <c r="AK189" s="951"/>
      <c r="AL189" s="951"/>
      <c r="AM189" s="951"/>
      <c r="AN189" s="951"/>
      <c r="AO189" s="952"/>
      <c r="AP189" s="329" t="s">
        <v>8</v>
      </c>
      <c r="AQ189" s="329"/>
      <c r="AR189" s="329"/>
      <c r="AS189" s="329"/>
    </row>
    <row r="190" spans="4:54" x14ac:dyDescent="0.25">
      <c r="AS190" s="339"/>
      <c r="AT190" s="339"/>
      <c r="AU190" s="339"/>
      <c r="AV190" s="339"/>
      <c r="AW190" s="340"/>
      <c r="AX190" s="340"/>
      <c r="AY190" s="340"/>
      <c r="AZ190" s="340"/>
      <c r="BA190" s="341"/>
      <c r="BB190" s="341"/>
    </row>
    <row r="191" spans="4:54" s="327" customFormat="1" ht="30" customHeight="1" x14ac:dyDescent="0.35">
      <c r="D191" s="953" t="s">
        <v>493</v>
      </c>
      <c r="E191" s="954"/>
      <c r="F191" s="954"/>
      <c r="G191" s="954"/>
      <c r="H191" s="954"/>
      <c r="I191" s="954"/>
      <c r="J191" s="954"/>
      <c r="K191" s="954"/>
      <c r="L191" s="954"/>
      <c r="M191" s="954"/>
      <c r="N191" s="954"/>
      <c r="O191" s="954"/>
      <c r="P191" s="954"/>
      <c r="Q191" s="954"/>
      <c r="R191" s="954"/>
      <c r="S191" s="955"/>
      <c r="T191" s="956"/>
      <c r="U191" s="956"/>
      <c r="V191" s="956"/>
      <c r="W191" s="956"/>
      <c r="X191" s="956"/>
      <c r="Y191" s="956"/>
      <c r="Z191" s="956"/>
      <c r="AA191" s="956"/>
      <c r="AB191" s="956"/>
      <c r="AC191" s="956"/>
      <c r="AD191" s="956"/>
      <c r="AE191" s="956"/>
      <c r="AF191" s="956"/>
      <c r="AG191" s="956"/>
      <c r="AH191" s="956"/>
      <c r="AI191" s="956"/>
      <c r="AJ191" s="956"/>
      <c r="AK191" s="956"/>
      <c r="AL191" s="956"/>
      <c r="AM191" s="956"/>
      <c r="AN191" s="956"/>
      <c r="AO191" s="957"/>
      <c r="AP191" s="338"/>
      <c r="AQ191" s="338"/>
      <c r="AR191" s="338"/>
      <c r="AS191" s="338"/>
    </row>
    <row r="192" spans="4:54" ht="14.5" thickBot="1" x14ac:dyDescent="0.3">
      <c r="AI192" s="316" t="s">
        <v>8</v>
      </c>
      <c r="AP192" s="316" t="s">
        <v>8</v>
      </c>
      <c r="AS192" s="339"/>
      <c r="AT192" s="339"/>
      <c r="AU192" s="339"/>
      <c r="AV192" s="339"/>
      <c r="AW192" s="340"/>
      <c r="AX192" s="340"/>
      <c r="AY192" s="340"/>
      <c r="AZ192" s="340"/>
      <c r="BA192" s="341"/>
      <c r="BB192" s="341"/>
    </row>
    <row r="193" spans="4:54" s="327" customFormat="1" ht="18" customHeight="1" thickBot="1" x14ac:dyDescent="0.4">
      <c r="D193" s="1055" t="s">
        <v>494</v>
      </c>
      <c r="E193" s="1056"/>
      <c r="F193" s="1056"/>
      <c r="G193" s="1056"/>
      <c r="H193" s="1056"/>
      <c r="I193" s="1056"/>
      <c r="J193" s="1056"/>
      <c r="K193" s="1056"/>
      <c r="L193" s="1056"/>
      <c r="M193" s="1056"/>
      <c r="N193" s="1056"/>
      <c r="O193" s="1056"/>
      <c r="P193" s="1056"/>
      <c r="Q193" s="1056"/>
      <c r="R193" s="1056"/>
      <c r="S193" s="1056"/>
      <c r="T193" s="1056"/>
      <c r="U193" s="1056"/>
      <c r="V193" s="1056"/>
      <c r="W193" s="1056"/>
      <c r="X193" s="1056"/>
      <c r="Y193" s="1056"/>
      <c r="Z193" s="1056"/>
      <c r="AA193" s="1056"/>
      <c r="AB193" s="1056"/>
      <c r="AC193" s="1056"/>
      <c r="AD193" s="1056"/>
      <c r="AE193" s="1056"/>
      <c r="AF193" s="1056"/>
      <c r="AG193" s="1056"/>
      <c r="AH193" s="1056"/>
      <c r="AI193" s="1056"/>
      <c r="AJ193" s="1056"/>
      <c r="AK193" s="1056"/>
      <c r="AL193" s="1056"/>
      <c r="AM193" s="1057"/>
      <c r="AN193" s="1048">
        <f>MIN(AN197,25)</f>
        <v>0</v>
      </c>
      <c r="AO193" s="1049"/>
      <c r="AP193" s="328"/>
    </row>
    <row r="194" spans="4:54" ht="14.5" thickBot="1" x14ac:dyDescent="0.3">
      <c r="AI194" s="316" t="s">
        <v>8</v>
      </c>
      <c r="AP194" s="316" t="s">
        <v>8</v>
      </c>
      <c r="AS194" s="339"/>
      <c r="AT194" s="339"/>
      <c r="AU194" s="339"/>
      <c r="AV194" s="339"/>
      <c r="AW194" s="340"/>
      <c r="AX194" s="340"/>
      <c r="AY194" s="340"/>
      <c r="AZ194" s="340"/>
      <c r="BA194" s="341"/>
      <c r="BB194" s="341"/>
    </row>
    <row r="195" spans="4:54" s="327" customFormat="1" ht="61.5" customHeight="1" x14ac:dyDescent="0.35">
      <c r="D195" s="1023" t="s">
        <v>495</v>
      </c>
      <c r="E195" s="1024"/>
      <c r="F195" s="1024"/>
      <c r="G195" s="1024"/>
      <c r="H195" s="1024"/>
      <c r="I195" s="1024"/>
      <c r="J195" s="1024"/>
      <c r="K195" s="1024"/>
      <c r="L195" s="1024"/>
      <c r="M195" s="1024"/>
      <c r="N195" s="1024"/>
      <c r="O195" s="1024"/>
      <c r="P195" s="1024"/>
      <c r="Q195" s="1024"/>
      <c r="R195" s="1024"/>
      <c r="S195" s="1024"/>
      <c r="T195" s="1024"/>
      <c r="U195" s="1024"/>
      <c r="V195" s="1024"/>
      <c r="W195" s="1024"/>
      <c r="X195" s="1024"/>
      <c r="Y195" s="1024"/>
      <c r="Z195" s="1024"/>
      <c r="AA195" s="1024"/>
      <c r="AB195" s="1024"/>
      <c r="AC195" s="1024"/>
      <c r="AD195" s="1024"/>
      <c r="AE195" s="1024"/>
      <c r="AF195" s="1024"/>
      <c r="AG195" s="1024"/>
      <c r="AH195" s="1024"/>
      <c r="AI195" s="1024"/>
      <c r="AJ195" s="1024"/>
      <c r="AK195" s="1024"/>
      <c r="AL195" s="1024"/>
      <c r="AM195" s="1024"/>
      <c r="AN195" s="1126">
        <f>MIN(SUM(AN197:AN197),300)</f>
        <v>0</v>
      </c>
      <c r="AO195" s="1127"/>
      <c r="AP195" s="327" t="s">
        <v>8</v>
      </c>
      <c r="AR195" s="338"/>
    </row>
    <row r="196" spans="4:54" x14ac:dyDescent="0.25">
      <c r="AI196" s="316" t="s">
        <v>8</v>
      </c>
      <c r="AP196" s="316" t="s">
        <v>8</v>
      </c>
      <c r="AS196" s="339"/>
      <c r="AT196" s="339"/>
      <c r="AU196" s="339"/>
      <c r="AV196" s="339"/>
      <c r="AW196" s="340"/>
      <c r="AX196" s="340"/>
      <c r="AY196" s="340"/>
      <c r="AZ196" s="340"/>
      <c r="BA196" s="341"/>
      <c r="BB196" s="341"/>
    </row>
    <row r="197" spans="4:54" s="327" customFormat="1" ht="30" customHeight="1" x14ac:dyDescent="0.35">
      <c r="D197" s="939">
        <f>IF($S$191="Rental New Construction Project","Required",IF($S$191="Rental Acquisition-Only Project","NOT Required", IF($S$191="Rental Rehabilitation Project","Required",IF($S$191="Homebuyer - Subdivision Development Project","Required",0 ))))</f>
        <v>0</v>
      </c>
      <c r="E197" s="939"/>
      <c r="F197" s="939"/>
      <c r="G197" s="939"/>
      <c r="H197" s="939"/>
      <c r="I197" s="939"/>
      <c r="J197" s="939"/>
      <c r="K197" s="939"/>
      <c r="L197" s="939"/>
      <c r="M197" s="939"/>
      <c r="N197" s="939"/>
      <c r="O197" s="939"/>
      <c r="P197" s="939"/>
      <c r="Q197" s="939"/>
      <c r="R197" s="939"/>
      <c r="S197" s="939" t="s">
        <v>496</v>
      </c>
      <c r="T197" s="939"/>
      <c r="U197" s="939"/>
      <c r="V197" s="939"/>
      <c r="W197" s="939"/>
      <c r="X197" s="939"/>
      <c r="Y197" s="939"/>
      <c r="Z197" s="939"/>
      <c r="AA197" s="939"/>
      <c r="AB197" s="939"/>
      <c r="AC197" s="939"/>
      <c r="AD197" s="939"/>
      <c r="AE197" s="939"/>
      <c r="AF197" s="939"/>
      <c r="AG197" s="939"/>
      <c r="AH197" s="934"/>
      <c r="AI197" s="934"/>
      <c r="AJ197" s="934"/>
      <c r="AK197" s="934"/>
      <c r="AL197" s="934"/>
      <c r="AM197" s="935"/>
      <c r="AN197" s="1124">
        <f>IF(AND($S$191="Rental New Construction Project",AH197="Yes"),25,IF(AND($S$191="Rental Acquisition-Only Project", D197="NOT Required"),25,IF(AND($S$191="Rental Rehabilitation Project",AH197="Yes"),25,IF(AND($S$191="Homebuyer - Subdivision Development Project", AH197="Yes"),25,0))))</f>
        <v>0</v>
      </c>
      <c r="AO197" s="1125"/>
      <c r="AP197" s="352" t="s">
        <v>8</v>
      </c>
      <c r="AQ197" s="338"/>
      <c r="AR197" s="338"/>
      <c r="AS197" s="338"/>
    </row>
    <row r="198" spans="4:54" ht="14.5" thickBot="1" x14ac:dyDescent="0.3">
      <c r="AI198" s="316" t="s">
        <v>8</v>
      </c>
      <c r="AP198" s="316" t="s">
        <v>8</v>
      </c>
      <c r="AS198" s="339"/>
      <c r="AT198" s="339"/>
      <c r="AU198" s="339"/>
      <c r="AV198" s="339"/>
      <c r="AW198" s="340"/>
      <c r="AX198" s="340"/>
      <c r="AY198" s="340"/>
      <c r="AZ198" s="340"/>
      <c r="BA198" s="341"/>
      <c r="BB198" s="341"/>
    </row>
    <row r="199" spans="4:54" s="327" customFormat="1" ht="18" customHeight="1" thickBot="1" x14ac:dyDescent="0.4">
      <c r="D199" s="1055" t="s">
        <v>497</v>
      </c>
      <c r="E199" s="1056"/>
      <c r="F199" s="1056"/>
      <c r="G199" s="1056"/>
      <c r="H199" s="1056"/>
      <c r="I199" s="1056"/>
      <c r="J199" s="1056"/>
      <c r="K199" s="1056"/>
      <c r="L199" s="1056"/>
      <c r="M199" s="1056"/>
      <c r="N199" s="1056"/>
      <c r="O199" s="1056"/>
      <c r="P199" s="1056"/>
      <c r="Q199" s="1056"/>
      <c r="R199" s="1056"/>
      <c r="S199" s="1056"/>
      <c r="T199" s="1056"/>
      <c r="U199" s="1056"/>
      <c r="V199" s="1056"/>
      <c r="W199" s="1056"/>
      <c r="X199" s="1056"/>
      <c r="Y199" s="1056"/>
      <c r="Z199" s="1056"/>
      <c r="AA199" s="1056"/>
      <c r="AB199" s="1056"/>
      <c r="AC199" s="1056"/>
      <c r="AD199" s="1056"/>
      <c r="AE199" s="1056"/>
      <c r="AF199" s="1056"/>
      <c r="AG199" s="1056"/>
      <c r="AH199" s="1056"/>
      <c r="AI199" s="1056"/>
      <c r="AJ199" s="1056"/>
      <c r="AK199" s="1056"/>
      <c r="AL199" s="1056"/>
      <c r="AM199" s="1057"/>
      <c r="AN199" s="1048">
        <f>MIN(AN207,100)</f>
        <v>0</v>
      </c>
      <c r="AO199" s="1049"/>
      <c r="AP199" s="328"/>
    </row>
    <row r="200" spans="4:54" ht="14.5" thickBot="1" x14ac:dyDescent="0.3">
      <c r="AI200" s="316" t="s">
        <v>8</v>
      </c>
      <c r="AP200" s="316" t="s">
        <v>8</v>
      </c>
      <c r="AS200" s="339"/>
      <c r="AT200" s="339"/>
      <c r="AU200" s="339"/>
      <c r="AV200" s="339"/>
      <c r="AW200" s="340"/>
      <c r="AX200" s="340"/>
      <c r="AY200" s="340"/>
      <c r="AZ200" s="340"/>
      <c r="BA200" s="341"/>
      <c r="BB200" s="341"/>
    </row>
    <row r="201" spans="4:54" s="327" customFormat="1" ht="100" customHeight="1" x14ac:dyDescent="0.35">
      <c r="D201" s="1042" t="s">
        <v>621</v>
      </c>
      <c r="E201" s="1043"/>
      <c r="F201" s="1043"/>
      <c r="G201" s="1043"/>
      <c r="H201" s="1043"/>
      <c r="I201" s="1043"/>
      <c r="J201" s="1043"/>
      <c r="K201" s="1043"/>
      <c r="L201" s="1043"/>
      <c r="M201" s="1043"/>
      <c r="N201" s="1043"/>
      <c r="O201" s="1043"/>
      <c r="P201" s="1043"/>
      <c r="Q201" s="1043"/>
      <c r="R201" s="1043"/>
      <c r="S201" s="1043"/>
      <c r="T201" s="1043"/>
      <c r="U201" s="1043"/>
      <c r="V201" s="1043"/>
      <c r="W201" s="1043"/>
      <c r="X201" s="1043"/>
      <c r="Y201" s="1043"/>
      <c r="Z201" s="1043"/>
      <c r="AA201" s="1043"/>
      <c r="AB201" s="1043"/>
      <c r="AC201" s="1043"/>
      <c r="AD201" s="1043"/>
      <c r="AE201" s="1043"/>
      <c r="AF201" s="1043"/>
      <c r="AG201" s="1043"/>
      <c r="AH201" s="1043"/>
      <c r="AI201" s="1043"/>
      <c r="AJ201" s="1043"/>
      <c r="AK201" s="1043"/>
      <c r="AL201" s="1043"/>
      <c r="AM201" s="1043"/>
      <c r="AN201" s="1043"/>
      <c r="AO201" s="1044"/>
      <c r="AP201" s="327" t="s">
        <v>8</v>
      </c>
      <c r="AR201" s="338"/>
    </row>
    <row r="202" spans="4:54" hidden="1" x14ac:dyDescent="0.25">
      <c r="AS202" s="339"/>
      <c r="AT202" s="339"/>
      <c r="AU202" s="339"/>
      <c r="AV202" s="339"/>
      <c r="AW202" s="340"/>
      <c r="AX202" s="340"/>
      <c r="AY202" s="340"/>
      <c r="AZ202" s="340"/>
      <c r="BA202" s="341"/>
      <c r="BB202" s="341"/>
    </row>
    <row r="203" spans="4:54" hidden="1" x14ac:dyDescent="0.25">
      <c r="AS203" s="339"/>
      <c r="AT203" s="339"/>
      <c r="AU203" s="339"/>
      <c r="AV203" s="339"/>
      <c r="AW203" s="340"/>
      <c r="AX203" s="340"/>
      <c r="AY203" s="340"/>
      <c r="AZ203" s="340"/>
      <c r="BA203" s="341"/>
      <c r="BB203" s="341"/>
    </row>
    <row r="204" spans="4:54" x14ac:dyDescent="0.25">
      <c r="AS204" s="339"/>
      <c r="AT204" s="339"/>
      <c r="AU204" s="339"/>
      <c r="AV204" s="339"/>
      <c r="AW204" s="340"/>
      <c r="AX204" s="340"/>
      <c r="AY204" s="340"/>
      <c r="AZ204" s="340"/>
      <c r="BA204" s="341"/>
      <c r="BB204" s="341"/>
    </row>
    <row r="205" spans="4:54" s="327" customFormat="1" ht="90" customHeight="1" x14ac:dyDescent="0.35">
      <c r="D205" s="970" t="s">
        <v>622</v>
      </c>
      <c r="E205" s="966"/>
      <c r="F205" s="966"/>
      <c r="G205" s="966"/>
      <c r="H205" s="966"/>
      <c r="I205" s="966"/>
      <c r="J205" s="966"/>
      <c r="K205" s="966"/>
      <c r="L205" s="966"/>
      <c r="M205" s="966"/>
      <c r="N205" s="966"/>
      <c r="O205" s="966"/>
      <c r="P205" s="966"/>
      <c r="Q205" s="966"/>
      <c r="R205" s="966"/>
      <c r="S205" s="965" t="s">
        <v>498</v>
      </c>
      <c r="T205" s="965"/>
      <c r="U205" s="965"/>
      <c r="V205" s="965"/>
      <c r="W205" s="965"/>
      <c r="X205" s="965"/>
      <c r="Y205" s="965"/>
      <c r="Z205" s="965"/>
      <c r="AA205" s="965"/>
      <c r="AB205" s="965"/>
      <c r="AC205" s="965"/>
      <c r="AD205" s="965"/>
      <c r="AE205" s="965"/>
      <c r="AF205" s="965"/>
      <c r="AG205" s="965"/>
      <c r="AH205" s="970" t="s">
        <v>499</v>
      </c>
      <c r="AI205" s="966"/>
      <c r="AJ205" s="966"/>
      <c r="AK205" s="966"/>
      <c r="AL205" s="966"/>
      <c r="AM205" s="967"/>
      <c r="AN205" s="991" t="s">
        <v>419</v>
      </c>
      <c r="AO205" s="992"/>
      <c r="AP205" s="338" t="s">
        <v>8</v>
      </c>
      <c r="AQ205" s="338"/>
      <c r="AR205" s="338"/>
      <c r="AS205" s="338"/>
    </row>
    <row r="206" spans="4:54" s="327" customFormat="1" ht="30" customHeight="1" x14ac:dyDescent="0.35">
      <c r="D206" s="939">
        <f>IF(S191="Rental New Construction Project","Required",IF(S191="Rental Acquisition-Only Project","NOT Required", IF(S191="Rental Rehabilitation Project","Required",IF(S191="Homebuyer - Subdivision Development Project","Required",0 ))))</f>
        <v>0</v>
      </c>
      <c r="E206" s="939"/>
      <c r="F206" s="939"/>
      <c r="G206" s="939"/>
      <c r="H206" s="939"/>
      <c r="I206" s="939"/>
      <c r="J206" s="939"/>
      <c r="K206" s="939"/>
      <c r="L206" s="939"/>
      <c r="M206" s="939"/>
      <c r="N206" s="939"/>
      <c r="O206" s="939"/>
      <c r="P206" s="939"/>
      <c r="Q206" s="939"/>
      <c r="R206" s="939"/>
      <c r="S206" s="939" t="s">
        <v>500</v>
      </c>
      <c r="T206" s="939"/>
      <c r="U206" s="939"/>
      <c r="V206" s="939"/>
      <c r="W206" s="939"/>
      <c r="X206" s="939"/>
      <c r="Y206" s="939"/>
      <c r="Z206" s="939"/>
      <c r="AA206" s="939"/>
      <c r="AB206" s="939"/>
      <c r="AC206" s="939"/>
      <c r="AD206" s="939"/>
      <c r="AE206" s="939"/>
      <c r="AF206" s="939"/>
      <c r="AG206" s="939"/>
      <c r="AH206" s="1244"/>
      <c r="AI206" s="1244"/>
      <c r="AJ206" s="933"/>
      <c r="AK206" s="934"/>
      <c r="AL206" s="934"/>
      <c r="AM206" s="935"/>
      <c r="AN206" s="1124">
        <f>IF(AND(S191="Rental New Construction Project",AH206="Yes",AJ206="Completed Plans and Specs."),25,IF(AND(S191="Rental New Construction Project",AH206="Yes",AJ206="Preliminary Plans and Specs."),25,IF(AND(S191="Rental New Construction Project",AH206="Yes",AJ206="Conceptual Plans"),25,IF(AND(S191="Rental Acquisition-Only Project",S191="NOT Required"),25,IF(AND(S191="Rental Rehabilitation Project",AH206="Yes"),25,IF(AND(S191="Homebuyer - Subdivision Development Project",AH206="Yes",AJ206="Completed Plans and Specs."),25, IF(AND(S191="Homebuyer - Subdivision Development Project",AH206="Yes",AJ206="Preliminary Plans and Specs."),25,IF(AND(S191="Homebuyer - Subdivision Development Project",AH206="Yes",AJ206="Conceptual Plans"),25,0))))))))</f>
        <v>0</v>
      </c>
      <c r="AO206" s="1125"/>
      <c r="AP206" s="352" t="s">
        <v>8</v>
      </c>
      <c r="AQ206" s="338"/>
      <c r="AR206" s="338"/>
      <c r="AS206" s="338"/>
    </row>
    <row r="207" spans="4:54" s="327" customFormat="1" ht="30" customHeight="1" x14ac:dyDescent="0.35">
      <c r="D207" s="1234" t="s">
        <v>501</v>
      </c>
      <c r="E207" s="1234"/>
      <c r="F207" s="1234"/>
      <c r="G207" s="1234"/>
      <c r="H207" s="1234"/>
      <c r="I207" s="1234"/>
      <c r="J207" s="1234"/>
      <c r="K207" s="1234"/>
      <c r="L207" s="1234"/>
      <c r="M207" s="1234"/>
      <c r="N207" s="1234"/>
      <c r="O207" s="1234"/>
      <c r="P207" s="1234"/>
      <c r="Q207" s="1234"/>
      <c r="R207" s="1234"/>
      <c r="S207" s="1237"/>
      <c r="T207" s="1238"/>
      <c r="U207" s="1238"/>
      <c r="V207" s="1238"/>
      <c r="W207" s="1238"/>
      <c r="X207" s="1238"/>
      <c r="Y207" s="1238"/>
      <c r="Z207" s="1238"/>
      <c r="AA207" s="1238"/>
      <c r="AB207" s="1238"/>
      <c r="AC207" s="1238"/>
      <c r="AD207" s="1238"/>
      <c r="AE207" s="1238"/>
      <c r="AF207" s="1238"/>
      <c r="AG207" s="1238"/>
      <c r="AH207" s="1238"/>
      <c r="AI207" s="1238"/>
      <c r="AJ207" s="1238"/>
      <c r="AK207" s="1238"/>
      <c r="AL207" s="1238"/>
      <c r="AM207" s="1239"/>
      <c r="AN207" s="1235">
        <f>MIN(SUM(AN206:AO206),300)</f>
        <v>0</v>
      </c>
      <c r="AO207" s="1236"/>
      <c r="AP207" s="352" t="s">
        <v>8</v>
      </c>
      <c r="AQ207" s="338"/>
      <c r="AR207" s="338"/>
      <c r="AS207" s="338"/>
    </row>
    <row r="209" spans="4:60" s="327" customFormat="1" ht="60" customHeight="1" x14ac:dyDescent="0.35">
      <c r="D209" s="984" t="s">
        <v>434</v>
      </c>
      <c r="E209" s="985"/>
      <c r="F209" s="985"/>
      <c r="G209" s="985"/>
      <c r="H209" s="986"/>
      <c r="I209" s="1243"/>
      <c r="J209" s="1243"/>
      <c r="K209" s="1243"/>
      <c r="L209" s="1243"/>
      <c r="M209" s="1243"/>
      <c r="N209" s="1243"/>
      <c r="O209" s="1243"/>
      <c r="P209" s="1243"/>
      <c r="Q209" s="1243"/>
      <c r="R209" s="1243"/>
      <c r="S209" s="1243"/>
      <c r="T209" s="1243"/>
      <c r="U209" s="1243"/>
      <c r="V209" s="1243"/>
      <c r="W209" s="1243"/>
      <c r="X209" s="1243"/>
      <c r="Y209" s="1243"/>
      <c r="Z209" s="1243"/>
      <c r="AA209" s="1243"/>
      <c r="AB209" s="1243"/>
      <c r="AC209" s="1243"/>
      <c r="AD209" s="1243"/>
      <c r="AE209" s="1243"/>
      <c r="AF209" s="1243"/>
      <c r="AG209" s="1243"/>
      <c r="AH209" s="1243"/>
      <c r="AI209" s="1243"/>
      <c r="AJ209" s="1243"/>
      <c r="AK209" s="1243"/>
      <c r="AL209" s="1243"/>
      <c r="AM209" s="1243"/>
      <c r="AN209" s="1243"/>
      <c r="AO209" s="1243"/>
      <c r="AP209" s="338"/>
      <c r="AQ209" s="338"/>
      <c r="AR209" s="338"/>
      <c r="AS209" s="338"/>
    </row>
    <row r="210" spans="4:60" s="327" customFormat="1" ht="22" customHeight="1" x14ac:dyDescent="0.35">
      <c r="D210" s="357"/>
      <c r="E210" s="357"/>
      <c r="F210" s="357"/>
      <c r="G210" s="357"/>
      <c r="H210" s="357"/>
      <c r="I210" s="358"/>
      <c r="J210" s="358"/>
      <c r="K210" s="358"/>
      <c r="L210" s="358"/>
      <c r="M210" s="358"/>
      <c r="N210" s="358"/>
      <c r="O210" s="358"/>
      <c r="P210" s="358"/>
      <c r="Q210" s="358"/>
      <c r="R210" s="358"/>
      <c r="S210" s="358"/>
      <c r="T210" s="358"/>
      <c r="U210" s="358"/>
      <c r="V210" s="358"/>
      <c r="W210" s="358"/>
      <c r="X210" s="358"/>
      <c r="Y210" s="358"/>
      <c r="Z210" s="358"/>
      <c r="AA210" s="358"/>
      <c r="AB210" s="358"/>
      <c r="AC210" s="358"/>
      <c r="AD210" s="358"/>
      <c r="AE210" s="358"/>
      <c r="AF210" s="358"/>
      <c r="AG210" s="358"/>
      <c r="AH210" s="358"/>
      <c r="AI210" s="358"/>
      <c r="AJ210" s="358"/>
      <c r="AK210" s="358"/>
      <c r="AL210" s="358"/>
      <c r="AM210" s="358"/>
      <c r="AN210" s="358"/>
      <c r="AO210" s="358"/>
      <c r="AP210" s="338"/>
      <c r="AQ210" s="338"/>
      <c r="AR210" s="338"/>
      <c r="AS210" s="338"/>
    </row>
    <row r="211" spans="4:60" s="327" customFormat="1" ht="15.5" customHeight="1" thickBot="1" x14ac:dyDescent="0.4">
      <c r="D211" s="357"/>
      <c r="E211" s="357"/>
      <c r="F211" s="357"/>
      <c r="G211" s="357"/>
      <c r="H211" s="357"/>
      <c r="I211" s="358"/>
      <c r="J211" s="358"/>
      <c r="K211" s="358"/>
      <c r="L211" s="358"/>
      <c r="M211" s="358"/>
      <c r="N211" s="358"/>
      <c r="O211" s="358"/>
      <c r="P211" s="358"/>
      <c r="Q211" s="358"/>
      <c r="R211" s="358"/>
      <c r="S211" s="358"/>
      <c r="T211" s="358"/>
      <c r="U211" s="358"/>
      <c r="V211" s="358"/>
      <c r="W211" s="358"/>
      <c r="X211" s="358"/>
      <c r="Y211" s="358"/>
      <c r="Z211" s="358"/>
      <c r="AA211" s="358"/>
      <c r="AB211" s="358"/>
      <c r="AC211" s="358"/>
      <c r="AD211" s="358"/>
      <c r="AE211" s="358"/>
      <c r="AF211" s="358"/>
      <c r="AG211" s="358"/>
      <c r="AH211" s="358"/>
      <c r="AI211" s="358"/>
      <c r="AJ211" s="358"/>
      <c r="AK211" s="358"/>
      <c r="AL211" s="358"/>
      <c r="AM211" s="358"/>
      <c r="AN211" s="358"/>
      <c r="AO211" s="358"/>
      <c r="AP211" s="359"/>
      <c r="AQ211" s="359"/>
      <c r="AR211" s="338"/>
      <c r="AS211" s="338"/>
    </row>
    <row r="212" spans="4:60" s="327" customFormat="1" ht="18" customHeight="1" thickBot="1" x14ac:dyDescent="0.4">
      <c r="D212" s="1055" t="s">
        <v>502</v>
      </c>
      <c r="E212" s="1056"/>
      <c r="F212" s="1056"/>
      <c r="G212" s="1056"/>
      <c r="H212" s="1056"/>
      <c r="I212" s="1056"/>
      <c r="J212" s="1056"/>
      <c r="K212" s="1056"/>
      <c r="L212" s="1056"/>
      <c r="M212" s="1056"/>
      <c r="N212" s="1056"/>
      <c r="O212" s="1056"/>
      <c r="P212" s="1056"/>
      <c r="Q212" s="1056"/>
      <c r="R212" s="1056"/>
      <c r="S212" s="1056"/>
      <c r="T212" s="1056"/>
      <c r="U212" s="1056"/>
      <c r="V212" s="1056"/>
      <c r="W212" s="1056"/>
      <c r="X212" s="1056"/>
      <c r="Y212" s="1056"/>
      <c r="Z212" s="1056"/>
      <c r="AA212" s="1056"/>
      <c r="AB212" s="1056"/>
      <c r="AC212" s="1056"/>
      <c r="AD212" s="1056"/>
      <c r="AE212" s="1056"/>
      <c r="AF212" s="1056"/>
      <c r="AG212" s="1056"/>
      <c r="AH212" s="1056"/>
      <c r="AI212" s="1056"/>
      <c r="AJ212" s="1056"/>
      <c r="AK212" s="1056"/>
      <c r="AL212" s="1056"/>
      <c r="AM212" s="1057"/>
      <c r="AN212" s="1048">
        <f>MIN(AF237,250)</f>
        <v>0</v>
      </c>
      <c r="AO212" s="1049"/>
      <c r="AP212" s="328"/>
    </row>
    <row r="213" spans="4:60" s="327" customFormat="1" ht="100" customHeight="1" x14ac:dyDescent="0.35">
      <c r="D213" s="1042" t="s">
        <v>503</v>
      </c>
      <c r="E213" s="1043"/>
      <c r="F213" s="1043"/>
      <c r="G213" s="1043"/>
      <c r="H213" s="1043"/>
      <c r="I213" s="1043"/>
      <c r="J213" s="1043"/>
      <c r="K213" s="1043"/>
      <c r="L213" s="1043"/>
      <c r="M213" s="1043"/>
      <c r="N213" s="1043"/>
      <c r="O213" s="1043"/>
      <c r="P213" s="1043"/>
      <c r="Q213" s="1043"/>
      <c r="R213" s="1043"/>
      <c r="S213" s="1043"/>
      <c r="T213" s="1043"/>
      <c r="U213" s="1043"/>
      <c r="V213" s="1043"/>
      <c r="W213" s="1043"/>
      <c r="X213" s="1043"/>
      <c r="Y213" s="1043"/>
      <c r="Z213" s="1043"/>
      <c r="AA213" s="1043"/>
      <c r="AB213" s="1043"/>
      <c r="AC213" s="1043"/>
      <c r="AD213" s="1043"/>
      <c r="AE213" s="1043"/>
      <c r="AF213" s="1043"/>
      <c r="AG213" s="1043"/>
      <c r="AH213" s="1043"/>
      <c r="AI213" s="1043"/>
      <c r="AJ213" s="1043"/>
      <c r="AK213" s="1043"/>
      <c r="AL213" s="1043"/>
      <c r="AM213" s="1043"/>
      <c r="AN213" s="1043"/>
      <c r="AO213" s="1044"/>
      <c r="AP213" s="327" t="s">
        <v>8</v>
      </c>
      <c r="AR213" s="338"/>
    </row>
    <row r="214" spans="4:60" ht="14.5" thickBot="1" x14ac:dyDescent="0.3">
      <c r="AN214" s="316" t="s">
        <v>8</v>
      </c>
      <c r="AS214" s="339"/>
      <c r="AT214" s="339"/>
      <c r="AU214" s="339"/>
      <c r="AV214" s="339"/>
      <c r="AW214" s="340"/>
      <c r="AX214" s="340"/>
      <c r="AY214" s="340"/>
      <c r="AZ214" s="340"/>
      <c r="BA214" s="341"/>
      <c r="BB214" s="341"/>
    </row>
    <row r="215" spans="4:60" s="327" customFormat="1" ht="18" customHeight="1" thickBot="1" x14ac:dyDescent="0.4">
      <c r="D215" s="1055" t="s">
        <v>504</v>
      </c>
      <c r="E215" s="1056"/>
      <c r="F215" s="1056"/>
      <c r="G215" s="1056"/>
      <c r="H215" s="1056"/>
      <c r="I215" s="1056"/>
      <c r="J215" s="1056"/>
      <c r="K215" s="1056"/>
      <c r="L215" s="1056"/>
      <c r="M215" s="1056"/>
      <c r="N215" s="1056"/>
      <c r="O215" s="1056"/>
      <c r="P215" s="1056"/>
      <c r="Q215" s="1056"/>
      <c r="R215" s="1056"/>
      <c r="S215" s="1056"/>
      <c r="T215" s="1056"/>
      <c r="U215" s="1056"/>
      <c r="V215" s="1056"/>
      <c r="W215" s="1056"/>
      <c r="X215" s="1056"/>
      <c r="Y215" s="1056"/>
      <c r="Z215" s="1056"/>
      <c r="AA215" s="1056"/>
      <c r="AB215" s="1056"/>
      <c r="AC215" s="1056"/>
      <c r="AD215" s="1056"/>
      <c r="AE215" s="1056"/>
      <c r="AF215" s="1056"/>
      <c r="AG215" s="1056"/>
      <c r="AH215" s="1056"/>
      <c r="AI215" s="1056"/>
      <c r="AJ215" s="1056"/>
      <c r="AK215" s="1056"/>
      <c r="AL215" s="1056"/>
      <c r="AM215" s="1056"/>
      <c r="AN215" s="1056"/>
      <c r="AO215" s="1057"/>
      <c r="AP215" s="328"/>
    </row>
    <row r="216" spans="4:60" x14ac:dyDescent="0.25">
      <c r="AN216" s="316" t="s">
        <v>8</v>
      </c>
      <c r="AS216" s="339"/>
      <c r="AT216" s="339"/>
      <c r="AU216" s="339"/>
      <c r="AV216" s="339"/>
      <c r="AW216" s="340"/>
      <c r="AX216" s="340"/>
      <c r="AY216" s="340"/>
      <c r="AZ216" s="340"/>
      <c r="BA216" s="341"/>
      <c r="BB216" s="341"/>
    </row>
    <row r="217" spans="4:60" s="327" customFormat="1" ht="21.5" customHeight="1" x14ac:dyDescent="0.35">
      <c r="D217" s="1120" t="s">
        <v>505</v>
      </c>
      <c r="E217" s="1120"/>
      <c r="F217" s="1120"/>
      <c r="G217" s="1120"/>
      <c r="H217" s="1120"/>
      <c r="I217" s="1120"/>
      <c r="J217" s="1120"/>
      <c r="K217" s="1120"/>
      <c r="L217" s="1120"/>
      <c r="M217" s="1120"/>
      <c r="N217" s="1120"/>
      <c r="O217" s="1120"/>
      <c r="P217" s="1120"/>
      <c r="Q217" s="1120"/>
      <c r="R217" s="1120"/>
      <c r="S217" s="1120"/>
      <c r="T217" s="1120"/>
      <c r="U217" s="1120"/>
      <c r="V217" s="1120"/>
      <c r="W217" s="1120"/>
      <c r="X217" s="1120"/>
      <c r="Y217" s="1120"/>
      <c r="Z217" s="1120"/>
      <c r="AA217" s="1120"/>
      <c r="AB217" s="1120"/>
      <c r="AC217" s="1052"/>
      <c r="AD217" s="958"/>
      <c r="AE217" s="958"/>
      <c r="AF217" s="958"/>
      <c r="AG217" s="958"/>
      <c r="AH217" s="958"/>
      <c r="AI217" s="958"/>
      <c r="AJ217" s="958"/>
      <c r="AK217" s="958"/>
      <c r="AL217" s="958"/>
      <c r="AM217" s="958"/>
      <c r="AN217" s="958"/>
      <c r="AO217" s="1053"/>
      <c r="AP217" s="338"/>
      <c r="AQ217" s="338"/>
      <c r="AR217" s="338"/>
      <c r="AS217" s="338"/>
    </row>
    <row r="218" spans="4:60" s="327" customFormat="1" ht="20.149999999999999" hidden="1" customHeight="1" x14ac:dyDescent="0.35">
      <c r="D218" s="1054" t="s">
        <v>416</v>
      </c>
      <c r="E218" s="1054"/>
      <c r="F218" s="1054"/>
      <c r="G218" s="1054"/>
      <c r="H218" s="1054"/>
      <c r="I218" s="1054"/>
      <c r="J218" s="1054"/>
      <c r="K218" s="1054"/>
      <c r="L218" s="1054"/>
      <c r="M218" s="1054"/>
      <c r="N218" s="1054"/>
      <c r="O218" s="1054"/>
      <c r="P218" s="1054"/>
      <c r="Q218" s="1054"/>
      <c r="R218" s="1054"/>
      <c r="S218" s="1054"/>
      <c r="T218" s="1054"/>
      <c r="U218" s="1054"/>
      <c r="V218" s="1054"/>
      <c r="W218" s="1054"/>
      <c r="X218" s="1054"/>
      <c r="Y218" s="1054"/>
      <c r="Z218" s="1054"/>
      <c r="AA218" s="1054"/>
      <c r="AB218" s="1054"/>
      <c r="AC218" s="1121"/>
      <c r="AD218" s="1122"/>
      <c r="AE218" s="1122"/>
      <c r="AF218" s="1122"/>
      <c r="AG218" s="1122"/>
      <c r="AH218" s="1122"/>
      <c r="AI218" s="1122"/>
      <c r="AJ218" s="1122"/>
      <c r="AK218" s="1122"/>
      <c r="AL218" s="1122"/>
      <c r="AM218" s="1122"/>
      <c r="AN218" s="1122"/>
      <c r="AO218" s="1123"/>
      <c r="AP218" s="338"/>
      <c r="AQ218" s="338"/>
      <c r="AR218" s="338"/>
      <c r="AS218" s="338"/>
    </row>
    <row r="219" spans="4:60" ht="14.5" thickBot="1" x14ac:dyDescent="0.3">
      <c r="AS219" s="339"/>
      <c r="AT219" s="339"/>
      <c r="AU219" s="339"/>
      <c r="AV219" s="339"/>
      <c r="AW219" s="340"/>
      <c r="AX219" s="340"/>
      <c r="AY219" s="340"/>
      <c r="AZ219" s="340"/>
      <c r="BA219" s="341"/>
      <c r="BB219" s="341"/>
    </row>
    <row r="220" spans="4:60" s="327" customFormat="1" ht="18" customHeight="1" thickBot="1" x14ac:dyDescent="0.4">
      <c r="D220" s="962" t="s">
        <v>506</v>
      </c>
      <c r="E220" s="963"/>
      <c r="F220" s="963"/>
      <c r="G220" s="963"/>
      <c r="H220" s="963"/>
      <c r="I220" s="963"/>
      <c r="J220" s="963"/>
      <c r="K220" s="963"/>
      <c r="L220" s="963"/>
      <c r="M220" s="963"/>
      <c r="N220" s="963"/>
      <c r="O220" s="963"/>
      <c r="P220" s="963"/>
      <c r="Q220" s="963"/>
      <c r="R220" s="963"/>
      <c r="S220" s="963"/>
      <c r="T220" s="963"/>
      <c r="U220" s="963"/>
      <c r="V220" s="963"/>
      <c r="W220" s="963"/>
      <c r="X220" s="963"/>
      <c r="Y220" s="963"/>
      <c r="Z220" s="963"/>
      <c r="AA220" s="963"/>
      <c r="AB220" s="963"/>
      <c r="AC220" s="963"/>
      <c r="AD220" s="963"/>
      <c r="AE220" s="963"/>
      <c r="AF220" s="963"/>
      <c r="AG220" s="963"/>
      <c r="AH220" s="963"/>
      <c r="AI220" s="963"/>
      <c r="AJ220" s="963"/>
      <c r="AK220" s="963"/>
      <c r="AL220" s="963"/>
      <c r="AM220" s="963"/>
      <c r="AN220" s="963"/>
      <c r="AO220" s="964"/>
      <c r="AP220" s="328"/>
    </row>
    <row r="221" spans="4:60" x14ac:dyDescent="0.25">
      <c r="AP221" s="316" t="s">
        <v>8</v>
      </c>
      <c r="AS221" s="339"/>
      <c r="AT221" s="339"/>
      <c r="AU221" s="339"/>
      <c r="AV221" s="339"/>
      <c r="AW221" s="340"/>
      <c r="AX221" s="340"/>
      <c r="AY221" s="340"/>
      <c r="AZ221" s="340"/>
      <c r="BA221" s="341"/>
      <c r="BB221" s="341"/>
    </row>
    <row r="222" spans="4:60" s="343" customFormat="1" ht="75" customHeight="1" x14ac:dyDescent="0.35">
      <c r="D222" s="344"/>
      <c r="E222" s="965" t="s">
        <v>507</v>
      </c>
      <c r="F222" s="965"/>
      <c r="G222" s="965"/>
      <c r="H222" s="965"/>
      <c r="I222" s="965"/>
      <c r="J222" s="965"/>
      <c r="K222" s="965"/>
      <c r="L222" s="965"/>
      <c r="M222" s="965" t="s">
        <v>508</v>
      </c>
      <c r="N222" s="965"/>
      <c r="O222" s="965"/>
      <c r="P222" s="970" t="s">
        <v>509</v>
      </c>
      <c r="Q222" s="966"/>
      <c r="R222" s="966"/>
      <c r="S222" s="966"/>
      <c r="T222" s="966"/>
      <c r="U222" s="966"/>
      <c r="V222" s="966"/>
      <c r="W222" s="966"/>
      <c r="X222" s="966"/>
      <c r="Y222" s="966"/>
      <c r="Z222" s="966"/>
      <c r="AA222" s="967"/>
      <c r="AB222" s="965"/>
      <c r="AC222" s="965"/>
      <c r="AD222" s="965"/>
      <c r="AE222" s="965"/>
      <c r="AF222" s="965"/>
      <c r="AG222" s="965"/>
      <c r="AH222" s="965"/>
      <c r="AI222" s="965"/>
      <c r="AJ222" s="966" t="s">
        <v>510</v>
      </c>
      <c r="AK222" s="966"/>
      <c r="AL222" s="966"/>
      <c r="AM222" s="967"/>
      <c r="AN222" s="968" t="s">
        <v>511</v>
      </c>
      <c r="AO222" s="969"/>
      <c r="AP222" s="345" t="s">
        <v>8</v>
      </c>
      <c r="AQ222" s="338"/>
      <c r="AR222" s="338"/>
      <c r="AS222" s="338"/>
      <c r="AT222" s="343" t="s">
        <v>8</v>
      </c>
      <c r="AU222" s="343" t="s">
        <v>8</v>
      </c>
    </row>
    <row r="223" spans="4:60" s="343" customFormat="1" ht="40" customHeight="1" x14ac:dyDescent="0.35">
      <c r="D223" s="346">
        <v>1</v>
      </c>
      <c r="E223" s="936"/>
      <c r="F223" s="937"/>
      <c r="G223" s="937"/>
      <c r="H223" s="937"/>
      <c r="I223" s="937"/>
      <c r="J223" s="937"/>
      <c r="K223" s="937"/>
      <c r="L223" s="938"/>
      <c r="M223" s="933"/>
      <c r="N223" s="934"/>
      <c r="O223" s="935"/>
      <c r="P223" s="933"/>
      <c r="Q223" s="934"/>
      <c r="R223" s="934"/>
      <c r="S223" s="934"/>
      <c r="T223" s="934"/>
      <c r="U223" s="934"/>
      <c r="V223" s="934"/>
      <c r="W223" s="934"/>
      <c r="X223" s="934"/>
      <c r="Y223" s="934"/>
      <c r="Z223" s="934"/>
      <c r="AA223" s="935"/>
      <c r="AB223" s="939"/>
      <c r="AC223" s="939"/>
      <c r="AD223" s="939"/>
      <c r="AE223" s="939"/>
      <c r="AF223" s="939"/>
      <c r="AG223" s="939"/>
      <c r="AH223" s="939"/>
      <c r="AI223" s="939"/>
      <c r="AJ223" s="958"/>
      <c r="AK223" s="958"/>
      <c r="AL223" s="958"/>
      <c r="AM223" s="959"/>
      <c r="AN223" s="960">
        <f t="shared" ref="AN223:AN233" si="4">IFERROR(AJ223/$AC$217,0)</f>
        <v>0</v>
      </c>
      <c r="AO223" s="961"/>
      <c r="AP223" s="338"/>
      <c r="AQ223" s="338"/>
      <c r="AR223" s="338"/>
      <c r="AS223" s="338"/>
      <c r="AT223" s="347"/>
    </row>
    <row r="224" spans="4:60" s="343" customFormat="1" ht="40" customHeight="1" x14ac:dyDescent="0.35">
      <c r="D224" s="346">
        <v>2</v>
      </c>
      <c r="E224" s="936"/>
      <c r="F224" s="937"/>
      <c r="G224" s="937"/>
      <c r="H224" s="937"/>
      <c r="I224" s="937"/>
      <c r="J224" s="937"/>
      <c r="K224" s="937"/>
      <c r="L224" s="938"/>
      <c r="M224" s="933"/>
      <c r="N224" s="934"/>
      <c r="O224" s="935"/>
      <c r="P224" s="933"/>
      <c r="Q224" s="934"/>
      <c r="R224" s="934"/>
      <c r="S224" s="934"/>
      <c r="T224" s="934"/>
      <c r="U224" s="934"/>
      <c r="V224" s="934"/>
      <c r="W224" s="934"/>
      <c r="X224" s="934"/>
      <c r="Y224" s="934"/>
      <c r="Z224" s="934"/>
      <c r="AA224" s="935"/>
      <c r="AB224" s="939"/>
      <c r="AC224" s="939"/>
      <c r="AD224" s="939"/>
      <c r="AE224" s="939"/>
      <c r="AF224" s="939"/>
      <c r="AG224" s="939"/>
      <c r="AH224" s="939"/>
      <c r="AI224" s="939"/>
      <c r="AJ224" s="958"/>
      <c r="AK224" s="958"/>
      <c r="AL224" s="958"/>
      <c r="AM224" s="959"/>
      <c r="AN224" s="960">
        <f t="shared" si="4"/>
        <v>0</v>
      </c>
      <c r="AO224" s="961"/>
      <c r="AP224" s="338"/>
      <c r="AQ224" s="338"/>
      <c r="AR224" s="338"/>
      <c r="AS224" s="338"/>
      <c r="AT224" s="347"/>
      <c r="BH224" s="343" t="s">
        <v>8</v>
      </c>
    </row>
    <row r="225" spans="4:54" s="343" customFormat="1" ht="40" customHeight="1" x14ac:dyDescent="0.35">
      <c r="D225" s="346">
        <v>3</v>
      </c>
      <c r="E225" s="936"/>
      <c r="F225" s="937"/>
      <c r="G225" s="937"/>
      <c r="H225" s="937"/>
      <c r="I225" s="937"/>
      <c r="J225" s="937"/>
      <c r="K225" s="937"/>
      <c r="L225" s="938"/>
      <c r="M225" s="933"/>
      <c r="N225" s="934"/>
      <c r="O225" s="935"/>
      <c r="P225" s="933"/>
      <c r="Q225" s="934"/>
      <c r="R225" s="934"/>
      <c r="S225" s="934"/>
      <c r="T225" s="934"/>
      <c r="U225" s="934"/>
      <c r="V225" s="934"/>
      <c r="W225" s="934"/>
      <c r="X225" s="934"/>
      <c r="Y225" s="934"/>
      <c r="Z225" s="934"/>
      <c r="AA225" s="935"/>
      <c r="AB225" s="939"/>
      <c r="AC225" s="939"/>
      <c r="AD225" s="939"/>
      <c r="AE225" s="939"/>
      <c r="AF225" s="939"/>
      <c r="AG225" s="939"/>
      <c r="AH225" s="939"/>
      <c r="AI225" s="939"/>
      <c r="AJ225" s="958"/>
      <c r="AK225" s="958"/>
      <c r="AL225" s="958"/>
      <c r="AM225" s="959"/>
      <c r="AN225" s="960">
        <f t="shared" si="4"/>
        <v>0</v>
      </c>
      <c r="AO225" s="961"/>
      <c r="AP225" s="338"/>
      <c r="AQ225" s="338"/>
      <c r="AR225" s="338"/>
      <c r="AS225" s="338"/>
      <c r="AT225" s="347"/>
    </row>
    <row r="226" spans="4:54" s="343" customFormat="1" ht="40" customHeight="1" x14ac:dyDescent="0.35">
      <c r="D226" s="346">
        <v>4</v>
      </c>
      <c r="E226" s="936"/>
      <c r="F226" s="937"/>
      <c r="G226" s="937"/>
      <c r="H226" s="937"/>
      <c r="I226" s="937"/>
      <c r="J226" s="937"/>
      <c r="K226" s="937"/>
      <c r="L226" s="938"/>
      <c r="M226" s="933"/>
      <c r="N226" s="934"/>
      <c r="O226" s="935"/>
      <c r="P226" s="933"/>
      <c r="Q226" s="934"/>
      <c r="R226" s="934"/>
      <c r="S226" s="934"/>
      <c r="T226" s="934"/>
      <c r="U226" s="934"/>
      <c r="V226" s="934"/>
      <c r="W226" s="934"/>
      <c r="X226" s="934"/>
      <c r="Y226" s="934"/>
      <c r="Z226" s="934"/>
      <c r="AA226" s="935"/>
      <c r="AB226" s="939"/>
      <c r="AC226" s="939"/>
      <c r="AD226" s="939"/>
      <c r="AE226" s="939"/>
      <c r="AF226" s="939"/>
      <c r="AG226" s="939"/>
      <c r="AH226" s="939"/>
      <c r="AI226" s="939"/>
      <c r="AJ226" s="958"/>
      <c r="AK226" s="958"/>
      <c r="AL226" s="958"/>
      <c r="AM226" s="959"/>
      <c r="AN226" s="960">
        <f t="shared" si="4"/>
        <v>0</v>
      </c>
      <c r="AO226" s="961"/>
      <c r="AP226" s="338"/>
      <c r="AQ226" s="338"/>
      <c r="AR226" s="338"/>
      <c r="AS226" s="338"/>
      <c r="AT226" s="347"/>
    </row>
    <row r="227" spans="4:54" s="343" customFormat="1" ht="40" customHeight="1" x14ac:dyDescent="0.35">
      <c r="D227" s="346">
        <v>5</v>
      </c>
      <c r="E227" s="936"/>
      <c r="F227" s="937"/>
      <c r="G227" s="937"/>
      <c r="H227" s="937"/>
      <c r="I227" s="937"/>
      <c r="J227" s="937"/>
      <c r="K227" s="937"/>
      <c r="L227" s="938"/>
      <c r="M227" s="933"/>
      <c r="N227" s="934"/>
      <c r="O227" s="935"/>
      <c r="P227" s="933"/>
      <c r="Q227" s="934"/>
      <c r="R227" s="934"/>
      <c r="S227" s="934"/>
      <c r="T227" s="934"/>
      <c r="U227" s="934"/>
      <c r="V227" s="934"/>
      <c r="W227" s="934"/>
      <c r="X227" s="934"/>
      <c r="Y227" s="934"/>
      <c r="Z227" s="934"/>
      <c r="AA227" s="935"/>
      <c r="AB227" s="939"/>
      <c r="AC227" s="939"/>
      <c r="AD227" s="939"/>
      <c r="AE227" s="939"/>
      <c r="AF227" s="939"/>
      <c r="AG227" s="939"/>
      <c r="AH227" s="939"/>
      <c r="AI227" s="939"/>
      <c r="AJ227" s="958"/>
      <c r="AK227" s="958"/>
      <c r="AL227" s="958"/>
      <c r="AM227" s="959"/>
      <c r="AN227" s="960">
        <f t="shared" si="4"/>
        <v>0</v>
      </c>
      <c r="AO227" s="961"/>
      <c r="AP227" s="338"/>
      <c r="AQ227" s="338"/>
      <c r="AR227" s="338"/>
      <c r="AS227" s="338"/>
      <c r="AT227" s="347"/>
    </row>
    <row r="228" spans="4:54" s="343" customFormat="1" ht="40" customHeight="1" x14ac:dyDescent="0.35">
      <c r="D228" s="346">
        <v>6</v>
      </c>
      <c r="E228" s="936"/>
      <c r="F228" s="937"/>
      <c r="G228" s="937"/>
      <c r="H228" s="937"/>
      <c r="I228" s="937"/>
      <c r="J228" s="937"/>
      <c r="K228" s="937"/>
      <c r="L228" s="938"/>
      <c r="M228" s="933"/>
      <c r="N228" s="934"/>
      <c r="O228" s="935"/>
      <c r="P228" s="933"/>
      <c r="Q228" s="934"/>
      <c r="R228" s="934"/>
      <c r="S228" s="934"/>
      <c r="T228" s="934"/>
      <c r="U228" s="934"/>
      <c r="V228" s="934"/>
      <c r="W228" s="934"/>
      <c r="X228" s="934"/>
      <c r="Y228" s="934"/>
      <c r="Z228" s="934"/>
      <c r="AA228" s="935"/>
      <c r="AB228" s="939"/>
      <c r="AC228" s="939"/>
      <c r="AD228" s="939"/>
      <c r="AE228" s="939"/>
      <c r="AF228" s="939"/>
      <c r="AG228" s="939"/>
      <c r="AH228" s="939"/>
      <c r="AI228" s="939"/>
      <c r="AJ228" s="958"/>
      <c r="AK228" s="958"/>
      <c r="AL228" s="958"/>
      <c r="AM228" s="959"/>
      <c r="AN228" s="960">
        <f t="shared" si="4"/>
        <v>0</v>
      </c>
      <c r="AO228" s="961"/>
      <c r="AP228" s="338"/>
      <c r="AQ228" s="338"/>
      <c r="AR228" s="338"/>
      <c r="AS228" s="338"/>
      <c r="AT228" s="347"/>
    </row>
    <row r="229" spans="4:54" s="343" customFormat="1" ht="40" customHeight="1" x14ac:dyDescent="0.35">
      <c r="D229" s="346">
        <v>7</v>
      </c>
      <c r="E229" s="936"/>
      <c r="F229" s="937"/>
      <c r="G229" s="937"/>
      <c r="H229" s="937"/>
      <c r="I229" s="937"/>
      <c r="J229" s="937"/>
      <c r="K229" s="937"/>
      <c r="L229" s="938"/>
      <c r="M229" s="933"/>
      <c r="N229" s="934"/>
      <c r="O229" s="935"/>
      <c r="P229" s="933"/>
      <c r="Q229" s="934"/>
      <c r="R229" s="934"/>
      <c r="S229" s="934"/>
      <c r="T229" s="934"/>
      <c r="U229" s="934"/>
      <c r="V229" s="934"/>
      <c r="W229" s="934"/>
      <c r="X229" s="934"/>
      <c r="Y229" s="934"/>
      <c r="Z229" s="934"/>
      <c r="AA229" s="935"/>
      <c r="AB229" s="939"/>
      <c r="AC229" s="939"/>
      <c r="AD229" s="939"/>
      <c r="AE229" s="939"/>
      <c r="AF229" s="939"/>
      <c r="AG229" s="939"/>
      <c r="AH229" s="939"/>
      <c r="AI229" s="939"/>
      <c r="AJ229" s="958"/>
      <c r="AK229" s="958"/>
      <c r="AL229" s="958"/>
      <c r="AM229" s="959"/>
      <c r="AN229" s="960">
        <f t="shared" si="4"/>
        <v>0</v>
      </c>
      <c r="AO229" s="961"/>
      <c r="AP229" s="338"/>
      <c r="AQ229" s="338"/>
      <c r="AR229" s="338"/>
      <c r="AS229" s="338"/>
      <c r="AT229" s="347"/>
    </row>
    <row r="230" spans="4:54" s="343" customFormat="1" ht="40" customHeight="1" x14ac:dyDescent="0.35">
      <c r="D230" s="346">
        <v>8</v>
      </c>
      <c r="E230" s="936"/>
      <c r="F230" s="937"/>
      <c r="G230" s="937"/>
      <c r="H230" s="937"/>
      <c r="I230" s="937"/>
      <c r="J230" s="937"/>
      <c r="K230" s="937"/>
      <c r="L230" s="938"/>
      <c r="M230" s="933"/>
      <c r="N230" s="934"/>
      <c r="O230" s="935"/>
      <c r="P230" s="933"/>
      <c r="Q230" s="934"/>
      <c r="R230" s="934"/>
      <c r="S230" s="934"/>
      <c r="T230" s="934"/>
      <c r="U230" s="934"/>
      <c r="V230" s="934"/>
      <c r="W230" s="934"/>
      <c r="X230" s="934"/>
      <c r="Y230" s="934"/>
      <c r="Z230" s="934"/>
      <c r="AA230" s="935"/>
      <c r="AB230" s="939"/>
      <c r="AC230" s="939"/>
      <c r="AD230" s="939"/>
      <c r="AE230" s="939"/>
      <c r="AF230" s="939"/>
      <c r="AG230" s="939"/>
      <c r="AH230" s="939"/>
      <c r="AI230" s="939"/>
      <c r="AJ230" s="958"/>
      <c r="AK230" s="958"/>
      <c r="AL230" s="958"/>
      <c r="AM230" s="959"/>
      <c r="AN230" s="960">
        <f t="shared" si="4"/>
        <v>0</v>
      </c>
      <c r="AO230" s="961"/>
      <c r="AP230" s="338"/>
      <c r="AQ230" s="338"/>
      <c r="AR230" s="338"/>
      <c r="AS230" s="338"/>
      <c r="AT230" s="347"/>
    </row>
    <row r="231" spans="4:54" s="343" customFormat="1" ht="40" customHeight="1" x14ac:dyDescent="0.35">
      <c r="D231" s="346">
        <v>9</v>
      </c>
      <c r="E231" s="936"/>
      <c r="F231" s="937"/>
      <c r="G231" s="937"/>
      <c r="H231" s="937"/>
      <c r="I231" s="937"/>
      <c r="J231" s="937"/>
      <c r="K231" s="937"/>
      <c r="L231" s="938"/>
      <c r="M231" s="933"/>
      <c r="N231" s="934"/>
      <c r="O231" s="935"/>
      <c r="P231" s="933"/>
      <c r="Q231" s="934"/>
      <c r="R231" s="934"/>
      <c r="S231" s="934"/>
      <c r="T231" s="934"/>
      <c r="U231" s="934"/>
      <c r="V231" s="934"/>
      <c r="W231" s="934"/>
      <c r="X231" s="934"/>
      <c r="Y231" s="934"/>
      <c r="Z231" s="934"/>
      <c r="AA231" s="935"/>
      <c r="AB231" s="939"/>
      <c r="AC231" s="939"/>
      <c r="AD231" s="939"/>
      <c r="AE231" s="939"/>
      <c r="AF231" s="939"/>
      <c r="AG231" s="939"/>
      <c r="AH231" s="939"/>
      <c r="AI231" s="939"/>
      <c r="AJ231" s="958"/>
      <c r="AK231" s="958"/>
      <c r="AL231" s="958"/>
      <c r="AM231" s="959"/>
      <c r="AN231" s="960">
        <f t="shared" si="4"/>
        <v>0</v>
      </c>
      <c r="AO231" s="961"/>
      <c r="AP231" s="338"/>
      <c r="AQ231" s="338"/>
      <c r="AR231" s="338"/>
      <c r="AS231" s="338"/>
      <c r="AT231" s="347"/>
    </row>
    <row r="232" spans="4:54" s="343" customFormat="1" ht="40" customHeight="1" x14ac:dyDescent="0.35">
      <c r="D232" s="346">
        <v>10</v>
      </c>
      <c r="E232" s="936"/>
      <c r="F232" s="937"/>
      <c r="G232" s="937"/>
      <c r="H232" s="937"/>
      <c r="I232" s="937"/>
      <c r="J232" s="937"/>
      <c r="K232" s="937"/>
      <c r="L232" s="938"/>
      <c r="M232" s="933"/>
      <c r="N232" s="934"/>
      <c r="O232" s="935"/>
      <c r="P232" s="933"/>
      <c r="Q232" s="934"/>
      <c r="R232" s="934"/>
      <c r="S232" s="934"/>
      <c r="T232" s="934"/>
      <c r="U232" s="934"/>
      <c r="V232" s="934"/>
      <c r="W232" s="934"/>
      <c r="X232" s="934"/>
      <c r="Y232" s="934"/>
      <c r="Z232" s="934"/>
      <c r="AA232" s="935"/>
      <c r="AB232" s="939"/>
      <c r="AC232" s="939"/>
      <c r="AD232" s="939"/>
      <c r="AE232" s="939"/>
      <c r="AF232" s="939"/>
      <c r="AG232" s="939"/>
      <c r="AH232" s="939"/>
      <c r="AI232" s="939"/>
      <c r="AJ232" s="958"/>
      <c r="AK232" s="958"/>
      <c r="AL232" s="958"/>
      <c r="AM232" s="959"/>
      <c r="AN232" s="960">
        <f t="shared" si="4"/>
        <v>0</v>
      </c>
      <c r="AO232" s="961"/>
      <c r="AP232" s="338"/>
      <c r="AQ232" s="338"/>
      <c r="AR232" s="338"/>
      <c r="AS232" s="338"/>
      <c r="AT232" s="347"/>
    </row>
    <row r="233" spans="4:54" s="343" customFormat="1" ht="40" customHeight="1" x14ac:dyDescent="0.35">
      <c r="D233" s="346">
        <v>11</v>
      </c>
      <c r="E233" s="936"/>
      <c r="F233" s="937"/>
      <c r="G233" s="937"/>
      <c r="H233" s="937"/>
      <c r="I233" s="937"/>
      <c r="J233" s="937"/>
      <c r="K233" s="937"/>
      <c r="L233" s="938"/>
      <c r="M233" s="933"/>
      <c r="N233" s="934"/>
      <c r="O233" s="935"/>
      <c r="P233" s="933"/>
      <c r="Q233" s="934"/>
      <c r="R233" s="934"/>
      <c r="S233" s="934"/>
      <c r="T233" s="934"/>
      <c r="U233" s="934"/>
      <c r="V233" s="934"/>
      <c r="W233" s="934"/>
      <c r="X233" s="934"/>
      <c r="Y233" s="934"/>
      <c r="Z233" s="934"/>
      <c r="AA233" s="935"/>
      <c r="AB233" s="939"/>
      <c r="AC233" s="939"/>
      <c r="AD233" s="939"/>
      <c r="AE233" s="939"/>
      <c r="AF233" s="939"/>
      <c r="AG233" s="939"/>
      <c r="AH233" s="939"/>
      <c r="AI233" s="939"/>
      <c r="AJ233" s="958">
        <v>0</v>
      </c>
      <c r="AK233" s="958"/>
      <c r="AL233" s="958"/>
      <c r="AM233" s="959"/>
      <c r="AN233" s="960">
        <f t="shared" si="4"/>
        <v>0</v>
      </c>
      <c r="AO233" s="961"/>
      <c r="AP233" s="338" t="s">
        <v>8</v>
      </c>
      <c r="AQ233" s="338"/>
      <c r="AR233" s="338"/>
      <c r="AS233" s="338"/>
      <c r="AT233" s="347"/>
    </row>
    <row r="234" spans="4:54" s="343" customFormat="1" ht="40" customHeight="1" x14ac:dyDescent="0.35">
      <c r="D234" s="940" t="s">
        <v>512</v>
      </c>
      <c r="E234" s="941"/>
      <c r="F234" s="941"/>
      <c r="G234" s="941"/>
      <c r="H234" s="941"/>
      <c r="I234" s="941"/>
      <c r="J234" s="941"/>
      <c r="K234" s="941"/>
      <c r="L234" s="942"/>
      <c r="M234" s="943"/>
      <c r="N234" s="944"/>
      <c r="O234" s="944"/>
      <c r="P234" s="944"/>
      <c r="Q234" s="944"/>
      <c r="R234" s="944"/>
      <c r="S234" s="944"/>
      <c r="T234" s="944"/>
      <c r="U234" s="944"/>
      <c r="V234" s="944"/>
      <c r="W234" s="944"/>
      <c r="X234" s="944"/>
      <c r="Y234" s="944"/>
      <c r="Z234" s="944"/>
      <c r="AA234" s="944"/>
      <c r="AB234" s="944"/>
      <c r="AC234" s="944"/>
      <c r="AD234" s="944"/>
      <c r="AE234" s="944"/>
      <c r="AF234" s="944"/>
      <c r="AG234" s="944"/>
      <c r="AH234" s="944"/>
      <c r="AI234" s="945"/>
      <c r="AJ234" s="946">
        <f>SUM(AJ223:AM233)</f>
        <v>0</v>
      </c>
      <c r="AK234" s="946"/>
      <c r="AL234" s="946"/>
      <c r="AM234" s="947"/>
      <c r="AN234" s="948">
        <f>SUM(AN223:AO233)</f>
        <v>0</v>
      </c>
      <c r="AO234" s="949"/>
      <c r="AP234" s="338"/>
      <c r="AQ234" s="338"/>
      <c r="AR234" s="338"/>
      <c r="AS234" s="338"/>
      <c r="AT234" s="347"/>
    </row>
    <row r="235" spans="4:54" x14ac:dyDescent="0.25">
      <c r="AN235" s="316" t="s">
        <v>8</v>
      </c>
      <c r="AS235" s="339"/>
      <c r="AT235" s="339"/>
      <c r="AU235" s="339"/>
      <c r="AV235" s="339"/>
      <c r="AW235" s="340"/>
      <c r="AX235" s="340"/>
      <c r="AY235" s="340"/>
      <c r="AZ235" s="340"/>
      <c r="BA235" s="341"/>
      <c r="BB235" s="341"/>
    </row>
    <row r="236" spans="4:54" s="343" customFormat="1" ht="75" customHeight="1" x14ac:dyDescent="0.35">
      <c r="D236" s="344"/>
      <c r="E236" s="965" t="s">
        <v>513</v>
      </c>
      <c r="F236" s="965"/>
      <c r="G236" s="965"/>
      <c r="H236" s="965"/>
      <c r="I236" s="965"/>
      <c r="J236" s="965"/>
      <c r="K236" s="965"/>
      <c r="L236" s="965"/>
      <c r="M236" s="970" t="s">
        <v>508</v>
      </c>
      <c r="N236" s="966"/>
      <c r="O236" s="966"/>
      <c r="P236" s="966"/>
      <c r="Q236" s="966"/>
      <c r="R236" s="966"/>
      <c r="S236" s="967"/>
      <c r="T236" s="970" t="s">
        <v>514</v>
      </c>
      <c r="U236" s="966"/>
      <c r="V236" s="966"/>
      <c r="W236" s="966"/>
      <c r="X236" s="966"/>
      <c r="Y236" s="966"/>
      <c r="Z236" s="966"/>
      <c r="AA236" s="966"/>
      <c r="AB236" s="966"/>
      <c r="AC236" s="966"/>
      <c r="AD236" s="966"/>
      <c r="AE236" s="967"/>
      <c r="AF236" s="970" t="s">
        <v>419</v>
      </c>
      <c r="AG236" s="966"/>
      <c r="AH236" s="966"/>
      <c r="AI236" s="966"/>
      <c r="AJ236" s="966"/>
      <c r="AK236" s="966"/>
      <c r="AL236" s="966"/>
      <c r="AM236" s="966"/>
      <c r="AN236" s="966"/>
      <c r="AO236" s="1029"/>
      <c r="AP236" s="345" t="s">
        <v>8</v>
      </c>
      <c r="AQ236" s="338"/>
      <c r="AR236" s="338"/>
      <c r="AS236" s="338"/>
      <c r="AT236" s="343" t="s">
        <v>8</v>
      </c>
      <c r="AU236" s="343" t="s">
        <v>8</v>
      </c>
    </row>
    <row r="237" spans="4:54" s="343" customFormat="1" ht="40" customHeight="1" x14ac:dyDescent="0.35">
      <c r="D237" s="346" t="s">
        <v>8</v>
      </c>
      <c r="E237" s="1030">
        <f>$AC$217</f>
        <v>0</v>
      </c>
      <c r="F237" s="1031"/>
      <c r="G237" s="1031"/>
      <c r="H237" s="1031"/>
      <c r="I237" s="1031"/>
      <c r="J237" s="1031"/>
      <c r="K237" s="1031"/>
      <c r="L237" s="1032"/>
      <c r="M237" s="1033">
        <f>SUMIF(M223:M233,"=Funds Committed",AJ223:AM233)</f>
        <v>0</v>
      </c>
      <c r="N237" s="1034"/>
      <c r="O237" s="1034"/>
      <c r="P237" s="1034"/>
      <c r="Q237" s="1034"/>
      <c r="R237" s="1034"/>
      <c r="S237" s="1035"/>
      <c r="T237" s="1248">
        <f>IFERROR(M237/E237,0)</f>
        <v>0</v>
      </c>
      <c r="U237" s="1249"/>
      <c r="V237" s="1249"/>
      <c r="W237" s="1249"/>
      <c r="X237" s="1249"/>
      <c r="Y237" s="1249"/>
      <c r="Z237" s="1249"/>
      <c r="AA237" s="1249"/>
      <c r="AB237" s="1249"/>
      <c r="AC237" s="1249"/>
      <c r="AD237" s="1249"/>
      <c r="AE237" s="1250"/>
      <c r="AF237" s="1036">
        <f>IF(AND(T237&gt;=0.01,T237&lt;0.1),25,IF(AND(T237&gt;0.1,T237&lt;=0.24),50,IF(AND(T237&gt;0.24,T237&lt;=0.49),100,IF(AND(T237&gt;0.5,T237&lt;=0.79),150,IF(AND(T237&gt;0.79,T237&lt;=0.89),200,IF(AND(T237&gt;0.9,T237&lt;=1),250,0))))))</f>
        <v>0</v>
      </c>
      <c r="AG237" s="1036"/>
      <c r="AH237" s="1036"/>
      <c r="AI237" s="1036"/>
      <c r="AJ237" s="1036"/>
      <c r="AK237" s="1036"/>
      <c r="AL237" s="1036"/>
      <c r="AM237" s="1036"/>
      <c r="AN237" s="1036"/>
      <c r="AO237" s="1036"/>
      <c r="AQ237" s="338"/>
      <c r="AR237" s="338"/>
      <c r="AS237" s="338"/>
      <c r="AT237" s="347"/>
    </row>
    <row r="239" spans="4:54" ht="18" customHeight="1" x14ac:dyDescent="0.25">
      <c r="AF239" s="342"/>
      <c r="AG239" s="342"/>
      <c r="AH239" s="342"/>
      <c r="AI239" s="342"/>
      <c r="AJ239" s="342"/>
      <c r="AK239" s="342"/>
      <c r="AL239" s="342"/>
      <c r="AM239" s="342"/>
      <c r="AN239" s="342"/>
      <c r="AO239" s="342"/>
      <c r="AP239" s="342"/>
      <c r="AS239" s="339"/>
      <c r="AT239" s="339"/>
      <c r="AU239" s="339"/>
      <c r="AV239" s="339"/>
      <c r="AW239" s="348"/>
      <c r="AX239" s="348"/>
      <c r="AY239" s="348"/>
      <c r="AZ239" s="348"/>
      <c r="BA239" s="341"/>
      <c r="BB239" s="341"/>
    </row>
    <row r="240" spans="4:54" x14ac:dyDescent="0.25">
      <c r="W240" s="316" t="s">
        <v>8</v>
      </c>
      <c r="AF240" s="342"/>
      <c r="AG240" s="342"/>
      <c r="AH240" s="342"/>
      <c r="AI240" s="342"/>
      <c r="AJ240" s="342"/>
      <c r="AK240" s="342"/>
      <c r="AL240" s="342"/>
      <c r="AM240" s="342"/>
      <c r="AN240" s="342"/>
      <c r="AO240" s="342"/>
      <c r="AP240" s="342"/>
      <c r="AS240" s="339"/>
      <c r="AT240" s="339"/>
      <c r="AU240" s="339"/>
      <c r="AV240" s="339"/>
      <c r="AW240" s="348"/>
      <c r="AX240" s="348"/>
      <c r="AY240" s="348"/>
      <c r="AZ240" s="348"/>
      <c r="BA240" s="341"/>
      <c r="BB240" s="341"/>
    </row>
    <row r="241" spans="3:54" ht="75" hidden="1" customHeight="1" x14ac:dyDescent="0.25">
      <c r="W241" s="316" t="s">
        <v>8</v>
      </c>
      <c r="AF241" s="342"/>
      <c r="AG241" s="342"/>
      <c r="AH241" s="342"/>
      <c r="AI241" s="342"/>
      <c r="AJ241" s="342"/>
      <c r="AK241" s="342"/>
      <c r="AL241" s="342"/>
      <c r="AM241" s="342"/>
      <c r="AN241" s="342"/>
      <c r="AO241" s="342"/>
      <c r="AP241" s="342"/>
      <c r="AS241" s="339"/>
      <c r="AT241" s="339"/>
      <c r="AU241" s="339"/>
      <c r="AV241" s="339"/>
      <c r="AW241" s="348"/>
      <c r="AX241" s="348"/>
      <c r="AY241" s="348"/>
      <c r="AZ241" s="348"/>
      <c r="BA241" s="341"/>
      <c r="BB241" s="341"/>
    </row>
    <row r="242" spans="3:54" ht="40" hidden="1" customHeight="1" thickBot="1" x14ac:dyDescent="0.35">
      <c r="C242" s="360"/>
      <c r="D242" s="1082" t="s">
        <v>515</v>
      </c>
      <c r="E242" s="1245"/>
      <c r="F242" s="361" t="str">
        <f>'[1]Document Checklist-Full List'!A151</f>
        <v>#30a</v>
      </c>
      <c r="G242" s="1084" t="str">
        <f>'[1]Document Checklist-Full List'!B151</f>
        <v>Additional Local Government Approvals Upload</v>
      </c>
      <c r="H242" s="1085"/>
      <c r="I242" s="1085"/>
      <c r="J242" s="1085"/>
      <c r="K242" s="1085"/>
      <c r="L242" s="1085"/>
      <c r="M242" s="1086"/>
      <c r="N242" s="1087" t="str">
        <f>'[1]Document Checklist-Full List'!C151</f>
        <v>Additional Local Government Approvals Upload</v>
      </c>
      <c r="O242" s="1088"/>
      <c r="P242" s="1088"/>
      <c r="Q242" s="1088"/>
      <c r="R242" s="1088"/>
      <c r="S242" s="1088"/>
      <c r="T242" s="1088"/>
      <c r="U242" s="1088"/>
      <c r="V242" s="1088"/>
      <c r="W242" s="1088"/>
      <c r="X242" s="1088"/>
      <c r="Y242" s="1088"/>
      <c r="Z242" s="1088"/>
      <c r="AA242" s="1088"/>
      <c r="AB242" s="1088"/>
      <c r="AC242" s="1088"/>
      <c r="AD242" s="1088"/>
      <c r="AE242" s="1089"/>
      <c r="AF242" s="1090" t="s">
        <v>516</v>
      </c>
      <c r="AG242" s="1130"/>
      <c r="AH242" s="1130"/>
      <c r="AI242" s="1130"/>
      <c r="AJ242" s="1130"/>
      <c r="AK242" s="1131"/>
      <c r="AL242" s="1093"/>
      <c r="AM242" s="1132"/>
      <c r="AN242" s="1133"/>
      <c r="AO242" s="1134"/>
      <c r="AP242" s="327"/>
      <c r="AQ242" s="362"/>
      <c r="AR242" s="362"/>
      <c r="AS242" s="339"/>
      <c r="AT242" s="339"/>
      <c r="AU242" s="339"/>
      <c r="AV242" s="339"/>
      <c r="AW242" s="348"/>
      <c r="AX242" s="348"/>
      <c r="AY242" s="348"/>
      <c r="AZ242" s="348"/>
      <c r="BA242" s="341"/>
      <c r="BB242" s="341"/>
    </row>
    <row r="243" spans="3:54" ht="36" hidden="1" customHeight="1" thickBot="1" x14ac:dyDescent="0.35">
      <c r="C243" s="360"/>
      <c r="D243" s="1082" t="s">
        <v>515</v>
      </c>
      <c r="E243" s="1083"/>
      <c r="F243" s="361" t="str">
        <f>'[1]Document Checklist-Full List'!A152</f>
        <v>#30b</v>
      </c>
      <c r="G243" s="1084" t="str">
        <f>'[1]Document Checklist-Full List'!B152</f>
        <v>Landscape Plans, if available</v>
      </c>
      <c r="H243" s="1085"/>
      <c r="I243" s="1085"/>
      <c r="J243" s="1085"/>
      <c r="K243" s="1085"/>
      <c r="L243" s="1085"/>
      <c r="M243" s="1086"/>
      <c r="N243" s="1087" t="str">
        <f>'[1]Document Checklist-Full List'!C152</f>
        <v>Landscape Plans</v>
      </c>
      <c r="O243" s="1088"/>
      <c r="P243" s="1088"/>
      <c r="Q243" s="1088"/>
      <c r="R243" s="1088"/>
      <c r="S243" s="1088"/>
      <c r="T243" s="1088"/>
      <c r="U243" s="1088"/>
      <c r="V243" s="1088"/>
      <c r="W243" s="1088"/>
      <c r="X243" s="1088"/>
      <c r="Y243" s="1088"/>
      <c r="Z243" s="1088"/>
      <c r="AA243" s="1088"/>
      <c r="AB243" s="1088"/>
      <c r="AC243" s="1088"/>
      <c r="AD243" s="1088"/>
      <c r="AE243" s="1089"/>
      <c r="AF243" s="1090" t="s">
        <v>516</v>
      </c>
      <c r="AG243" s="1091"/>
      <c r="AH243" s="1091"/>
      <c r="AI243" s="1091"/>
      <c r="AJ243" s="1091"/>
      <c r="AK243" s="1092"/>
      <c r="AL243" s="1093"/>
      <c r="AM243" s="1094"/>
      <c r="AN243" s="1128"/>
      <c r="AO243" s="1129"/>
      <c r="AP243" s="327"/>
      <c r="AQ243" s="362"/>
      <c r="AR243" s="362"/>
      <c r="AS243" s="339"/>
      <c r="AT243" s="339"/>
      <c r="AU243" s="339"/>
      <c r="AV243" s="339"/>
      <c r="AW243" s="348"/>
      <c r="AX243" s="348"/>
      <c r="AY243" s="348"/>
      <c r="AZ243" s="348"/>
      <c r="BA243" s="341"/>
      <c r="BB243" s="341"/>
    </row>
    <row r="244" spans="3:54" ht="36" hidden="1" customHeight="1" thickBot="1" x14ac:dyDescent="0.35">
      <c r="C244" s="360"/>
      <c r="D244" s="1082" t="s">
        <v>515</v>
      </c>
      <c r="E244" s="1083"/>
      <c r="F244" s="361" t="str">
        <f>'[1]Document Checklist-Full List'!A153</f>
        <v>#30c</v>
      </c>
      <c r="G244" s="1084" t="str">
        <f>'[1]Document Checklist-Full List'!B153</f>
        <v>Verification of Zoning and other required Local Approvals</v>
      </c>
      <c r="H244" s="1085"/>
      <c r="I244" s="1085"/>
      <c r="J244" s="1085"/>
      <c r="K244" s="1085"/>
      <c r="L244" s="1085"/>
      <c r="M244" s="1086"/>
      <c r="N244" s="1087" t="str">
        <f>'[1]Document Checklist-Full List'!C153</f>
        <v>Verification of Zoning and other required local approvals (Rental New Construction Only)</v>
      </c>
      <c r="O244" s="1088"/>
      <c r="P244" s="1088"/>
      <c r="Q244" s="1088"/>
      <c r="R244" s="1088"/>
      <c r="S244" s="1088"/>
      <c r="T244" s="1088"/>
      <c r="U244" s="1088"/>
      <c r="V244" s="1088"/>
      <c r="W244" s="1088"/>
      <c r="X244" s="1088"/>
      <c r="Y244" s="1088"/>
      <c r="Z244" s="1088"/>
      <c r="AA244" s="1088"/>
      <c r="AB244" s="1088"/>
      <c r="AC244" s="1088"/>
      <c r="AD244" s="1088"/>
      <c r="AE244" s="1089"/>
      <c r="AF244" s="1090" t="s">
        <v>516</v>
      </c>
      <c r="AG244" s="1091"/>
      <c r="AH244" s="1091"/>
      <c r="AI244" s="1091"/>
      <c r="AJ244" s="1091"/>
      <c r="AK244" s="1092"/>
      <c r="AL244" s="1093"/>
      <c r="AM244" s="1094"/>
      <c r="AN244" s="1128"/>
      <c r="AO244" s="1129"/>
      <c r="AP244" s="327"/>
      <c r="AQ244" s="362"/>
      <c r="AR244" s="362"/>
      <c r="AS244" s="339"/>
      <c r="AT244" s="339"/>
      <c r="AU244" s="339"/>
      <c r="AV244" s="339"/>
      <c r="AW244" s="348"/>
      <c r="AX244" s="348"/>
      <c r="AY244" s="348"/>
      <c r="AZ244" s="348"/>
      <c r="BA244" s="341"/>
      <c r="BB244" s="341"/>
    </row>
    <row r="245" spans="3:54" ht="36" hidden="1" customHeight="1" thickBot="1" x14ac:dyDescent="0.35">
      <c r="C245" s="360"/>
      <c r="D245" s="1082" t="s">
        <v>515</v>
      </c>
      <c r="E245" s="1083"/>
      <c r="F245" s="361" t="str">
        <f>'[1]Document Checklist-Full List'!A154</f>
        <v>#30d</v>
      </c>
      <c r="G245" s="1084" t="str">
        <f>'[1]Document Checklist-Full List'!B154</f>
        <v>Verification of Local Development Impact Fees</v>
      </c>
      <c r="H245" s="1085"/>
      <c r="I245" s="1085"/>
      <c r="J245" s="1085"/>
      <c r="K245" s="1085"/>
      <c r="L245" s="1085"/>
      <c r="M245" s="1086"/>
      <c r="N245" s="1087" t="str">
        <f>'[1]Document Checklist-Full List'!C154</f>
        <v>Verification of Local Development Impact Fees (Rental New Construction Only)</v>
      </c>
      <c r="O245" s="1088"/>
      <c r="P245" s="1088"/>
      <c r="Q245" s="1088"/>
      <c r="R245" s="1088"/>
      <c r="S245" s="1088"/>
      <c r="T245" s="1088"/>
      <c r="U245" s="1088"/>
      <c r="V245" s="1088"/>
      <c r="W245" s="1088"/>
      <c r="X245" s="1088"/>
      <c r="Y245" s="1088"/>
      <c r="Z245" s="1088"/>
      <c r="AA245" s="1088"/>
      <c r="AB245" s="1088"/>
      <c r="AC245" s="1088"/>
      <c r="AD245" s="1088"/>
      <c r="AE245" s="1089"/>
      <c r="AF245" s="1090" t="s">
        <v>516</v>
      </c>
      <c r="AG245" s="1091"/>
      <c r="AH245" s="1091"/>
      <c r="AI245" s="1091"/>
      <c r="AJ245" s="1091"/>
      <c r="AK245" s="1092"/>
      <c r="AL245" s="1093"/>
      <c r="AM245" s="1094"/>
      <c r="AN245" s="1128"/>
      <c r="AO245" s="1129"/>
      <c r="AP245" s="327"/>
      <c r="AQ245" s="362"/>
      <c r="AR245" s="362"/>
      <c r="AS245" s="339"/>
      <c r="AT245" s="339"/>
      <c r="AU245" s="339"/>
      <c r="AV245" s="339"/>
      <c r="AW245" s="348"/>
      <c r="AX245" s="348"/>
      <c r="AY245" s="348"/>
      <c r="AZ245" s="348"/>
      <c r="BA245" s="341"/>
      <c r="BB245" s="341"/>
    </row>
    <row r="246" spans="3:54" ht="36" hidden="1" customHeight="1" thickBot="1" x14ac:dyDescent="0.35">
      <c r="C246" s="360"/>
      <c r="D246" s="1082" t="s">
        <v>515</v>
      </c>
      <c r="E246" s="1083"/>
      <c r="F246" s="361" t="str">
        <f>'[1]Document Checklist-Full List'!A155</f>
        <v>#30e</v>
      </c>
      <c r="G246" s="1084" t="str">
        <f>'[1]Document Checklist-Full List'!B155</f>
        <v>Verification of Water and Sewer Availability</v>
      </c>
      <c r="H246" s="1085"/>
      <c r="I246" s="1085"/>
      <c r="J246" s="1085"/>
      <c r="K246" s="1085"/>
      <c r="L246" s="1085"/>
      <c r="M246" s="1086"/>
      <c r="N246" s="1087" t="str">
        <f>'[1]Document Checklist-Full List'!C155</f>
        <v>Verification of Water and Sewer Availability (Rental New Construction Only)</v>
      </c>
      <c r="O246" s="1088"/>
      <c r="P246" s="1088"/>
      <c r="Q246" s="1088"/>
      <c r="R246" s="1088"/>
      <c r="S246" s="1088"/>
      <c r="T246" s="1088"/>
      <c r="U246" s="1088"/>
      <c r="V246" s="1088"/>
      <c r="W246" s="1088"/>
      <c r="X246" s="1088"/>
      <c r="Y246" s="1088"/>
      <c r="Z246" s="1088"/>
      <c r="AA246" s="1088"/>
      <c r="AB246" s="1088"/>
      <c r="AC246" s="1088"/>
      <c r="AD246" s="1088"/>
      <c r="AE246" s="1089"/>
      <c r="AF246" s="1090" t="s">
        <v>516</v>
      </c>
      <c r="AG246" s="1091"/>
      <c r="AH246" s="1091"/>
      <c r="AI246" s="1091"/>
      <c r="AJ246" s="1091"/>
      <c r="AK246" s="1092"/>
      <c r="AL246" s="1093"/>
      <c r="AM246" s="1094"/>
      <c r="AN246" s="1128"/>
      <c r="AO246" s="1129"/>
      <c r="AP246" s="327"/>
      <c r="AQ246" s="362"/>
      <c r="AR246" s="362"/>
      <c r="AS246" s="339"/>
      <c r="AT246" s="339"/>
      <c r="AU246" s="339"/>
      <c r="AV246" s="339"/>
      <c r="AW246" s="348"/>
      <c r="AX246" s="348"/>
      <c r="AY246" s="348"/>
      <c r="AZ246" s="348"/>
      <c r="BA246" s="341"/>
      <c r="BB246" s="341"/>
    </row>
    <row r="247" spans="3:54" ht="36" hidden="1" customHeight="1" thickBot="1" x14ac:dyDescent="0.35">
      <c r="C247" s="360"/>
      <c r="D247" s="1082" t="s">
        <v>515</v>
      </c>
      <c r="E247" s="1083"/>
      <c r="F247" s="361" t="str">
        <f>'[1]Document Checklist-Full List'!A156</f>
        <v>#30f</v>
      </c>
      <c r="G247" s="1084" t="str">
        <f>'[1]Document Checklist-Full List'!B156</f>
        <v>Verification of Local Government Approvals</v>
      </c>
      <c r="H247" s="1085"/>
      <c r="I247" s="1085"/>
      <c r="J247" s="1085"/>
      <c r="K247" s="1085"/>
      <c r="L247" s="1085"/>
      <c r="M247" s="1086"/>
      <c r="N247" s="1087" t="str">
        <f>'[1]Document Checklist-Full List'!C156</f>
        <v>Verification of Local Government Approvals (Rental Rehab Only)</v>
      </c>
      <c r="O247" s="1088"/>
      <c r="P247" s="1088"/>
      <c r="Q247" s="1088"/>
      <c r="R247" s="1088"/>
      <c r="S247" s="1088"/>
      <c r="T247" s="1088"/>
      <c r="U247" s="1088"/>
      <c r="V247" s="1088"/>
      <c r="W247" s="1088"/>
      <c r="X247" s="1088"/>
      <c r="Y247" s="1088"/>
      <c r="Z247" s="1088"/>
      <c r="AA247" s="1088"/>
      <c r="AB247" s="1088"/>
      <c r="AC247" s="1088"/>
      <c r="AD247" s="1088"/>
      <c r="AE247" s="1089"/>
      <c r="AF247" s="1090" t="s">
        <v>516</v>
      </c>
      <c r="AG247" s="1091"/>
      <c r="AH247" s="1091"/>
      <c r="AI247" s="1091"/>
      <c r="AJ247" s="1091"/>
      <c r="AK247" s="1092"/>
      <c r="AL247" s="1093"/>
      <c r="AM247" s="1094"/>
      <c r="AN247" s="1128"/>
      <c r="AO247" s="1129"/>
      <c r="AP247" s="327"/>
      <c r="AQ247" s="362"/>
      <c r="AR247" s="362"/>
      <c r="AS247" s="339"/>
      <c r="AT247" s="339"/>
      <c r="AU247" s="339"/>
      <c r="AV247" s="339"/>
      <c r="AW247" s="348"/>
      <c r="AX247" s="348"/>
      <c r="AY247" s="348"/>
      <c r="AZ247" s="348"/>
      <c r="BA247" s="341"/>
      <c r="BB247" s="341"/>
    </row>
    <row r="248" spans="3:54" ht="36" hidden="1" customHeight="1" thickBot="1" x14ac:dyDescent="0.35">
      <c r="C248" s="360"/>
      <c r="D248" s="1082" t="s">
        <v>515</v>
      </c>
      <c r="E248" s="1083"/>
      <c r="F248" s="361" t="str">
        <f>'[1]Document Checklist-Full List'!A157</f>
        <v>#30g</v>
      </c>
      <c r="G248" s="1084" t="str">
        <f>'[1]Document Checklist-Full List'!B157</f>
        <v>Design Progress Documents</v>
      </c>
      <c r="H248" s="1085"/>
      <c r="I248" s="1085"/>
      <c r="J248" s="1085"/>
      <c r="K248" s="1085"/>
      <c r="L248" s="1085"/>
      <c r="M248" s="1086"/>
      <c r="N248" s="1087" t="str">
        <f>'[1]Document Checklist-Full List'!C157</f>
        <v>Design Progress Documents (Rental Rehab Only)</v>
      </c>
      <c r="O248" s="1088"/>
      <c r="P248" s="1088"/>
      <c r="Q248" s="1088"/>
      <c r="R248" s="1088"/>
      <c r="S248" s="1088"/>
      <c r="T248" s="1088"/>
      <c r="U248" s="1088"/>
      <c r="V248" s="1088"/>
      <c r="W248" s="1088"/>
      <c r="X248" s="1088"/>
      <c r="Y248" s="1088"/>
      <c r="Z248" s="1088"/>
      <c r="AA248" s="1088"/>
      <c r="AB248" s="1088"/>
      <c r="AC248" s="1088"/>
      <c r="AD248" s="1088"/>
      <c r="AE248" s="1089"/>
      <c r="AF248" s="1090" t="s">
        <v>516</v>
      </c>
      <c r="AG248" s="1091"/>
      <c r="AH248" s="1091"/>
      <c r="AI248" s="1091"/>
      <c r="AJ248" s="1091"/>
      <c r="AK248" s="1092"/>
      <c r="AL248" s="1093"/>
      <c r="AM248" s="1094"/>
      <c r="AN248" s="1128"/>
      <c r="AO248" s="1129"/>
      <c r="AP248" s="327"/>
      <c r="AQ248" s="362"/>
      <c r="AR248" s="362"/>
      <c r="AS248" s="339"/>
      <c r="AT248" s="339"/>
      <c r="AU248" s="339"/>
      <c r="AV248" s="339"/>
      <c r="AW248" s="348"/>
      <c r="AX248" s="348"/>
      <c r="AY248" s="348"/>
      <c r="AZ248" s="348"/>
      <c r="BA248" s="341"/>
      <c r="BB248" s="341"/>
    </row>
    <row r="249" spans="3:54" ht="36" hidden="1" customHeight="1" thickBot="1" x14ac:dyDescent="0.35">
      <c r="C249" s="360"/>
      <c r="D249" s="1082" t="s">
        <v>515</v>
      </c>
      <c r="E249" s="1083"/>
      <c r="F249" s="361" t="str">
        <f>'[1]Document Checklist-Full List'!A158</f>
        <v>#30h</v>
      </c>
      <c r="G249" s="1084" t="str">
        <f>'[1]Document Checklist-Full List'!B158</f>
        <v>Status of Plans and Specifications</v>
      </c>
      <c r="H249" s="1085"/>
      <c r="I249" s="1085"/>
      <c r="J249" s="1085"/>
      <c r="K249" s="1085"/>
      <c r="L249" s="1085"/>
      <c r="M249" s="1086"/>
      <c r="N249" s="1087" t="str">
        <f>'[1]Document Checklist-Full List'!C158</f>
        <v>Status of Plans and Specifications (Rental Rehab Only)</v>
      </c>
      <c r="O249" s="1088"/>
      <c r="P249" s="1088"/>
      <c r="Q249" s="1088"/>
      <c r="R249" s="1088"/>
      <c r="S249" s="1088"/>
      <c r="T249" s="1088"/>
      <c r="U249" s="1088"/>
      <c r="V249" s="1088"/>
      <c r="W249" s="1088"/>
      <c r="X249" s="1088"/>
      <c r="Y249" s="1088"/>
      <c r="Z249" s="1088"/>
      <c r="AA249" s="1088"/>
      <c r="AB249" s="1088"/>
      <c r="AC249" s="1088"/>
      <c r="AD249" s="1088"/>
      <c r="AE249" s="1089"/>
      <c r="AF249" s="1090" t="s">
        <v>516</v>
      </c>
      <c r="AG249" s="1091"/>
      <c r="AH249" s="1091"/>
      <c r="AI249" s="1091"/>
      <c r="AJ249" s="1091"/>
      <c r="AK249" s="1092"/>
      <c r="AL249" s="1093"/>
      <c r="AM249" s="1094"/>
      <c r="AN249" s="1128"/>
      <c r="AO249" s="1129"/>
      <c r="AP249" s="327"/>
      <c r="AQ249" s="362"/>
      <c r="AR249" s="362"/>
      <c r="AS249" s="339"/>
      <c r="AT249" s="339"/>
      <c r="AU249" s="339"/>
      <c r="AV249" s="339"/>
      <c r="AW249" s="348"/>
      <c r="AX249" s="348"/>
      <c r="AY249" s="348"/>
      <c r="AZ249" s="348"/>
      <c r="BA249" s="341"/>
      <c r="BB249" s="341"/>
    </row>
    <row r="250" spans="3:54" ht="36" hidden="1" customHeight="1" thickBot="1" x14ac:dyDescent="0.35">
      <c r="C250" s="360"/>
      <c r="D250" s="1082" t="s">
        <v>515</v>
      </c>
      <c r="E250" s="1083"/>
      <c r="F250" s="361" t="str">
        <f>'[1]Document Checklist-Full List'!A188</f>
        <v>#50</v>
      </c>
      <c r="G250" s="1084" t="str">
        <f>'[1]Document Checklist-Full List'!B188</f>
        <v>Operating Subsidy</v>
      </c>
      <c r="H250" s="1085"/>
      <c r="I250" s="1085"/>
      <c r="J250" s="1085"/>
      <c r="K250" s="1085"/>
      <c r="L250" s="1085"/>
      <c r="M250" s="1086"/>
      <c r="N250" s="1087" t="str">
        <f>'[1]Document Checklist-Full List'!C188</f>
        <v>Operating Subsidy Commitment Letters</v>
      </c>
      <c r="O250" s="1088"/>
      <c r="P250" s="1088"/>
      <c r="Q250" s="1088"/>
      <c r="R250" s="1088"/>
      <c r="S250" s="1088"/>
      <c r="T250" s="1088"/>
      <c r="U250" s="1088"/>
      <c r="V250" s="1088"/>
      <c r="W250" s="1088"/>
      <c r="X250" s="1088"/>
      <c r="Y250" s="1088"/>
      <c r="Z250" s="1088"/>
      <c r="AA250" s="1088"/>
      <c r="AB250" s="1088"/>
      <c r="AC250" s="1088"/>
      <c r="AD250" s="1088"/>
      <c r="AE250" s="1089"/>
      <c r="AF250" s="1090" t="s">
        <v>516</v>
      </c>
      <c r="AG250" s="1091"/>
      <c r="AH250" s="1091"/>
      <c r="AI250" s="1091"/>
      <c r="AJ250" s="1091"/>
      <c r="AK250" s="1092"/>
      <c r="AL250" s="1093"/>
      <c r="AM250" s="1094"/>
      <c r="AN250" s="1128"/>
      <c r="AO250" s="1129"/>
      <c r="AP250" s="327"/>
      <c r="AQ250" s="362"/>
      <c r="AR250" s="362"/>
      <c r="AS250" s="339"/>
      <c r="AT250" s="339"/>
      <c r="AU250" s="339"/>
      <c r="AV250" s="339"/>
      <c r="AW250" s="348"/>
      <c r="AX250" s="348"/>
      <c r="AY250" s="348"/>
      <c r="AZ250" s="348"/>
      <c r="BA250" s="341"/>
      <c r="BB250" s="341"/>
    </row>
    <row r="251" spans="3:54" ht="36" hidden="1" customHeight="1" thickBot="1" x14ac:dyDescent="0.35">
      <c r="C251" s="360"/>
      <c r="D251" s="1082" t="s">
        <v>515</v>
      </c>
      <c r="E251" s="1083"/>
      <c r="F251" s="361" t="str">
        <f>'[1]Document Checklist-Full List'!A189</f>
        <v>#51</v>
      </c>
      <c r="G251" s="1084" t="str">
        <f>'[1]Document Checklist-Full List'!B189</f>
        <v>Cash Flow without a subsidy documentation</v>
      </c>
      <c r="H251" s="1085"/>
      <c r="I251" s="1085"/>
      <c r="J251" s="1085"/>
      <c r="K251" s="1085"/>
      <c r="L251" s="1085"/>
      <c r="M251" s="1086"/>
      <c r="N251" s="1087" t="str">
        <f>'[1]Document Checklist-Full List'!C189</f>
        <v>If Project cash flows without a Rental or Operating Subsidy, provide statement and supporting documentation</v>
      </c>
      <c r="O251" s="1088"/>
      <c r="P251" s="1088"/>
      <c r="Q251" s="1088"/>
      <c r="R251" s="1088"/>
      <c r="S251" s="1088"/>
      <c r="T251" s="1088"/>
      <c r="U251" s="1088"/>
      <c r="V251" s="1088"/>
      <c r="W251" s="1088"/>
      <c r="X251" s="1088"/>
      <c r="Y251" s="1088"/>
      <c r="Z251" s="1088"/>
      <c r="AA251" s="1088"/>
      <c r="AB251" s="1088"/>
      <c r="AC251" s="1088"/>
      <c r="AD251" s="1088"/>
      <c r="AE251" s="1089"/>
      <c r="AF251" s="1090" t="s">
        <v>516</v>
      </c>
      <c r="AG251" s="1091"/>
      <c r="AH251" s="1091"/>
      <c r="AI251" s="1091"/>
      <c r="AJ251" s="1091"/>
      <c r="AK251" s="1092"/>
      <c r="AL251" s="1093"/>
      <c r="AM251" s="1094"/>
      <c r="AN251" s="1128"/>
      <c r="AO251" s="1129"/>
      <c r="AP251" s="327"/>
      <c r="AQ251" s="362"/>
      <c r="AR251" s="362"/>
      <c r="AS251" s="339"/>
      <c r="AT251" s="339"/>
      <c r="AU251" s="339"/>
      <c r="AV251" s="339"/>
      <c r="AW251" s="348"/>
      <c r="AX251" s="348"/>
      <c r="AY251" s="348"/>
      <c r="AZ251" s="348"/>
      <c r="BA251" s="341"/>
      <c r="BB251" s="341"/>
    </row>
    <row r="252" spans="3:54" ht="36" hidden="1" customHeight="1" thickBot="1" x14ac:dyDescent="0.35">
      <c r="C252" s="360"/>
      <c r="D252" s="1082" t="s">
        <v>515</v>
      </c>
      <c r="E252" s="1083"/>
      <c r="F252" s="361" t="str">
        <f>'[1]Document Checklist-Full List'!A190</f>
        <v>#52b</v>
      </c>
      <c r="G252" s="1084" t="str">
        <f>'[1]Document Checklist-Full List'!B190</f>
        <v>Proximity Map(s), if available</v>
      </c>
      <c r="H252" s="1085"/>
      <c r="I252" s="1085"/>
      <c r="J252" s="1085"/>
      <c r="K252" s="1085"/>
      <c r="L252" s="1085"/>
      <c r="M252" s="1086"/>
      <c r="N252" s="1087" t="str">
        <f>'[1]Document Checklist-Full List'!C190</f>
        <v>Proximity Map(s), if available</v>
      </c>
      <c r="O252" s="1088"/>
      <c r="P252" s="1088"/>
      <c r="Q252" s="1088"/>
      <c r="R252" s="1088"/>
      <c r="S252" s="1088"/>
      <c r="T252" s="1088"/>
      <c r="U252" s="1088"/>
      <c r="V252" s="1088"/>
      <c r="W252" s="1088"/>
      <c r="X252" s="1088"/>
      <c r="Y252" s="1088"/>
      <c r="Z252" s="1088"/>
      <c r="AA252" s="1088"/>
      <c r="AB252" s="1088"/>
      <c r="AC252" s="1088"/>
      <c r="AD252" s="1088"/>
      <c r="AE252" s="1089"/>
      <c r="AF252" s="1090" t="s">
        <v>516</v>
      </c>
      <c r="AG252" s="1091"/>
      <c r="AH252" s="1091"/>
      <c r="AI252" s="1091"/>
      <c r="AJ252" s="1091"/>
      <c r="AK252" s="1092"/>
      <c r="AL252" s="1093"/>
      <c r="AM252" s="1094"/>
      <c r="AN252" s="1128"/>
      <c r="AO252" s="1129"/>
      <c r="AP252" s="327"/>
      <c r="AQ252" s="362"/>
      <c r="AR252" s="362"/>
      <c r="AS252" s="339"/>
      <c r="AT252" s="339"/>
      <c r="AU252" s="339"/>
      <c r="AV252" s="339"/>
      <c r="AW252" s="348"/>
      <c r="AX252" s="348"/>
      <c r="AY252" s="348"/>
      <c r="AZ252" s="348"/>
      <c r="BA252" s="341"/>
      <c r="BB252" s="341"/>
    </row>
    <row r="253" spans="3:54" ht="36" hidden="1" customHeight="1" thickBot="1" x14ac:dyDescent="0.35">
      <c r="C253" s="360"/>
      <c r="D253" s="1082" t="s">
        <v>515</v>
      </c>
      <c r="E253" s="1083"/>
      <c r="F253" s="361" t="str">
        <f>'[1]Document Checklist-Full List'!A191</f>
        <v>#53</v>
      </c>
      <c r="G253" s="1084" t="str">
        <f>'[1]Document Checklist-Full List'!B191</f>
        <v xml:space="preserve">Additional upload field </v>
      </c>
      <c r="H253" s="1085"/>
      <c r="I253" s="1085"/>
      <c r="J253" s="1085"/>
      <c r="K253" s="1085"/>
      <c r="L253" s="1085"/>
      <c r="M253" s="1086"/>
      <c r="N253" s="1087" t="str">
        <f>'[1]Document Checklist-Full List'!C191</f>
        <v xml:space="preserve">Additional Upload field </v>
      </c>
      <c r="O253" s="1088"/>
      <c r="P253" s="1088"/>
      <c r="Q253" s="1088"/>
      <c r="R253" s="1088"/>
      <c r="S253" s="1088"/>
      <c r="T253" s="1088"/>
      <c r="U253" s="1088"/>
      <c r="V253" s="1088"/>
      <c r="W253" s="1088"/>
      <c r="X253" s="1088"/>
      <c r="Y253" s="1088"/>
      <c r="Z253" s="1088"/>
      <c r="AA253" s="1088"/>
      <c r="AB253" s="1088"/>
      <c r="AC253" s="1088"/>
      <c r="AD253" s="1088"/>
      <c r="AE253" s="1089"/>
      <c r="AF253" s="1090" t="s">
        <v>516</v>
      </c>
      <c r="AG253" s="1091"/>
      <c r="AH253" s="1091"/>
      <c r="AI253" s="1091"/>
      <c r="AJ253" s="1091"/>
      <c r="AK253" s="1092"/>
      <c r="AL253" s="1093"/>
      <c r="AM253" s="1094"/>
      <c r="AN253" s="1128"/>
      <c r="AO253" s="1129"/>
      <c r="AP253" s="327"/>
      <c r="AQ253" s="362"/>
      <c r="AR253" s="362"/>
      <c r="AS253" s="339"/>
      <c r="AT253" s="339"/>
      <c r="AU253" s="339"/>
      <c r="AV253" s="339"/>
      <c r="AW253" s="348"/>
      <c r="AX253" s="348"/>
      <c r="AY253" s="348"/>
      <c r="AZ253" s="348"/>
      <c r="BA253" s="341"/>
      <c r="BB253" s="341"/>
    </row>
    <row r="254" spans="3:54" ht="100" hidden="1" customHeight="1" thickBot="1" x14ac:dyDescent="0.35">
      <c r="C254" s="360"/>
      <c r="D254" s="1082" t="s">
        <v>515</v>
      </c>
      <c r="E254" s="1083"/>
      <c r="F254" s="361" t="str">
        <f>'[1]Document Checklist-Full List'!A192</f>
        <v>#54</v>
      </c>
      <c r="G254" s="1084" t="str">
        <f>'[1]Document Checklist-Full List'!B192</f>
        <v>Const EFC #1, #2, etc.</v>
      </c>
      <c r="H254" s="1085"/>
      <c r="I254" s="1085"/>
      <c r="J254" s="1085"/>
      <c r="K254" s="1085"/>
      <c r="L254" s="1085"/>
      <c r="M254" s="1086"/>
      <c r="N254" s="1087" t="str">
        <f>'[1]Document Checklist-Full List'!C192</f>
        <v xml:space="preserve">Provide all commitment letters or other evidence documenting construction financing commitments. A letter of interest, recommended funding letter, reservation of funding conditional upon completion of due diligence, and/or resolution to approve entering a loan commitment will not be accepted as evidence of firm written financial commitments.   </v>
      </c>
      <c r="O254" s="1088"/>
      <c r="P254" s="1088"/>
      <c r="Q254" s="1088"/>
      <c r="R254" s="1088"/>
      <c r="S254" s="1088"/>
      <c r="T254" s="1088"/>
      <c r="U254" s="1088"/>
      <c r="V254" s="1088"/>
      <c r="W254" s="1088"/>
      <c r="X254" s="1088"/>
      <c r="Y254" s="1088"/>
      <c r="Z254" s="1088"/>
      <c r="AA254" s="1088"/>
      <c r="AB254" s="1088"/>
      <c r="AC254" s="1088"/>
      <c r="AD254" s="1088"/>
      <c r="AE254" s="1089"/>
      <c r="AF254" s="1090" t="s">
        <v>516</v>
      </c>
      <c r="AG254" s="1091"/>
      <c r="AH254" s="1091"/>
      <c r="AI254" s="1091"/>
      <c r="AJ254" s="1091"/>
      <c r="AK254" s="1092"/>
      <c r="AL254" s="1093"/>
      <c r="AM254" s="1094"/>
      <c r="AN254" s="1128"/>
      <c r="AO254" s="1129"/>
      <c r="AP254" s="327"/>
      <c r="AQ254" s="362"/>
      <c r="AR254" s="362"/>
      <c r="AS254" s="339"/>
      <c r="AT254" s="339"/>
      <c r="AU254" s="339"/>
      <c r="AV254" s="339"/>
      <c r="AW254" s="348"/>
      <c r="AX254" s="348"/>
      <c r="AY254" s="348"/>
      <c r="AZ254" s="348"/>
      <c r="BA254" s="341"/>
      <c r="BB254" s="341"/>
    </row>
    <row r="255" spans="3:54" ht="100" hidden="1" customHeight="1" thickBot="1" x14ac:dyDescent="0.35">
      <c r="C255" s="360"/>
      <c r="D255" s="1082" t="s">
        <v>515</v>
      </c>
      <c r="E255" s="1083"/>
      <c r="F255" s="361" t="str">
        <f>'[1]Document Checklist-Full List'!A193</f>
        <v>#55</v>
      </c>
      <c r="G255" s="1084" t="str">
        <f>'[1]Document Checklist-Full List'!B193</f>
        <v>Perm EFC #1, #2, etc.</v>
      </c>
      <c r="H255" s="1085"/>
      <c r="I255" s="1085"/>
      <c r="J255" s="1085"/>
      <c r="K255" s="1085"/>
      <c r="L255" s="1085"/>
      <c r="M255" s="1086"/>
      <c r="N255" s="1087" t="str">
        <f>'[1]Document Checklist-Full List'!C193</f>
        <v xml:space="preserve">Provide all commitment letters or other evidence documenting deferred payment permanent financing commitments. A letter of interest, recommended funding letter, reservation of funding conditional upon completion of due diligence, and/or resolution to approve entering a loan commitment will not be accepted as evidence of firm written financial commitments.   </v>
      </c>
      <c r="O255" s="1088"/>
      <c r="P255" s="1088"/>
      <c r="Q255" s="1088"/>
      <c r="R255" s="1088"/>
      <c r="S255" s="1088"/>
      <c r="T255" s="1088"/>
      <c r="U255" s="1088"/>
      <c r="V255" s="1088"/>
      <c r="W255" s="1088"/>
      <c r="X255" s="1088"/>
      <c r="Y255" s="1088"/>
      <c r="Z255" s="1088"/>
      <c r="AA255" s="1088"/>
      <c r="AB255" s="1088"/>
      <c r="AC255" s="1088"/>
      <c r="AD255" s="1088"/>
      <c r="AE255" s="1089"/>
      <c r="AF255" s="1090" t="s">
        <v>516</v>
      </c>
      <c r="AG255" s="1091"/>
      <c r="AH255" s="1091"/>
      <c r="AI255" s="1091"/>
      <c r="AJ255" s="1091"/>
      <c r="AK255" s="1092"/>
      <c r="AL255" s="1093"/>
      <c r="AM255" s="1094"/>
      <c r="AN255" s="1128"/>
      <c r="AO255" s="1129"/>
      <c r="AP255" s="327"/>
      <c r="AQ255" s="362"/>
      <c r="AR255" s="362"/>
      <c r="AS255" s="339"/>
      <c r="AT255" s="339"/>
      <c r="AU255" s="339"/>
      <c r="AV255" s="339"/>
      <c r="AW255" s="348"/>
      <c r="AX255" s="348"/>
      <c r="AY255" s="348"/>
      <c r="AZ255" s="348"/>
      <c r="BA255" s="341"/>
      <c r="BB255" s="341"/>
    </row>
    <row r="256" spans="3:54" ht="60" hidden="1" customHeight="1" thickBot="1" x14ac:dyDescent="0.35">
      <c r="C256" s="360"/>
      <c r="D256" s="1082" t="s">
        <v>515</v>
      </c>
      <c r="E256" s="1083"/>
      <c r="F256" s="361" t="str">
        <f>'[1]Document Checklist-Full List'!A194</f>
        <v>#56</v>
      </c>
      <c r="G256" s="1084" t="str">
        <f>'[1]Document Checklist-Full List'!B194</f>
        <v>Preliminary Title Report</v>
      </c>
      <c r="H256" s="1085"/>
      <c r="I256" s="1085"/>
      <c r="J256" s="1085"/>
      <c r="K256" s="1085"/>
      <c r="L256" s="1085"/>
      <c r="M256" s="1086"/>
      <c r="N256" s="1087" t="str">
        <f>'[1]Document Checklist-Full List'!C194</f>
        <v>Provide a preliminary report.   For projects developed in Native American Lands, an attorney’s opinion regarding chain of title and current title status is acceptable in lieu of a title report.</v>
      </c>
      <c r="O256" s="1088"/>
      <c r="P256" s="1088"/>
      <c r="Q256" s="1088"/>
      <c r="R256" s="1088"/>
      <c r="S256" s="1088"/>
      <c r="T256" s="1088"/>
      <c r="U256" s="1088"/>
      <c r="V256" s="1088"/>
      <c r="W256" s="1088"/>
      <c r="X256" s="1088"/>
      <c r="Y256" s="1088"/>
      <c r="Z256" s="1088"/>
      <c r="AA256" s="1088"/>
      <c r="AB256" s="1088"/>
      <c r="AC256" s="1088"/>
      <c r="AD256" s="1088"/>
      <c r="AE256" s="1089"/>
      <c r="AF256" s="1090" t="s">
        <v>516</v>
      </c>
      <c r="AG256" s="1091"/>
      <c r="AH256" s="1091"/>
      <c r="AI256" s="1091"/>
      <c r="AJ256" s="1091"/>
      <c r="AK256" s="1092"/>
      <c r="AL256" s="1093"/>
      <c r="AM256" s="1094"/>
      <c r="AN256" s="1128"/>
      <c r="AO256" s="1129"/>
      <c r="AP256" s="327"/>
      <c r="AQ256" s="362"/>
      <c r="AR256" s="362"/>
      <c r="AS256" s="339"/>
      <c r="AT256" s="339"/>
      <c r="AU256" s="339"/>
      <c r="AV256" s="339"/>
      <c r="AW256" s="348"/>
      <c r="AX256" s="348"/>
      <c r="AY256" s="348"/>
      <c r="AZ256" s="348"/>
      <c r="BA256" s="341"/>
      <c r="BB256" s="341"/>
    </row>
    <row r="257" spans="3:54" ht="60" hidden="1" customHeight="1" thickBot="1" x14ac:dyDescent="0.35">
      <c r="C257" s="360"/>
      <c r="D257" s="1082" t="s">
        <v>515</v>
      </c>
      <c r="E257" s="1083"/>
      <c r="F257" s="361" t="str">
        <f>'[1]Document Checklist-Full List'!A195</f>
        <v>#57</v>
      </c>
      <c r="G257" s="1084" t="str">
        <f>'[1]Document Checklist-Full List'!B195</f>
        <v>Phase I</v>
      </c>
      <c r="H257" s="1085"/>
      <c r="I257" s="1085"/>
      <c r="J257" s="1085"/>
      <c r="K257" s="1085"/>
      <c r="L257" s="1085"/>
      <c r="M257" s="1086"/>
      <c r="N257" s="1087" t="str">
        <f>'[1]Document Checklist-Full List'!C195</f>
        <v>Provide Phase I   -     (Note: The Phase I can be older than six months, and up to a year old, if there is a letter updating the Phase I by the ESA professional)</v>
      </c>
      <c r="O257" s="1088"/>
      <c r="P257" s="1088"/>
      <c r="Q257" s="1088"/>
      <c r="R257" s="1088"/>
      <c r="S257" s="1088"/>
      <c r="T257" s="1088"/>
      <c r="U257" s="1088"/>
      <c r="V257" s="1088"/>
      <c r="W257" s="1088"/>
      <c r="X257" s="1088"/>
      <c r="Y257" s="1088"/>
      <c r="Z257" s="1088"/>
      <c r="AA257" s="1088"/>
      <c r="AB257" s="1088"/>
      <c r="AC257" s="1088"/>
      <c r="AD257" s="1088"/>
      <c r="AE257" s="1089"/>
      <c r="AF257" s="1090" t="s">
        <v>516</v>
      </c>
      <c r="AG257" s="1091"/>
      <c r="AH257" s="1091"/>
      <c r="AI257" s="1091"/>
      <c r="AJ257" s="1091"/>
      <c r="AK257" s="1092"/>
      <c r="AL257" s="1093"/>
      <c r="AM257" s="1094"/>
      <c r="AN257" s="1128"/>
      <c r="AO257" s="1129"/>
      <c r="AP257" s="327"/>
      <c r="AQ257" s="362"/>
      <c r="AR257" s="362"/>
      <c r="AS257" s="339"/>
      <c r="AT257" s="339"/>
      <c r="AU257" s="339"/>
      <c r="AV257" s="339"/>
      <c r="AW257" s="348"/>
      <c r="AX257" s="348"/>
      <c r="AY257" s="348"/>
      <c r="AZ257" s="348"/>
      <c r="BA257" s="341"/>
      <c r="BB257" s="341"/>
    </row>
    <row r="258" spans="3:54" ht="36" hidden="1" customHeight="1" thickBot="1" x14ac:dyDescent="0.35">
      <c r="C258" s="360"/>
      <c r="D258" s="1082" t="s">
        <v>515</v>
      </c>
      <c r="E258" s="1083"/>
      <c r="F258" s="361" t="str">
        <f>'[1]Document Checklist-Full List'!A196</f>
        <v xml:space="preserve"> #58</v>
      </c>
      <c r="G258" s="1084" t="str">
        <f>'[1]Document Checklist-Full List'!B196</f>
        <v xml:space="preserve"> Self-evaluation feasibility worksheet</v>
      </c>
      <c r="H258" s="1085"/>
      <c r="I258" s="1085"/>
      <c r="J258" s="1085"/>
      <c r="K258" s="1085"/>
      <c r="L258" s="1085"/>
      <c r="M258" s="1086"/>
      <c r="N258" s="1087" t="str">
        <f>'[1]Document Checklist-Full List'!C196</f>
        <v xml:space="preserve"> Self-evaluation feasibility worksheet</v>
      </c>
      <c r="O258" s="1088"/>
      <c r="P258" s="1088"/>
      <c r="Q258" s="1088"/>
      <c r="R258" s="1088"/>
      <c r="S258" s="1088"/>
      <c r="T258" s="1088"/>
      <c r="U258" s="1088"/>
      <c r="V258" s="1088"/>
      <c r="W258" s="1088"/>
      <c r="X258" s="1088"/>
      <c r="Y258" s="1088"/>
      <c r="Z258" s="1088"/>
      <c r="AA258" s="1088"/>
      <c r="AB258" s="1088"/>
      <c r="AC258" s="1088"/>
      <c r="AD258" s="1088"/>
      <c r="AE258" s="1089"/>
      <c r="AF258" s="1090" t="s">
        <v>516</v>
      </c>
      <c r="AG258" s="1091"/>
      <c r="AH258" s="1091"/>
      <c r="AI258" s="1091"/>
      <c r="AJ258" s="1091"/>
      <c r="AK258" s="1092"/>
      <c r="AL258" s="1093"/>
      <c r="AM258" s="1094"/>
      <c r="AN258" s="1128"/>
      <c r="AO258" s="1129"/>
      <c r="AP258" s="327"/>
      <c r="AQ258" s="362"/>
      <c r="AR258" s="362"/>
      <c r="AS258" s="339"/>
      <c r="AT258" s="339"/>
      <c r="AU258" s="339"/>
      <c r="AV258" s="339"/>
      <c r="AW258" s="348"/>
      <c r="AX258" s="348"/>
      <c r="AY258" s="348"/>
      <c r="AZ258" s="348"/>
      <c r="BA258" s="341"/>
      <c r="BB258" s="341"/>
    </row>
    <row r="259" spans="3:54" ht="36" hidden="1" customHeight="1" thickBot="1" x14ac:dyDescent="0.35">
      <c r="C259" s="360"/>
      <c r="D259" s="1082" t="s">
        <v>515</v>
      </c>
      <c r="E259" s="1083"/>
      <c r="F259" s="361" t="str">
        <f>'[1]Document Checklist-Full List'!A197</f>
        <v>#59</v>
      </c>
      <c r="G259" s="1084" t="str">
        <f>'[1]Document Checklist-Full List'!B197</f>
        <v>Ground Lease</v>
      </c>
      <c r="H259" s="1085"/>
      <c r="I259" s="1085"/>
      <c r="J259" s="1085"/>
      <c r="K259" s="1085"/>
      <c r="L259" s="1085"/>
      <c r="M259" s="1086"/>
      <c r="N259" s="1087" t="str">
        <f>'[1]Document Checklist-Full List'!C197</f>
        <v>Ground Lease (if applicable)</v>
      </c>
      <c r="O259" s="1088"/>
      <c r="P259" s="1088"/>
      <c r="Q259" s="1088"/>
      <c r="R259" s="1088"/>
      <c r="S259" s="1088"/>
      <c r="T259" s="1088"/>
      <c r="U259" s="1088"/>
      <c r="V259" s="1088"/>
      <c r="W259" s="1088"/>
      <c r="X259" s="1088"/>
      <c r="Y259" s="1088"/>
      <c r="Z259" s="1088"/>
      <c r="AA259" s="1088"/>
      <c r="AB259" s="1088"/>
      <c r="AC259" s="1088"/>
      <c r="AD259" s="1088"/>
      <c r="AE259" s="1089"/>
      <c r="AF259" s="1090" t="s">
        <v>516</v>
      </c>
      <c r="AG259" s="1091"/>
      <c r="AH259" s="1091"/>
      <c r="AI259" s="1091"/>
      <c r="AJ259" s="1091"/>
      <c r="AK259" s="1092"/>
      <c r="AL259" s="1093"/>
      <c r="AM259" s="1094"/>
      <c r="AN259" s="1128"/>
      <c r="AO259" s="1129"/>
      <c r="AP259" s="327"/>
      <c r="AQ259" s="362"/>
      <c r="AR259" s="362"/>
      <c r="AS259" s="339"/>
      <c r="AT259" s="339"/>
      <c r="AU259" s="339"/>
      <c r="AV259" s="339"/>
      <c r="AW259" s="348"/>
      <c r="AX259" s="348"/>
      <c r="AY259" s="348"/>
      <c r="AZ259" s="348"/>
      <c r="BA259" s="341"/>
      <c r="BB259" s="341"/>
    </row>
    <row r="260" spans="3:54" ht="45" hidden="1" customHeight="1" thickBot="1" x14ac:dyDescent="0.35">
      <c r="C260" s="360"/>
      <c r="D260" s="1082" t="s">
        <v>515</v>
      </c>
      <c r="E260" s="1083"/>
      <c r="F260" s="361" t="str">
        <f>'[1]Document Checklist-Full List'!A198</f>
        <v>#60</v>
      </c>
      <c r="G260" s="1084" t="str">
        <f>'[1]Document Checklist-Full List'!B198</f>
        <v>Local Approvals/ NAE Approvals</v>
      </c>
      <c r="H260" s="1085"/>
      <c r="I260" s="1085"/>
      <c r="J260" s="1085"/>
      <c r="K260" s="1085"/>
      <c r="L260" s="1085"/>
      <c r="M260" s="1086"/>
      <c r="N260" s="1087" t="str">
        <f>'[1]Document Checklist-Full List'!C198</f>
        <v>Local Approvals and Environmental Review Verification form(s) completed and signed by local authority or Responsible Entity, if different from jurisdiction.</v>
      </c>
      <c r="O260" s="1088"/>
      <c r="P260" s="1088"/>
      <c r="Q260" s="1088"/>
      <c r="R260" s="1088"/>
      <c r="S260" s="1088"/>
      <c r="T260" s="1088"/>
      <c r="U260" s="1088"/>
      <c r="V260" s="1088"/>
      <c r="W260" s="1088"/>
      <c r="X260" s="1088"/>
      <c r="Y260" s="1088"/>
      <c r="Z260" s="1088"/>
      <c r="AA260" s="1088"/>
      <c r="AB260" s="1088"/>
      <c r="AC260" s="1088"/>
      <c r="AD260" s="1088"/>
      <c r="AE260" s="1089"/>
      <c r="AF260" s="1090" t="s">
        <v>516</v>
      </c>
      <c r="AG260" s="1091"/>
      <c r="AH260" s="1091"/>
      <c r="AI260" s="1091"/>
      <c r="AJ260" s="1091"/>
      <c r="AK260" s="1092"/>
      <c r="AL260" s="1093"/>
      <c r="AM260" s="1094"/>
      <c r="AN260" s="1128"/>
      <c r="AO260" s="1129"/>
      <c r="AP260" s="327"/>
      <c r="AQ260" s="362"/>
      <c r="AR260" s="362"/>
      <c r="AS260" s="339"/>
      <c r="AT260" s="339"/>
      <c r="AU260" s="339"/>
      <c r="AV260" s="339"/>
      <c r="AW260" s="348"/>
      <c r="AX260" s="348"/>
      <c r="AY260" s="348"/>
      <c r="AZ260" s="348"/>
      <c r="BA260" s="341"/>
      <c r="BB260" s="341"/>
    </row>
    <row r="261" spans="3:54" ht="36" hidden="1" customHeight="1" thickBot="1" x14ac:dyDescent="0.35">
      <c r="C261" s="360"/>
      <c r="D261" s="1082" t="s">
        <v>515</v>
      </c>
      <c r="E261" s="1083"/>
      <c r="F261" s="361" t="str">
        <f>'[1]Document Checklist-Full List'!A199</f>
        <v>#61a</v>
      </c>
      <c r="G261" s="1084" t="str">
        <f>'[1]Document Checklist-Full List'!B199</f>
        <v>Working Drawings/Design Progress Documents</v>
      </c>
      <c r="H261" s="1085"/>
      <c r="I261" s="1085"/>
      <c r="J261" s="1085"/>
      <c r="K261" s="1085"/>
      <c r="L261" s="1085"/>
      <c r="M261" s="1086"/>
      <c r="N261" s="1087" t="str">
        <f>'[1]Document Checklist-Full List'!C199</f>
        <v xml:space="preserve">Applicant Drawings certified by the Project's licensed architect including status of drawings. Status of plans and specifications. </v>
      </c>
      <c r="O261" s="1088"/>
      <c r="P261" s="1088"/>
      <c r="Q261" s="1088"/>
      <c r="R261" s="1088"/>
      <c r="S261" s="1088"/>
      <c r="T261" s="1088"/>
      <c r="U261" s="1088"/>
      <c r="V261" s="1088"/>
      <c r="W261" s="1088"/>
      <c r="X261" s="1088"/>
      <c r="Y261" s="1088"/>
      <c r="Z261" s="1088"/>
      <c r="AA261" s="1088"/>
      <c r="AB261" s="1088"/>
      <c r="AC261" s="1088"/>
      <c r="AD261" s="1088"/>
      <c r="AE261" s="1089"/>
      <c r="AF261" s="1090" t="s">
        <v>516</v>
      </c>
      <c r="AG261" s="1091"/>
      <c r="AH261" s="1091"/>
      <c r="AI261" s="1091"/>
      <c r="AJ261" s="1091"/>
      <c r="AK261" s="1092"/>
      <c r="AL261" s="1093"/>
      <c r="AM261" s="1094"/>
      <c r="AN261" s="1128"/>
      <c r="AO261" s="1129"/>
      <c r="AP261" s="327"/>
      <c r="AQ261" s="362"/>
      <c r="AR261" s="362"/>
      <c r="AS261" s="339"/>
      <c r="AT261" s="339"/>
      <c r="AU261" s="339"/>
      <c r="AV261" s="339"/>
      <c r="AW261" s="348"/>
      <c r="AX261" s="348"/>
      <c r="AY261" s="348"/>
      <c r="AZ261" s="348"/>
      <c r="BA261" s="341"/>
      <c r="BB261" s="341"/>
    </row>
    <row r="262" spans="3:54" ht="36" hidden="1" customHeight="1" thickBot="1" x14ac:dyDescent="0.35">
      <c r="C262" s="360"/>
      <c r="D262" s="1082" t="s">
        <v>515</v>
      </c>
      <c r="E262" s="1083"/>
      <c r="F262" s="361" t="str">
        <f>'[1]Document Checklist-Full List'!A200</f>
        <v>#61b</v>
      </c>
      <c r="G262" s="1084" t="str">
        <f>'[1]Document Checklist-Full List'!B200</f>
        <v>Other 25 C.C.R.8303 site control documentation</v>
      </c>
      <c r="H262" s="1085"/>
      <c r="I262" s="1085"/>
      <c r="J262" s="1085"/>
      <c r="K262" s="1085"/>
      <c r="L262" s="1085"/>
      <c r="M262" s="1086"/>
      <c r="N262" s="1087" t="str">
        <f>'[1]Document Checklist-Full List'!C200</f>
        <v>Other 25 C.C.R.8303 site control documentation</v>
      </c>
      <c r="O262" s="1088"/>
      <c r="P262" s="1088"/>
      <c r="Q262" s="1088"/>
      <c r="R262" s="1088"/>
      <c r="S262" s="1088"/>
      <c r="T262" s="1088"/>
      <c r="U262" s="1088"/>
      <c r="V262" s="1088"/>
      <c r="W262" s="1088"/>
      <c r="X262" s="1088"/>
      <c r="Y262" s="1088"/>
      <c r="Z262" s="1088"/>
      <c r="AA262" s="1088"/>
      <c r="AB262" s="1088"/>
      <c r="AC262" s="1088"/>
      <c r="AD262" s="1088"/>
      <c r="AE262" s="1089"/>
      <c r="AF262" s="1090" t="s">
        <v>516</v>
      </c>
      <c r="AG262" s="1091"/>
      <c r="AH262" s="1091"/>
      <c r="AI262" s="1091"/>
      <c r="AJ262" s="1091"/>
      <c r="AK262" s="1092"/>
      <c r="AL262" s="1093"/>
      <c r="AM262" s="1094"/>
      <c r="AN262" s="1128"/>
      <c r="AO262" s="1129"/>
      <c r="AP262" s="327"/>
      <c r="AQ262" s="362"/>
      <c r="AR262" s="362"/>
      <c r="AS262" s="339"/>
      <c r="AT262" s="339"/>
      <c r="AU262" s="339"/>
      <c r="AV262" s="339"/>
      <c r="AW262" s="348"/>
      <c r="AX262" s="348"/>
      <c r="AY262" s="348"/>
      <c r="AZ262" s="348"/>
      <c r="BA262" s="341"/>
      <c r="BB262" s="341"/>
    </row>
    <row r="263" spans="3:54" ht="100" hidden="1" customHeight="1" thickBot="1" x14ac:dyDescent="0.35">
      <c r="C263" s="360"/>
      <c r="D263" s="1082" t="s">
        <v>515</v>
      </c>
      <c r="E263" s="1083"/>
      <c r="F263" s="361" t="str">
        <f>'[1]Document Checklist-Full List'!A201</f>
        <v>#62</v>
      </c>
      <c r="G263" s="1084" t="str">
        <f>'[1]Document Checklist-Full List'!B201</f>
        <v>EFCs</v>
      </c>
      <c r="H263" s="1085"/>
      <c r="I263" s="1085"/>
      <c r="J263" s="1085"/>
      <c r="K263" s="1085"/>
      <c r="L263" s="1085"/>
      <c r="M263" s="1086"/>
      <c r="N263" s="1087" t="str">
        <f>'[1]Document Checklist-Full List'!C201</f>
        <v xml:space="preserve">EFCs for all deferred-payment permanent financing, grants and subsides, in accordance with TCAC requirements. A letter of interest, recommended funding letter, reservation of funding conditional upon completion of due diligence, and/or resolution to approve entering a loan commitment will not be accepted as evidence of firm written financial commitments.   </v>
      </c>
      <c r="O263" s="1088"/>
      <c r="P263" s="1088"/>
      <c r="Q263" s="1088"/>
      <c r="R263" s="1088"/>
      <c r="S263" s="1088"/>
      <c r="T263" s="1088"/>
      <c r="U263" s="1088"/>
      <c r="V263" s="1088"/>
      <c r="W263" s="1088"/>
      <c r="X263" s="1088"/>
      <c r="Y263" s="1088"/>
      <c r="Z263" s="1088"/>
      <c r="AA263" s="1088"/>
      <c r="AB263" s="1088"/>
      <c r="AC263" s="1088"/>
      <c r="AD263" s="1088"/>
      <c r="AE263" s="1089"/>
      <c r="AF263" s="1090" t="s">
        <v>516</v>
      </c>
      <c r="AG263" s="1091"/>
      <c r="AH263" s="1091"/>
      <c r="AI263" s="1091"/>
      <c r="AJ263" s="1091"/>
      <c r="AK263" s="1092"/>
      <c r="AL263" s="1093"/>
      <c r="AM263" s="1094"/>
      <c r="AN263" s="1128"/>
      <c r="AO263" s="1129"/>
      <c r="AP263" s="327"/>
      <c r="AQ263" s="362"/>
      <c r="AR263" s="362"/>
      <c r="AS263" s="339"/>
      <c r="AT263" s="339"/>
      <c r="AU263" s="339"/>
      <c r="AV263" s="339"/>
      <c r="AW263" s="348"/>
      <c r="AX263" s="348"/>
      <c r="AY263" s="348"/>
      <c r="AZ263" s="348"/>
      <c r="BA263" s="341"/>
      <c r="BB263" s="341"/>
    </row>
    <row r="264" spans="3:54" ht="36" hidden="1" customHeight="1" thickBot="1" x14ac:dyDescent="0.35">
      <c r="C264" s="360"/>
      <c r="D264" s="1082" t="s">
        <v>515</v>
      </c>
      <c r="E264" s="1083"/>
      <c r="F264" s="361" t="str">
        <f>'[1]Document Checklist-Full List'!A202</f>
        <v>#63</v>
      </c>
      <c r="G264" s="1084" t="str">
        <f>'[1]Document Checklist-Full List'!B202</f>
        <v>Self-certification (Native American Entities only)</v>
      </c>
      <c r="H264" s="1085"/>
      <c r="I264" s="1085"/>
      <c r="J264" s="1085"/>
      <c r="K264" s="1085"/>
      <c r="L264" s="1085"/>
      <c r="M264" s="1086"/>
      <c r="N264" s="1087" t="str">
        <f>'[1]Document Checklist-Full List'!C202</f>
        <v>Self-certification (Native American Entities only)</v>
      </c>
      <c r="O264" s="1088"/>
      <c r="P264" s="1088"/>
      <c r="Q264" s="1088"/>
      <c r="R264" s="1088"/>
      <c r="S264" s="1088"/>
      <c r="T264" s="1088"/>
      <c r="U264" s="1088"/>
      <c r="V264" s="1088"/>
      <c r="W264" s="1088"/>
      <c r="X264" s="1088"/>
      <c r="Y264" s="1088"/>
      <c r="Z264" s="1088"/>
      <c r="AA264" s="1088"/>
      <c r="AB264" s="1088"/>
      <c r="AC264" s="1088"/>
      <c r="AD264" s="1088"/>
      <c r="AE264" s="1089"/>
      <c r="AF264" s="1090" t="s">
        <v>516</v>
      </c>
      <c r="AG264" s="1091"/>
      <c r="AH264" s="1091"/>
      <c r="AI264" s="1091"/>
      <c r="AJ264" s="1091"/>
      <c r="AK264" s="1092"/>
      <c r="AL264" s="1093"/>
      <c r="AM264" s="1094"/>
      <c r="AN264" s="1128"/>
      <c r="AO264" s="1129"/>
      <c r="AP264" s="327"/>
      <c r="AQ264" s="362"/>
      <c r="AR264" s="362"/>
      <c r="AS264" s="339"/>
      <c r="AT264" s="339"/>
      <c r="AU264" s="339"/>
      <c r="AV264" s="339"/>
      <c r="AW264" s="348"/>
      <c r="AX264" s="348"/>
      <c r="AY264" s="348"/>
      <c r="AZ264" s="348"/>
      <c r="BA264" s="341"/>
      <c r="BB264" s="341"/>
    </row>
    <row r="265" spans="3:54" ht="45" hidden="1" customHeight="1" thickBot="1" x14ac:dyDescent="0.35">
      <c r="C265" s="360"/>
      <c r="D265" s="1082" t="s">
        <v>515</v>
      </c>
      <c r="E265" s="1083"/>
      <c r="F265" s="361" t="str">
        <f>'[1]Document Checklist-Full List'!A203</f>
        <v>#64</v>
      </c>
      <c r="G265" s="1084" t="str">
        <f>'[1]Document Checklist-Full List'!B203</f>
        <v>Recorded Regulatory Agreement</v>
      </c>
      <c r="H265" s="1085"/>
      <c r="I265" s="1085"/>
      <c r="J265" s="1085"/>
      <c r="K265" s="1085"/>
      <c r="L265" s="1085"/>
      <c r="M265" s="1086"/>
      <c r="N265" s="1087" t="str">
        <f>'[1]Document Checklist-Full List'!C203</f>
        <v>Developer Experience - Provide Recorded Regulatory Agreement with all exhibits and attachments. (Recorded at least three years prior to application deadline specified in the NOFA and/or Project Solicitation.)</v>
      </c>
      <c r="O265" s="1088"/>
      <c r="P265" s="1088"/>
      <c r="Q265" s="1088"/>
      <c r="R265" s="1088"/>
      <c r="S265" s="1088"/>
      <c r="T265" s="1088"/>
      <c r="U265" s="1088"/>
      <c r="V265" s="1088"/>
      <c r="W265" s="1088"/>
      <c r="X265" s="1088"/>
      <c r="Y265" s="1088"/>
      <c r="Z265" s="1088"/>
      <c r="AA265" s="1088"/>
      <c r="AB265" s="1088"/>
      <c r="AC265" s="1088"/>
      <c r="AD265" s="1088"/>
      <c r="AE265" s="1089"/>
      <c r="AF265" s="1090" t="s">
        <v>516</v>
      </c>
      <c r="AG265" s="1091"/>
      <c r="AH265" s="1091"/>
      <c r="AI265" s="1091"/>
      <c r="AJ265" s="1091"/>
      <c r="AK265" s="1092"/>
      <c r="AL265" s="1093"/>
      <c r="AM265" s="1094"/>
      <c r="AN265" s="1128"/>
      <c r="AO265" s="1129"/>
      <c r="AP265" s="327"/>
      <c r="AQ265" s="362"/>
      <c r="AR265" s="362"/>
      <c r="AS265" s="339"/>
      <c r="AT265" s="339"/>
      <c r="AU265" s="339"/>
      <c r="AV265" s="339"/>
      <c r="AW265" s="348"/>
      <c r="AX265" s="348"/>
      <c r="AY265" s="348"/>
      <c r="AZ265" s="348"/>
      <c r="BA265" s="341"/>
      <c r="BB265" s="341"/>
    </row>
    <row r="266" spans="3:54" ht="36" hidden="1" customHeight="1" thickBot="1" x14ac:dyDescent="0.35">
      <c r="C266" s="360"/>
      <c r="D266" s="1082" t="s">
        <v>515</v>
      </c>
      <c r="E266" s="1083"/>
      <c r="F266" s="361" t="str">
        <f>'[1]Document Checklist-Full List'!A204</f>
        <v>#65</v>
      </c>
      <c r="G266" s="1084" t="str">
        <f>'[1]Document Checklist-Full List'!B204</f>
        <v>Long-term Master Lease</v>
      </c>
      <c r="H266" s="1085"/>
      <c r="I266" s="1085"/>
      <c r="J266" s="1085"/>
      <c r="K266" s="1085"/>
      <c r="L266" s="1085"/>
      <c r="M266" s="1086"/>
      <c r="N266" s="1087" t="str">
        <f>'[1]Document Checklist-Full List'!C204</f>
        <v>Long-term master lease or similar arrangement</v>
      </c>
      <c r="O266" s="1088"/>
      <c r="P266" s="1088"/>
      <c r="Q266" s="1088"/>
      <c r="R266" s="1088"/>
      <c r="S266" s="1088"/>
      <c r="T266" s="1088"/>
      <c r="U266" s="1088"/>
      <c r="V266" s="1088"/>
      <c r="W266" s="1088"/>
      <c r="X266" s="1088"/>
      <c r="Y266" s="1088"/>
      <c r="Z266" s="1088"/>
      <c r="AA266" s="1088"/>
      <c r="AB266" s="1088"/>
      <c r="AC266" s="1088"/>
      <c r="AD266" s="1088"/>
      <c r="AE266" s="1089"/>
      <c r="AF266" s="1090" t="s">
        <v>516</v>
      </c>
      <c r="AG266" s="1091"/>
      <c r="AH266" s="1091"/>
      <c r="AI266" s="1091"/>
      <c r="AJ266" s="1091"/>
      <c r="AK266" s="1092"/>
      <c r="AL266" s="1093"/>
      <c r="AM266" s="1094"/>
      <c r="AN266" s="1128"/>
      <c r="AO266" s="1129"/>
      <c r="AP266" s="327"/>
      <c r="AQ266" s="362"/>
      <c r="AR266" s="362"/>
      <c r="AS266" s="339"/>
      <c r="AT266" s="339"/>
      <c r="AU266" s="339"/>
      <c r="AV266" s="339"/>
      <c r="AW266" s="348"/>
      <c r="AX266" s="348"/>
      <c r="AY266" s="348"/>
      <c r="AZ266" s="348"/>
      <c r="BA266" s="341"/>
      <c r="BB266" s="341"/>
    </row>
    <row r="267" spans="3:54" ht="36" hidden="1" customHeight="1" thickBot="1" x14ac:dyDescent="0.35">
      <c r="C267" s="360"/>
      <c r="D267" s="1082" t="s">
        <v>515</v>
      </c>
      <c r="E267" s="1083"/>
      <c r="F267" s="361" t="str">
        <f>'[1]Document Checklist-Full List'!A205</f>
        <v>#66</v>
      </c>
      <c r="G267" s="1084" t="str">
        <f>'[1]Document Checklist-Full List'!B205</f>
        <v>Recorded Regulatory Agreement</v>
      </c>
      <c r="H267" s="1085"/>
      <c r="I267" s="1085"/>
      <c r="J267" s="1085"/>
      <c r="K267" s="1085"/>
      <c r="L267" s="1085"/>
      <c r="M267" s="1086"/>
      <c r="N267" s="1087" t="str">
        <f>'[1]Document Checklist-Full List'!C205</f>
        <v>Property Manager Experience - Supporting Documentation must include a Recorded Regulatory Agreement with all exhibits and attachments.</v>
      </c>
      <c r="O267" s="1088"/>
      <c r="P267" s="1088"/>
      <c r="Q267" s="1088"/>
      <c r="R267" s="1088"/>
      <c r="S267" s="1088"/>
      <c r="T267" s="1088"/>
      <c r="U267" s="1088"/>
      <c r="V267" s="1088"/>
      <c r="W267" s="1088"/>
      <c r="X267" s="1088"/>
      <c r="Y267" s="1088"/>
      <c r="Z267" s="1088"/>
      <c r="AA267" s="1088"/>
      <c r="AB267" s="1088"/>
      <c r="AC267" s="1088"/>
      <c r="AD267" s="1088"/>
      <c r="AE267" s="1089"/>
      <c r="AF267" s="1090" t="s">
        <v>516</v>
      </c>
      <c r="AG267" s="1091"/>
      <c r="AH267" s="1091"/>
      <c r="AI267" s="1091"/>
      <c r="AJ267" s="1091"/>
      <c r="AK267" s="1092"/>
      <c r="AL267" s="1093"/>
      <c r="AM267" s="1094"/>
      <c r="AN267" s="1128"/>
      <c r="AO267" s="1129"/>
      <c r="AP267" s="327"/>
      <c r="AQ267" s="362"/>
      <c r="AR267" s="362"/>
      <c r="AS267" s="339"/>
      <c r="AT267" s="339"/>
      <c r="AU267" s="339"/>
      <c r="AV267" s="339"/>
      <c r="AW267" s="348"/>
      <c r="AX267" s="348"/>
      <c r="AY267" s="348"/>
      <c r="AZ267" s="348"/>
      <c r="BA267" s="341"/>
      <c r="BB267" s="341"/>
    </row>
    <row r="268" spans="3:54" ht="36" hidden="1" customHeight="1" thickBot="1" x14ac:dyDescent="0.35">
      <c r="C268" s="360"/>
      <c r="D268" s="1082" t="s">
        <v>515</v>
      </c>
      <c r="E268" s="1083"/>
      <c r="F268" s="361" t="str">
        <f>'[1]Document Checklist-Full List'!A206</f>
        <v>#67</v>
      </c>
      <c r="G268" s="1084" t="str">
        <f>'[1]Document Checklist-Full List'!B206</f>
        <v>Property Management Contract</v>
      </c>
      <c r="H268" s="1085"/>
      <c r="I268" s="1085"/>
      <c r="J268" s="1085"/>
      <c r="K268" s="1085"/>
      <c r="L268" s="1085"/>
      <c r="M268" s="1086"/>
      <c r="N268" s="1087" t="str">
        <f>'[1]Document Checklist-Full List'!C206</f>
        <v>Supporting Documentation must include Property Management Contract(s) with all exhibits and attachments, and must be fully executed by all parties.</v>
      </c>
      <c r="O268" s="1088"/>
      <c r="P268" s="1088"/>
      <c r="Q268" s="1088"/>
      <c r="R268" s="1088"/>
      <c r="S268" s="1088"/>
      <c r="T268" s="1088"/>
      <c r="U268" s="1088"/>
      <c r="V268" s="1088"/>
      <c r="W268" s="1088"/>
      <c r="X268" s="1088"/>
      <c r="Y268" s="1088"/>
      <c r="Z268" s="1088"/>
      <c r="AA268" s="1088"/>
      <c r="AB268" s="1088"/>
      <c r="AC268" s="1088"/>
      <c r="AD268" s="1088"/>
      <c r="AE268" s="1089"/>
      <c r="AF268" s="1090" t="s">
        <v>516</v>
      </c>
      <c r="AG268" s="1091"/>
      <c r="AH268" s="1091"/>
      <c r="AI268" s="1091"/>
      <c r="AJ268" s="1091"/>
      <c r="AK268" s="1092"/>
      <c r="AL268" s="1093"/>
      <c r="AM268" s="1094"/>
      <c r="AN268" s="1128"/>
      <c r="AO268" s="1129"/>
      <c r="AP268" s="327"/>
      <c r="AQ268" s="362"/>
      <c r="AR268" s="362"/>
      <c r="AS268" s="339"/>
      <c r="AT268" s="339"/>
      <c r="AU268" s="339"/>
      <c r="AV268" s="339"/>
      <c r="AW268" s="348"/>
      <c r="AX268" s="348"/>
      <c r="AY268" s="348"/>
      <c r="AZ268" s="348"/>
      <c r="BA268" s="341"/>
      <c r="BB268" s="341"/>
    </row>
    <row r="269" spans="3:54" ht="36" hidden="1" customHeight="1" thickBot="1" x14ac:dyDescent="0.35">
      <c r="C269" s="360"/>
      <c r="D269" s="1082" t="s">
        <v>515</v>
      </c>
      <c r="E269" s="1083"/>
      <c r="F269" s="361" t="str">
        <f>'[1]Document Checklist-Full List'!A207</f>
        <v>#68a</v>
      </c>
      <c r="G269" s="1084" t="str">
        <f>'[1]Document Checklist-Full List'!B207</f>
        <v>LSP Contract</v>
      </c>
      <c r="H269" s="1085"/>
      <c r="I269" s="1085"/>
      <c r="J269" s="1085"/>
      <c r="K269" s="1085"/>
      <c r="L269" s="1085"/>
      <c r="M269" s="1086"/>
      <c r="N269" s="1087" t="str">
        <f>'[1]Document Checklist-Full List'!C207</f>
        <v>An executed Contract including all exhibits and attachments, matched to the regulatory agreement, similar to the Project proposed.</v>
      </c>
      <c r="O269" s="1088"/>
      <c r="P269" s="1088"/>
      <c r="Q269" s="1088"/>
      <c r="R269" s="1088"/>
      <c r="S269" s="1088"/>
      <c r="T269" s="1088"/>
      <c r="U269" s="1088"/>
      <c r="V269" s="1088"/>
      <c r="W269" s="1088"/>
      <c r="X269" s="1088"/>
      <c r="Y269" s="1088"/>
      <c r="Z269" s="1088"/>
      <c r="AA269" s="1088"/>
      <c r="AB269" s="1088"/>
      <c r="AC269" s="1088"/>
      <c r="AD269" s="1088"/>
      <c r="AE269" s="1089"/>
      <c r="AF269" s="1090" t="s">
        <v>516</v>
      </c>
      <c r="AG269" s="1091"/>
      <c r="AH269" s="1091"/>
      <c r="AI269" s="1091"/>
      <c r="AJ269" s="1091"/>
      <c r="AK269" s="1092"/>
      <c r="AL269" s="1093"/>
      <c r="AM269" s="1094"/>
      <c r="AN269" s="1128"/>
      <c r="AO269" s="1129"/>
      <c r="AP269" s="327"/>
      <c r="AQ269" s="362"/>
      <c r="AR269" s="362"/>
      <c r="AS269" s="339"/>
      <c r="AT269" s="339"/>
      <c r="AU269" s="339"/>
      <c r="AV269" s="339"/>
      <c r="AW269" s="348"/>
      <c r="AX269" s="348"/>
      <c r="AY269" s="348"/>
      <c r="AZ269" s="348"/>
      <c r="BA269" s="341"/>
      <c r="BB269" s="341"/>
    </row>
    <row r="270" spans="3:54" ht="36" hidden="1" customHeight="1" thickBot="1" x14ac:dyDescent="0.35">
      <c r="C270" s="360"/>
      <c r="D270" s="1082" t="s">
        <v>515</v>
      </c>
      <c r="E270" s="1083"/>
      <c r="F270" s="361" t="str">
        <f>'[1]Document Checklist-Full List'!A208</f>
        <v>#68b</v>
      </c>
      <c r="G270" s="1084" t="str">
        <f>'[1]Document Checklist-Full List'!B208</f>
        <v>LSP Regulatory Agreement</v>
      </c>
      <c r="H270" s="1085"/>
      <c r="I270" s="1085"/>
      <c r="J270" s="1085"/>
      <c r="K270" s="1085"/>
      <c r="L270" s="1085"/>
      <c r="M270" s="1086"/>
      <c r="N270" s="1087" t="str">
        <f>'[1]Document Checklist-Full List'!C208</f>
        <v>An executed Recorded Regulatory Agreement including all exhibits and attachments, matched to the contract, similar to the Project proposed.</v>
      </c>
      <c r="O270" s="1088"/>
      <c r="P270" s="1088"/>
      <c r="Q270" s="1088"/>
      <c r="R270" s="1088"/>
      <c r="S270" s="1088"/>
      <c r="T270" s="1088"/>
      <c r="U270" s="1088"/>
      <c r="V270" s="1088"/>
      <c r="W270" s="1088"/>
      <c r="X270" s="1088"/>
      <c r="Y270" s="1088"/>
      <c r="Z270" s="1088"/>
      <c r="AA270" s="1088"/>
      <c r="AB270" s="1088"/>
      <c r="AC270" s="1088"/>
      <c r="AD270" s="1088"/>
      <c r="AE270" s="1089"/>
      <c r="AF270" s="1090" t="s">
        <v>516</v>
      </c>
      <c r="AG270" s="1091"/>
      <c r="AH270" s="1091"/>
      <c r="AI270" s="1091"/>
      <c r="AJ270" s="1091"/>
      <c r="AK270" s="1092"/>
      <c r="AL270" s="1093"/>
      <c r="AM270" s="1094"/>
      <c r="AN270" s="1128"/>
      <c r="AO270" s="1129"/>
      <c r="AP270" s="327"/>
      <c r="AQ270" s="362"/>
      <c r="AR270" s="362"/>
      <c r="AS270" s="339"/>
      <c r="AT270" s="339"/>
      <c r="AU270" s="339"/>
      <c r="AV270" s="339"/>
      <c r="AW270" s="348"/>
      <c r="AX270" s="348"/>
      <c r="AY270" s="348"/>
      <c r="AZ270" s="348"/>
      <c r="BA270" s="341"/>
      <c r="BB270" s="341"/>
    </row>
    <row r="271" spans="3:54" ht="36" hidden="1" customHeight="1" thickBot="1" x14ac:dyDescent="0.35">
      <c r="C271" s="360"/>
      <c r="D271" s="1082" t="s">
        <v>515</v>
      </c>
      <c r="E271" s="1083"/>
      <c r="F271" s="361" t="str">
        <f>'[1]Document Checklist-Full List'!A209</f>
        <v>#68c</v>
      </c>
      <c r="G271" s="1084" t="str">
        <f>'[1]Document Checklist-Full List'!B209</f>
        <v xml:space="preserve">LSP MOU </v>
      </c>
      <c r="H271" s="1085"/>
      <c r="I271" s="1085"/>
      <c r="J271" s="1085"/>
      <c r="K271" s="1085"/>
      <c r="L271" s="1085"/>
      <c r="M271" s="1086"/>
      <c r="N271" s="1087" t="str">
        <f>'[1]Document Checklist-Full List'!C209</f>
        <v>An MOU for the proposed Project.</v>
      </c>
      <c r="O271" s="1088"/>
      <c r="P271" s="1088"/>
      <c r="Q271" s="1088"/>
      <c r="R271" s="1088"/>
      <c r="S271" s="1088"/>
      <c r="T271" s="1088"/>
      <c r="U271" s="1088"/>
      <c r="V271" s="1088"/>
      <c r="W271" s="1088"/>
      <c r="X271" s="1088"/>
      <c r="Y271" s="1088"/>
      <c r="Z271" s="1088"/>
      <c r="AA271" s="1088"/>
      <c r="AB271" s="1088"/>
      <c r="AC271" s="1088"/>
      <c r="AD271" s="1088"/>
      <c r="AE271" s="1089"/>
      <c r="AF271" s="1090" t="s">
        <v>516</v>
      </c>
      <c r="AG271" s="1091"/>
      <c r="AH271" s="1091"/>
      <c r="AI271" s="1091"/>
      <c r="AJ271" s="1091"/>
      <c r="AK271" s="1092"/>
      <c r="AL271" s="1093"/>
      <c r="AM271" s="1094"/>
      <c r="AN271" s="1128"/>
      <c r="AO271" s="1129"/>
      <c r="AP271" s="327"/>
      <c r="AQ271" s="362"/>
      <c r="AR271" s="362"/>
      <c r="AS271" s="339"/>
      <c r="AT271" s="339"/>
      <c r="AU271" s="339"/>
      <c r="AV271" s="339"/>
      <c r="AW271" s="348"/>
      <c r="AX271" s="348"/>
      <c r="AY271" s="348"/>
      <c r="AZ271" s="348"/>
      <c r="BA271" s="341"/>
      <c r="BB271" s="341"/>
    </row>
    <row r="272" spans="3:54" ht="36" hidden="1" customHeight="1" thickBot="1" x14ac:dyDescent="0.35">
      <c r="C272" s="360"/>
      <c r="D272" s="1082" t="s">
        <v>515</v>
      </c>
      <c r="E272" s="1083"/>
      <c r="F272" s="361" t="str">
        <f>'[1]Document Checklist-Full List'!A210</f>
        <v>#68d</v>
      </c>
      <c r="G272" s="1084" t="str">
        <f>'[1]Document Checklist-Full List'!B210</f>
        <v>LSP Supportive Services Plan</v>
      </c>
      <c r="H272" s="1085"/>
      <c r="I272" s="1085"/>
      <c r="J272" s="1085"/>
      <c r="K272" s="1085"/>
      <c r="L272" s="1085"/>
      <c r="M272" s="1086"/>
      <c r="N272" s="1087" t="str">
        <f>'[1]Document Checklist-Full List'!C210</f>
        <v>A LSP Supportive Services Plan for the proposed Project.</v>
      </c>
      <c r="O272" s="1088"/>
      <c r="P272" s="1088"/>
      <c r="Q272" s="1088"/>
      <c r="R272" s="1088"/>
      <c r="S272" s="1088"/>
      <c r="T272" s="1088"/>
      <c r="U272" s="1088"/>
      <c r="V272" s="1088"/>
      <c r="W272" s="1088"/>
      <c r="X272" s="1088"/>
      <c r="Y272" s="1088"/>
      <c r="Z272" s="1088"/>
      <c r="AA272" s="1088"/>
      <c r="AB272" s="1088"/>
      <c r="AC272" s="1088"/>
      <c r="AD272" s="1088"/>
      <c r="AE272" s="1089"/>
      <c r="AF272" s="1090" t="s">
        <v>516</v>
      </c>
      <c r="AG272" s="1091"/>
      <c r="AH272" s="1091"/>
      <c r="AI272" s="1091"/>
      <c r="AJ272" s="1091"/>
      <c r="AK272" s="1092"/>
      <c r="AL272" s="1093"/>
      <c r="AM272" s="1094"/>
      <c r="AN272" s="1128"/>
      <c r="AO272" s="1129"/>
      <c r="AP272" s="327"/>
      <c r="AQ272" s="362"/>
      <c r="AR272" s="362"/>
      <c r="AS272" s="339"/>
      <c r="AT272" s="339"/>
      <c r="AU272" s="339"/>
      <c r="AV272" s="339"/>
      <c r="AW272" s="348"/>
      <c r="AX272" s="348"/>
      <c r="AY272" s="348"/>
      <c r="AZ272" s="348"/>
      <c r="BA272" s="341"/>
      <c r="BB272" s="341"/>
    </row>
    <row r="273" spans="3:54" ht="36" hidden="1" customHeight="1" thickBot="1" x14ac:dyDescent="0.35">
      <c r="C273" s="360"/>
      <c r="D273" s="1082" t="s">
        <v>515</v>
      </c>
      <c r="E273" s="1083"/>
      <c r="F273" s="361" t="str">
        <f>'[1]Document Checklist-Full List'!A211</f>
        <v>#69a</v>
      </c>
      <c r="G273" s="1084" t="str">
        <f>'[1]Document Checklist-Full List'!B211</f>
        <v>Resident Service Provider Contract</v>
      </c>
      <c r="H273" s="1085"/>
      <c r="I273" s="1085"/>
      <c r="J273" s="1085"/>
      <c r="K273" s="1085"/>
      <c r="L273" s="1085"/>
      <c r="M273" s="1086"/>
      <c r="N273" s="1087" t="str">
        <f>'[1]Document Checklist-Full List'!C211</f>
        <v>An executed Contract including all exhibits and attachments, matched to the regulatory agreement, similar to the Project proposed.</v>
      </c>
      <c r="O273" s="1088"/>
      <c r="P273" s="1088"/>
      <c r="Q273" s="1088"/>
      <c r="R273" s="1088"/>
      <c r="S273" s="1088"/>
      <c r="T273" s="1088"/>
      <c r="U273" s="1088"/>
      <c r="V273" s="1088"/>
      <c r="W273" s="1088"/>
      <c r="X273" s="1088"/>
      <c r="Y273" s="1088"/>
      <c r="Z273" s="1088"/>
      <c r="AA273" s="1088"/>
      <c r="AB273" s="1088"/>
      <c r="AC273" s="1088"/>
      <c r="AD273" s="1088"/>
      <c r="AE273" s="1089"/>
      <c r="AF273" s="1090" t="s">
        <v>516</v>
      </c>
      <c r="AG273" s="1091"/>
      <c r="AH273" s="1091"/>
      <c r="AI273" s="1091"/>
      <c r="AJ273" s="1091"/>
      <c r="AK273" s="1092"/>
      <c r="AL273" s="1093"/>
      <c r="AM273" s="1094"/>
      <c r="AN273" s="1128"/>
      <c r="AO273" s="1129"/>
      <c r="AP273" s="327"/>
      <c r="AQ273" s="362"/>
      <c r="AR273" s="362"/>
      <c r="AS273" s="339"/>
      <c r="AT273" s="339"/>
      <c r="AU273" s="339"/>
      <c r="AV273" s="339"/>
      <c r="AW273" s="348"/>
      <c r="AX273" s="348"/>
      <c r="AY273" s="348"/>
      <c r="AZ273" s="348"/>
      <c r="BA273" s="341"/>
      <c r="BB273" s="341"/>
    </row>
    <row r="274" spans="3:54" ht="36" hidden="1" customHeight="1" thickBot="1" x14ac:dyDescent="0.35">
      <c r="C274" s="360"/>
      <c r="D274" s="1082" t="s">
        <v>515</v>
      </c>
      <c r="E274" s="1083"/>
      <c r="F274" s="361" t="str">
        <f>'[1]Document Checklist-Full List'!A212</f>
        <v>#69b</v>
      </c>
      <c r="G274" s="1084" t="str">
        <f>'[1]Document Checklist-Full List'!B212</f>
        <v>Resident Service Provider Regulatory Agreement</v>
      </c>
      <c r="H274" s="1085"/>
      <c r="I274" s="1085"/>
      <c r="J274" s="1085"/>
      <c r="K274" s="1085"/>
      <c r="L274" s="1085"/>
      <c r="M274" s="1086"/>
      <c r="N274" s="1087" t="str">
        <f>'[1]Document Checklist-Full List'!C212</f>
        <v>An executed Recorded Regulatory Agreement including all exhibits and attachments, matched to the contract, similar to the Project proposed.</v>
      </c>
      <c r="O274" s="1088"/>
      <c r="P274" s="1088"/>
      <c r="Q274" s="1088"/>
      <c r="R274" s="1088"/>
      <c r="S274" s="1088"/>
      <c r="T274" s="1088"/>
      <c r="U274" s="1088"/>
      <c r="V274" s="1088"/>
      <c r="W274" s="1088"/>
      <c r="X274" s="1088"/>
      <c r="Y274" s="1088"/>
      <c r="Z274" s="1088"/>
      <c r="AA274" s="1088"/>
      <c r="AB274" s="1088"/>
      <c r="AC274" s="1088"/>
      <c r="AD274" s="1088"/>
      <c r="AE274" s="1089"/>
      <c r="AF274" s="1090" t="s">
        <v>516</v>
      </c>
      <c r="AG274" s="1091"/>
      <c r="AH274" s="1091"/>
      <c r="AI274" s="1091"/>
      <c r="AJ274" s="1091"/>
      <c r="AK274" s="1092"/>
      <c r="AL274" s="1093"/>
      <c r="AM274" s="1094"/>
      <c r="AN274" s="1128"/>
      <c r="AO274" s="1129"/>
      <c r="AP274" s="327"/>
      <c r="AQ274" s="362"/>
      <c r="AR274" s="362"/>
      <c r="AS274" s="339"/>
      <c r="AT274" s="339"/>
      <c r="AU274" s="339"/>
      <c r="AV274" s="339"/>
      <c r="AW274" s="348"/>
      <c r="AX274" s="348"/>
      <c r="AY274" s="348"/>
      <c r="AZ274" s="348"/>
      <c r="BA274" s="341"/>
      <c r="BB274" s="341"/>
    </row>
    <row r="275" spans="3:54" ht="36" hidden="1" customHeight="1" thickBot="1" x14ac:dyDescent="0.35">
      <c r="C275" s="360"/>
      <c r="D275" s="1082" t="s">
        <v>515</v>
      </c>
      <c r="E275" s="1083"/>
      <c r="F275" s="361" t="str">
        <f>'[1]Document Checklist-Full List'!A213</f>
        <v>#69c</v>
      </c>
      <c r="G275" s="1084" t="str">
        <f>'[1]Document Checklist-Full List'!B213</f>
        <v>Resident Service Provider MOU</v>
      </c>
      <c r="H275" s="1085"/>
      <c r="I275" s="1085"/>
      <c r="J275" s="1085"/>
      <c r="K275" s="1085"/>
      <c r="L275" s="1085"/>
      <c r="M275" s="1086"/>
      <c r="N275" s="1087" t="str">
        <f>'[1]Document Checklist-Full List'!C213</f>
        <v>An MOU for the proposed Project.</v>
      </c>
      <c r="O275" s="1088"/>
      <c r="P275" s="1088"/>
      <c r="Q275" s="1088"/>
      <c r="R275" s="1088"/>
      <c r="S275" s="1088"/>
      <c r="T275" s="1088"/>
      <c r="U275" s="1088"/>
      <c r="V275" s="1088"/>
      <c r="W275" s="1088"/>
      <c r="X275" s="1088"/>
      <c r="Y275" s="1088"/>
      <c r="Z275" s="1088"/>
      <c r="AA275" s="1088"/>
      <c r="AB275" s="1088"/>
      <c r="AC275" s="1088"/>
      <c r="AD275" s="1088"/>
      <c r="AE275" s="1089"/>
      <c r="AF275" s="1090" t="s">
        <v>516</v>
      </c>
      <c r="AG275" s="1091"/>
      <c r="AH275" s="1091"/>
      <c r="AI275" s="1091"/>
      <c r="AJ275" s="1091"/>
      <c r="AK275" s="1092"/>
      <c r="AL275" s="1093"/>
      <c r="AM275" s="1094"/>
      <c r="AN275" s="1128"/>
      <c r="AO275" s="1129"/>
      <c r="AP275" s="327"/>
      <c r="AQ275" s="362"/>
      <c r="AR275" s="362"/>
      <c r="AS275" s="339"/>
      <c r="AT275" s="339"/>
      <c r="AU275" s="339"/>
      <c r="AV275" s="339"/>
      <c r="AW275" s="348"/>
      <c r="AX275" s="348"/>
      <c r="AY275" s="348"/>
      <c r="AZ275" s="348"/>
      <c r="BA275" s="341"/>
      <c r="BB275" s="341"/>
    </row>
    <row r="276" spans="3:54" ht="36" hidden="1" customHeight="1" thickBot="1" x14ac:dyDescent="0.35">
      <c r="C276" s="360"/>
      <c r="D276" s="1082" t="s">
        <v>515</v>
      </c>
      <c r="E276" s="1083"/>
      <c r="F276" s="361" t="str">
        <f>'[1]Document Checklist-Full List'!A214</f>
        <v>#69d</v>
      </c>
      <c r="G276" s="1084" t="str">
        <f>'[1]Document Checklist-Full List'!B214</f>
        <v>Resident Service Provider Plan</v>
      </c>
      <c r="H276" s="1085"/>
      <c r="I276" s="1085"/>
      <c r="J276" s="1085"/>
      <c r="K276" s="1085"/>
      <c r="L276" s="1085"/>
      <c r="M276" s="1086"/>
      <c r="N276" s="1087" t="str">
        <f>'[1]Document Checklist-Full List'!C214</f>
        <v>A Resident Service Plan for the proposed Project.</v>
      </c>
      <c r="O276" s="1088"/>
      <c r="P276" s="1088"/>
      <c r="Q276" s="1088"/>
      <c r="R276" s="1088"/>
      <c r="S276" s="1088"/>
      <c r="T276" s="1088"/>
      <c r="U276" s="1088"/>
      <c r="V276" s="1088"/>
      <c r="W276" s="1088"/>
      <c r="X276" s="1088"/>
      <c r="Y276" s="1088"/>
      <c r="Z276" s="1088"/>
      <c r="AA276" s="1088"/>
      <c r="AB276" s="1088"/>
      <c r="AC276" s="1088"/>
      <c r="AD276" s="1088"/>
      <c r="AE276" s="1089"/>
      <c r="AF276" s="1090" t="s">
        <v>516</v>
      </c>
      <c r="AG276" s="1091"/>
      <c r="AH276" s="1091"/>
      <c r="AI276" s="1091"/>
      <c r="AJ276" s="1091"/>
      <c r="AK276" s="1092"/>
      <c r="AL276" s="1093"/>
      <c r="AM276" s="1094"/>
      <c r="AN276" s="1128"/>
      <c r="AO276" s="1129"/>
      <c r="AP276" s="327"/>
      <c r="AQ276" s="362"/>
      <c r="AR276" s="362"/>
      <c r="AS276" s="339"/>
      <c r="AT276" s="339"/>
      <c r="AU276" s="339"/>
      <c r="AV276" s="339"/>
      <c r="AW276" s="348"/>
      <c r="AX276" s="348"/>
      <c r="AY276" s="348"/>
      <c r="AZ276" s="348"/>
      <c r="BA276" s="341"/>
      <c r="BB276" s="341"/>
    </row>
    <row r="277" spans="3:54" ht="36" hidden="1" customHeight="1" thickBot="1" x14ac:dyDescent="0.35">
      <c r="C277" s="360"/>
      <c r="D277" s="1082" t="s">
        <v>515</v>
      </c>
      <c r="E277" s="1083"/>
      <c r="F277" s="361" t="str">
        <f>'[1]Document Checklist-Full List'!A215</f>
        <v>#70</v>
      </c>
      <c r="G277" s="1084" t="str">
        <f>'[1]Document Checklist-Full List'!B215</f>
        <v>CHAS Documentation</v>
      </c>
      <c r="H277" s="1085"/>
      <c r="I277" s="1085"/>
      <c r="J277" s="1085"/>
      <c r="K277" s="1085"/>
      <c r="L277" s="1085"/>
      <c r="M277" s="1086"/>
      <c r="N277" s="1087" t="str">
        <f>'[1]Document Checklist-Full List'!C215</f>
        <v>CHAS Documentation</v>
      </c>
      <c r="O277" s="1088"/>
      <c r="P277" s="1088"/>
      <c r="Q277" s="1088"/>
      <c r="R277" s="1088"/>
      <c r="S277" s="1088"/>
      <c r="T277" s="1088"/>
      <c r="U277" s="1088"/>
      <c r="V277" s="1088"/>
      <c r="W277" s="1088"/>
      <c r="X277" s="1088"/>
      <c r="Y277" s="1088"/>
      <c r="Z277" s="1088"/>
      <c r="AA277" s="1088"/>
      <c r="AB277" s="1088"/>
      <c r="AC277" s="1088"/>
      <c r="AD277" s="1088"/>
      <c r="AE277" s="1089"/>
      <c r="AF277" s="1090" t="s">
        <v>516</v>
      </c>
      <c r="AG277" s="1091"/>
      <c r="AH277" s="1091"/>
      <c r="AI277" s="1091"/>
      <c r="AJ277" s="1091"/>
      <c r="AK277" s="1092"/>
      <c r="AL277" s="1093"/>
      <c r="AM277" s="1094"/>
      <c r="AN277" s="1128"/>
      <c r="AO277" s="1129"/>
      <c r="AP277" s="327"/>
      <c r="AQ277" s="362"/>
      <c r="AR277" s="362"/>
      <c r="AS277" s="339"/>
      <c r="AT277" s="339"/>
      <c r="AU277" s="339"/>
      <c r="AV277" s="339"/>
      <c r="AW277" s="348"/>
      <c r="AX277" s="348"/>
      <c r="AY277" s="348"/>
      <c r="AZ277" s="348"/>
      <c r="BA277" s="341"/>
      <c r="BB277" s="341"/>
    </row>
    <row r="278" spans="3:54" ht="36" hidden="1" customHeight="1" thickBot="1" x14ac:dyDescent="0.35">
      <c r="C278" s="360"/>
      <c r="D278" s="1082" t="s">
        <v>515</v>
      </c>
      <c r="E278" s="1083"/>
      <c r="F278" s="361" t="str">
        <f>'[1]Document Checklist-Full List'!A216</f>
        <v>#71</v>
      </c>
      <c r="G278" s="1084" t="str">
        <f>'[1]Document Checklist-Full List'!B216</f>
        <v>Letter from City and/or County</v>
      </c>
      <c r="H278" s="1085"/>
      <c r="I278" s="1085"/>
      <c r="J278" s="1085"/>
      <c r="K278" s="1085"/>
      <c r="L278" s="1085"/>
      <c r="M278" s="1086"/>
      <c r="N278" s="1087" t="str">
        <f>'[1]Document Checklist-Full List'!C216</f>
        <v>Letter from City and/or County demonstrating overall need.</v>
      </c>
      <c r="O278" s="1088"/>
      <c r="P278" s="1088"/>
      <c r="Q278" s="1088"/>
      <c r="R278" s="1088"/>
      <c r="S278" s="1088"/>
      <c r="T278" s="1088"/>
      <c r="U278" s="1088"/>
      <c r="V278" s="1088"/>
      <c r="W278" s="1088"/>
      <c r="X278" s="1088"/>
      <c r="Y278" s="1088"/>
      <c r="Z278" s="1088"/>
      <c r="AA278" s="1088"/>
      <c r="AB278" s="1088"/>
      <c r="AC278" s="1088"/>
      <c r="AD278" s="1088"/>
      <c r="AE278" s="1089"/>
      <c r="AF278" s="1090" t="s">
        <v>516</v>
      </c>
      <c r="AG278" s="1091"/>
      <c r="AH278" s="1091"/>
      <c r="AI278" s="1091"/>
      <c r="AJ278" s="1091"/>
      <c r="AK278" s="1092"/>
      <c r="AL278" s="1093"/>
      <c r="AM278" s="1094"/>
      <c r="AN278" s="1128"/>
      <c r="AO278" s="1129"/>
      <c r="AP278" s="327"/>
      <c r="AQ278" s="362"/>
      <c r="AR278" s="362"/>
      <c r="AS278" s="339"/>
      <c r="AT278" s="339"/>
      <c r="AU278" s="339"/>
      <c r="AV278" s="339"/>
      <c r="AW278" s="348"/>
      <c r="AX278" s="348"/>
      <c r="AY278" s="348"/>
      <c r="AZ278" s="348"/>
      <c r="BA278" s="341"/>
      <c r="BB278" s="341"/>
    </row>
    <row r="279" spans="3:54" ht="36" hidden="1" customHeight="1" thickBot="1" x14ac:dyDescent="0.35">
      <c r="C279" s="360"/>
      <c r="D279" s="1082" t="s">
        <v>515</v>
      </c>
      <c r="E279" s="1083"/>
      <c r="F279" s="361" t="str">
        <f>'[1]Document Checklist-Full List'!A217</f>
        <v>#72</v>
      </c>
      <c r="G279" s="1084" t="str">
        <f>'[1]Document Checklist-Full List'!B217</f>
        <v>Native American Entity</v>
      </c>
      <c r="H279" s="1085"/>
      <c r="I279" s="1085"/>
      <c r="J279" s="1085"/>
      <c r="K279" s="1085"/>
      <c r="L279" s="1085"/>
      <c r="M279" s="1086"/>
      <c r="N279" s="1087" t="str">
        <f>'[1]Document Checklist-Full List'!C217</f>
        <v>Native American Entity</v>
      </c>
      <c r="O279" s="1088"/>
      <c r="P279" s="1088"/>
      <c r="Q279" s="1088"/>
      <c r="R279" s="1088"/>
      <c r="S279" s="1088"/>
      <c r="T279" s="1088"/>
      <c r="U279" s="1088"/>
      <c r="V279" s="1088"/>
      <c r="W279" s="1088"/>
      <c r="X279" s="1088"/>
      <c r="Y279" s="1088"/>
      <c r="Z279" s="1088"/>
      <c r="AA279" s="1088"/>
      <c r="AB279" s="1088"/>
      <c r="AC279" s="1088"/>
      <c r="AD279" s="1088"/>
      <c r="AE279" s="1089"/>
      <c r="AF279" s="1090" t="s">
        <v>516</v>
      </c>
      <c r="AG279" s="1091"/>
      <c r="AH279" s="1091"/>
      <c r="AI279" s="1091"/>
      <c r="AJ279" s="1091"/>
      <c r="AK279" s="1092"/>
      <c r="AL279" s="1093"/>
      <c r="AM279" s="1094"/>
      <c r="AN279" s="1128"/>
      <c r="AO279" s="1129"/>
      <c r="AP279" s="327"/>
      <c r="AQ279" s="362"/>
      <c r="AR279" s="362"/>
      <c r="AS279" s="339"/>
      <c r="AT279" s="339"/>
      <c r="AU279" s="339"/>
      <c r="AV279" s="339"/>
      <c r="AW279" s="348"/>
      <c r="AX279" s="348"/>
      <c r="AY279" s="348"/>
      <c r="AZ279" s="348"/>
      <c r="BA279" s="341"/>
      <c r="BB279" s="341"/>
    </row>
    <row r="280" spans="3:54" ht="36" hidden="1" customHeight="1" thickBot="1" x14ac:dyDescent="0.35">
      <c r="C280" s="360"/>
      <c r="D280" s="1082" t="s">
        <v>515</v>
      </c>
      <c r="E280" s="1083"/>
      <c r="F280" s="361" t="str">
        <f>'[1]Document Checklist-Full List'!A218</f>
        <v>#73</v>
      </c>
      <c r="G280" s="1084" t="str">
        <f>'[1]Document Checklist-Full List'!B218</f>
        <v>Additional Upload Field, if Necessary</v>
      </c>
      <c r="H280" s="1085"/>
      <c r="I280" s="1085"/>
      <c r="J280" s="1085"/>
      <c r="K280" s="1085"/>
      <c r="L280" s="1085"/>
      <c r="M280" s="1086"/>
      <c r="N280" s="1087" t="str">
        <f>'[1]Document Checklist-Full List'!C218</f>
        <v>Additional Upload Field, if Necessary</v>
      </c>
      <c r="O280" s="1088"/>
      <c r="P280" s="1088"/>
      <c r="Q280" s="1088"/>
      <c r="R280" s="1088"/>
      <c r="S280" s="1088"/>
      <c r="T280" s="1088"/>
      <c r="U280" s="1088"/>
      <c r="V280" s="1088"/>
      <c r="W280" s="1088"/>
      <c r="X280" s="1088"/>
      <c r="Y280" s="1088"/>
      <c r="Z280" s="1088"/>
      <c r="AA280" s="1088"/>
      <c r="AB280" s="1088"/>
      <c r="AC280" s="1088"/>
      <c r="AD280" s="1088"/>
      <c r="AE280" s="1089"/>
      <c r="AF280" s="1090" t="s">
        <v>516</v>
      </c>
      <c r="AG280" s="1091"/>
      <c r="AH280" s="1091"/>
      <c r="AI280" s="1091"/>
      <c r="AJ280" s="1091"/>
      <c r="AK280" s="1092"/>
      <c r="AL280" s="1093"/>
      <c r="AM280" s="1094"/>
      <c r="AN280" s="1128"/>
      <c r="AO280" s="1129"/>
      <c r="AP280" s="327"/>
      <c r="AQ280" s="362"/>
      <c r="AR280" s="362"/>
      <c r="AS280" s="339"/>
      <c r="AT280" s="339"/>
      <c r="AU280" s="339"/>
      <c r="AV280" s="339"/>
      <c r="AW280" s="348"/>
      <c r="AX280" s="348"/>
      <c r="AY280" s="348"/>
      <c r="AZ280" s="348"/>
      <c r="BA280" s="341"/>
      <c r="BB280" s="341"/>
    </row>
    <row r="281" spans="3:54" ht="36" hidden="1" customHeight="1" thickBot="1" x14ac:dyDescent="0.35">
      <c r="C281" s="360"/>
      <c r="D281" s="1082" t="s">
        <v>515</v>
      </c>
      <c r="E281" s="1083"/>
      <c r="F281" s="361" t="str">
        <f>'[1]Document Checklist-Full List'!A219</f>
        <v>#74</v>
      </c>
      <c r="G281" s="1084" t="str">
        <f>'[1]Document Checklist-Full List'!B219</f>
        <v>Readiness Plan</v>
      </c>
      <c r="H281" s="1085"/>
      <c r="I281" s="1085"/>
      <c r="J281" s="1085"/>
      <c r="K281" s="1085"/>
      <c r="L281" s="1085"/>
      <c r="M281" s="1086"/>
      <c r="N281" s="1087" t="str">
        <f>'[1]Document Checklist-Full List'!C219</f>
        <v>Readiness Plan - Signed letter on company letterhead confirming Project complies with Home Scoring - Section I requirements.</v>
      </c>
      <c r="O281" s="1088"/>
      <c r="P281" s="1088"/>
      <c r="Q281" s="1088"/>
      <c r="R281" s="1088"/>
      <c r="S281" s="1088"/>
      <c r="T281" s="1088"/>
      <c r="U281" s="1088"/>
      <c r="V281" s="1088"/>
      <c r="W281" s="1088"/>
      <c r="X281" s="1088"/>
      <c r="Y281" s="1088"/>
      <c r="Z281" s="1088"/>
      <c r="AA281" s="1088"/>
      <c r="AB281" s="1088"/>
      <c r="AC281" s="1088"/>
      <c r="AD281" s="1088"/>
      <c r="AE281" s="1089"/>
      <c r="AF281" s="1090" t="s">
        <v>516</v>
      </c>
      <c r="AG281" s="1091"/>
      <c r="AH281" s="1091"/>
      <c r="AI281" s="1091"/>
      <c r="AJ281" s="1091"/>
      <c r="AK281" s="1092"/>
      <c r="AL281" s="1093"/>
      <c r="AM281" s="1094"/>
      <c r="AN281" s="1128"/>
      <c r="AO281" s="1129"/>
      <c r="AP281" s="327"/>
      <c r="AQ281" s="362"/>
      <c r="AR281" s="362"/>
      <c r="AS281" s="339"/>
      <c r="AT281" s="339"/>
      <c r="AU281" s="339"/>
      <c r="AV281" s="339"/>
      <c r="AW281" s="348"/>
      <c r="AX281" s="348"/>
      <c r="AY281" s="348"/>
      <c r="AZ281" s="348"/>
      <c r="BA281" s="341"/>
      <c r="BB281" s="341"/>
    </row>
    <row r="282" spans="3:54" ht="36" hidden="1" customHeight="1" thickBot="1" x14ac:dyDescent="0.35">
      <c r="C282" s="360"/>
      <c r="D282" s="1082" t="s">
        <v>515</v>
      </c>
      <c r="E282" s="1083"/>
      <c r="F282" s="361" t="str">
        <f>'[1]Document Checklist-Full List'!A220</f>
        <v>#75</v>
      </c>
      <c r="G282" s="1084" t="str">
        <f>'[1]Document Checklist-Full List'!B220</f>
        <v>Optional Letter of Explanation</v>
      </c>
      <c r="H282" s="1085"/>
      <c r="I282" s="1085"/>
      <c r="J282" s="1085"/>
      <c r="K282" s="1085"/>
      <c r="L282" s="1085"/>
      <c r="M282" s="1086"/>
      <c r="N282" s="1087" t="str">
        <f>'[1]Document Checklist-Full List'!C220</f>
        <v>Letter of Explanation for items in SCORING, if necessary</v>
      </c>
      <c r="O282" s="1088"/>
      <c r="P282" s="1088"/>
      <c r="Q282" s="1088"/>
      <c r="R282" s="1088"/>
      <c r="S282" s="1088"/>
      <c r="T282" s="1088"/>
      <c r="U282" s="1088"/>
      <c r="V282" s="1088"/>
      <c r="W282" s="1088"/>
      <c r="X282" s="1088"/>
      <c r="Y282" s="1088"/>
      <c r="Z282" s="1088"/>
      <c r="AA282" s="1088"/>
      <c r="AB282" s="1088"/>
      <c r="AC282" s="1088"/>
      <c r="AD282" s="1088"/>
      <c r="AE282" s="1089"/>
      <c r="AF282" s="1090" t="s">
        <v>516</v>
      </c>
      <c r="AG282" s="1091"/>
      <c r="AH282" s="1091"/>
      <c r="AI282" s="1091"/>
      <c r="AJ282" s="1091"/>
      <c r="AK282" s="1092"/>
      <c r="AL282" s="1093"/>
      <c r="AM282" s="1094"/>
      <c r="AN282" s="1128"/>
      <c r="AO282" s="1129"/>
      <c r="AP282" s="327"/>
      <c r="AQ282" s="362"/>
      <c r="AR282" s="362"/>
      <c r="AS282" s="339"/>
      <c r="AT282" s="339"/>
      <c r="AU282" s="339"/>
      <c r="AV282" s="339"/>
      <c r="AW282" s="348"/>
      <c r="AX282" s="348"/>
      <c r="AY282" s="348"/>
      <c r="AZ282" s="348"/>
      <c r="BA282" s="341"/>
      <c r="BB282" s="341"/>
    </row>
    <row r="283" spans="3:54" ht="30" customHeight="1" x14ac:dyDescent="0.25">
      <c r="AF283" s="342"/>
      <c r="AG283" s="342"/>
      <c r="AH283" s="342"/>
      <c r="AI283" s="342"/>
      <c r="AJ283" s="342"/>
      <c r="AK283" s="342"/>
      <c r="AL283" s="342"/>
      <c r="AM283" s="342"/>
      <c r="AN283" s="342"/>
      <c r="AO283" s="342"/>
      <c r="AP283" s="342"/>
      <c r="AS283" s="339"/>
      <c r="AT283" s="339"/>
      <c r="AU283" s="339"/>
      <c r="AV283" s="339"/>
      <c r="AW283" s="348"/>
      <c r="AX283" s="348"/>
      <c r="AY283" s="348"/>
      <c r="AZ283" s="348"/>
      <c r="BA283" s="341"/>
      <c r="BB283" s="341"/>
    </row>
    <row r="284" spans="3:54" x14ac:dyDescent="0.25">
      <c r="C284" s="316" t="s">
        <v>8</v>
      </c>
      <c r="P284" s="316" t="s">
        <v>8</v>
      </c>
      <c r="AF284" s="342"/>
      <c r="AG284" s="342"/>
      <c r="AH284" s="342"/>
      <c r="AI284" s="342"/>
      <c r="AJ284" s="342"/>
      <c r="AK284" s="342"/>
      <c r="AL284" s="342"/>
      <c r="AM284" s="342"/>
      <c r="AN284" s="342"/>
      <c r="AO284" s="342"/>
      <c r="AP284" s="342" t="s">
        <v>8</v>
      </c>
      <c r="AS284" s="339"/>
      <c r="AT284" s="339"/>
      <c r="AU284" s="339"/>
      <c r="AV284" s="339"/>
      <c r="AW284" s="348"/>
      <c r="AX284" s="348"/>
      <c r="AY284" s="348"/>
      <c r="AZ284" s="348"/>
      <c r="BA284" s="341"/>
      <c r="BB284" s="341"/>
    </row>
    <row r="285" spans="3:54" s="332" customFormat="1" ht="18" customHeight="1" x14ac:dyDescent="0.35">
      <c r="D285" s="1240" t="s">
        <v>327</v>
      </c>
      <c r="E285" s="1241"/>
      <c r="F285" s="1241"/>
      <c r="G285" s="1241"/>
      <c r="H285" s="1241"/>
      <c r="I285" s="1241"/>
      <c r="J285" s="1241"/>
      <c r="K285" s="1241"/>
      <c r="L285" s="1241"/>
      <c r="M285" s="1241"/>
      <c r="N285" s="1241"/>
      <c r="O285" s="1241"/>
      <c r="P285" s="1241"/>
      <c r="Q285" s="1241"/>
      <c r="R285" s="1241"/>
      <c r="S285" s="1241"/>
      <c r="T285" s="1241"/>
      <c r="U285" s="1241"/>
      <c r="V285" s="1241"/>
      <c r="W285" s="1241"/>
      <c r="X285" s="1241"/>
      <c r="Y285" s="1241"/>
      <c r="Z285" s="1241"/>
      <c r="AA285" s="1241"/>
      <c r="AB285" s="1241"/>
      <c r="AC285" s="1241"/>
      <c r="AD285" s="1241"/>
      <c r="AE285" s="1241"/>
      <c r="AF285" s="1241"/>
      <c r="AG285" s="1241"/>
      <c r="AH285" s="1241"/>
      <c r="AI285" s="1241"/>
      <c r="AJ285" s="1241"/>
      <c r="AK285" s="1241"/>
      <c r="AL285" s="1241"/>
      <c r="AM285" s="1241"/>
      <c r="AN285" s="1241"/>
      <c r="AO285" s="1242"/>
      <c r="AQ285" s="343"/>
      <c r="AR285" s="327"/>
      <c r="AV285" s="316"/>
      <c r="AW285" s="327"/>
    </row>
    <row r="286" spans="3:54" x14ac:dyDescent="0.25">
      <c r="C286" s="316" t="s">
        <v>8</v>
      </c>
      <c r="P286" s="316" t="s">
        <v>8</v>
      </c>
      <c r="AF286" s="342"/>
      <c r="AG286" s="342"/>
      <c r="AH286" s="342"/>
      <c r="AI286" s="342"/>
      <c r="AJ286" s="342"/>
      <c r="AK286" s="342"/>
      <c r="AL286" s="342"/>
      <c r="AM286" s="342"/>
      <c r="AN286" s="342"/>
      <c r="AO286" s="342"/>
      <c r="AP286" s="342" t="s">
        <v>8</v>
      </c>
      <c r="AS286" s="339"/>
      <c r="AT286" s="339"/>
      <c r="AU286" s="339"/>
      <c r="AV286" s="339"/>
      <c r="AW286" s="348"/>
      <c r="AX286" s="348"/>
      <c r="AY286" s="348"/>
      <c r="AZ286" s="348"/>
      <c r="BA286" s="341"/>
      <c r="BB286" s="341"/>
    </row>
    <row r="287" spans="3:54" s="332" customFormat="1" ht="15" customHeight="1" x14ac:dyDescent="0.35">
      <c r="D287" s="363"/>
      <c r="E287" s="363"/>
      <c r="F287" s="363"/>
      <c r="G287" s="363"/>
      <c r="H287" s="363"/>
      <c r="I287" s="363"/>
      <c r="J287" s="363"/>
      <c r="K287" s="363"/>
      <c r="L287" s="363"/>
      <c r="M287" s="363"/>
      <c r="N287" s="363"/>
      <c r="O287" s="363"/>
      <c r="P287" s="363"/>
      <c r="Q287" s="363"/>
      <c r="R287" s="363"/>
      <c r="S287" s="363"/>
      <c r="T287" s="363"/>
      <c r="U287" s="363"/>
      <c r="V287" s="363"/>
      <c r="W287" s="363"/>
      <c r="X287" s="364"/>
      <c r="Y287" s="364"/>
      <c r="Z287" s="364"/>
      <c r="AA287" s="364"/>
      <c r="AB287" s="365"/>
      <c r="AC287" s="365"/>
      <c r="AD287" s="365"/>
      <c r="AE287" s="366"/>
      <c r="AF287" s="366"/>
      <c r="AG287" s="366"/>
      <c r="AH287" s="366"/>
      <c r="AI287" s="366"/>
      <c r="AJ287" s="366"/>
      <c r="AK287" s="366"/>
      <c r="AL287" s="366"/>
      <c r="AM287" s="366"/>
      <c r="AN287" s="366"/>
      <c r="AO287" s="366"/>
      <c r="AQ287" s="343"/>
      <c r="AR287" s="327"/>
    </row>
    <row r="288" spans="3:54" s="332" customFormat="1" ht="15" customHeight="1" x14ac:dyDescent="0.35">
      <c r="D288" s="363"/>
      <c r="E288" s="363"/>
      <c r="F288" s="363"/>
      <c r="G288" s="363"/>
      <c r="H288" s="363"/>
      <c r="I288" s="363"/>
      <c r="J288" s="363"/>
      <c r="K288" s="363"/>
      <c r="L288" s="363"/>
      <c r="M288" s="363"/>
      <c r="N288" s="363"/>
      <c r="O288" s="363"/>
      <c r="P288" s="363"/>
      <c r="Q288" s="363"/>
      <c r="R288" s="363"/>
      <c r="S288" s="363"/>
      <c r="T288" s="363"/>
      <c r="U288" s="363"/>
      <c r="V288" s="363"/>
      <c r="W288" s="363"/>
      <c r="X288" s="364"/>
      <c r="Y288" s="364"/>
      <c r="Z288" s="364"/>
      <c r="AA288" s="364"/>
      <c r="AB288" s="365"/>
      <c r="AC288" s="365"/>
      <c r="AD288" s="365"/>
      <c r="AE288" s="366"/>
      <c r="AF288" s="366"/>
      <c r="AG288" s="366"/>
      <c r="AH288" s="366"/>
      <c r="AI288" s="366"/>
      <c r="AJ288" s="366"/>
      <c r="AK288" s="366"/>
      <c r="AL288" s="366"/>
      <c r="AM288" s="366"/>
      <c r="AN288" s="366"/>
      <c r="AO288" s="366"/>
      <c r="AQ288" s="343"/>
      <c r="AR288" s="327"/>
    </row>
    <row r="289" spans="3:54" s="332" customFormat="1" ht="15" customHeight="1" x14ac:dyDescent="0.35">
      <c r="D289" s="363"/>
      <c r="E289" s="363"/>
      <c r="F289" s="363"/>
      <c r="G289" s="363"/>
      <c r="H289" s="363"/>
      <c r="I289" s="363"/>
      <c r="J289" s="363"/>
      <c r="K289" s="363"/>
      <c r="L289" s="363"/>
      <c r="M289" s="363"/>
      <c r="N289" s="363"/>
      <c r="O289" s="363"/>
      <c r="P289" s="363"/>
      <c r="Q289" s="363"/>
      <c r="R289" s="363"/>
      <c r="S289" s="363"/>
      <c r="T289" s="363"/>
      <c r="U289" s="363"/>
      <c r="V289" s="363"/>
      <c r="W289" s="363"/>
      <c r="X289" s="364"/>
      <c r="Y289" s="364"/>
      <c r="Z289" s="364"/>
      <c r="AA289" s="364"/>
      <c r="AB289" s="365"/>
      <c r="AC289" s="365"/>
      <c r="AD289" s="365"/>
      <c r="AE289" s="366"/>
      <c r="AF289" s="366"/>
      <c r="AG289" s="366"/>
      <c r="AH289" s="366"/>
      <c r="AI289" s="366"/>
      <c r="AJ289" s="366"/>
      <c r="AK289" s="366"/>
      <c r="AL289" s="366"/>
      <c r="AM289" s="366"/>
      <c r="AN289" s="366"/>
      <c r="AO289" s="366"/>
      <c r="AQ289" s="343"/>
      <c r="AR289" s="327"/>
    </row>
    <row r="290" spans="3:54" s="332" customFormat="1" ht="15" customHeight="1" x14ac:dyDescent="0.35">
      <c r="D290" s="363"/>
      <c r="E290" s="363"/>
      <c r="F290" s="363"/>
      <c r="G290" s="363"/>
      <c r="H290" s="363"/>
      <c r="I290" s="363"/>
      <c r="J290" s="363"/>
      <c r="K290" s="363"/>
      <c r="L290" s="363"/>
      <c r="M290" s="363"/>
      <c r="N290" s="363"/>
      <c r="O290" s="363"/>
      <c r="P290" s="363"/>
      <c r="Q290" s="363"/>
      <c r="R290" s="363"/>
      <c r="S290" s="363"/>
      <c r="T290" s="363"/>
      <c r="U290" s="363"/>
      <c r="V290" s="363"/>
      <c r="W290" s="363"/>
      <c r="X290" s="364"/>
      <c r="Y290" s="364"/>
      <c r="Z290" s="364"/>
      <c r="AA290" s="364"/>
      <c r="AB290" s="365"/>
      <c r="AC290" s="365"/>
      <c r="AD290" s="365"/>
      <c r="AE290" s="366"/>
      <c r="AF290" s="366"/>
      <c r="AG290" s="366"/>
      <c r="AH290" s="366"/>
      <c r="AI290" s="366"/>
      <c r="AJ290" s="366"/>
      <c r="AK290" s="366"/>
      <c r="AL290" s="366"/>
      <c r="AM290" s="366"/>
      <c r="AN290" s="366"/>
      <c r="AO290" s="366"/>
      <c r="AQ290" s="343"/>
      <c r="AR290" s="327"/>
    </row>
    <row r="291" spans="3:54" s="332" customFormat="1" ht="15" customHeight="1" x14ac:dyDescent="0.35">
      <c r="D291" s="363"/>
      <c r="E291" s="363"/>
      <c r="F291" s="363"/>
      <c r="G291" s="363"/>
      <c r="H291" s="363"/>
      <c r="I291" s="363"/>
      <c r="J291" s="363"/>
      <c r="K291" s="363"/>
      <c r="L291" s="363"/>
      <c r="M291" s="363"/>
      <c r="N291" s="363"/>
      <c r="O291" s="363"/>
      <c r="P291" s="363"/>
      <c r="Q291" s="363"/>
      <c r="R291" s="363"/>
      <c r="S291" s="363"/>
      <c r="T291" s="363"/>
      <c r="U291" s="363"/>
      <c r="V291" s="363"/>
      <c r="W291" s="363"/>
      <c r="X291" s="364"/>
      <c r="Y291" s="364"/>
      <c r="Z291" s="364"/>
      <c r="AA291" s="364"/>
      <c r="AB291" s="365"/>
      <c r="AC291" s="365"/>
      <c r="AD291" s="365"/>
      <c r="AE291" s="366"/>
      <c r="AF291" s="366"/>
      <c r="AG291" s="366"/>
      <c r="AH291" s="366"/>
      <c r="AI291" s="366"/>
      <c r="AJ291" s="366"/>
      <c r="AK291" s="366"/>
      <c r="AL291" s="366"/>
      <c r="AM291" s="366"/>
      <c r="AN291" s="366"/>
      <c r="AO291" s="366"/>
      <c r="AQ291" s="343"/>
      <c r="AR291" s="327"/>
    </row>
    <row r="292" spans="3:54" s="332" customFormat="1" ht="15" customHeight="1" x14ac:dyDescent="0.35">
      <c r="D292" s="363"/>
      <c r="E292" s="363"/>
      <c r="F292" s="363"/>
      <c r="G292" s="363"/>
      <c r="H292" s="363"/>
      <c r="I292" s="363"/>
      <c r="J292" s="363"/>
      <c r="K292" s="363"/>
      <c r="L292" s="363"/>
      <c r="M292" s="363"/>
      <c r="N292" s="363"/>
      <c r="O292" s="363"/>
      <c r="P292" s="363"/>
      <c r="Q292" s="363"/>
      <c r="R292" s="363"/>
      <c r="S292" s="363"/>
      <c r="T292" s="363"/>
      <c r="U292" s="363"/>
      <c r="V292" s="363"/>
      <c r="W292" s="363"/>
      <c r="X292" s="364"/>
      <c r="Y292" s="364"/>
      <c r="Z292" s="364"/>
      <c r="AA292" s="364"/>
      <c r="AB292" s="365"/>
      <c r="AC292" s="365"/>
      <c r="AD292" s="365"/>
      <c r="AE292" s="366"/>
      <c r="AF292" s="366"/>
      <c r="AG292" s="366"/>
      <c r="AH292" s="366"/>
      <c r="AI292" s="366"/>
      <c r="AJ292" s="366"/>
      <c r="AK292" s="366"/>
      <c r="AL292" s="366"/>
      <c r="AM292" s="366"/>
      <c r="AN292" s="366"/>
      <c r="AO292" s="366"/>
      <c r="AQ292" s="343"/>
      <c r="AR292" s="327"/>
    </row>
    <row r="293" spans="3:54" s="332" customFormat="1" ht="15" customHeight="1" x14ac:dyDescent="0.35">
      <c r="D293" s="363"/>
      <c r="E293" s="363"/>
      <c r="F293" s="363"/>
      <c r="G293" s="363"/>
      <c r="H293" s="363"/>
      <c r="I293" s="363"/>
      <c r="J293" s="363"/>
      <c r="K293" s="363"/>
      <c r="L293" s="363"/>
      <c r="M293" s="363"/>
      <c r="N293" s="363"/>
      <c r="O293" s="363"/>
      <c r="P293" s="363"/>
      <c r="Q293" s="363"/>
      <c r="R293" s="363"/>
      <c r="S293" s="363"/>
      <c r="T293" s="363"/>
      <c r="U293" s="363"/>
      <c r="V293" s="363"/>
      <c r="W293" s="363"/>
      <c r="X293" s="364"/>
      <c r="Y293" s="364"/>
      <c r="Z293" s="364"/>
      <c r="AA293" s="364"/>
      <c r="AB293" s="365"/>
      <c r="AC293" s="365"/>
      <c r="AD293" s="365"/>
      <c r="AE293" s="366"/>
      <c r="AF293" s="366"/>
      <c r="AG293" s="366"/>
      <c r="AH293" s="366"/>
      <c r="AI293" s="366"/>
      <c r="AJ293" s="366"/>
      <c r="AK293" s="366"/>
      <c r="AL293" s="366"/>
      <c r="AM293" s="366"/>
      <c r="AN293" s="366"/>
      <c r="AO293" s="366"/>
      <c r="AQ293" s="343"/>
      <c r="AR293" s="327"/>
      <c r="AV293" s="316"/>
      <c r="AW293" s="327"/>
      <c r="AX293" s="328"/>
      <c r="AY293" s="328"/>
      <c r="AZ293" s="328"/>
      <c r="BA293" s="328"/>
    </row>
    <row r="294" spans="3:54" s="332" customFormat="1" ht="15" customHeight="1" x14ac:dyDescent="0.35">
      <c r="D294" s="363"/>
      <c r="E294" s="363"/>
      <c r="F294" s="363"/>
      <c r="G294" s="363"/>
      <c r="H294" s="363"/>
      <c r="I294" s="363"/>
      <c r="J294" s="363"/>
      <c r="K294" s="363"/>
      <c r="L294" s="363"/>
      <c r="M294" s="363"/>
      <c r="N294" s="363"/>
      <c r="O294" s="363"/>
      <c r="P294" s="363"/>
      <c r="Q294" s="363"/>
      <c r="R294" s="363"/>
      <c r="S294" s="363"/>
      <c r="T294" s="363"/>
      <c r="U294" s="363"/>
      <c r="V294" s="363"/>
      <c r="W294" s="363"/>
      <c r="X294" s="364"/>
      <c r="Y294" s="364"/>
      <c r="Z294" s="364"/>
      <c r="AA294" s="364"/>
      <c r="AB294" s="365"/>
      <c r="AC294" s="365"/>
      <c r="AD294" s="365"/>
      <c r="AE294" s="366"/>
      <c r="AF294" s="366"/>
      <c r="AG294" s="366"/>
      <c r="AH294" s="366"/>
      <c r="AI294" s="366"/>
      <c r="AJ294" s="366"/>
      <c r="AK294" s="366"/>
      <c r="AL294" s="366"/>
      <c r="AM294" s="366"/>
      <c r="AN294" s="366"/>
      <c r="AO294" s="366"/>
      <c r="AQ294" s="343"/>
      <c r="AR294" s="327"/>
      <c r="AV294" s="316"/>
      <c r="AW294" s="327"/>
      <c r="AX294" s="328"/>
      <c r="AY294" s="328"/>
      <c r="AZ294" s="328"/>
      <c r="BA294" s="328"/>
    </row>
    <row r="295" spans="3:54" s="332" customFormat="1" ht="15" customHeight="1" x14ac:dyDescent="0.35">
      <c r="D295" s="363"/>
      <c r="E295" s="363"/>
      <c r="F295" s="363"/>
      <c r="G295" s="363"/>
      <c r="H295" s="363"/>
      <c r="I295" s="363"/>
      <c r="J295" s="363"/>
      <c r="K295" s="363"/>
      <c r="L295" s="363"/>
      <c r="M295" s="363"/>
      <c r="N295" s="363"/>
      <c r="O295" s="363"/>
      <c r="P295" s="363"/>
      <c r="Q295" s="363"/>
      <c r="R295" s="363"/>
      <c r="S295" s="363"/>
      <c r="T295" s="363"/>
      <c r="U295" s="363"/>
      <c r="V295" s="363"/>
      <c r="W295" s="363"/>
      <c r="X295" s="364"/>
      <c r="Y295" s="364"/>
      <c r="Z295" s="364"/>
      <c r="AA295" s="364"/>
      <c r="AB295" s="365"/>
      <c r="AC295" s="365"/>
      <c r="AD295" s="365"/>
      <c r="AE295" s="366"/>
      <c r="AF295" s="366"/>
      <c r="AG295" s="366"/>
      <c r="AH295" s="366"/>
      <c r="AI295" s="366"/>
      <c r="AJ295" s="366"/>
      <c r="AK295" s="366"/>
      <c r="AL295" s="366"/>
      <c r="AM295" s="366"/>
      <c r="AN295" s="366"/>
      <c r="AO295" s="366"/>
      <c r="AQ295" s="343"/>
      <c r="AR295" s="327"/>
      <c r="AV295" s="316"/>
      <c r="AW295" s="327"/>
      <c r="AX295" s="328"/>
      <c r="AY295" s="328"/>
      <c r="AZ295" s="328"/>
      <c r="BA295" s="328"/>
    </row>
    <row r="296" spans="3:54" s="332" customFormat="1" ht="15" customHeight="1" x14ac:dyDescent="0.35">
      <c r="D296" s="363"/>
      <c r="E296" s="363"/>
      <c r="F296" s="363"/>
      <c r="G296" s="363"/>
      <c r="H296" s="363"/>
      <c r="I296" s="363"/>
      <c r="J296" s="363"/>
      <c r="K296" s="363"/>
      <c r="L296" s="363"/>
      <c r="M296" s="363"/>
      <c r="N296" s="363"/>
      <c r="O296" s="363"/>
      <c r="P296" s="363"/>
      <c r="Q296" s="363"/>
      <c r="R296" s="363"/>
      <c r="S296" s="363"/>
      <c r="T296" s="363"/>
      <c r="U296" s="363"/>
      <c r="V296" s="363"/>
      <c r="W296" s="363"/>
      <c r="X296" s="364"/>
      <c r="Y296" s="364"/>
      <c r="Z296" s="364"/>
      <c r="AA296" s="364"/>
      <c r="AB296" s="365"/>
      <c r="AC296" s="365"/>
      <c r="AD296" s="365"/>
      <c r="AE296" s="366"/>
      <c r="AF296" s="366"/>
      <c r="AG296" s="366"/>
      <c r="AH296" s="366"/>
      <c r="AI296" s="366"/>
      <c r="AJ296" s="366"/>
      <c r="AK296" s="366"/>
      <c r="AL296" s="366"/>
      <c r="AM296" s="366"/>
      <c r="AN296" s="366"/>
      <c r="AO296" s="366"/>
      <c r="AQ296" s="343"/>
      <c r="AR296" s="327"/>
      <c r="AV296" s="316"/>
      <c r="AW296" s="327"/>
      <c r="AX296" s="328"/>
      <c r="AY296" s="328"/>
      <c r="AZ296" s="328"/>
      <c r="BA296" s="328"/>
    </row>
    <row r="297" spans="3:54" x14ac:dyDescent="0.25">
      <c r="P297" s="316" t="s">
        <v>8</v>
      </c>
      <c r="AF297" s="342"/>
      <c r="AG297" s="342"/>
      <c r="AH297" s="342"/>
      <c r="AI297" s="342"/>
      <c r="AJ297" s="342"/>
      <c r="AK297" s="342"/>
      <c r="AL297" s="342"/>
      <c r="AM297" s="342"/>
      <c r="AN297" s="342"/>
      <c r="AO297" s="342"/>
      <c r="AP297" s="342"/>
      <c r="AS297" s="339"/>
      <c r="AT297" s="339"/>
      <c r="AU297" s="339"/>
      <c r="AV297" s="339"/>
      <c r="AW297" s="340"/>
      <c r="AX297" s="340"/>
      <c r="AY297" s="340"/>
      <c r="AZ297" s="340"/>
      <c r="BA297" s="341"/>
      <c r="BB297" s="341"/>
    </row>
    <row r="298" spans="3:54" ht="45" hidden="1" customHeight="1" x14ac:dyDescent="0.3">
      <c r="C298" s="360"/>
      <c r="D298" s="1151" t="s">
        <v>515</v>
      </c>
      <c r="E298" s="1152"/>
      <c r="F298" s="367" t="str">
        <f>'[1]Document Checklist-Full List'!A207</f>
        <v>#68a</v>
      </c>
      <c r="G298" s="1154" t="str">
        <f>'[1]Document Checklist-Full List'!B207</f>
        <v>LSP Contract</v>
      </c>
      <c r="H298" s="1155"/>
      <c r="I298" s="1155"/>
      <c r="J298" s="1155"/>
      <c r="K298" s="1155"/>
      <c r="L298" s="1155"/>
      <c r="M298" s="1156"/>
      <c r="N298" s="1157" t="str">
        <f>'[1]Document Checklist-Full List'!C207</f>
        <v>An executed Contract including all exhibits and attachments, matched to the regulatory agreement, similar to the Project proposed.</v>
      </c>
      <c r="O298" s="1158"/>
      <c r="P298" s="1158"/>
      <c r="Q298" s="1158"/>
      <c r="R298" s="1158"/>
      <c r="S298" s="1158"/>
      <c r="T298" s="1158"/>
      <c r="U298" s="1158"/>
      <c r="V298" s="1158"/>
      <c r="W298" s="1158"/>
      <c r="X298" s="1158"/>
      <c r="Y298" s="1158"/>
      <c r="Z298" s="1158"/>
      <c r="AA298" s="1158"/>
      <c r="AB298" s="1158"/>
      <c r="AC298" s="1158"/>
      <c r="AD298" s="1158"/>
      <c r="AE298" s="1159"/>
      <c r="AF298" s="1146" t="s">
        <v>516</v>
      </c>
      <c r="AG298" s="1147"/>
      <c r="AH298" s="1147"/>
      <c r="AI298" s="1147"/>
      <c r="AJ298" s="1147"/>
      <c r="AK298" s="1148"/>
      <c r="AL298" s="1149"/>
      <c r="AM298" s="1150"/>
      <c r="AN298" s="1144"/>
      <c r="AO298" s="1145"/>
      <c r="AP298" s="327"/>
      <c r="AQ298" s="362"/>
      <c r="AR298" s="362"/>
      <c r="AS298" s="362"/>
    </row>
    <row r="299" spans="3:54" ht="36" hidden="1" customHeight="1" x14ac:dyDescent="0.3">
      <c r="C299" s="360"/>
      <c r="D299" s="1151" t="s">
        <v>515</v>
      </c>
      <c r="E299" s="1152"/>
      <c r="F299" s="367" t="str">
        <f>'[1]Document Checklist-Full List'!A208</f>
        <v>#68b</v>
      </c>
      <c r="G299" s="1154" t="str">
        <f>'[1]Document Checklist-Full List'!B208</f>
        <v>LSP Regulatory Agreement</v>
      </c>
      <c r="H299" s="1155"/>
      <c r="I299" s="1155"/>
      <c r="J299" s="1155"/>
      <c r="K299" s="1155"/>
      <c r="L299" s="1155"/>
      <c r="M299" s="1156"/>
      <c r="N299" s="1157" t="str">
        <f>'[1]Document Checklist-Full List'!C208</f>
        <v>An executed Recorded Regulatory Agreement including all exhibits and attachments, matched to the contract, similar to the Project proposed.</v>
      </c>
      <c r="O299" s="1158"/>
      <c r="P299" s="1158"/>
      <c r="Q299" s="1158"/>
      <c r="R299" s="1158"/>
      <c r="S299" s="1158"/>
      <c r="T299" s="1158"/>
      <c r="U299" s="1158"/>
      <c r="V299" s="1158"/>
      <c r="W299" s="1158"/>
      <c r="X299" s="1158"/>
      <c r="Y299" s="1158"/>
      <c r="Z299" s="1158"/>
      <c r="AA299" s="1158"/>
      <c r="AB299" s="1158"/>
      <c r="AC299" s="1158"/>
      <c r="AD299" s="1158"/>
      <c r="AE299" s="1159"/>
      <c r="AF299" s="1146" t="s">
        <v>516</v>
      </c>
      <c r="AG299" s="1147"/>
      <c r="AH299" s="1147"/>
      <c r="AI299" s="1147"/>
      <c r="AJ299" s="1147"/>
      <c r="AK299" s="1148"/>
      <c r="AL299" s="1149"/>
      <c r="AM299" s="1150"/>
      <c r="AN299" s="1144"/>
      <c r="AO299" s="1145"/>
      <c r="AP299" s="327"/>
      <c r="AQ299" s="362"/>
      <c r="AR299" s="362"/>
      <c r="AS299" s="362"/>
    </row>
    <row r="300" spans="3:54" ht="36" hidden="1" customHeight="1" x14ac:dyDescent="0.3">
      <c r="C300" s="360"/>
      <c r="D300" s="1151" t="s">
        <v>515</v>
      </c>
      <c r="E300" s="1152"/>
      <c r="F300" s="367" t="str">
        <f>'[1]Document Checklist-Full List'!A209</f>
        <v>#68c</v>
      </c>
      <c r="G300" s="1154" t="str">
        <f>'[1]Document Checklist-Full List'!B209</f>
        <v xml:space="preserve">LSP MOU </v>
      </c>
      <c r="H300" s="1155"/>
      <c r="I300" s="1155"/>
      <c r="J300" s="1155"/>
      <c r="K300" s="1155"/>
      <c r="L300" s="1155"/>
      <c r="M300" s="1156"/>
      <c r="N300" s="1157" t="str">
        <f>'[1]Document Checklist-Full List'!C209</f>
        <v>An MOU for the proposed Project.</v>
      </c>
      <c r="O300" s="1158"/>
      <c r="P300" s="1158"/>
      <c r="Q300" s="1158"/>
      <c r="R300" s="1158"/>
      <c r="S300" s="1158"/>
      <c r="T300" s="1158"/>
      <c r="U300" s="1158"/>
      <c r="V300" s="1158"/>
      <c r="W300" s="1158"/>
      <c r="X300" s="1158"/>
      <c r="Y300" s="1158"/>
      <c r="Z300" s="1158"/>
      <c r="AA300" s="1158"/>
      <c r="AB300" s="1158"/>
      <c r="AC300" s="1158"/>
      <c r="AD300" s="1158"/>
      <c r="AE300" s="1159"/>
      <c r="AF300" s="1146" t="s">
        <v>516</v>
      </c>
      <c r="AG300" s="1147"/>
      <c r="AH300" s="1147"/>
      <c r="AI300" s="1147"/>
      <c r="AJ300" s="1147"/>
      <c r="AK300" s="1148"/>
      <c r="AL300" s="1149"/>
      <c r="AM300" s="1150"/>
      <c r="AN300" s="1144"/>
      <c r="AO300" s="1145"/>
      <c r="AP300" s="327"/>
      <c r="AQ300" s="362"/>
      <c r="AR300" s="362"/>
      <c r="AS300" s="362"/>
    </row>
    <row r="301" spans="3:54" ht="36" hidden="1" customHeight="1" thickBot="1" x14ac:dyDescent="0.35">
      <c r="C301" s="360"/>
      <c r="D301" s="1082" t="s">
        <v>515</v>
      </c>
      <c r="E301" s="1083"/>
      <c r="F301" s="368" t="str">
        <f>'[1]Document Checklist-Full List'!A210</f>
        <v>#68d</v>
      </c>
      <c r="G301" s="1084" t="str">
        <f>'[1]Document Checklist-Full List'!B210</f>
        <v>LSP Supportive Services Plan</v>
      </c>
      <c r="H301" s="1085"/>
      <c r="I301" s="1085"/>
      <c r="J301" s="1085"/>
      <c r="K301" s="1085"/>
      <c r="L301" s="1085"/>
      <c r="M301" s="1086"/>
      <c r="N301" s="1087" t="str">
        <f>'[1]Document Checklist-Full List'!C210</f>
        <v>A LSP Supportive Services Plan for the proposed Project.</v>
      </c>
      <c r="O301" s="1088"/>
      <c r="P301" s="1088"/>
      <c r="Q301" s="1088"/>
      <c r="R301" s="1088"/>
      <c r="S301" s="1088"/>
      <c r="T301" s="1088"/>
      <c r="U301" s="1088"/>
      <c r="V301" s="1088"/>
      <c r="W301" s="1088"/>
      <c r="X301" s="1088"/>
      <c r="Y301" s="1088"/>
      <c r="Z301" s="1088"/>
      <c r="AA301" s="1088"/>
      <c r="AB301" s="1088"/>
      <c r="AC301" s="1088"/>
      <c r="AD301" s="1088"/>
      <c r="AE301" s="1089"/>
      <c r="AF301" s="1090" t="s">
        <v>516</v>
      </c>
      <c r="AG301" s="1091"/>
      <c r="AH301" s="1091"/>
      <c r="AI301" s="1091"/>
      <c r="AJ301" s="1091"/>
      <c r="AK301" s="1092"/>
      <c r="AL301" s="1093"/>
      <c r="AM301" s="1094"/>
      <c r="AN301" s="1128"/>
      <c r="AO301" s="1129"/>
      <c r="AP301" s="327"/>
      <c r="AQ301" s="362"/>
      <c r="AR301" s="362"/>
      <c r="AS301" s="362"/>
    </row>
    <row r="302" spans="3:54" s="332" customFormat="1" ht="15" hidden="1" customHeight="1" x14ac:dyDescent="0.35">
      <c r="D302" s="363"/>
      <c r="E302" s="363"/>
      <c r="F302" s="363"/>
      <c r="G302" s="363"/>
      <c r="H302" s="363"/>
      <c r="I302" s="363"/>
      <c r="J302" s="363"/>
      <c r="K302" s="363"/>
      <c r="L302" s="363"/>
      <c r="M302" s="363"/>
      <c r="N302" s="363"/>
      <c r="O302" s="363"/>
      <c r="P302" s="363"/>
      <c r="Q302" s="363"/>
      <c r="R302" s="363"/>
      <c r="S302" s="363"/>
      <c r="T302" s="363"/>
      <c r="U302" s="363"/>
      <c r="V302" s="363"/>
      <c r="W302" s="363"/>
      <c r="X302" s="364"/>
      <c r="Y302" s="364"/>
      <c r="Z302" s="364"/>
      <c r="AA302" s="364"/>
      <c r="AB302" s="365"/>
      <c r="AC302" s="365"/>
      <c r="AD302" s="365"/>
      <c r="AE302" s="366"/>
      <c r="AF302" s="366"/>
      <c r="AG302" s="366"/>
      <c r="AH302" s="366"/>
      <c r="AI302" s="366"/>
      <c r="AJ302" s="366"/>
      <c r="AK302" s="366"/>
      <c r="AL302" s="366"/>
      <c r="AM302" s="366"/>
      <c r="AN302" s="366"/>
      <c r="AO302" s="366"/>
      <c r="AQ302" s="343"/>
      <c r="AR302" s="327"/>
    </row>
    <row r="303" spans="3:54" s="332" customFormat="1" ht="15" hidden="1" customHeight="1" x14ac:dyDescent="0.35">
      <c r="D303" s="363"/>
      <c r="E303" s="363"/>
      <c r="F303" s="363"/>
      <c r="G303" s="363"/>
      <c r="H303" s="363"/>
      <c r="I303" s="363"/>
      <c r="J303" s="363"/>
      <c r="K303" s="363"/>
      <c r="L303" s="363"/>
      <c r="M303" s="363"/>
      <c r="N303" s="363"/>
      <c r="O303" s="363"/>
      <c r="P303" s="363"/>
      <c r="Q303" s="363"/>
      <c r="R303" s="363"/>
      <c r="S303" s="363"/>
      <c r="T303" s="363"/>
      <c r="U303" s="363"/>
      <c r="V303" s="363"/>
      <c r="W303" s="363"/>
      <c r="X303" s="364"/>
      <c r="Y303" s="364"/>
      <c r="Z303" s="364"/>
      <c r="AA303" s="364"/>
      <c r="AB303" s="365"/>
      <c r="AC303" s="365"/>
      <c r="AD303" s="365"/>
      <c r="AE303" s="366"/>
      <c r="AF303" s="366"/>
      <c r="AG303" s="366"/>
      <c r="AH303" s="366"/>
      <c r="AI303" s="366"/>
      <c r="AJ303" s="366"/>
      <c r="AK303" s="366"/>
      <c r="AL303" s="366"/>
      <c r="AM303" s="366"/>
      <c r="AN303" s="366"/>
      <c r="AO303" s="366"/>
      <c r="AQ303" s="343"/>
      <c r="AR303" s="327"/>
    </row>
    <row r="304" spans="3:54" s="332" customFormat="1" ht="15" hidden="1" customHeight="1" x14ac:dyDescent="0.35">
      <c r="D304" s="363"/>
      <c r="E304" s="363"/>
      <c r="F304" s="363"/>
      <c r="G304" s="363"/>
      <c r="H304" s="363"/>
      <c r="I304" s="363"/>
      <c r="J304" s="363"/>
      <c r="K304" s="363"/>
      <c r="L304" s="363"/>
      <c r="M304" s="363"/>
      <c r="N304" s="363"/>
      <c r="O304" s="363"/>
      <c r="P304" s="363"/>
      <c r="Q304" s="363"/>
      <c r="R304" s="363"/>
      <c r="S304" s="363"/>
      <c r="T304" s="363"/>
      <c r="U304" s="363"/>
      <c r="V304" s="363"/>
      <c r="W304" s="363"/>
      <c r="X304" s="364"/>
      <c r="Y304" s="364"/>
      <c r="Z304" s="364"/>
      <c r="AA304" s="364"/>
      <c r="AB304" s="365"/>
      <c r="AC304" s="365"/>
      <c r="AD304" s="365"/>
      <c r="AE304" s="366"/>
      <c r="AF304" s="366"/>
      <c r="AG304" s="366"/>
      <c r="AH304" s="366"/>
      <c r="AI304" s="366"/>
      <c r="AJ304" s="366"/>
      <c r="AK304" s="366"/>
      <c r="AL304" s="366"/>
      <c r="AM304" s="366"/>
      <c r="AN304" s="366"/>
      <c r="AO304" s="366"/>
      <c r="AQ304" s="343"/>
      <c r="AR304" s="327"/>
    </row>
    <row r="305" spans="3:53" ht="36" hidden="1" customHeight="1" x14ac:dyDescent="0.3">
      <c r="C305" s="360"/>
      <c r="D305" s="1153" t="s">
        <v>515</v>
      </c>
      <c r="E305" s="1152"/>
      <c r="F305" s="367" t="str">
        <f>'[1]Document Checklist-Full List'!A211</f>
        <v>#69a</v>
      </c>
      <c r="G305" s="1154" t="str">
        <f>'[1]Document Checklist-Full List'!B211</f>
        <v>Resident Service Provider Contract</v>
      </c>
      <c r="H305" s="1155"/>
      <c r="I305" s="1155"/>
      <c r="J305" s="1155"/>
      <c r="K305" s="1155"/>
      <c r="L305" s="1155"/>
      <c r="M305" s="1156"/>
      <c r="N305" s="1157" t="str">
        <f>'[1]Document Checklist-Full List'!C211</f>
        <v>An executed Contract including all exhibits and attachments, matched to the regulatory agreement, similar to the Project proposed.</v>
      </c>
      <c r="O305" s="1158"/>
      <c r="P305" s="1158"/>
      <c r="Q305" s="1158"/>
      <c r="R305" s="1158"/>
      <c r="S305" s="1158"/>
      <c r="T305" s="1158"/>
      <c r="U305" s="1158"/>
      <c r="V305" s="1158"/>
      <c r="W305" s="1158"/>
      <c r="X305" s="1158"/>
      <c r="Y305" s="1158"/>
      <c r="Z305" s="1158"/>
      <c r="AA305" s="1158"/>
      <c r="AB305" s="1158"/>
      <c r="AC305" s="1158"/>
      <c r="AD305" s="1158"/>
      <c r="AE305" s="1159"/>
      <c r="AF305" s="1146" t="s">
        <v>516</v>
      </c>
      <c r="AG305" s="1147"/>
      <c r="AH305" s="1147"/>
      <c r="AI305" s="1147"/>
      <c r="AJ305" s="1147"/>
      <c r="AK305" s="1148"/>
      <c r="AL305" s="1149"/>
      <c r="AM305" s="1150"/>
      <c r="AN305" s="1144"/>
      <c r="AO305" s="1145"/>
      <c r="AP305" s="327"/>
      <c r="AQ305" s="362"/>
      <c r="AR305" s="362"/>
      <c r="AS305" s="362"/>
      <c r="AT305" s="316" t="s">
        <v>8</v>
      </c>
      <c r="AW305" s="316" t="s">
        <v>8</v>
      </c>
    </row>
    <row r="306" spans="3:53" ht="40" hidden="1" customHeight="1" x14ac:dyDescent="0.3">
      <c r="C306" s="360"/>
      <c r="D306" s="1153" t="s">
        <v>515</v>
      </c>
      <c r="E306" s="1152"/>
      <c r="F306" s="367" t="str">
        <f>'[1]Document Checklist-Full List'!A212</f>
        <v>#69b</v>
      </c>
      <c r="G306" s="1154" t="str">
        <f>'[1]Document Checklist-Full List'!B212</f>
        <v>Resident Service Provider Regulatory Agreement</v>
      </c>
      <c r="H306" s="1155"/>
      <c r="I306" s="1155"/>
      <c r="J306" s="1155"/>
      <c r="K306" s="1155"/>
      <c r="L306" s="1155"/>
      <c r="M306" s="1156"/>
      <c r="N306" s="1157" t="str">
        <f>'[1]Document Checklist-Full List'!C212</f>
        <v>An executed Recorded Regulatory Agreement including all exhibits and attachments, matched to the contract, similar to the Project proposed.</v>
      </c>
      <c r="O306" s="1158"/>
      <c r="P306" s="1158"/>
      <c r="Q306" s="1158"/>
      <c r="R306" s="1158"/>
      <c r="S306" s="1158"/>
      <c r="T306" s="1158"/>
      <c r="U306" s="1158"/>
      <c r="V306" s="1158"/>
      <c r="W306" s="1158"/>
      <c r="X306" s="1158"/>
      <c r="Y306" s="1158"/>
      <c r="Z306" s="1158"/>
      <c r="AA306" s="1158"/>
      <c r="AB306" s="1158"/>
      <c r="AC306" s="1158"/>
      <c r="AD306" s="1158"/>
      <c r="AE306" s="1159"/>
      <c r="AF306" s="1146" t="s">
        <v>516</v>
      </c>
      <c r="AG306" s="1147"/>
      <c r="AH306" s="1147"/>
      <c r="AI306" s="1147"/>
      <c r="AJ306" s="1147"/>
      <c r="AK306" s="1148"/>
      <c r="AL306" s="1149"/>
      <c r="AM306" s="1150"/>
      <c r="AN306" s="1144"/>
      <c r="AO306" s="1145"/>
      <c r="AP306" s="327"/>
      <c r="AQ306" s="362"/>
      <c r="AR306" s="362"/>
      <c r="AS306" s="362"/>
    </row>
    <row r="307" spans="3:53" ht="36" hidden="1" customHeight="1" x14ac:dyDescent="0.3">
      <c r="C307" s="360"/>
      <c r="D307" s="1153" t="s">
        <v>515</v>
      </c>
      <c r="E307" s="1152"/>
      <c r="F307" s="367" t="str">
        <f>'[1]Document Checklist-Full List'!A213</f>
        <v>#69c</v>
      </c>
      <c r="G307" s="1154" t="str">
        <f>'[1]Document Checklist-Full List'!B213</f>
        <v>Resident Service Provider MOU</v>
      </c>
      <c r="H307" s="1155"/>
      <c r="I307" s="1155"/>
      <c r="J307" s="1155"/>
      <c r="K307" s="1155"/>
      <c r="L307" s="1155"/>
      <c r="M307" s="1156"/>
      <c r="N307" s="1157" t="str">
        <f>'[1]Document Checklist-Full List'!C213</f>
        <v>An MOU for the proposed Project.</v>
      </c>
      <c r="O307" s="1158"/>
      <c r="P307" s="1158"/>
      <c r="Q307" s="1158"/>
      <c r="R307" s="1158"/>
      <c r="S307" s="1158"/>
      <c r="T307" s="1158"/>
      <c r="U307" s="1158"/>
      <c r="V307" s="1158"/>
      <c r="W307" s="1158"/>
      <c r="X307" s="1158"/>
      <c r="Y307" s="1158"/>
      <c r="Z307" s="1158"/>
      <c r="AA307" s="1158"/>
      <c r="AB307" s="1158"/>
      <c r="AC307" s="1158"/>
      <c r="AD307" s="1158"/>
      <c r="AE307" s="1159"/>
      <c r="AF307" s="1146" t="s">
        <v>516</v>
      </c>
      <c r="AG307" s="1147"/>
      <c r="AH307" s="1147"/>
      <c r="AI307" s="1147"/>
      <c r="AJ307" s="1147"/>
      <c r="AK307" s="1148"/>
      <c r="AL307" s="1149"/>
      <c r="AM307" s="1150"/>
      <c r="AN307" s="1144"/>
      <c r="AO307" s="1145"/>
      <c r="AP307" s="327"/>
      <c r="AQ307" s="362"/>
      <c r="AR307" s="362"/>
      <c r="AS307" s="362"/>
    </row>
    <row r="308" spans="3:53" ht="36" hidden="1" customHeight="1" x14ac:dyDescent="0.3">
      <c r="C308" s="360"/>
      <c r="D308" s="1153" t="s">
        <v>515</v>
      </c>
      <c r="E308" s="1152"/>
      <c r="F308" s="367" t="str">
        <f>'[1]Document Checklist-Full List'!A214</f>
        <v>#69d</v>
      </c>
      <c r="G308" s="1154" t="str">
        <f>'[1]Document Checklist-Full List'!B214</f>
        <v>Resident Service Provider Plan</v>
      </c>
      <c r="H308" s="1155"/>
      <c r="I308" s="1155"/>
      <c r="J308" s="1155"/>
      <c r="K308" s="1155"/>
      <c r="L308" s="1155"/>
      <c r="M308" s="1156"/>
      <c r="N308" s="1157" t="str">
        <f>'[1]Document Checklist-Full List'!C214</f>
        <v>A Resident Service Plan for the proposed Project.</v>
      </c>
      <c r="O308" s="1158"/>
      <c r="P308" s="1158"/>
      <c r="Q308" s="1158"/>
      <c r="R308" s="1158"/>
      <c r="S308" s="1158"/>
      <c r="T308" s="1158"/>
      <c r="U308" s="1158"/>
      <c r="V308" s="1158"/>
      <c r="W308" s="1158"/>
      <c r="X308" s="1158"/>
      <c r="Y308" s="1158"/>
      <c r="Z308" s="1158"/>
      <c r="AA308" s="1158"/>
      <c r="AB308" s="1158"/>
      <c r="AC308" s="1158"/>
      <c r="AD308" s="1158"/>
      <c r="AE308" s="1159"/>
      <c r="AF308" s="1146" t="s">
        <v>516</v>
      </c>
      <c r="AG308" s="1147"/>
      <c r="AH308" s="1147"/>
      <c r="AI308" s="1147"/>
      <c r="AJ308" s="1147"/>
      <c r="AK308" s="1148"/>
      <c r="AL308" s="1149"/>
      <c r="AM308" s="1150"/>
      <c r="AN308" s="1144"/>
      <c r="AO308" s="1145"/>
      <c r="AP308" s="327"/>
      <c r="AQ308" s="362"/>
      <c r="AR308" s="362"/>
      <c r="AS308" s="362"/>
    </row>
    <row r="309" spans="3:53" s="332" customFormat="1" ht="15" customHeight="1" x14ac:dyDescent="0.35">
      <c r="D309" s="363"/>
      <c r="E309" s="363"/>
      <c r="F309" s="363"/>
      <c r="G309" s="363"/>
      <c r="H309" s="363"/>
      <c r="I309" s="363"/>
      <c r="J309" s="363"/>
      <c r="K309" s="363"/>
      <c r="L309" s="363"/>
      <c r="M309" s="363"/>
      <c r="N309" s="363"/>
      <c r="O309" s="363"/>
      <c r="P309" s="363"/>
      <c r="Q309" s="363"/>
      <c r="R309" s="363"/>
      <c r="S309" s="363"/>
      <c r="T309" s="363"/>
      <c r="U309" s="363"/>
      <c r="V309" s="363"/>
      <c r="W309" s="363"/>
      <c r="X309" s="364"/>
      <c r="Y309" s="364"/>
      <c r="Z309" s="364"/>
      <c r="AA309" s="364"/>
      <c r="AB309" s="365"/>
      <c r="AC309" s="365"/>
      <c r="AD309" s="365"/>
      <c r="AE309" s="366"/>
      <c r="AF309" s="366"/>
      <c r="AG309" s="366"/>
      <c r="AH309" s="366"/>
      <c r="AI309" s="366"/>
      <c r="AJ309" s="366"/>
      <c r="AK309" s="366"/>
      <c r="AL309" s="366"/>
      <c r="AM309" s="366"/>
      <c r="AN309" s="366"/>
      <c r="AO309" s="366"/>
      <c r="AQ309" s="343"/>
      <c r="AR309" s="327"/>
    </row>
    <row r="310" spans="3:53" s="332" customFormat="1" ht="15" customHeight="1" x14ac:dyDescent="0.35">
      <c r="D310" s="363"/>
      <c r="E310" s="363"/>
      <c r="F310" s="363"/>
      <c r="G310" s="363"/>
      <c r="H310" s="363"/>
      <c r="I310" s="363"/>
      <c r="J310" s="363"/>
      <c r="K310" s="363"/>
      <c r="L310" s="363"/>
      <c r="M310" s="363"/>
      <c r="N310" s="363"/>
      <c r="O310" s="363"/>
      <c r="P310" s="363"/>
      <c r="Q310" s="363"/>
      <c r="R310" s="363"/>
      <c r="S310" s="363"/>
      <c r="T310" s="363"/>
      <c r="U310" s="363"/>
      <c r="V310" s="363"/>
      <c r="W310" s="363"/>
      <c r="X310" s="364"/>
      <c r="Y310" s="364"/>
      <c r="Z310" s="364"/>
      <c r="AA310" s="364"/>
      <c r="AB310" s="365"/>
      <c r="AC310" s="365"/>
      <c r="AD310" s="365"/>
      <c r="AE310" s="366"/>
      <c r="AF310" s="366"/>
      <c r="AG310" s="366"/>
      <c r="AH310" s="366"/>
      <c r="AI310" s="366"/>
      <c r="AJ310" s="366"/>
      <c r="AK310" s="366"/>
      <c r="AL310" s="366"/>
      <c r="AM310" s="366"/>
      <c r="AN310" s="366"/>
      <c r="AO310" s="366"/>
      <c r="AQ310" s="343"/>
      <c r="AR310" s="327"/>
    </row>
    <row r="311" spans="3:53" s="332" customFormat="1" ht="15" customHeight="1" x14ac:dyDescent="0.35">
      <c r="D311" s="363"/>
      <c r="E311" s="363"/>
      <c r="F311" s="363"/>
      <c r="G311" s="363"/>
      <c r="H311" s="363"/>
      <c r="I311" s="363"/>
      <c r="J311" s="363"/>
      <c r="K311" s="363"/>
      <c r="L311" s="363"/>
      <c r="M311" s="363"/>
      <c r="N311" s="363"/>
      <c r="O311" s="363"/>
      <c r="P311" s="363"/>
      <c r="Q311" s="363"/>
      <c r="R311" s="363"/>
      <c r="S311" s="363"/>
      <c r="T311" s="363"/>
      <c r="U311" s="363"/>
      <c r="V311" s="363"/>
      <c r="W311" s="363"/>
      <c r="X311" s="364"/>
      <c r="Y311" s="364"/>
      <c r="Z311" s="364"/>
      <c r="AA311" s="364"/>
      <c r="AB311" s="365"/>
      <c r="AC311" s="365"/>
      <c r="AD311" s="365"/>
      <c r="AE311" s="366"/>
      <c r="AF311" s="366"/>
      <c r="AG311" s="366"/>
      <c r="AH311" s="366"/>
      <c r="AI311" s="366"/>
      <c r="AJ311" s="366"/>
      <c r="AK311" s="366"/>
      <c r="AL311" s="366"/>
      <c r="AM311" s="366"/>
      <c r="AN311" s="366"/>
      <c r="AO311" s="366"/>
      <c r="AQ311" s="343"/>
      <c r="AR311" s="327"/>
    </row>
    <row r="312" spans="3:53" s="332" customFormat="1" ht="15" customHeight="1" x14ac:dyDescent="0.35">
      <c r="D312" s="363"/>
      <c r="E312" s="363"/>
      <c r="F312" s="363"/>
      <c r="G312" s="363"/>
      <c r="H312" s="363"/>
      <c r="I312" s="363"/>
      <c r="J312" s="363"/>
      <c r="K312" s="363"/>
      <c r="L312" s="363"/>
      <c r="M312" s="363"/>
      <c r="N312" s="363"/>
      <c r="O312" s="363"/>
      <c r="P312" s="363"/>
      <c r="Q312" s="363"/>
      <c r="R312" s="363"/>
      <c r="S312" s="363"/>
      <c r="T312" s="363"/>
      <c r="U312" s="363"/>
      <c r="V312" s="363"/>
      <c r="W312" s="363"/>
      <c r="X312" s="364"/>
      <c r="Y312" s="364"/>
      <c r="Z312" s="364"/>
      <c r="AA312" s="364"/>
      <c r="AB312" s="365"/>
      <c r="AC312" s="365"/>
      <c r="AD312" s="365"/>
      <c r="AE312" s="366"/>
      <c r="AF312" s="366"/>
      <c r="AG312" s="366"/>
      <c r="AH312" s="366"/>
      <c r="AI312" s="366"/>
      <c r="AJ312" s="366"/>
      <c r="AK312" s="366"/>
      <c r="AL312" s="366"/>
      <c r="AM312" s="366"/>
      <c r="AN312" s="366"/>
      <c r="AO312" s="366"/>
      <c r="AQ312" s="343"/>
      <c r="AR312" s="327"/>
    </row>
    <row r="313" spans="3:53" s="332" customFormat="1" ht="15" customHeight="1" x14ac:dyDescent="0.35">
      <c r="D313" s="363"/>
      <c r="E313" s="363"/>
      <c r="F313" s="363"/>
      <c r="G313" s="363"/>
      <c r="H313" s="363"/>
      <c r="I313" s="363"/>
      <c r="J313" s="363"/>
      <c r="K313" s="363"/>
      <c r="L313" s="363"/>
      <c r="M313" s="363"/>
      <c r="N313" s="363"/>
      <c r="O313" s="363"/>
      <c r="P313" s="363"/>
      <c r="Q313" s="363"/>
      <c r="R313" s="363"/>
      <c r="S313" s="363"/>
      <c r="T313" s="363"/>
      <c r="U313" s="363"/>
      <c r="V313" s="363"/>
      <c r="W313" s="363"/>
      <c r="X313" s="364"/>
      <c r="Y313" s="364"/>
      <c r="Z313" s="364"/>
      <c r="AA313" s="364"/>
      <c r="AB313" s="365"/>
      <c r="AC313" s="365"/>
      <c r="AD313" s="365"/>
      <c r="AE313" s="366"/>
      <c r="AF313" s="366"/>
      <c r="AG313" s="366"/>
      <c r="AH313" s="366"/>
      <c r="AI313" s="366"/>
      <c r="AJ313" s="366"/>
      <c r="AK313" s="366"/>
      <c r="AL313" s="366"/>
      <c r="AM313" s="366"/>
      <c r="AN313" s="366"/>
      <c r="AO313" s="366"/>
      <c r="AQ313" s="343"/>
      <c r="AR313" s="327"/>
    </row>
    <row r="314" spans="3:53" s="332" customFormat="1" ht="15" customHeight="1" x14ac:dyDescent="0.35">
      <c r="D314" s="363"/>
      <c r="E314" s="363"/>
      <c r="F314" s="363"/>
      <c r="G314" s="363"/>
      <c r="H314" s="363"/>
      <c r="I314" s="363"/>
      <c r="J314" s="363"/>
      <c r="K314" s="363"/>
      <c r="L314" s="363"/>
      <c r="M314" s="363"/>
      <c r="N314" s="363"/>
      <c r="O314" s="363"/>
      <c r="P314" s="363"/>
      <c r="Q314" s="363"/>
      <c r="R314" s="363"/>
      <c r="S314" s="363"/>
      <c r="T314" s="363"/>
      <c r="U314" s="363"/>
      <c r="V314" s="363"/>
      <c r="W314" s="363"/>
      <c r="X314" s="364"/>
      <c r="Y314" s="364"/>
      <c r="Z314" s="364"/>
      <c r="AA314" s="364"/>
      <c r="AB314" s="365"/>
      <c r="AC314" s="365"/>
      <c r="AD314" s="365"/>
      <c r="AE314" s="366"/>
      <c r="AF314" s="366"/>
      <c r="AG314" s="366"/>
      <c r="AH314" s="366"/>
      <c r="AI314" s="366"/>
      <c r="AJ314" s="366"/>
      <c r="AK314" s="366"/>
      <c r="AL314" s="366"/>
      <c r="AM314" s="366"/>
      <c r="AN314" s="366"/>
      <c r="AO314" s="366"/>
      <c r="AQ314" s="343"/>
      <c r="AR314" s="327"/>
    </row>
    <row r="315" spans="3:53" s="332" customFormat="1" ht="15" customHeight="1" x14ac:dyDescent="0.35">
      <c r="D315" s="363"/>
      <c r="E315" s="363"/>
      <c r="F315" s="363"/>
      <c r="G315" s="363"/>
      <c r="H315" s="363"/>
      <c r="I315" s="363"/>
      <c r="J315" s="363"/>
      <c r="K315" s="363"/>
      <c r="L315" s="363"/>
      <c r="M315" s="363"/>
      <c r="N315" s="363"/>
      <c r="O315" s="363"/>
      <c r="P315" s="363"/>
      <c r="Q315" s="363"/>
      <c r="R315" s="363"/>
      <c r="S315" s="363"/>
      <c r="T315" s="363"/>
      <c r="U315" s="363"/>
      <c r="V315" s="363"/>
      <c r="W315" s="363"/>
      <c r="X315" s="364"/>
      <c r="Y315" s="364"/>
      <c r="Z315" s="364"/>
      <c r="AA315" s="364"/>
      <c r="AB315" s="365"/>
      <c r="AC315" s="365"/>
      <c r="AD315" s="365"/>
      <c r="AE315" s="366"/>
      <c r="AF315" s="366"/>
      <c r="AG315" s="366"/>
      <c r="AH315" s="366"/>
      <c r="AI315" s="366"/>
      <c r="AJ315" s="366"/>
      <c r="AK315" s="366"/>
      <c r="AL315" s="366"/>
      <c r="AM315" s="366"/>
      <c r="AN315" s="366"/>
      <c r="AO315" s="366"/>
      <c r="AQ315" s="343"/>
      <c r="AR315" s="327"/>
      <c r="AV315" s="316"/>
      <c r="AW315" s="327"/>
      <c r="AX315" s="328"/>
      <c r="AY315" s="328"/>
      <c r="AZ315" s="328"/>
      <c r="BA315" s="328"/>
    </row>
    <row r="316" spans="3:53" s="332" customFormat="1" ht="15" customHeight="1" x14ac:dyDescent="0.35">
      <c r="D316" s="363"/>
      <c r="E316" s="363"/>
      <c r="F316" s="363"/>
      <c r="G316" s="363"/>
      <c r="H316" s="363"/>
      <c r="I316" s="363"/>
      <c r="J316" s="363"/>
      <c r="K316" s="363"/>
      <c r="L316" s="363"/>
      <c r="M316" s="363"/>
      <c r="N316" s="363"/>
      <c r="O316" s="363"/>
      <c r="P316" s="363"/>
      <c r="Q316" s="363"/>
      <c r="R316" s="363"/>
      <c r="S316" s="363"/>
      <c r="T316" s="363"/>
      <c r="U316" s="363"/>
      <c r="V316" s="363"/>
      <c r="W316" s="363"/>
      <c r="X316" s="364"/>
      <c r="Y316" s="364"/>
      <c r="Z316" s="364"/>
      <c r="AA316" s="364"/>
      <c r="AB316" s="365"/>
      <c r="AC316" s="365"/>
      <c r="AD316" s="365"/>
      <c r="AE316" s="366"/>
      <c r="AF316" s="366"/>
      <c r="AG316" s="366"/>
      <c r="AH316" s="366"/>
      <c r="AI316" s="366"/>
      <c r="AJ316" s="366"/>
      <c r="AK316" s="366"/>
      <c r="AL316" s="366"/>
      <c r="AM316" s="366"/>
      <c r="AN316" s="366"/>
      <c r="AO316" s="366"/>
      <c r="AQ316" s="343"/>
      <c r="AR316" s="327"/>
      <c r="AV316" s="316"/>
      <c r="AW316" s="327"/>
      <c r="AX316" s="328"/>
      <c r="AY316" s="328"/>
      <c r="AZ316" s="328"/>
      <c r="BA316" s="328"/>
    </row>
    <row r="317" spans="3:53" s="332" customFormat="1" ht="15" customHeight="1" x14ac:dyDescent="0.35">
      <c r="D317" s="363"/>
      <c r="E317" s="363"/>
      <c r="F317" s="363"/>
      <c r="G317" s="363"/>
      <c r="H317" s="363"/>
      <c r="I317" s="363"/>
      <c r="J317" s="363"/>
      <c r="K317" s="363"/>
      <c r="L317" s="363"/>
      <c r="M317" s="363"/>
      <c r="N317" s="363"/>
      <c r="O317" s="363"/>
      <c r="P317" s="363"/>
      <c r="Q317" s="363"/>
      <c r="R317" s="363"/>
      <c r="S317" s="363"/>
      <c r="T317" s="363"/>
      <c r="U317" s="363"/>
      <c r="V317" s="363"/>
      <c r="W317" s="363"/>
      <c r="X317" s="364"/>
      <c r="Y317" s="364"/>
      <c r="Z317" s="364"/>
      <c r="AA317" s="364"/>
      <c r="AB317" s="365"/>
      <c r="AC317" s="365"/>
      <c r="AD317" s="365"/>
      <c r="AE317" s="366"/>
      <c r="AF317" s="366"/>
      <c r="AG317" s="366"/>
      <c r="AH317" s="366"/>
      <c r="AI317" s="366"/>
      <c r="AJ317" s="366"/>
      <c r="AK317" s="366"/>
      <c r="AL317" s="366"/>
      <c r="AM317" s="366"/>
      <c r="AN317" s="366"/>
      <c r="AO317" s="366"/>
      <c r="AQ317" s="343"/>
      <c r="AR317" s="327"/>
      <c r="AV317" s="316"/>
      <c r="AW317" s="327"/>
      <c r="AX317" s="328"/>
      <c r="AY317" s="328"/>
      <c r="AZ317" s="328"/>
      <c r="BA317" s="328"/>
    </row>
    <row r="318" spans="3:53" s="332" customFormat="1" ht="15" customHeight="1" x14ac:dyDescent="0.35">
      <c r="D318" s="363"/>
      <c r="E318" s="363"/>
      <c r="F318" s="363"/>
      <c r="G318" s="363"/>
      <c r="H318" s="363"/>
      <c r="I318" s="363"/>
      <c r="J318" s="363"/>
      <c r="K318" s="363"/>
      <c r="L318" s="363"/>
      <c r="M318" s="363"/>
      <c r="N318" s="363"/>
      <c r="O318" s="363"/>
      <c r="P318" s="363"/>
      <c r="Q318" s="363"/>
      <c r="R318" s="363"/>
      <c r="S318" s="363"/>
      <c r="T318" s="363"/>
      <c r="U318" s="363"/>
      <c r="V318" s="363"/>
      <c r="W318" s="363"/>
      <c r="X318" s="364"/>
      <c r="Y318" s="364"/>
      <c r="Z318" s="364"/>
      <c r="AA318" s="364"/>
      <c r="AB318" s="365"/>
      <c r="AC318" s="365"/>
      <c r="AD318" s="365"/>
      <c r="AE318" s="366"/>
      <c r="AF318" s="366"/>
      <c r="AG318" s="366"/>
      <c r="AH318" s="366"/>
      <c r="AI318" s="366"/>
      <c r="AJ318" s="366"/>
      <c r="AK318" s="366"/>
      <c r="AL318" s="366"/>
      <c r="AM318" s="366"/>
      <c r="AN318" s="366"/>
      <c r="AO318" s="366"/>
      <c r="AQ318" s="343"/>
      <c r="AR318" s="327"/>
      <c r="AV318" s="316"/>
      <c r="AW318" s="327"/>
      <c r="AX318" s="328"/>
      <c r="AY318" s="328"/>
      <c r="AZ318" s="328"/>
      <c r="BA318" s="328"/>
    </row>
    <row r="319" spans="3:53" s="332" customFormat="1" ht="15" customHeight="1" x14ac:dyDescent="0.35">
      <c r="D319" s="363"/>
      <c r="E319" s="363"/>
      <c r="F319" s="363"/>
      <c r="G319" s="363"/>
      <c r="H319" s="363"/>
      <c r="I319" s="363"/>
      <c r="J319" s="363"/>
      <c r="K319" s="363"/>
      <c r="L319" s="363"/>
      <c r="M319" s="363"/>
      <c r="N319" s="363"/>
      <c r="O319" s="363"/>
      <c r="P319" s="363"/>
      <c r="Q319" s="363"/>
      <c r="R319" s="363"/>
      <c r="S319" s="363"/>
      <c r="T319" s="363"/>
      <c r="U319" s="363"/>
      <c r="V319" s="363"/>
      <c r="W319" s="363"/>
      <c r="X319" s="364"/>
      <c r="Y319" s="364"/>
      <c r="Z319" s="364"/>
      <c r="AA319" s="364"/>
      <c r="AB319" s="365"/>
      <c r="AC319" s="365"/>
      <c r="AD319" s="365"/>
      <c r="AE319" s="366"/>
      <c r="AF319" s="366"/>
      <c r="AG319" s="366"/>
      <c r="AH319" s="366"/>
      <c r="AI319" s="366"/>
      <c r="AJ319" s="366"/>
      <c r="AK319" s="366"/>
      <c r="AL319" s="366"/>
      <c r="AM319" s="366"/>
      <c r="AN319" s="366"/>
      <c r="AO319" s="366"/>
      <c r="AQ319" s="343"/>
      <c r="AR319" s="327"/>
      <c r="BA319" s="328"/>
    </row>
    <row r="320" spans="3:53" ht="36" hidden="1" customHeight="1" x14ac:dyDescent="0.3">
      <c r="C320" s="360"/>
      <c r="D320" s="1246" t="s">
        <v>515</v>
      </c>
      <c r="E320" s="1246"/>
      <c r="F320" s="369" t="str">
        <f>'[1]Document Checklist-Full List'!A218</f>
        <v>#73</v>
      </c>
      <c r="G320" s="1154" t="str">
        <f>'[1]Document Checklist-Full List'!B218</f>
        <v>Additional Upload Field, if Necessary</v>
      </c>
      <c r="H320" s="1155"/>
      <c r="I320" s="1155"/>
      <c r="J320" s="1155"/>
      <c r="K320" s="1155"/>
      <c r="L320" s="1155"/>
      <c r="M320" s="1156"/>
      <c r="N320" s="1157" t="str">
        <f>'[1]Document Checklist-Full List'!C218</f>
        <v>Additional Upload Field, if Necessary</v>
      </c>
      <c r="O320" s="1158"/>
      <c r="P320" s="1158"/>
      <c r="Q320" s="1158"/>
      <c r="R320" s="1158"/>
      <c r="S320" s="1158"/>
      <c r="T320" s="1158"/>
      <c r="U320" s="1158"/>
      <c r="V320" s="1158"/>
      <c r="W320" s="1158"/>
      <c r="X320" s="1158"/>
      <c r="Y320" s="1158"/>
      <c r="Z320" s="1158"/>
      <c r="AA320" s="1158"/>
      <c r="AB320" s="1158"/>
      <c r="AC320" s="1158"/>
      <c r="AD320" s="1158"/>
      <c r="AE320" s="1159"/>
      <c r="AF320" s="1146" t="s">
        <v>516</v>
      </c>
      <c r="AG320" s="1147"/>
      <c r="AH320" s="1147"/>
      <c r="AI320" s="1147"/>
      <c r="AJ320" s="1147"/>
      <c r="AK320" s="1148"/>
      <c r="AL320" s="1149"/>
      <c r="AM320" s="1150"/>
      <c r="AN320" s="1144"/>
      <c r="AO320" s="1145"/>
      <c r="AP320" s="327"/>
      <c r="AQ320" s="362"/>
      <c r="AR320" s="362"/>
      <c r="AS320" s="362"/>
      <c r="BA320" s="328"/>
    </row>
    <row r="321" spans="3:53" s="332" customFormat="1" ht="15" hidden="1" customHeight="1" x14ac:dyDescent="0.35">
      <c r="D321" s="363"/>
      <c r="E321" s="363"/>
      <c r="F321" s="363"/>
      <c r="G321" s="363"/>
      <c r="H321" s="363"/>
      <c r="I321" s="363"/>
      <c r="J321" s="363"/>
      <c r="K321" s="363"/>
      <c r="L321" s="363"/>
      <c r="M321" s="363"/>
      <c r="N321" s="363"/>
      <c r="O321" s="363"/>
      <c r="P321" s="363"/>
      <c r="Q321" s="363"/>
      <c r="R321" s="363"/>
      <c r="S321" s="363"/>
      <c r="T321" s="363"/>
      <c r="U321" s="363"/>
      <c r="V321" s="363"/>
      <c r="W321" s="363"/>
      <c r="X321" s="364"/>
      <c r="Y321" s="364"/>
      <c r="Z321" s="364"/>
      <c r="AA321" s="364"/>
      <c r="AB321" s="365"/>
      <c r="AC321" s="365"/>
      <c r="AD321" s="365"/>
      <c r="AE321" s="366"/>
      <c r="AF321" s="366"/>
      <c r="AG321" s="366"/>
      <c r="AH321" s="366"/>
      <c r="AI321" s="366"/>
      <c r="AJ321" s="366"/>
      <c r="AK321" s="366"/>
      <c r="AL321" s="366"/>
      <c r="AM321" s="366"/>
      <c r="AN321" s="366"/>
      <c r="AO321" s="366"/>
      <c r="AQ321" s="343"/>
      <c r="AR321" s="327"/>
      <c r="AV321" s="316"/>
      <c r="BA321" s="328"/>
    </row>
    <row r="322" spans="3:53" ht="36" hidden="1" customHeight="1" x14ac:dyDescent="0.3">
      <c r="C322" s="360"/>
      <c r="D322" s="1246" t="s">
        <v>515</v>
      </c>
      <c r="E322" s="1246"/>
      <c r="F322" s="369" t="str">
        <f>'[1]Document Checklist-Full List'!A219</f>
        <v>#74</v>
      </c>
      <c r="G322" s="1154" t="str">
        <f>'[1]Document Checklist-Full List'!B219</f>
        <v>Readiness Plan</v>
      </c>
      <c r="H322" s="1155"/>
      <c r="I322" s="1155"/>
      <c r="J322" s="1155"/>
      <c r="K322" s="1155"/>
      <c r="L322" s="1155"/>
      <c r="M322" s="1156"/>
      <c r="N322" s="1157" t="str">
        <f>'[1]Document Checklist-Full List'!C219</f>
        <v>Readiness Plan - Signed letter on company letterhead confirming Project complies with Home Scoring - Section I requirements.</v>
      </c>
      <c r="O322" s="1158"/>
      <c r="P322" s="1158"/>
      <c r="Q322" s="1158"/>
      <c r="R322" s="1158"/>
      <c r="S322" s="1158"/>
      <c r="T322" s="1158"/>
      <c r="U322" s="1158"/>
      <c r="V322" s="1158"/>
      <c r="W322" s="1158"/>
      <c r="X322" s="1158"/>
      <c r="Y322" s="1158"/>
      <c r="Z322" s="1158"/>
      <c r="AA322" s="1158"/>
      <c r="AB322" s="1158"/>
      <c r="AC322" s="1158"/>
      <c r="AD322" s="1158"/>
      <c r="AE322" s="1159"/>
      <c r="AF322" s="1146" t="s">
        <v>516</v>
      </c>
      <c r="AG322" s="1147"/>
      <c r="AH322" s="1147"/>
      <c r="AI322" s="1147"/>
      <c r="AJ322" s="1147"/>
      <c r="AK322" s="1148"/>
      <c r="AL322" s="1149"/>
      <c r="AM322" s="1150"/>
      <c r="AN322" s="1144"/>
      <c r="AO322" s="1145"/>
      <c r="AP322" s="327"/>
      <c r="AQ322" s="362"/>
      <c r="AR322" s="362"/>
      <c r="AS322" s="362"/>
      <c r="AV322" s="332"/>
      <c r="BA322" s="328"/>
    </row>
    <row r="323" spans="3:53" s="332" customFormat="1" ht="15" hidden="1" customHeight="1" x14ac:dyDescent="0.35">
      <c r="D323" s="363"/>
      <c r="E323" s="363"/>
      <c r="F323" s="363"/>
      <c r="G323" s="363"/>
      <c r="H323" s="363"/>
      <c r="I323" s="363"/>
      <c r="J323" s="363"/>
      <c r="K323" s="363"/>
      <c r="L323" s="363"/>
      <c r="M323" s="363"/>
      <c r="N323" s="363"/>
      <c r="O323" s="363"/>
      <c r="P323" s="363"/>
      <c r="Q323" s="363"/>
      <c r="R323" s="363"/>
      <c r="S323" s="363"/>
      <c r="T323" s="363"/>
      <c r="U323" s="363"/>
      <c r="V323" s="363"/>
      <c r="W323" s="363"/>
      <c r="X323" s="364"/>
      <c r="Y323" s="364"/>
      <c r="Z323" s="364"/>
      <c r="AA323" s="364"/>
      <c r="AB323" s="365"/>
      <c r="AC323" s="365"/>
      <c r="AD323" s="365"/>
      <c r="AE323" s="366"/>
      <c r="AF323" s="366"/>
      <c r="AG323" s="366"/>
      <c r="AH323" s="366"/>
      <c r="AI323" s="366"/>
      <c r="AJ323" s="366"/>
      <c r="AK323" s="366"/>
      <c r="AL323" s="366"/>
      <c r="AM323" s="366"/>
      <c r="AN323" s="366"/>
      <c r="AO323" s="366"/>
      <c r="AQ323" s="343"/>
      <c r="AR323" s="327"/>
      <c r="AV323" s="316"/>
      <c r="BA323" s="328"/>
    </row>
    <row r="324" spans="3:53" ht="36" hidden="1" customHeight="1" x14ac:dyDescent="0.3">
      <c r="C324" s="360"/>
      <c r="D324" s="1246" t="s">
        <v>515</v>
      </c>
      <c r="E324" s="1246"/>
      <c r="F324" s="369" t="str">
        <f>'[1]Document Checklist-Full List'!A220</f>
        <v>#75</v>
      </c>
      <c r="G324" s="1154" t="str">
        <f>'[1]Document Checklist-Full List'!B220</f>
        <v>Optional Letter of Explanation</v>
      </c>
      <c r="H324" s="1155"/>
      <c r="I324" s="1155"/>
      <c r="J324" s="1155"/>
      <c r="K324" s="1155"/>
      <c r="L324" s="1155"/>
      <c r="M324" s="1156"/>
      <c r="N324" s="1157" t="str">
        <f>'[1]Document Checklist-Full List'!C220</f>
        <v>Letter of Explanation for items in SCORING, if necessary</v>
      </c>
      <c r="O324" s="1158"/>
      <c r="P324" s="1158"/>
      <c r="Q324" s="1158"/>
      <c r="R324" s="1158"/>
      <c r="S324" s="1158"/>
      <c r="T324" s="1158"/>
      <c r="U324" s="1158"/>
      <c r="V324" s="1158"/>
      <c r="W324" s="1158"/>
      <c r="X324" s="1158"/>
      <c r="Y324" s="1158"/>
      <c r="Z324" s="1158"/>
      <c r="AA324" s="1158"/>
      <c r="AB324" s="1158"/>
      <c r="AC324" s="1158"/>
      <c r="AD324" s="1158"/>
      <c r="AE324" s="1159"/>
      <c r="AF324" s="1146" t="s">
        <v>516</v>
      </c>
      <c r="AG324" s="1147"/>
      <c r="AH324" s="1147"/>
      <c r="AI324" s="1147"/>
      <c r="AJ324" s="1147"/>
      <c r="AK324" s="1148"/>
      <c r="AL324" s="1149"/>
      <c r="AM324" s="1150"/>
      <c r="AN324" s="1144"/>
      <c r="AO324" s="1145"/>
      <c r="AP324" s="327"/>
      <c r="AQ324" s="362"/>
      <c r="AR324" s="362"/>
      <c r="AS324" s="362"/>
      <c r="BA324" s="328"/>
    </row>
    <row r="325" spans="3:53" s="332" customFormat="1" ht="15" hidden="1" customHeight="1" x14ac:dyDescent="0.35">
      <c r="D325" s="363"/>
      <c r="E325" s="363"/>
      <c r="F325" s="363"/>
      <c r="G325" s="363"/>
      <c r="H325" s="363"/>
      <c r="I325" s="363"/>
      <c r="J325" s="363"/>
      <c r="K325" s="363"/>
      <c r="L325" s="363"/>
      <c r="M325" s="363"/>
      <c r="N325" s="363"/>
      <c r="O325" s="363"/>
      <c r="P325" s="363"/>
      <c r="Q325" s="363"/>
      <c r="R325" s="363"/>
      <c r="S325" s="363"/>
      <c r="T325" s="363"/>
      <c r="U325" s="363"/>
      <c r="V325" s="363"/>
      <c r="W325" s="363"/>
      <c r="X325" s="364"/>
      <c r="Y325" s="364"/>
      <c r="Z325" s="364"/>
      <c r="AA325" s="364"/>
      <c r="AB325" s="365"/>
      <c r="AC325" s="365"/>
      <c r="AD325" s="365"/>
      <c r="AE325" s="366"/>
      <c r="AF325" s="366"/>
      <c r="AG325" s="366"/>
      <c r="AH325" s="366"/>
      <c r="AI325" s="366"/>
      <c r="AJ325" s="366"/>
      <c r="AK325" s="366"/>
      <c r="AL325" s="366"/>
      <c r="AM325" s="366"/>
      <c r="AN325" s="366"/>
      <c r="AO325" s="366"/>
      <c r="AQ325" s="343"/>
      <c r="AR325" s="327"/>
      <c r="BA325" s="328"/>
    </row>
    <row r="326" spans="3:53" ht="30" hidden="1" customHeight="1" x14ac:dyDescent="0.3">
      <c r="C326" s="360"/>
      <c r="D326" s="1246" t="s">
        <v>515</v>
      </c>
      <c r="E326" s="1247"/>
      <c r="F326" s="370" t="str">
        <f>'[1]Document Checklist-Full List'!A237</f>
        <v>#76</v>
      </c>
      <c r="G326" s="1154" t="str">
        <f>'[1]Document Checklist-Full List'!B237</f>
        <v>State Excess Sites</v>
      </c>
      <c r="H326" s="1155"/>
      <c r="I326" s="1155"/>
      <c r="J326" s="1155"/>
      <c r="K326" s="1155"/>
      <c r="L326" s="1155"/>
      <c r="M326" s="1156"/>
      <c r="N326" s="1157" t="str">
        <f>'[1]Document Checklist-Full List'!C237</f>
        <v>Lease Option or Exclusive Negotiated Agreement</v>
      </c>
      <c r="O326" s="1158"/>
      <c r="P326" s="1158"/>
      <c r="Q326" s="1158"/>
      <c r="R326" s="1158"/>
      <c r="S326" s="1158"/>
      <c r="T326" s="1158"/>
      <c r="U326" s="1158"/>
      <c r="V326" s="1158"/>
      <c r="W326" s="1158"/>
      <c r="X326" s="1158"/>
      <c r="Y326" s="1158"/>
      <c r="Z326" s="1158"/>
      <c r="AA326" s="1158"/>
      <c r="AB326" s="1158"/>
      <c r="AC326" s="1158"/>
      <c r="AD326" s="1158"/>
      <c r="AE326" s="1159"/>
      <c r="AF326" s="1146" t="s">
        <v>516</v>
      </c>
      <c r="AG326" s="1147"/>
      <c r="AH326" s="1147"/>
      <c r="AI326" s="1147"/>
      <c r="AJ326" s="1147"/>
      <c r="AK326" s="1148"/>
      <c r="AL326" s="1149"/>
      <c r="AM326" s="1150"/>
      <c r="AN326" s="1144"/>
      <c r="AO326" s="1145"/>
      <c r="AP326" s="327"/>
      <c r="AQ326" s="362"/>
      <c r="AR326" s="362"/>
      <c r="AS326" s="362"/>
      <c r="BA326" s="328"/>
    </row>
    <row r="327" spans="3:53" s="332" customFormat="1" ht="15" hidden="1" customHeight="1" x14ac:dyDescent="0.35">
      <c r="D327" s="363"/>
      <c r="E327" s="363"/>
      <c r="F327" s="363"/>
      <c r="G327" s="363"/>
      <c r="H327" s="363"/>
      <c r="I327" s="363"/>
      <c r="J327" s="363"/>
      <c r="K327" s="363"/>
      <c r="L327" s="363"/>
      <c r="M327" s="363"/>
      <c r="N327" s="363"/>
      <c r="O327" s="363"/>
      <c r="P327" s="363"/>
      <c r="Q327" s="363"/>
      <c r="R327" s="363"/>
      <c r="S327" s="363"/>
      <c r="T327" s="363"/>
      <c r="U327" s="363"/>
      <c r="V327" s="363"/>
      <c r="W327" s="363"/>
      <c r="X327" s="364"/>
      <c r="Y327" s="364"/>
      <c r="Z327" s="364"/>
      <c r="AA327" s="364"/>
      <c r="AB327" s="365"/>
      <c r="AC327" s="365"/>
      <c r="AD327" s="365"/>
      <c r="AE327" s="366"/>
      <c r="AF327" s="366"/>
      <c r="AG327" s="366"/>
      <c r="AH327" s="366"/>
      <c r="AI327" s="366"/>
      <c r="AJ327" s="366"/>
      <c r="AK327" s="366"/>
      <c r="AL327" s="366"/>
      <c r="AM327" s="366"/>
      <c r="AN327" s="366"/>
      <c r="AO327" s="366"/>
      <c r="AQ327" s="343"/>
      <c r="AR327" s="327"/>
      <c r="BA327" s="328"/>
    </row>
    <row r="328" spans="3:53" ht="30" hidden="1" customHeight="1" x14ac:dyDescent="0.3">
      <c r="C328" s="360"/>
      <c r="D328" s="1246" t="s">
        <v>515</v>
      </c>
      <c r="E328" s="1247"/>
      <c r="F328" s="370" t="str">
        <f>'[1]Document Checklist-Full List'!A238</f>
        <v>#77</v>
      </c>
      <c r="G328" s="1154" t="str">
        <f>'[1]Document Checklist-Full List'!B238</f>
        <v>Local Agency-owned site</v>
      </c>
      <c r="H328" s="1155"/>
      <c r="I328" s="1155"/>
      <c r="J328" s="1155"/>
      <c r="K328" s="1155"/>
      <c r="L328" s="1155"/>
      <c r="M328" s="1156"/>
      <c r="N328" s="1157" t="str">
        <f>'[1]Document Checklist-Full List'!C238</f>
        <v>Documentation of Written Compliance</v>
      </c>
      <c r="O328" s="1158"/>
      <c r="P328" s="1158"/>
      <c r="Q328" s="1158"/>
      <c r="R328" s="1158"/>
      <c r="S328" s="1158"/>
      <c r="T328" s="1158"/>
      <c r="U328" s="1158"/>
      <c r="V328" s="1158"/>
      <c r="W328" s="1158"/>
      <c r="X328" s="1158"/>
      <c r="Y328" s="1158"/>
      <c r="Z328" s="1158"/>
      <c r="AA328" s="1158"/>
      <c r="AB328" s="1158"/>
      <c r="AC328" s="1158"/>
      <c r="AD328" s="1158"/>
      <c r="AE328" s="1159"/>
      <c r="AF328" s="1146" t="s">
        <v>516</v>
      </c>
      <c r="AG328" s="1147"/>
      <c r="AH328" s="1147"/>
      <c r="AI328" s="1147"/>
      <c r="AJ328" s="1147"/>
      <c r="AK328" s="1148"/>
      <c r="AL328" s="1149"/>
      <c r="AM328" s="1150"/>
      <c r="AN328" s="1144"/>
      <c r="AO328" s="1145"/>
      <c r="AP328" s="327"/>
      <c r="AQ328" s="362"/>
      <c r="AR328" s="362"/>
      <c r="AS328" s="362"/>
      <c r="BA328" s="328"/>
    </row>
    <row r="329" spans="3:53" s="332" customFormat="1" ht="15" hidden="1" customHeight="1" x14ac:dyDescent="0.35">
      <c r="D329" s="363"/>
      <c r="E329" s="363"/>
      <c r="F329" s="363"/>
      <c r="G329" s="363"/>
      <c r="H329" s="363"/>
      <c r="I329" s="363"/>
      <c r="J329" s="363"/>
      <c r="K329" s="363"/>
      <c r="L329" s="363"/>
      <c r="M329" s="363"/>
      <c r="N329" s="363"/>
      <c r="O329" s="363"/>
      <c r="P329" s="363"/>
      <c r="Q329" s="363"/>
      <c r="R329" s="363"/>
      <c r="S329" s="363"/>
      <c r="T329" s="363"/>
      <c r="U329" s="363"/>
      <c r="V329" s="363"/>
      <c r="W329" s="363"/>
      <c r="X329" s="364"/>
      <c r="Y329" s="364"/>
      <c r="Z329" s="364"/>
      <c r="AA329" s="364"/>
      <c r="AB329" s="365"/>
      <c r="AC329" s="365"/>
      <c r="AD329" s="365"/>
      <c r="AE329" s="366"/>
      <c r="AF329" s="366"/>
      <c r="AG329" s="366"/>
      <c r="AH329" s="366"/>
      <c r="AI329" s="366"/>
      <c r="AJ329" s="366"/>
      <c r="AK329" s="366"/>
      <c r="AL329" s="366"/>
      <c r="AM329" s="366"/>
      <c r="AN329" s="366"/>
      <c r="AO329" s="366"/>
      <c r="AQ329" s="343"/>
      <c r="AR329" s="327"/>
      <c r="BA329" s="328"/>
    </row>
    <row r="330" spans="3:53" ht="30" hidden="1" customHeight="1" x14ac:dyDescent="0.3">
      <c r="C330" s="360"/>
      <c r="D330" s="1246" t="s">
        <v>515</v>
      </c>
      <c r="E330" s="1247"/>
      <c r="F330" s="370" t="str">
        <f>'[1]Document Checklist-Full List'!A239</f>
        <v>#78</v>
      </c>
      <c r="G330" s="1154" t="str">
        <f>'[1]Document Checklist-Full List'!B239</f>
        <v>Local Agency-owned site #2</v>
      </c>
      <c r="H330" s="1155"/>
      <c r="I330" s="1155"/>
      <c r="J330" s="1155"/>
      <c r="K330" s="1155"/>
      <c r="L330" s="1155"/>
      <c r="M330" s="1156"/>
      <c r="N330" s="1157" t="str">
        <f>'[1]Document Checklist-Full List'!C239</f>
        <v>Third-Party Appraised Value</v>
      </c>
      <c r="O330" s="1158"/>
      <c r="P330" s="1158"/>
      <c r="Q330" s="1158"/>
      <c r="R330" s="1158"/>
      <c r="S330" s="1158"/>
      <c r="T330" s="1158"/>
      <c r="U330" s="1158"/>
      <c r="V330" s="1158"/>
      <c r="W330" s="1158"/>
      <c r="X330" s="1158"/>
      <c r="Y330" s="1158"/>
      <c r="Z330" s="1158"/>
      <c r="AA330" s="1158"/>
      <c r="AB330" s="1158"/>
      <c r="AC330" s="1158"/>
      <c r="AD330" s="1158"/>
      <c r="AE330" s="1159"/>
      <c r="AF330" s="1146" t="s">
        <v>516</v>
      </c>
      <c r="AG330" s="1147"/>
      <c r="AH330" s="1147"/>
      <c r="AI330" s="1147"/>
      <c r="AJ330" s="1147"/>
      <c r="AK330" s="1148"/>
      <c r="AL330" s="1149"/>
      <c r="AM330" s="1150"/>
      <c r="AN330" s="1144"/>
      <c r="AO330" s="1145"/>
      <c r="AP330" s="327"/>
      <c r="AQ330" s="362"/>
      <c r="AR330" s="362"/>
      <c r="AS330" s="362"/>
      <c r="BA330" s="328"/>
    </row>
    <row r="331" spans="3:53" s="332" customFormat="1" ht="15" hidden="1" customHeight="1" x14ac:dyDescent="0.35">
      <c r="D331" s="363"/>
      <c r="E331" s="363"/>
      <c r="F331" s="363"/>
      <c r="G331" s="363"/>
      <c r="H331" s="363"/>
      <c r="I331" s="363"/>
      <c r="J331" s="363"/>
      <c r="K331" s="363"/>
      <c r="L331" s="363"/>
      <c r="M331" s="363"/>
      <c r="N331" s="363"/>
      <c r="O331" s="363"/>
      <c r="P331" s="363"/>
      <c r="Q331" s="363"/>
      <c r="R331" s="363"/>
      <c r="S331" s="363"/>
      <c r="T331" s="363"/>
      <c r="U331" s="363"/>
      <c r="V331" s="363"/>
      <c r="W331" s="363"/>
      <c r="X331" s="364"/>
      <c r="Y331" s="364"/>
      <c r="Z331" s="364"/>
      <c r="AA331" s="364"/>
      <c r="AB331" s="365"/>
      <c r="AC331" s="365"/>
      <c r="AD331" s="365"/>
      <c r="AE331" s="366"/>
      <c r="AF331" s="366"/>
      <c r="AG331" s="366"/>
      <c r="AH331" s="366"/>
      <c r="AI331" s="366"/>
      <c r="AJ331" s="366"/>
      <c r="AK331" s="366"/>
      <c r="AL331" s="366"/>
      <c r="AM331" s="366"/>
      <c r="AN331" s="366"/>
      <c r="AO331" s="366"/>
      <c r="AQ331" s="343"/>
      <c r="AR331" s="327"/>
      <c r="AW331" s="371"/>
    </row>
    <row r="332" spans="3:53" ht="30" hidden="1" customHeight="1" x14ac:dyDescent="0.3">
      <c r="C332" s="360"/>
      <c r="D332" s="1246" t="s">
        <v>515</v>
      </c>
      <c r="E332" s="1247"/>
      <c r="F332" s="370" t="str">
        <f>'[1]Document Checklist-Full List'!A240</f>
        <v>#79</v>
      </c>
      <c r="G332" s="1154" t="str">
        <f>'[1]Document Checklist-Full List'!B240</f>
        <v>Local Agency-owned site #3</v>
      </c>
      <c r="H332" s="1155"/>
      <c r="I332" s="1155"/>
      <c r="J332" s="1155"/>
      <c r="K332" s="1155"/>
      <c r="L332" s="1155"/>
      <c r="M332" s="1156"/>
      <c r="N332" s="1157" t="str">
        <f>'[1]Document Checklist-Full List'!C240</f>
        <v>Disposition</v>
      </c>
      <c r="O332" s="1158"/>
      <c r="P332" s="1158"/>
      <c r="Q332" s="1158"/>
      <c r="R332" s="1158"/>
      <c r="S332" s="1158"/>
      <c r="T332" s="1158"/>
      <c r="U332" s="1158"/>
      <c r="V332" s="1158"/>
      <c r="W332" s="1158"/>
      <c r="X332" s="1158"/>
      <c r="Y332" s="1158"/>
      <c r="Z332" s="1158"/>
      <c r="AA332" s="1158"/>
      <c r="AB332" s="1158"/>
      <c r="AC332" s="1158"/>
      <c r="AD332" s="1158"/>
      <c r="AE332" s="1159"/>
      <c r="AF332" s="1146" t="s">
        <v>516</v>
      </c>
      <c r="AG332" s="1147"/>
      <c r="AH332" s="1147"/>
      <c r="AI332" s="1147"/>
      <c r="AJ332" s="1147"/>
      <c r="AK332" s="1148"/>
      <c r="AL332" s="1149"/>
      <c r="AM332" s="1150"/>
      <c r="AN332" s="1144"/>
      <c r="AO332" s="1145"/>
      <c r="AP332" s="327"/>
      <c r="AQ332" s="362"/>
      <c r="AR332" s="362"/>
      <c r="AS332" s="362"/>
      <c r="AW332" s="371" t="s">
        <v>517</v>
      </c>
      <c r="AX332" s="332"/>
      <c r="AY332" s="332"/>
      <c r="AZ332" s="332"/>
      <c r="BA332" s="332"/>
    </row>
    <row r="333" spans="3:53" s="332" customFormat="1" ht="15" hidden="1" customHeight="1" x14ac:dyDescent="0.35">
      <c r="D333" s="363"/>
      <c r="E333" s="363"/>
      <c r="F333" s="363"/>
      <c r="G333" s="363"/>
      <c r="H333" s="363"/>
      <c r="I333" s="363"/>
      <c r="J333" s="363"/>
      <c r="K333" s="363"/>
      <c r="L333" s="363"/>
      <c r="M333" s="363"/>
      <c r="N333" s="363"/>
      <c r="O333" s="363"/>
      <c r="P333" s="363"/>
      <c r="Q333" s="363"/>
      <c r="R333" s="363"/>
      <c r="S333" s="363"/>
      <c r="T333" s="363"/>
      <c r="U333" s="363"/>
      <c r="V333" s="363"/>
      <c r="W333" s="363"/>
      <c r="X333" s="364"/>
      <c r="Y333" s="364"/>
      <c r="Z333" s="364"/>
      <c r="AA333" s="364"/>
      <c r="AB333" s="365"/>
      <c r="AC333" s="365"/>
      <c r="AD333" s="365"/>
      <c r="AE333" s="366"/>
      <c r="AF333" s="366"/>
      <c r="AG333" s="366"/>
      <c r="AH333" s="366"/>
      <c r="AI333" s="366"/>
      <c r="AJ333" s="366"/>
      <c r="AK333" s="366"/>
      <c r="AL333" s="366"/>
      <c r="AM333" s="366"/>
      <c r="AN333" s="366"/>
      <c r="AO333" s="366"/>
      <c r="AQ333" s="343"/>
      <c r="AR333" s="327"/>
      <c r="AW333" s="371"/>
    </row>
    <row r="334" spans="3:53" ht="36" hidden="1" customHeight="1" x14ac:dyDescent="0.3">
      <c r="C334" s="360"/>
      <c r="D334" s="1153" t="s">
        <v>515</v>
      </c>
      <c r="E334" s="1152"/>
      <c r="F334" s="367">
        <f>'[1]Document Checklist-Full List'!A269</f>
        <v>0</v>
      </c>
      <c r="G334" s="1154">
        <f>'[1]Document Checklist-Full List'!B269</f>
        <v>0</v>
      </c>
      <c r="H334" s="1155"/>
      <c r="I334" s="1155"/>
      <c r="J334" s="1155"/>
      <c r="K334" s="1155"/>
      <c r="L334" s="1155"/>
      <c r="M334" s="1156"/>
      <c r="N334" s="1157">
        <f>'[1]Document Checklist-Full List'!C269</f>
        <v>0</v>
      </c>
      <c r="O334" s="1158"/>
      <c r="P334" s="1158"/>
      <c r="Q334" s="1158"/>
      <c r="R334" s="1158"/>
      <c r="S334" s="1158"/>
      <c r="T334" s="1158"/>
      <c r="U334" s="1158"/>
      <c r="V334" s="1158"/>
      <c r="W334" s="1158"/>
      <c r="X334" s="1158"/>
      <c r="Y334" s="1158"/>
      <c r="Z334" s="1158"/>
      <c r="AA334" s="1158"/>
      <c r="AB334" s="1158"/>
      <c r="AC334" s="1158"/>
      <c r="AD334" s="1158"/>
      <c r="AE334" s="1159"/>
      <c r="AF334" s="1146" t="s">
        <v>516</v>
      </c>
      <c r="AG334" s="1147"/>
      <c r="AH334" s="1147"/>
      <c r="AI334" s="1147"/>
      <c r="AJ334" s="1147"/>
      <c r="AK334" s="1148"/>
      <c r="AL334" s="1149"/>
      <c r="AM334" s="1150"/>
      <c r="AN334" s="1144"/>
      <c r="AO334" s="1145"/>
      <c r="AP334" s="327"/>
      <c r="AQ334" s="362"/>
      <c r="AR334" s="362"/>
      <c r="AS334" s="362"/>
    </row>
    <row r="335" spans="3:53" s="332" customFormat="1" ht="15" hidden="1" customHeight="1" x14ac:dyDescent="0.35">
      <c r="D335" s="363"/>
      <c r="E335" s="363"/>
      <c r="F335" s="363"/>
      <c r="G335" s="363"/>
      <c r="H335" s="363"/>
      <c r="I335" s="363"/>
      <c r="J335" s="363"/>
      <c r="K335" s="363"/>
      <c r="L335" s="363"/>
      <c r="M335" s="363"/>
      <c r="N335" s="363"/>
      <c r="O335" s="363"/>
      <c r="P335" s="363"/>
      <c r="Q335" s="363"/>
      <c r="R335" s="363"/>
      <c r="S335" s="363"/>
      <c r="T335" s="363"/>
      <c r="U335" s="363"/>
      <c r="V335" s="363"/>
      <c r="W335" s="363"/>
      <c r="X335" s="364"/>
      <c r="Y335" s="364"/>
      <c r="Z335" s="364"/>
      <c r="AA335" s="364"/>
      <c r="AB335" s="365"/>
      <c r="AC335" s="365"/>
      <c r="AD335" s="365"/>
      <c r="AE335" s="366"/>
      <c r="AF335" s="366"/>
      <c r="AG335" s="366"/>
      <c r="AH335" s="366"/>
      <c r="AI335" s="366"/>
      <c r="AJ335" s="366"/>
      <c r="AK335" s="366"/>
      <c r="AL335" s="366"/>
      <c r="AM335" s="366"/>
      <c r="AN335" s="366"/>
      <c r="AO335" s="366"/>
      <c r="AQ335" s="343"/>
      <c r="AR335" s="327"/>
    </row>
    <row r="336" spans="3:53" ht="36" hidden="1" customHeight="1" x14ac:dyDescent="0.3">
      <c r="C336" s="360"/>
      <c r="D336" s="1153" t="s">
        <v>515</v>
      </c>
      <c r="E336" s="1152"/>
      <c r="F336" s="367">
        <f>'[1]Document Checklist-Full List'!A270</f>
        <v>0</v>
      </c>
      <c r="G336" s="1154">
        <f>'[1]Document Checklist-Full List'!B270</f>
        <v>0</v>
      </c>
      <c r="H336" s="1155"/>
      <c r="I336" s="1155"/>
      <c r="J336" s="1155"/>
      <c r="K336" s="1155"/>
      <c r="L336" s="1155"/>
      <c r="M336" s="1156"/>
      <c r="N336" s="1157">
        <f>'[1]Document Checklist-Full List'!C270</f>
        <v>0</v>
      </c>
      <c r="O336" s="1158"/>
      <c r="P336" s="1158"/>
      <c r="Q336" s="1158"/>
      <c r="R336" s="1158"/>
      <c r="S336" s="1158"/>
      <c r="T336" s="1158"/>
      <c r="U336" s="1158"/>
      <c r="V336" s="1158"/>
      <c r="W336" s="1158"/>
      <c r="X336" s="1158"/>
      <c r="Y336" s="1158"/>
      <c r="Z336" s="1158"/>
      <c r="AA336" s="1158"/>
      <c r="AB336" s="1158"/>
      <c r="AC336" s="1158"/>
      <c r="AD336" s="1158"/>
      <c r="AE336" s="1159"/>
      <c r="AF336" s="1146" t="s">
        <v>516</v>
      </c>
      <c r="AG336" s="1147"/>
      <c r="AH336" s="1147"/>
      <c r="AI336" s="1147"/>
      <c r="AJ336" s="1147"/>
      <c r="AK336" s="1148"/>
      <c r="AL336" s="1149"/>
      <c r="AM336" s="1150"/>
      <c r="AN336" s="1144"/>
      <c r="AO336" s="1145"/>
      <c r="AP336" s="327"/>
      <c r="AQ336" s="362"/>
      <c r="AR336" s="362"/>
      <c r="AS336" s="362"/>
    </row>
    <row r="337" spans="3:53" s="332" customFormat="1" ht="15" hidden="1" customHeight="1" x14ac:dyDescent="0.35">
      <c r="D337" s="363"/>
      <c r="E337" s="363"/>
      <c r="F337" s="363"/>
      <c r="G337" s="363"/>
      <c r="H337" s="363"/>
      <c r="I337" s="363"/>
      <c r="J337" s="363"/>
      <c r="K337" s="363"/>
      <c r="L337" s="363"/>
      <c r="M337" s="363"/>
      <c r="N337" s="363"/>
      <c r="O337" s="363"/>
      <c r="P337" s="363"/>
      <c r="Q337" s="363"/>
      <c r="R337" s="363"/>
      <c r="S337" s="363"/>
      <c r="T337" s="363"/>
      <c r="U337" s="363"/>
      <c r="V337" s="363"/>
      <c r="W337" s="363"/>
      <c r="X337" s="364"/>
      <c r="Y337" s="364"/>
      <c r="Z337" s="364"/>
      <c r="AA337" s="364"/>
      <c r="AB337" s="365"/>
      <c r="AC337" s="365"/>
      <c r="AD337" s="365"/>
      <c r="AE337" s="366"/>
      <c r="AF337" s="366"/>
      <c r="AG337" s="366"/>
      <c r="AH337" s="366"/>
      <c r="AI337" s="366"/>
      <c r="AJ337" s="366"/>
      <c r="AK337" s="366"/>
      <c r="AL337" s="366"/>
      <c r="AM337" s="366"/>
      <c r="AN337" s="366"/>
      <c r="AO337" s="366"/>
      <c r="AQ337" s="343"/>
      <c r="AR337" s="327"/>
    </row>
    <row r="338" spans="3:53" ht="36" hidden="1" customHeight="1" x14ac:dyDescent="0.3">
      <c r="C338" s="360"/>
      <c r="D338" s="1153" t="s">
        <v>515</v>
      </c>
      <c r="E338" s="1152"/>
      <c r="F338" s="367">
        <f>'[1]Document Checklist-Full List'!A271</f>
        <v>0</v>
      </c>
      <c r="G338" s="1154">
        <f>'[1]Document Checklist-Full List'!B271</f>
        <v>0</v>
      </c>
      <c r="H338" s="1155"/>
      <c r="I338" s="1155"/>
      <c r="J338" s="1155"/>
      <c r="K338" s="1155"/>
      <c r="L338" s="1155"/>
      <c r="M338" s="1156"/>
      <c r="N338" s="1157">
        <f>'[1]Document Checklist-Full List'!C271</f>
        <v>0</v>
      </c>
      <c r="O338" s="1158"/>
      <c r="P338" s="1158"/>
      <c r="Q338" s="1158"/>
      <c r="R338" s="1158"/>
      <c r="S338" s="1158"/>
      <c r="T338" s="1158"/>
      <c r="U338" s="1158"/>
      <c r="V338" s="1158"/>
      <c r="W338" s="1158"/>
      <c r="X338" s="1158"/>
      <c r="Y338" s="1158"/>
      <c r="Z338" s="1158"/>
      <c r="AA338" s="1158"/>
      <c r="AB338" s="1158"/>
      <c r="AC338" s="1158"/>
      <c r="AD338" s="1158"/>
      <c r="AE338" s="1159"/>
      <c r="AF338" s="1146" t="s">
        <v>516</v>
      </c>
      <c r="AG338" s="1147"/>
      <c r="AH338" s="1147"/>
      <c r="AI338" s="1147"/>
      <c r="AJ338" s="1147"/>
      <c r="AK338" s="1148"/>
      <c r="AL338" s="1149"/>
      <c r="AM338" s="1150"/>
      <c r="AN338" s="1144"/>
      <c r="AO338" s="1145"/>
      <c r="AP338" s="327"/>
      <c r="AQ338" s="362"/>
      <c r="AR338" s="362"/>
      <c r="AS338" s="362"/>
    </row>
    <row r="339" spans="3:53" ht="36" hidden="1" customHeight="1" thickBot="1" x14ac:dyDescent="0.35">
      <c r="C339" s="360"/>
      <c r="D339" s="1082" t="s">
        <v>515</v>
      </c>
      <c r="E339" s="1083"/>
      <c r="F339" s="368">
        <f>'[1]Document Checklist-Full List'!A415</f>
        <v>0</v>
      </c>
      <c r="G339" s="1084">
        <f>'[1]Document Checklist-Full List'!B415</f>
        <v>0</v>
      </c>
      <c r="H339" s="1085"/>
      <c r="I339" s="1085"/>
      <c r="J339" s="1085"/>
      <c r="K339" s="1085"/>
      <c r="L339" s="1085"/>
      <c r="M339" s="1086"/>
      <c r="N339" s="1087">
        <f>'[1]Document Checklist-Full List'!C415</f>
        <v>0</v>
      </c>
      <c r="O339" s="1088"/>
      <c r="P339" s="1088"/>
      <c r="Q339" s="1088"/>
      <c r="R339" s="1088"/>
      <c r="S339" s="1088"/>
      <c r="T339" s="1088"/>
      <c r="U339" s="1088"/>
      <c r="V339" s="1088"/>
      <c r="W339" s="1088"/>
      <c r="X339" s="1088"/>
      <c r="Y339" s="1088"/>
      <c r="Z339" s="1088"/>
      <c r="AA339" s="1088"/>
      <c r="AB339" s="1088"/>
      <c r="AC339" s="1088"/>
      <c r="AD339" s="1088"/>
      <c r="AE339" s="1089"/>
      <c r="AF339" s="1090" t="s">
        <v>516</v>
      </c>
      <c r="AG339" s="1091"/>
      <c r="AH339" s="1091"/>
      <c r="AI339" s="1091"/>
      <c r="AJ339" s="1091"/>
      <c r="AK339" s="1092"/>
      <c r="AL339" s="1093"/>
      <c r="AM339" s="1094"/>
      <c r="AN339" s="1128"/>
      <c r="AO339" s="1129"/>
      <c r="AP339" s="327"/>
      <c r="AQ339" s="362"/>
      <c r="AR339" s="362"/>
      <c r="AS339" s="362"/>
    </row>
    <row r="340" spans="3:53" s="332" customFormat="1" ht="15" customHeight="1" x14ac:dyDescent="0.35">
      <c r="D340" s="363"/>
      <c r="E340" s="363"/>
      <c r="F340" s="363"/>
      <c r="G340" s="363"/>
      <c r="H340" s="363"/>
      <c r="I340" s="363"/>
      <c r="J340" s="363"/>
      <c r="K340" s="363"/>
      <c r="L340" s="363"/>
      <c r="M340" s="363"/>
      <c r="N340" s="363"/>
      <c r="O340" s="363"/>
      <c r="P340" s="363"/>
      <c r="Q340" s="363"/>
      <c r="R340" s="363"/>
      <c r="S340" s="363"/>
      <c r="T340" s="363"/>
      <c r="U340" s="363"/>
      <c r="V340" s="363"/>
      <c r="W340" s="363"/>
      <c r="X340" s="364"/>
      <c r="Y340" s="364"/>
      <c r="Z340" s="364"/>
      <c r="AA340" s="364"/>
      <c r="AB340" s="365"/>
      <c r="AC340" s="365"/>
      <c r="AD340" s="365"/>
      <c r="AE340" s="366"/>
      <c r="AF340" s="366"/>
      <c r="AG340" s="366"/>
      <c r="AH340" s="366"/>
      <c r="AI340" s="366"/>
      <c r="AJ340" s="366"/>
      <c r="AK340" s="366"/>
      <c r="AL340" s="366"/>
      <c r="AM340" s="366"/>
      <c r="AN340" s="366"/>
      <c r="AO340" s="366"/>
      <c r="AQ340" s="343"/>
      <c r="AR340" s="327"/>
      <c r="AW340" s="371"/>
    </row>
    <row r="341" spans="3:53" s="332" customFormat="1" ht="15" customHeight="1" x14ac:dyDescent="0.35">
      <c r="D341" s="363"/>
      <c r="E341" s="363"/>
      <c r="F341" s="363"/>
      <c r="G341" s="363"/>
      <c r="H341" s="363"/>
      <c r="I341" s="363"/>
      <c r="J341" s="363"/>
      <c r="K341" s="363"/>
      <c r="L341" s="363"/>
      <c r="M341" s="363"/>
      <c r="N341" s="363"/>
      <c r="O341" s="363"/>
      <c r="P341" s="363"/>
      <c r="Q341" s="363"/>
      <c r="R341" s="363"/>
      <c r="S341" s="363"/>
      <c r="T341" s="363"/>
      <c r="U341" s="363"/>
      <c r="V341" s="363"/>
      <c r="W341" s="363"/>
      <c r="X341" s="364"/>
      <c r="Y341" s="364"/>
      <c r="Z341" s="364"/>
      <c r="AA341" s="364"/>
      <c r="AB341" s="365"/>
      <c r="AC341" s="365"/>
      <c r="AD341" s="365"/>
      <c r="AE341" s="366"/>
      <c r="AF341" s="366"/>
      <c r="AG341" s="366"/>
      <c r="AH341" s="366"/>
      <c r="AI341" s="366"/>
      <c r="AJ341" s="366"/>
      <c r="AK341" s="366"/>
      <c r="AL341" s="366"/>
      <c r="AM341" s="366"/>
      <c r="AN341" s="366"/>
      <c r="AO341" s="366"/>
      <c r="AQ341" s="343"/>
      <c r="AR341" s="327"/>
      <c r="AV341" s="316"/>
      <c r="AW341" s="327"/>
    </row>
    <row r="342" spans="3:53" x14ac:dyDescent="0.35">
      <c r="AV342" s="332"/>
      <c r="AW342" s="327"/>
      <c r="AX342" s="332"/>
      <c r="AY342" s="332"/>
      <c r="AZ342" s="332"/>
      <c r="BA342" s="332"/>
    </row>
    <row r="343" spans="3:53" x14ac:dyDescent="0.35">
      <c r="AW343" s="327"/>
    </row>
    <row r="344" spans="3:53" x14ac:dyDescent="0.35">
      <c r="AW344" s="327"/>
    </row>
    <row r="345" spans="3:53" x14ac:dyDescent="0.35">
      <c r="AV345" s="332"/>
      <c r="AW345" s="327"/>
    </row>
    <row r="346" spans="3:53" x14ac:dyDescent="0.35">
      <c r="AW346" s="327"/>
    </row>
    <row r="347" spans="3:53" x14ac:dyDescent="0.35">
      <c r="AW347" s="327"/>
    </row>
    <row r="348" spans="3:53" x14ac:dyDescent="0.35">
      <c r="AV348" s="332"/>
      <c r="AW348" s="327"/>
    </row>
    <row r="349" spans="3:53" x14ac:dyDescent="0.35">
      <c r="AW349" s="327"/>
    </row>
    <row r="350" spans="3:53" x14ac:dyDescent="0.35">
      <c r="AW350" s="327"/>
    </row>
    <row r="351" spans="3:53" x14ac:dyDescent="0.35">
      <c r="AV351" s="332"/>
      <c r="AW351" s="327"/>
    </row>
    <row r="352" spans="3:53" x14ac:dyDescent="0.35">
      <c r="AW352" s="327"/>
    </row>
    <row r="353" spans="48:49" x14ac:dyDescent="0.35">
      <c r="AW353" s="327"/>
    </row>
    <row r="354" spans="48:49" x14ac:dyDescent="0.35">
      <c r="AV354" s="332"/>
      <c r="AW354" s="327"/>
    </row>
    <row r="355" spans="48:49" x14ac:dyDescent="0.35">
      <c r="AW355" s="327"/>
    </row>
    <row r="356" spans="48:49" x14ac:dyDescent="0.35">
      <c r="AW356" s="327"/>
    </row>
    <row r="357" spans="48:49" x14ac:dyDescent="0.35">
      <c r="AV357" s="332"/>
      <c r="AW357" s="327"/>
    </row>
    <row r="358" spans="48:49" x14ac:dyDescent="0.35">
      <c r="AW358" s="327"/>
    </row>
    <row r="359" spans="48:49" x14ac:dyDescent="0.35">
      <c r="AW359" s="327"/>
    </row>
    <row r="360" spans="48:49" x14ac:dyDescent="0.35">
      <c r="AV360" s="332"/>
      <c r="AW360" s="327"/>
    </row>
    <row r="361" spans="48:49" x14ac:dyDescent="0.35">
      <c r="AW361" s="327"/>
    </row>
    <row r="362" spans="48:49" x14ac:dyDescent="0.35">
      <c r="AW362" s="327"/>
    </row>
    <row r="363" spans="48:49" x14ac:dyDescent="0.35">
      <c r="AV363" s="332"/>
      <c r="AW363" s="327"/>
    </row>
    <row r="364" spans="48:49" x14ac:dyDescent="0.35">
      <c r="AW364" s="327"/>
    </row>
    <row r="365" spans="48:49" x14ac:dyDescent="0.35">
      <c r="AW365" s="327"/>
    </row>
    <row r="366" spans="48:49" x14ac:dyDescent="0.35">
      <c r="AV366" s="332"/>
      <c r="AW366" s="327"/>
    </row>
    <row r="367" spans="48:49" x14ac:dyDescent="0.35">
      <c r="AW367" s="327"/>
    </row>
    <row r="368" spans="48:49" x14ac:dyDescent="0.35">
      <c r="AW368" s="327"/>
    </row>
    <row r="369" spans="48:49" x14ac:dyDescent="0.35">
      <c r="AV369" s="332"/>
      <c r="AW369" s="327"/>
    </row>
    <row r="370" spans="48:49" x14ac:dyDescent="0.35">
      <c r="AW370" s="327"/>
    </row>
    <row r="371" spans="48:49" x14ac:dyDescent="0.35">
      <c r="AW371" s="327"/>
    </row>
    <row r="372" spans="48:49" x14ac:dyDescent="0.35">
      <c r="AW372" s="327"/>
    </row>
    <row r="373" spans="48:49" x14ac:dyDescent="0.35">
      <c r="AW373" s="327"/>
    </row>
    <row r="374" spans="48:49" x14ac:dyDescent="0.35">
      <c r="AW374" s="327"/>
    </row>
  </sheetData>
  <sheetProtection algorithmName="SHA-512" hashValue="PPgN4N5HxBg4/ODbKfmFcfYaALhuzMLRitJX8+0I6etlrptZN1JNgIAk8eavxRKa3yU8TG//A2mvEAhtYhsGow==" saltValue="rAFXAstyM4G6krDQxIFcYg==" spinCount="100000" sheet="1" formatCells="0" formatColumns="0" formatRows="0" autoFilter="0"/>
  <mergeCells count="1019">
    <mergeCell ref="T236:AE236"/>
    <mergeCell ref="T237:AE237"/>
    <mergeCell ref="D281:E281"/>
    <mergeCell ref="G281:M281"/>
    <mergeCell ref="N281:AE281"/>
    <mergeCell ref="AF281:AK281"/>
    <mergeCell ref="D278:E278"/>
    <mergeCell ref="G278:M278"/>
    <mergeCell ref="N278:AE278"/>
    <mergeCell ref="AF278:AK278"/>
    <mergeCell ref="D280:E280"/>
    <mergeCell ref="G280:M280"/>
    <mergeCell ref="N280:AE280"/>
    <mergeCell ref="AF280:AK280"/>
    <mergeCell ref="AL280:AM280"/>
    <mergeCell ref="AN280:AO280"/>
    <mergeCell ref="AL278:AM278"/>
    <mergeCell ref="AN278:AO278"/>
    <mergeCell ref="D279:E279"/>
    <mergeCell ref="G279:M279"/>
    <mergeCell ref="N279:AE279"/>
    <mergeCell ref="AF279:AK279"/>
    <mergeCell ref="AL279:AM279"/>
    <mergeCell ref="AN279:AO279"/>
    <mergeCell ref="AL281:AM281"/>
    <mergeCell ref="AN281:AO281"/>
    <mergeCell ref="D275:E275"/>
    <mergeCell ref="G275:M275"/>
    <mergeCell ref="N275:AE275"/>
    <mergeCell ref="AF275:AK275"/>
    <mergeCell ref="AL275:AM275"/>
    <mergeCell ref="AN275:AO275"/>
    <mergeCell ref="D282:E282"/>
    <mergeCell ref="G282:M282"/>
    <mergeCell ref="N282:AE282"/>
    <mergeCell ref="AF282:AK282"/>
    <mergeCell ref="AL282:AM282"/>
    <mergeCell ref="AN282:AO282"/>
    <mergeCell ref="D277:E277"/>
    <mergeCell ref="G277:M277"/>
    <mergeCell ref="N277:AE277"/>
    <mergeCell ref="AF277:AK277"/>
    <mergeCell ref="AL277:AM277"/>
    <mergeCell ref="AN277:AO277"/>
    <mergeCell ref="D276:E276"/>
    <mergeCell ref="G276:M276"/>
    <mergeCell ref="N276:AE276"/>
    <mergeCell ref="AF276:AK276"/>
    <mergeCell ref="AL276:AM276"/>
    <mergeCell ref="AN276:AO276"/>
    <mergeCell ref="D274:E274"/>
    <mergeCell ref="G274:M274"/>
    <mergeCell ref="N274:AE274"/>
    <mergeCell ref="AF274:AK274"/>
    <mergeCell ref="AL274:AM274"/>
    <mergeCell ref="AN274:AO274"/>
    <mergeCell ref="D273:E273"/>
    <mergeCell ref="G273:M273"/>
    <mergeCell ref="N273:AE273"/>
    <mergeCell ref="AF273:AK273"/>
    <mergeCell ref="AL273:AM273"/>
    <mergeCell ref="AN273:AO273"/>
    <mergeCell ref="D272:E272"/>
    <mergeCell ref="G272:M272"/>
    <mergeCell ref="N272:AE272"/>
    <mergeCell ref="AF272:AK272"/>
    <mergeCell ref="AL272:AM272"/>
    <mergeCell ref="AN272:AO272"/>
    <mergeCell ref="D271:E271"/>
    <mergeCell ref="G271:M271"/>
    <mergeCell ref="N271:AE271"/>
    <mergeCell ref="AF271:AK271"/>
    <mergeCell ref="AL271:AM271"/>
    <mergeCell ref="AN271:AO271"/>
    <mergeCell ref="D270:E270"/>
    <mergeCell ref="G270:M270"/>
    <mergeCell ref="N270:AE270"/>
    <mergeCell ref="AF270:AK270"/>
    <mergeCell ref="AL270:AM270"/>
    <mergeCell ref="AN270:AO270"/>
    <mergeCell ref="D269:E269"/>
    <mergeCell ref="G269:M269"/>
    <mergeCell ref="N269:AE269"/>
    <mergeCell ref="AF269:AK269"/>
    <mergeCell ref="AL269:AM269"/>
    <mergeCell ref="AN269:AO269"/>
    <mergeCell ref="D268:E268"/>
    <mergeCell ref="G268:M268"/>
    <mergeCell ref="N268:AE268"/>
    <mergeCell ref="AF268:AK268"/>
    <mergeCell ref="AL268:AM268"/>
    <mergeCell ref="AN268:AO268"/>
    <mergeCell ref="D267:E267"/>
    <mergeCell ref="G267:M267"/>
    <mergeCell ref="N267:AE267"/>
    <mergeCell ref="AF267:AK267"/>
    <mergeCell ref="AL267:AM267"/>
    <mergeCell ref="AN267:AO267"/>
    <mergeCell ref="D266:E266"/>
    <mergeCell ref="G266:M266"/>
    <mergeCell ref="N266:AE266"/>
    <mergeCell ref="AF266:AK266"/>
    <mergeCell ref="AL266:AM266"/>
    <mergeCell ref="AN266:AO266"/>
    <mergeCell ref="D265:E265"/>
    <mergeCell ref="G265:M265"/>
    <mergeCell ref="N265:AE265"/>
    <mergeCell ref="AF265:AK265"/>
    <mergeCell ref="AL265:AM265"/>
    <mergeCell ref="AN265:AO265"/>
    <mergeCell ref="D264:E264"/>
    <mergeCell ref="G264:M264"/>
    <mergeCell ref="N264:AE264"/>
    <mergeCell ref="AF264:AK264"/>
    <mergeCell ref="AL264:AM264"/>
    <mergeCell ref="AN264:AO264"/>
    <mergeCell ref="D263:E263"/>
    <mergeCell ref="G263:M263"/>
    <mergeCell ref="N263:AE263"/>
    <mergeCell ref="AF263:AK263"/>
    <mergeCell ref="AL263:AM263"/>
    <mergeCell ref="AN263:AO263"/>
    <mergeCell ref="N254:AE254"/>
    <mergeCell ref="AF254:AK254"/>
    <mergeCell ref="AL254:AM254"/>
    <mergeCell ref="AN254:AO254"/>
    <mergeCell ref="N255:AE255"/>
    <mergeCell ref="AF255:AK255"/>
    <mergeCell ref="AL255:AM255"/>
    <mergeCell ref="D261:E261"/>
    <mergeCell ref="N261:AE261"/>
    <mergeCell ref="D257:E257"/>
    <mergeCell ref="G257:M257"/>
    <mergeCell ref="N257:AE257"/>
    <mergeCell ref="AF257:AK257"/>
    <mergeCell ref="AF261:AK261"/>
    <mergeCell ref="AL261:AM261"/>
    <mergeCell ref="AN261:AO261"/>
    <mergeCell ref="D262:E262"/>
    <mergeCell ref="G262:M262"/>
    <mergeCell ref="N262:AE262"/>
    <mergeCell ref="AF262:AK262"/>
    <mergeCell ref="AL262:AM262"/>
    <mergeCell ref="AN262:AO262"/>
    <mergeCell ref="G261:M261"/>
    <mergeCell ref="D260:E260"/>
    <mergeCell ref="G260:M260"/>
    <mergeCell ref="N260:AE260"/>
    <mergeCell ref="AF260:AK260"/>
    <mergeCell ref="AL260:AM260"/>
    <mergeCell ref="AN260:AO260"/>
    <mergeCell ref="D338:E338"/>
    <mergeCell ref="G338:M338"/>
    <mergeCell ref="N338:AE338"/>
    <mergeCell ref="AF338:AK338"/>
    <mergeCell ref="AL338:AM338"/>
    <mergeCell ref="AN338:AO338"/>
    <mergeCell ref="D339:E339"/>
    <mergeCell ref="G339:M339"/>
    <mergeCell ref="N339:AE339"/>
    <mergeCell ref="AF339:AK339"/>
    <mergeCell ref="AL339:AM339"/>
    <mergeCell ref="AN339:AO339"/>
    <mergeCell ref="D250:E250"/>
    <mergeCell ref="G250:M250"/>
    <mergeCell ref="N250:AE250"/>
    <mergeCell ref="AF250:AK250"/>
    <mergeCell ref="AL250:AM250"/>
    <mergeCell ref="AN250:AO250"/>
    <mergeCell ref="AN255:AO255"/>
    <mergeCell ref="D256:E256"/>
    <mergeCell ref="G256:M256"/>
    <mergeCell ref="N256:AE256"/>
    <mergeCell ref="AF256:AK256"/>
    <mergeCell ref="AL256:AM256"/>
    <mergeCell ref="AN256:AO256"/>
    <mergeCell ref="AN252:AO252"/>
    <mergeCell ref="D254:E254"/>
    <mergeCell ref="D259:E259"/>
    <mergeCell ref="G259:M259"/>
    <mergeCell ref="N259:AE259"/>
    <mergeCell ref="AF259:AK259"/>
    <mergeCell ref="AL259:AM259"/>
    <mergeCell ref="D332:E332"/>
    <mergeCell ref="G332:M332"/>
    <mergeCell ref="N332:AE332"/>
    <mergeCell ref="D330:E330"/>
    <mergeCell ref="G330:M330"/>
    <mergeCell ref="N330:AE330"/>
    <mergeCell ref="AF334:AK334"/>
    <mergeCell ref="AL334:AM334"/>
    <mergeCell ref="AN334:AO334"/>
    <mergeCell ref="N334:AE334"/>
    <mergeCell ref="D336:E336"/>
    <mergeCell ref="G336:M336"/>
    <mergeCell ref="D334:E334"/>
    <mergeCell ref="G334:M334"/>
    <mergeCell ref="N336:AE336"/>
    <mergeCell ref="AF336:AK336"/>
    <mergeCell ref="AL336:AM336"/>
    <mergeCell ref="AN336:AO336"/>
    <mergeCell ref="N298:AE298"/>
    <mergeCell ref="D242:E242"/>
    <mergeCell ref="D320:E320"/>
    <mergeCell ref="D298:E298"/>
    <mergeCell ref="D328:E328"/>
    <mergeCell ref="G322:M322"/>
    <mergeCell ref="N322:AE322"/>
    <mergeCell ref="AF322:AK322"/>
    <mergeCell ref="AL322:AM322"/>
    <mergeCell ref="AN322:AO322"/>
    <mergeCell ref="AL324:AM324"/>
    <mergeCell ref="G326:M326"/>
    <mergeCell ref="N326:AE326"/>
    <mergeCell ref="AF326:AK326"/>
    <mergeCell ref="AN251:AO251"/>
    <mergeCell ref="D252:E252"/>
    <mergeCell ref="G252:M252"/>
    <mergeCell ref="N252:AE252"/>
    <mergeCell ref="AF252:AK252"/>
    <mergeCell ref="AL252:AM252"/>
    <mergeCell ref="D251:E251"/>
    <mergeCell ref="G251:M251"/>
    <mergeCell ref="N251:AE251"/>
    <mergeCell ref="AF251:AK251"/>
    <mergeCell ref="AL251:AM251"/>
    <mergeCell ref="D253:E253"/>
    <mergeCell ref="G253:M253"/>
    <mergeCell ref="N253:AE253"/>
    <mergeCell ref="D324:E324"/>
    <mergeCell ref="D326:E326"/>
    <mergeCell ref="D322:E322"/>
    <mergeCell ref="G254:M254"/>
    <mergeCell ref="AL326:AM326"/>
    <mergeCell ref="AN326:AO326"/>
    <mergeCell ref="G324:M324"/>
    <mergeCell ref="AN328:AO328"/>
    <mergeCell ref="AF253:AK253"/>
    <mergeCell ref="AN206:AO206"/>
    <mergeCell ref="G300:M300"/>
    <mergeCell ref="N300:AE300"/>
    <mergeCell ref="AF300:AK300"/>
    <mergeCell ref="AL300:AM300"/>
    <mergeCell ref="AL330:AM330"/>
    <mergeCell ref="AN330:AO330"/>
    <mergeCell ref="D207:R207"/>
    <mergeCell ref="AN207:AO207"/>
    <mergeCell ref="S207:AM207"/>
    <mergeCell ref="D285:AO285"/>
    <mergeCell ref="D209:H209"/>
    <mergeCell ref="I209:AO209"/>
    <mergeCell ref="AN300:AO300"/>
    <mergeCell ref="G298:M298"/>
    <mergeCell ref="G320:M320"/>
    <mergeCell ref="D258:E258"/>
    <mergeCell ref="D206:R206"/>
    <mergeCell ref="S206:AG206"/>
    <mergeCell ref="AF330:AK330"/>
    <mergeCell ref="AH206:AI206"/>
    <mergeCell ref="AJ206:AM206"/>
    <mergeCell ref="AN259:AO259"/>
    <mergeCell ref="D255:E255"/>
    <mergeCell ref="G255:M255"/>
    <mergeCell ref="AL257:AM257"/>
    <mergeCell ref="AN257:AO257"/>
    <mergeCell ref="BA185:BB185"/>
    <mergeCell ref="D174:AE174"/>
    <mergeCell ref="AF174:AO174"/>
    <mergeCell ref="AS178:BB183"/>
    <mergeCell ref="D177:AM177"/>
    <mergeCell ref="AN177:AO177"/>
    <mergeCell ref="BA184:BB184"/>
    <mergeCell ref="D180:AM180"/>
    <mergeCell ref="AW184:AZ184"/>
    <mergeCell ref="D184:R184"/>
    <mergeCell ref="AS151:AV151"/>
    <mergeCell ref="AW151:AZ151"/>
    <mergeCell ref="AG152:AI152"/>
    <mergeCell ref="Z152:AC152"/>
    <mergeCell ref="AD152:AF152"/>
    <mergeCell ref="AW185:AZ185"/>
    <mergeCell ref="AS184:AV184"/>
    <mergeCell ref="AW161:AZ161"/>
    <mergeCell ref="AF159:AI159"/>
    <mergeCell ref="AF160:AI160"/>
    <mergeCell ref="E185:R185"/>
    <mergeCell ref="S185:Y185"/>
    <mergeCell ref="Z185:AI185"/>
    <mergeCell ref="AJ185:AM185"/>
    <mergeCell ref="AN185:AO185"/>
    <mergeCell ref="AS185:AV185"/>
    <mergeCell ref="BA161:BB161"/>
    <mergeCell ref="AS153:AV153"/>
    <mergeCell ref="AW153:AZ153"/>
    <mergeCell ref="AF161:AI161"/>
    <mergeCell ref="BA159:BB159"/>
    <mergeCell ref="E160:R160"/>
    <mergeCell ref="BA160:BB160"/>
    <mergeCell ref="Z161:AE161"/>
    <mergeCell ref="AS159:AV159"/>
    <mergeCell ref="Z159:AE159"/>
    <mergeCell ref="AD17:AF17"/>
    <mergeCell ref="AG17:AI17"/>
    <mergeCell ref="AJ17:AL17"/>
    <mergeCell ref="AD18:AF18"/>
    <mergeCell ref="AG18:AI18"/>
    <mergeCell ref="BA153:BB153"/>
    <mergeCell ref="AW146:AZ146"/>
    <mergeCell ref="BA146:BB146"/>
    <mergeCell ref="AN147:AO147"/>
    <mergeCell ref="AS147:AV147"/>
    <mergeCell ref="E151:R151"/>
    <mergeCell ref="S151:Y151"/>
    <mergeCell ref="K19:AC19"/>
    <mergeCell ref="AD19:AF19"/>
    <mergeCell ref="AG19:AI19"/>
    <mergeCell ref="AJ19:AL19"/>
    <mergeCell ref="BA151:BB151"/>
    <mergeCell ref="E152:R152"/>
    <mergeCell ref="S152:Y152"/>
    <mergeCell ref="AS152:AV152"/>
    <mergeCell ref="AW152:AZ152"/>
    <mergeCell ref="BA152:BB152"/>
    <mergeCell ref="D43:AO43"/>
    <mergeCell ref="AN54:AO54"/>
    <mergeCell ref="D50:AM50"/>
    <mergeCell ref="AN50:AO50"/>
    <mergeCell ref="D33:AO33"/>
    <mergeCell ref="D59:AM59"/>
    <mergeCell ref="AW147:AZ147"/>
    <mergeCell ref="BA147:BB147"/>
    <mergeCell ref="S146:Y146"/>
    <mergeCell ref="Z146:AC146"/>
    <mergeCell ref="AD146:AF146"/>
    <mergeCell ref="AG146:AI146"/>
    <mergeCell ref="AJ146:AM146"/>
    <mergeCell ref="AN146:AO146"/>
    <mergeCell ref="E147:R147"/>
    <mergeCell ref="S147:Y147"/>
    <mergeCell ref="Z147:AC147"/>
    <mergeCell ref="AD147:AF147"/>
    <mergeCell ref="AG147:AI147"/>
    <mergeCell ref="AJ147:AM147"/>
    <mergeCell ref="D55:AO55"/>
    <mergeCell ref="D42:AO42"/>
    <mergeCell ref="D44:AM44"/>
    <mergeCell ref="AN44:AO44"/>
    <mergeCell ref="D54:AM54"/>
    <mergeCell ref="AD144:AF144"/>
    <mergeCell ref="AG144:AI144"/>
    <mergeCell ref="E144:R144"/>
    <mergeCell ref="AN69:AO69"/>
    <mergeCell ref="D70:AO70"/>
    <mergeCell ref="D73:AL73"/>
    <mergeCell ref="AM73:AO73"/>
    <mergeCell ref="AM74:AO74"/>
    <mergeCell ref="D60:AO60"/>
    <mergeCell ref="D63:AB63"/>
    <mergeCell ref="D69:AM69"/>
    <mergeCell ref="D45:AM45"/>
    <mergeCell ref="AN52:AO52"/>
    <mergeCell ref="D52:AM52"/>
    <mergeCell ref="AN45:AO45"/>
    <mergeCell ref="D51:AO51"/>
    <mergeCell ref="D95:H95"/>
    <mergeCell ref="I95:AO95"/>
    <mergeCell ref="R74:Z74"/>
    <mergeCell ref="D78:AO78"/>
    <mergeCell ref="AA74:AL74"/>
    <mergeCell ref="D77:AM77"/>
    <mergeCell ref="AN77:AO77"/>
    <mergeCell ref="T92:AE92"/>
    <mergeCell ref="AC89:AO89"/>
    <mergeCell ref="E91:L91"/>
    <mergeCell ref="D75:AL75"/>
    <mergeCell ref="AM75:AO75"/>
    <mergeCell ref="D82:AM82"/>
    <mergeCell ref="AN82:AO82"/>
    <mergeCell ref="D74:Q74"/>
    <mergeCell ref="AF92:AO92"/>
    <mergeCell ref="D85:AI85"/>
    <mergeCell ref="AC63:AO63"/>
    <mergeCell ref="T91:AE91"/>
    <mergeCell ref="AF91:AO91"/>
    <mergeCell ref="E92:L92"/>
    <mergeCell ref="M92:S92"/>
    <mergeCell ref="D87:AB87"/>
    <mergeCell ref="AC87:AO87"/>
    <mergeCell ref="AC88:AO88"/>
    <mergeCell ref="D89:AB89"/>
    <mergeCell ref="AN59:AO59"/>
    <mergeCell ref="M91:S91"/>
    <mergeCell ref="N301:AE301"/>
    <mergeCell ref="AL301:AM301"/>
    <mergeCell ref="G299:M299"/>
    <mergeCell ref="N299:AE299"/>
    <mergeCell ref="AL299:AM299"/>
    <mergeCell ref="AN249:AO249"/>
    <mergeCell ref="N258:AE258"/>
    <mergeCell ref="AL253:AM253"/>
    <mergeCell ref="AN253:AO253"/>
    <mergeCell ref="AN298:AO298"/>
    <mergeCell ref="D301:E301"/>
    <mergeCell ref="N306:AE306"/>
    <mergeCell ref="AF306:AK306"/>
    <mergeCell ref="AN140:AO140"/>
    <mergeCell ref="AJ144:AM144"/>
    <mergeCell ref="AN144:AO144"/>
    <mergeCell ref="AL306:AM306"/>
    <mergeCell ref="G301:M301"/>
    <mergeCell ref="G305:M305"/>
    <mergeCell ref="N305:AE305"/>
    <mergeCell ref="AJ153:AM153"/>
    <mergeCell ref="E146:R146"/>
    <mergeCell ref="AJ161:AM161"/>
    <mergeCell ref="S205:AG205"/>
    <mergeCell ref="AH205:AM205"/>
    <mergeCell ref="E148:R148"/>
    <mergeCell ref="S148:Y148"/>
    <mergeCell ref="Z148:AC148"/>
    <mergeCell ref="I186:AO186"/>
    <mergeCell ref="S160:Y160"/>
    <mergeCell ref="AJ150:AM150"/>
    <mergeCell ref="AN150:AO150"/>
    <mergeCell ref="G307:M307"/>
    <mergeCell ref="N307:AE307"/>
    <mergeCell ref="AF305:AK305"/>
    <mergeCell ref="AL305:AM305"/>
    <mergeCell ref="AN299:AO299"/>
    <mergeCell ref="D300:E300"/>
    <mergeCell ref="AL243:AM243"/>
    <mergeCell ref="AN243:AO243"/>
    <mergeCell ref="G328:M328"/>
    <mergeCell ref="N328:AE328"/>
    <mergeCell ref="AF328:AK328"/>
    <mergeCell ref="AF332:AK332"/>
    <mergeCell ref="AL332:AM332"/>
    <mergeCell ref="AN332:AO332"/>
    <mergeCell ref="AL328:AM328"/>
    <mergeCell ref="N324:AE324"/>
    <mergeCell ref="AF324:AK324"/>
    <mergeCell ref="AN320:AO320"/>
    <mergeCell ref="G306:M306"/>
    <mergeCell ref="AN305:AO305"/>
    <mergeCell ref="AL247:AM247"/>
    <mergeCell ref="AN247:AO247"/>
    <mergeCell ref="N320:AE320"/>
    <mergeCell ref="AF320:AK320"/>
    <mergeCell ref="AL320:AM320"/>
    <mergeCell ref="G258:M258"/>
    <mergeCell ref="AL248:AM248"/>
    <mergeCell ref="AN248:AO248"/>
    <mergeCell ref="AN301:AO301"/>
    <mergeCell ref="AF258:AK258"/>
    <mergeCell ref="AL258:AM258"/>
    <mergeCell ref="AN258:AO258"/>
    <mergeCell ref="AS161:AV161"/>
    <mergeCell ref="AJ159:AM159"/>
    <mergeCell ref="AN159:AO159"/>
    <mergeCell ref="E145:R145"/>
    <mergeCell ref="S145:Y145"/>
    <mergeCell ref="BA144:BB144"/>
    <mergeCell ref="AS145:AV145"/>
    <mergeCell ref="AW145:AZ145"/>
    <mergeCell ref="BA145:BB145"/>
    <mergeCell ref="AW144:AZ144"/>
    <mergeCell ref="AN324:AO324"/>
    <mergeCell ref="AN308:AO308"/>
    <mergeCell ref="AN307:AO307"/>
    <mergeCell ref="AF301:AK301"/>
    <mergeCell ref="AF307:AK307"/>
    <mergeCell ref="AL307:AM307"/>
    <mergeCell ref="AN306:AO306"/>
    <mergeCell ref="AF308:AK308"/>
    <mergeCell ref="AL308:AM308"/>
    <mergeCell ref="D299:E299"/>
    <mergeCell ref="AF298:AK298"/>
    <mergeCell ref="AL298:AM298"/>
    <mergeCell ref="AF299:AK299"/>
    <mergeCell ref="D308:E308"/>
    <mergeCell ref="D307:E307"/>
    <mergeCell ref="D306:E306"/>
    <mergeCell ref="G308:M308"/>
    <mergeCell ref="N308:AE308"/>
    <mergeCell ref="AW159:AZ159"/>
    <mergeCell ref="D172:AO172"/>
    <mergeCell ref="D173:AO173"/>
    <mergeCell ref="D305:E305"/>
    <mergeCell ref="AS141:BB142"/>
    <mergeCell ref="D142:R142"/>
    <mergeCell ref="S142:AO142"/>
    <mergeCell ref="D143:R143"/>
    <mergeCell ref="S143:Y143"/>
    <mergeCell ref="Z143:AC143"/>
    <mergeCell ref="AJ143:AM143"/>
    <mergeCell ref="AN143:AO143"/>
    <mergeCell ref="AS143:AV143"/>
    <mergeCell ref="AW143:AZ143"/>
    <mergeCell ref="AW148:AZ148"/>
    <mergeCell ref="BA148:BB148"/>
    <mergeCell ref="BA149:BB149"/>
    <mergeCell ref="AS150:AV150"/>
    <mergeCell ref="AW150:AZ150"/>
    <mergeCell ref="BA150:BB150"/>
    <mergeCell ref="AJ160:AM160"/>
    <mergeCell ref="AN160:AO160"/>
    <mergeCell ref="AS160:AV160"/>
    <mergeCell ref="AW160:AZ160"/>
    <mergeCell ref="I154:AO154"/>
    <mergeCell ref="AS149:AV149"/>
    <mergeCell ref="AW149:AZ149"/>
    <mergeCell ref="Z150:AC150"/>
    <mergeCell ref="AD150:AF150"/>
    <mergeCell ref="AG150:AI150"/>
    <mergeCell ref="AD153:AF153"/>
    <mergeCell ref="AG153:AI153"/>
    <mergeCell ref="D156:AM156"/>
    <mergeCell ref="D157:AO157"/>
    <mergeCell ref="AJ148:AM148"/>
    <mergeCell ref="D159:R159"/>
    <mergeCell ref="N244:AE244"/>
    <mergeCell ref="AF244:AK244"/>
    <mergeCell ref="AL244:AM244"/>
    <mergeCell ref="AN244:AO244"/>
    <mergeCell ref="G242:M242"/>
    <mergeCell ref="N242:AE242"/>
    <mergeCell ref="AN188:AO188"/>
    <mergeCell ref="AN246:AO246"/>
    <mergeCell ref="D245:E245"/>
    <mergeCell ref="G245:M245"/>
    <mergeCell ref="N245:AE245"/>
    <mergeCell ref="AF245:AK245"/>
    <mergeCell ref="AL245:AM245"/>
    <mergeCell ref="AN245:AO245"/>
    <mergeCell ref="D244:E244"/>
    <mergeCell ref="G244:M244"/>
    <mergeCell ref="S150:Y150"/>
    <mergeCell ref="AF242:AK242"/>
    <mergeCell ref="AL242:AM242"/>
    <mergeCell ref="AN242:AO242"/>
    <mergeCell ref="AF243:AK243"/>
    <mergeCell ref="D165:AO165"/>
    <mergeCell ref="D164:T164"/>
    <mergeCell ref="AN161:AO161"/>
    <mergeCell ref="Z160:AE160"/>
    <mergeCell ref="AJ152:AM152"/>
    <mergeCell ref="AN152:AO152"/>
    <mergeCell ref="S184:Y184"/>
    <mergeCell ref="Z184:AI184"/>
    <mergeCell ref="AJ184:AM184"/>
    <mergeCell ref="AN180:AO180"/>
    <mergeCell ref="D195:AM195"/>
    <mergeCell ref="D217:AB217"/>
    <mergeCell ref="D213:AO213"/>
    <mergeCell ref="D215:AO215"/>
    <mergeCell ref="AC218:AO218"/>
    <mergeCell ref="D188:AM188"/>
    <mergeCell ref="D201:AO201"/>
    <mergeCell ref="D193:AM193"/>
    <mergeCell ref="AN193:AO193"/>
    <mergeCell ref="D199:AM199"/>
    <mergeCell ref="AN199:AO199"/>
    <mergeCell ref="D197:R197"/>
    <mergeCell ref="S197:AG197"/>
    <mergeCell ref="AH197:AM197"/>
    <mergeCell ref="AN197:AO197"/>
    <mergeCell ref="S144:Y144"/>
    <mergeCell ref="AD148:AF148"/>
    <mergeCell ref="AN195:AO195"/>
    <mergeCell ref="K4:AH4"/>
    <mergeCell ref="AJ4:AL4"/>
    <mergeCell ref="K5:AL5"/>
    <mergeCell ref="K22:AC22"/>
    <mergeCell ref="AD22:AF22"/>
    <mergeCell ref="AG22:AI22"/>
    <mergeCell ref="AJ22:AL22"/>
    <mergeCell ref="K24:T24"/>
    <mergeCell ref="Z151:AC151"/>
    <mergeCell ref="AD151:AF151"/>
    <mergeCell ref="AG151:AI151"/>
    <mergeCell ref="AJ151:AM151"/>
    <mergeCell ref="AN151:AO151"/>
    <mergeCell ref="D99:AM99"/>
    <mergeCell ref="AN99:AO99"/>
    <mergeCell ref="D101:AO101"/>
    <mergeCell ref="D102:AM102"/>
    <mergeCell ref="AN102:AO102"/>
    <mergeCell ref="AG148:AI148"/>
    <mergeCell ref="AD149:AF149"/>
    <mergeCell ref="S149:Y149"/>
    <mergeCell ref="Z149:AC149"/>
    <mergeCell ref="Z145:AC145"/>
    <mergeCell ref="AD145:AF145"/>
    <mergeCell ref="D141:AM141"/>
    <mergeCell ref="AD143:AF143"/>
    <mergeCell ref="AG143:AI143"/>
    <mergeCell ref="AN148:AO148"/>
    <mergeCell ref="AN141:AO141"/>
    <mergeCell ref="AN145:AO145"/>
    <mergeCell ref="AN56:AO56"/>
    <mergeCell ref="D56:AM56"/>
    <mergeCell ref="AD13:AF13"/>
    <mergeCell ref="AD12:AF12"/>
    <mergeCell ref="K9:AL9"/>
    <mergeCell ref="K10:AL10"/>
    <mergeCell ref="K11:AC11"/>
    <mergeCell ref="AD11:AF11"/>
    <mergeCell ref="AG11:AI11"/>
    <mergeCell ref="AJ11:AL11"/>
    <mergeCell ref="K25:AL25"/>
    <mergeCell ref="AG15:AI15"/>
    <mergeCell ref="AJ15:AL15"/>
    <mergeCell ref="K18:AC18"/>
    <mergeCell ref="AJ20:AL20"/>
    <mergeCell ref="K17:AC17"/>
    <mergeCell ref="AD21:AF21"/>
    <mergeCell ref="AG21:AI21"/>
    <mergeCell ref="AJ21:AL21"/>
    <mergeCell ref="K21:AC21"/>
    <mergeCell ref="AG13:AI13"/>
    <mergeCell ref="AJ13:AL13"/>
    <mergeCell ref="K15:AC15"/>
    <mergeCell ref="AD15:AF15"/>
    <mergeCell ref="AJ18:AL18"/>
    <mergeCell ref="AD20:AF20"/>
    <mergeCell ref="AG20:AI20"/>
    <mergeCell ref="D100:AO100"/>
    <mergeCell ref="D247:E247"/>
    <mergeCell ref="G247:M247"/>
    <mergeCell ref="N247:AE247"/>
    <mergeCell ref="AF247:AK247"/>
    <mergeCell ref="D248:E248"/>
    <mergeCell ref="G248:M248"/>
    <mergeCell ref="N248:AE248"/>
    <mergeCell ref="AF248:AK248"/>
    <mergeCell ref="D249:E249"/>
    <mergeCell ref="G249:M249"/>
    <mergeCell ref="N249:AE249"/>
    <mergeCell ref="AF249:AK249"/>
    <mergeCell ref="AL249:AM249"/>
    <mergeCell ref="D246:E246"/>
    <mergeCell ref="G246:M246"/>
    <mergeCell ref="N246:AE246"/>
    <mergeCell ref="AF246:AK246"/>
    <mergeCell ref="AL246:AM246"/>
    <mergeCell ref="D243:E243"/>
    <mergeCell ref="G243:M243"/>
    <mergeCell ref="N243:AE243"/>
    <mergeCell ref="AG145:AI145"/>
    <mergeCell ref="AJ145:AM145"/>
    <mergeCell ref="Z144:AC144"/>
    <mergeCell ref="D171:AM171"/>
    <mergeCell ref="E150:R150"/>
    <mergeCell ref="E149:R149"/>
    <mergeCell ref="S105:Y105"/>
    <mergeCell ref="Z105:AI105"/>
    <mergeCell ref="AJ105:AM105"/>
    <mergeCell ref="AN105:AO105"/>
    <mergeCell ref="BA143:BB143"/>
    <mergeCell ref="AS144:AV144"/>
    <mergeCell ref="AS148:AV148"/>
    <mergeCell ref="AS146:AV146"/>
    <mergeCell ref="D41:AM41"/>
    <mergeCell ref="AN41:AO41"/>
    <mergeCell ref="D79:X79"/>
    <mergeCell ref="Y79:AL79"/>
    <mergeCell ref="S159:Y159"/>
    <mergeCell ref="AJ14:AL14"/>
    <mergeCell ref="AG12:AI12"/>
    <mergeCell ref="AJ12:AL12"/>
    <mergeCell ref="K13:AC13"/>
    <mergeCell ref="AM79:AO79"/>
    <mergeCell ref="D175:AM175"/>
    <mergeCell ref="AN175:AO175"/>
    <mergeCell ref="D88:AB88"/>
    <mergeCell ref="D84:AO84"/>
    <mergeCell ref="AJ85:AO85"/>
    <mergeCell ref="AG149:AI149"/>
    <mergeCell ref="AJ149:AM149"/>
    <mergeCell ref="AN149:AO149"/>
    <mergeCell ref="D140:AM140"/>
    <mergeCell ref="D104:R104"/>
    <mergeCell ref="S104:Y104"/>
    <mergeCell ref="Z104:AI104"/>
    <mergeCell ref="AJ104:AM104"/>
    <mergeCell ref="K14:AC14"/>
    <mergeCell ref="AD14:AF14"/>
    <mergeCell ref="AG14:AI14"/>
    <mergeCell ref="K12:AC12"/>
    <mergeCell ref="K20:AC20"/>
    <mergeCell ref="E236:L236"/>
    <mergeCell ref="M236:S236"/>
    <mergeCell ref="AF236:AO236"/>
    <mergeCell ref="E237:L237"/>
    <mergeCell ref="M237:S237"/>
    <mergeCell ref="AF237:AO237"/>
    <mergeCell ref="D179:AM179"/>
    <mergeCell ref="AN179:AO179"/>
    <mergeCell ref="D178:AO178"/>
    <mergeCell ref="D182:AO182"/>
    <mergeCell ref="AN107:AO107"/>
    <mergeCell ref="AJ132:AM132"/>
    <mergeCell ref="AN171:AO171"/>
    <mergeCell ref="AN156:AO156"/>
    <mergeCell ref="E153:R153"/>
    <mergeCell ref="S153:Y153"/>
    <mergeCell ref="Z153:AC153"/>
    <mergeCell ref="E161:R161"/>
    <mergeCell ref="S161:Y161"/>
    <mergeCell ref="AN153:AO153"/>
    <mergeCell ref="D154:H154"/>
    <mergeCell ref="D186:H186"/>
    <mergeCell ref="AN184:AO184"/>
    <mergeCell ref="D205:R205"/>
    <mergeCell ref="AN205:AO205"/>
    <mergeCell ref="AC217:AO217"/>
    <mergeCell ref="D218:AB218"/>
    <mergeCell ref="E116:R116"/>
    <mergeCell ref="S116:Y116"/>
    <mergeCell ref="Z116:AI116"/>
    <mergeCell ref="D212:AM212"/>
    <mergeCell ref="AN212:AO212"/>
    <mergeCell ref="AS102:BB103"/>
    <mergeCell ref="D103:R103"/>
    <mergeCell ref="S103:AO103"/>
    <mergeCell ref="E108:R108"/>
    <mergeCell ref="S108:Y108"/>
    <mergeCell ref="Z108:AI108"/>
    <mergeCell ref="AW105:AZ105"/>
    <mergeCell ref="BA105:BB105"/>
    <mergeCell ref="E109:R109"/>
    <mergeCell ref="S109:Y109"/>
    <mergeCell ref="Z109:AI109"/>
    <mergeCell ref="AJ109:AM109"/>
    <mergeCell ref="AN109:AO109"/>
    <mergeCell ref="AS109:AV109"/>
    <mergeCell ref="AW109:AZ109"/>
    <mergeCell ref="BA109:BB109"/>
    <mergeCell ref="AN104:AO104"/>
    <mergeCell ref="AS104:AV104"/>
    <mergeCell ref="AW104:AZ104"/>
    <mergeCell ref="AS106:AV106"/>
    <mergeCell ref="AW106:AZ106"/>
    <mergeCell ref="BA106:BB106"/>
    <mergeCell ref="E107:R107"/>
    <mergeCell ref="S107:Y107"/>
    <mergeCell ref="Z107:AI107"/>
    <mergeCell ref="AJ107:AM107"/>
    <mergeCell ref="AJ108:AM108"/>
    <mergeCell ref="AN108:AO108"/>
    <mergeCell ref="BA104:BB104"/>
    <mergeCell ref="E105:R105"/>
    <mergeCell ref="AS105:AV105"/>
    <mergeCell ref="AS108:AV108"/>
    <mergeCell ref="AW108:AZ108"/>
    <mergeCell ref="BA108:BB108"/>
    <mergeCell ref="E106:R106"/>
    <mergeCell ref="S106:Y106"/>
    <mergeCell ref="Z106:AI106"/>
    <mergeCell ref="AJ106:AM106"/>
    <mergeCell ref="AN106:AO106"/>
    <mergeCell ref="D110:H110"/>
    <mergeCell ref="I110:AO110"/>
    <mergeCell ref="D111:AM111"/>
    <mergeCell ref="AN111:AO111"/>
    <mergeCell ref="AS111:BB112"/>
    <mergeCell ref="D112:R112"/>
    <mergeCell ref="S112:AO112"/>
    <mergeCell ref="BA114:BB114"/>
    <mergeCell ref="E115:R115"/>
    <mergeCell ref="S115:Y115"/>
    <mergeCell ref="Z115:AI115"/>
    <mergeCell ref="AJ115:AM115"/>
    <mergeCell ref="AN115:AO115"/>
    <mergeCell ref="AS115:AV115"/>
    <mergeCell ref="AW115:AZ115"/>
    <mergeCell ref="BA115:BB115"/>
    <mergeCell ref="S114:Y114"/>
    <mergeCell ref="Z114:AI114"/>
    <mergeCell ref="AJ114:AM114"/>
    <mergeCell ref="AN114:AO114"/>
    <mergeCell ref="AS114:AV114"/>
    <mergeCell ref="AW114:AZ114"/>
    <mergeCell ref="AS107:AV107"/>
    <mergeCell ref="AW107:AZ107"/>
    <mergeCell ref="BA107:BB107"/>
    <mergeCell ref="AJ116:AM116"/>
    <mergeCell ref="AN116:AO116"/>
    <mergeCell ref="AS116:AV116"/>
    <mergeCell ref="AW116:AZ116"/>
    <mergeCell ref="BA116:BB116"/>
    <mergeCell ref="E119:R119"/>
    <mergeCell ref="S119:Y119"/>
    <mergeCell ref="Z119:AI119"/>
    <mergeCell ref="AJ119:AM119"/>
    <mergeCell ref="AN119:AO119"/>
    <mergeCell ref="AS119:AV119"/>
    <mergeCell ref="AW113:AZ113"/>
    <mergeCell ref="BA113:BB113"/>
    <mergeCell ref="E118:R118"/>
    <mergeCell ref="S118:Y118"/>
    <mergeCell ref="Z118:AI118"/>
    <mergeCell ref="AJ118:AM118"/>
    <mergeCell ref="AN118:AO118"/>
    <mergeCell ref="AS118:AV118"/>
    <mergeCell ref="AW118:AZ118"/>
    <mergeCell ref="BA118:BB118"/>
    <mergeCell ref="D113:R113"/>
    <mergeCell ref="S113:Y113"/>
    <mergeCell ref="Z113:AI113"/>
    <mergeCell ref="AJ113:AM113"/>
    <mergeCell ref="AN113:AO113"/>
    <mergeCell ref="AS113:AV113"/>
    <mergeCell ref="E114:R114"/>
    <mergeCell ref="D120:H120"/>
    <mergeCell ref="I120:AO120"/>
    <mergeCell ref="D121:AM121"/>
    <mergeCell ref="AN121:AO121"/>
    <mergeCell ref="AS121:BB122"/>
    <mergeCell ref="D122:R122"/>
    <mergeCell ref="S122:AO122"/>
    <mergeCell ref="D123:R123"/>
    <mergeCell ref="E125:R125"/>
    <mergeCell ref="S125:Y125"/>
    <mergeCell ref="Z125:AI125"/>
    <mergeCell ref="AJ125:AM125"/>
    <mergeCell ref="AN125:AO125"/>
    <mergeCell ref="AS125:AV125"/>
    <mergeCell ref="AW117:AZ117"/>
    <mergeCell ref="BA117:BB117"/>
    <mergeCell ref="E124:R124"/>
    <mergeCell ref="S124:Y124"/>
    <mergeCell ref="Z124:AI124"/>
    <mergeCell ref="AJ124:AM124"/>
    <mergeCell ref="AN124:AO124"/>
    <mergeCell ref="AS124:AV124"/>
    <mergeCell ref="AW124:AZ124"/>
    <mergeCell ref="BA124:BB124"/>
    <mergeCell ref="E117:R117"/>
    <mergeCell ref="S117:Y117"/>
    <mergeCell ref="Z117:AI117"/>
    <mergeCell ref="AJ117:AM117"/>
    <mergeCell ref="AN117:AO117"/>
    <mergeCell ref="AS117:AV117"/>
    <mergeCell ref="AW119:AZ119"/>
    <mergeCell ref="BA119:BB119"/>
    <mergeCell ref="AN131:AO131"/>
    <mergeCell ref="AS131:AV131"/>
    <mergeCell ref="D129:R129"/>
    <mergeCell ref="S129:W129"/>
    <mergeCell ref="X129:AA129"/>
    <mergeCell ref="AB129:AE129"/>
    <mergeCell ref="AF129:AI129"/>
    <mergeCell ref="AJ129:AM129"/>
    <mergeCell ref="BA123:BB123"/>
    <mergeCell ref="D126:H126"/>
    <mergeCell ref="I126:AO126"/>
    <mergeCell ref="D127:AM127"/>
    <mergeCell ref="AN127:AO127"/>
    <mergeCell ref="AS127:BB128"/>
    <mergeCell ref="D128:R128"/>
    <mergeCell ref="S128:AO128"/>
    <mergeCell ref="S123:Y123"/>
    <mergeCell ref="Z123:AI123"/>
    <mergeCell ref="AJ123:AM123"/>
    <mergeCell ref="AN123:AO123"/>
    <mergeCell ref="AS123:AV123"/>
    <mergeCell ref="AW123:AZ123"/>
    <mergeCell ref="AW125:AZ125"/>
    <mergeCell ref="BA125:BB125"/>
    <mergeCell ref="AW130:AZ130"/>
    <mergeCell ref="D135:H135"/>
    <mergeCell ref="I135:AO135"/>
    <mergeCell ref="K16:AC16"/>
    <mergeCell ref="AD16:AF16"/>
    <mergeCell ref="AG16:AI16"/>
    <mergeCell ref="AJ16:AL16"/>
    <mergeCell ref="E134:R134"/>
    <mergeCell ref="S134:W134"/>
    <mergeCell ref="AW131:AZ131"/>
    <mergeCell ref="BA131:BB131"/>
    <mergeCell ref="E130:R130"/>
    <mergeCell ref="S130:W130"/>
    <mergeCell ref="X130:AA130"/>
    <mergeCell ref="AB130:AE130"/>
    <mergeCell ref="AF130:AI130"/>
    <mergeCell ref="AJ130:AM130"/>
    <mergeCell ref="AN130:AO130"/>
    <mergeCell ref="AS130:AV130"/>
    <mergeCell ref="E131:R131"/>
    <mergeCell ref="S131:W131"/>
    <mergeCell ref="X131:AA131"/>
    <mergeCell ref="AB131:AE131"/>
    <mergeCell ref="AF131:AI131"/>
    <mergeCell ref="AJ131:AM131"/>
    <mergeCell ref="AN129:AO129"/>
    <mergeCell ref="AS129:AV129"/>
    <mergeCell ref="AW129:AZ129"/>
    <mergeCell ref="BA129:BB129"/>
    <mergeCell ref="AN132:AO132"/>
    <mergeCell ref="AS132:AV132"/>
    <mergeCell ref="AW133:AZ133"/>
    <mergeCell ref="BA130:BB130"/>
    <mergeCell ref="BA133:BB133"/>
    <mergeCell ref="E132:R132"/>
    <mergeCell ref="S132:W132"/>
    <mergeCell ref="X132:AA132"/>
    <mergeCell ref="AB132:AE132"/>
    <mergeCell ref="AF132:AI132"/>
    <mergeCell ref="AW134:AZ134"/>
    <mergeCell ref="BA132:BB132"/>
    <mergeCell ref="E133:R133"/>
    <mergeCell ref="S133:W133"/>
    <mergeCell ref="X133:AA133"/>
    <mergeCell ref="AB133:AE133"/>
    <mergeCell ref="AF133:AI133"/>
    <mergeCell ref="AJ133:AM133"/>
    <mergeCell ref="AN133:AO133"/>
    <mergeCell ref="AS133:AV133"/>
    <mergeCell ref="X134:AA134"/>
    <mergeCell ref="AB134:AE134"/>
    <mergeCell ref="AF134:AI134"/>
    <mergeCell ref="AJ134:AM134"/>
    <mergeCell ref="AN134:AO134"/>
    <mergeCell ref="AS134:AV134"/>
    <mergeCell ref="AW132:AZ132"/>
    <mergeCell ref="BA134:BB134"/>
    <mergeCell ref="D220:AO220"/>
    <mergeCell ref="E222:L222"/>
    <mergeCell ref="M222:O222"/>
    <mergeCell ref="AB222:AE222"/>
    <mergeCell ref="AF222:AI222"/>
    <mergeCell ref="AJ222:AM222"/>
    <mergeCell ref="AN222:AO222"/>
    <mergeCell ref="P222:AA222"/>
    <mergeCell ref="E224:L224"/>
    <mergeCell ref="M224:O224"/>
    <mergeCell ref="AB224:AE224"/>
    <mergeCell ref="AF224:AI224"/>
    <mergeCell ref="AJ224:AM224"/>
    <mergeCell ref="AN224:AO224"/>
    <mergeCell ref="E223:L223"/>
    <mergeCell ref="M223:O223"/>
    <mergeCell ref="AB223:AE223"/>
    <mergeCell ref="AF223:AI223"/>
    <mergeCell ref="AJ223:AM223"/>
    <mergeCell ref="AN223:AO223"/>
    <mergeCell ref="E225:L225"/>
    <mergeCell ref="M225:O225"/>
    <mergeCell ref="AB225:AE225"/>
    <mergeCell ref="AF225:AI225"/>
    <mergeCell ref="AJ225:AM225"/>
    <mergeCell ref="AN225:AO225"/>
    <mergeCell ref="E228:L228"/>
    <mergeCell ref="M228:O228"/>
    <mergeCell ref="AB228:AE228"/>
    <mergeCell ref="AF228:AI228"/>
    <mergeCell ref="AJ228:AM228"/>
    <mergeCell ref="AN228:AO228"/>
    <mergeCell ref="E227:L227"/>
    <mergeCell ref="M227:O227"/>
    <mergeCell ref="AB227:AE227"/>
    <mergeCell ref="AF227:AI227"/>
    <mergeCell ref="AJ227:AM227"/>
    <mergeCell ref="AN227:AO227"/>
    <mergeCell ref="E229:L229"/>
    <mergeCell ref="M229:O229"/>
    <mergeCell ref="AB229:AE229"/>
    <mergeCell ref="AF229:AI229"/>
    <mergeCell ref="AJ229:AM229"/>
    <mergeCell ref="AN229:AO229"/>
    <mergeCell ref="AJ231:AM231"/>
    <mergeCell ref="AN231:AO231"/>
    <mergeCell ref="E232:L232"/>
    <mergeCell ref="M232:O232"/>
    <mergeCell ref="AB232:AE232"/>
    <mergeCell ref="AF232:AI232"/>
    <mergeCell ref="AJ232:AM232"/>
    <mergeCell ref="AN232:AO232"/>
    <mergeCell ref="P231:AA231"/>
    <mergeCell ref="P232:AA232"/>
    <mergeCell ref="E226:L226"/>
    <mergeCell ref="M226:O226"/>
    <mergeCell ref="AB226:AE226"/>
    <mergeCell ref="AF226:AI226"/>
    <mergeCell ref="AJ226:AM226"/>
    <mergeCell ref="AN226:AO226"/>
    <mergeCell ref="P233:AA233"/>
    <mergeCell ref="E231:L231"/>
    <mergeCell ref="M231:O231"/>
    <mergeCell ref="AB231:AE231"/>
    <mergeCell ref="AF231:AI231"/>
    <mergeCell ref="D234:L234"/>
    <mergeCell ref="M234:AI234"/>
    <mergeCell ref="AJ234:AM234"/>
    <mergeCell ref="AN234:AO234"/>
    <mergeCell ref="P223:AA223"/>
    <mergeCell ref="P224:AA224"/>
    <mergeCell ref="P225:AA225"/>
    <mergeCell ref="P226:AA226"/>
    <mergeCell ref="P227:AA227"/>
    <mergeCell ref="P228:AA228"/>
    <mergeCell ref="D189:AO189"/>
    <mergeCell ref="D191:R191"/>
    <mergeCell ref="S191:AO191"/>
    <mergeCell ref="E233:L233"/>
    <mergeCell ref="M233:O233"/>
    <mergeCell ref="AB233:AE233"/>
    <mergeCell ref="AF233:AI233"/>
    <mergeCell ref="AJ233:AM233"/>
    <mergeCell ref="AN233:AO233"/>
    <mergeCell ref="P229:AA229"/>
    <mergeCell ref="E230:L230"/>
    <mergeCell ref="M230:O230"/>
    <mergeCell ref="AB230:AE230"/>
    <mergeCell ref="AF230:AI230"/>
    <mergeCell ref="AJ230:AM230"/>
    <mergeCell ref="AN230:AO230"/>
    <mergeCell ref="P230:AA230"/>
  </mergeCells>
  <conditionalFormatting sqref="X130:X134">
    <cfRule type="expression" dxfId="20" priority="7">
      <formula>AND(#REF!&lt;&gt;0,#REF!&lt;10,#REF!&gt;14)</formula>
    </cfRule>
  </conditionalFormatting>
  <conditionalFormatting sqref="Z105:Z109">
    <cfRule type="expression" dxfId="19" priority="15">
      <formula>AND(#REF!&lt;&gt;0,#REF!&lt;10,#REF!&gt;14)</formula>
    </cfRule>
  </conditionalFormatting>
  <conditionalFormatting sqref="Z114:Z119 Z124:Z125">
    <cfRule type="expression" dxfId="18" priority="8">
      <formula>AND(#REF!&lt;&gt;0,#REF!&lt;10,#REF!&gt;14)</formula>
    </cfRule>
  </conditionalFormatting>
  <conditionalFormatting sqref="Z144:Z153">
    <cfRule type="expression" dxfId="17" priority="27">
      <formula>AND(#REF!&lt;&gt;0,#REF!&lt;10,#REF!&gt;14)</formula>
    </cfRule>
  </conditionalFormatting>
  <conditionalFormatting sqref="Z160:Z161">
    <cfRule type="expression" dxfId="16" priority="23">
      <formula>AND(#REF!&lt;&gt;0,#REF!&lt;10,#REF!&gt;14)</formula>
    </cfRule>
  </conditionalFormatting>
  <conditionalFormatting sqref="Z185">
    <cfRule type="expression" dxfId="15" priority="16">
      <formula>AND(#REF!&lt;&gt;0,#REF!&lt;10,#REF!&gt;14)</formula>
    </cfRule>
  </conditionalFormatting>
  <conditionalFormatting sqref="AJ223:AJ233">
    <cfRule type="expression" dxfId="14" priority="2">
      <formula>U222="Supportive Housing Project"</formula>
    </cfRule>
  </conditionalFormatting>
  <conditionalFormatting sqref="AJ234">
    <cfRule type="expression" dxfId="13" priority="3">
      <formula>U223="Supportive Housing Project"</formula>
    </cfRule>
  </conditionalFormatting>
  <conditionalFormatting sqref="AN234:AO234">
    <cfRule type="expression" dxfId="12" priority="1">
      <formula>$AN$234&gt;100%</formula>
    </cfRule>
  </conditionalFormatting>
  <conditionalFormatting sqref="BA105:BB109">
    <cfRule type="containsBlanks" priority="9" stopIfTrue="1">
      <formula>LEN(TRIM(BA105))=0</formula>
    </cfRule>
    <cfRule type="cellIs" dxfId="11" priority="10" operator="lessThan">
      <formula>3</formula>
    </cfRule>
    <cfRule type="cellIs" dxfId="10" priority="11" operator="greaterThanOrEqual">
      <formula>3</formula>
    </cfRule>
  </conditionalFormatting>
  <conditionalFormatting sqref="BA114:BB119 BA124:BB125">
    <cfRule type="containsBlanks" priority="12" stopIfTrue="1">
      <formula>LEN(TRIM(BA114))=0</formula>
    </cfRule>
    <cfRule type="cellIs" dxfId="9" priority="13" operator="lessThan">
      <formula>3</formula>
    </cfRule>
    <cfRule type="cellIs" dxfId="8" priority="14" operator="greaterThanOrEqual">
      <formula>3</formula>
    </cfRule>
  </conditionalFormatting>
  <conditionalFormatting sqref="BA130:BB134">
    <cfRule type="containsBlanks" priority="4" stopIfTrue="1">
      <formula>LEN(TRIM(BA130))=0</formula>
    </cfRule>
    <cfRule type="cellIs" dxfId="7" priority="5" operator="lessThan">
      <formula>3</formula>
    </cfRule>
    <cfRule type="cellIs" dxfId="6" priority="6" operator="greaterThanOrEqual">
      <formula>3</formula>
    </cfRule>
  </conditionalFormatting>
  <conditionalFormatting sqref="BA144:BB153">
    <cfRule type="containsBlanks" priority="24" stopIfTrue="1">
      <formula>LEN(TRIM(BA144))=0</formula>
    </cfRule>
    <cfRule type="cellIs" dxfId="5" priority="25" operator="lessThan">
      <formula>3</formula>
    </cfRule>
    <cfRule type="cellIs" dxfId="4" priority="26" operator="greaterThanOrEqual">
      <formula>3</formula>
    </cfRule>
  </conditionalFormatting>
  <conditionalFormatting sqref="BA160:BB161">
    <cfRule type="containsBlanks" priority="20" stopIfTrue="1">
      <formula>LEN(TRIM(BA160))=0</formula>
    </cfRule>
    <cfRule type="cellIs" dxfId="3" priority="21" operator="lessThan">
      <formula>3</formula>
    </cfRule>
    <cfRule type="cellIs" dxfId="2" priority="22" operator="greaterThanOrEqual">
      <formula>3</formula>
    </cfRule>
  </conditionalFormatting>
  <conditionalFormatting sqref="BA185:BB185">
    <cfRule type="containsBlanks" priority="17" stopIfTrue="1">
      <formula>LEN(TRIM(BA185))=0</formula>
    </cfRule>
    <cfRule type="cellIs" dxfId="1" priority="18" operator="lessThan">
      <formula>3</formula>
    </cfRule>
    <cfRule type="cellIs" dxfId="0" priority="19" operator="greaterThanOrEqual">
      <formula>3</formula>
    </cfRule>
  </conditionalFormatting>
  <dataValidations count="2">
    <dataValidation type="list" allowBlank="1" showInputMessage="1" showErrorMessage="1" sqref="AL322:AM322 AL305:AM308 AL324:AM324 AL298:AM301 AL320:AM320 AL326:AM326 AL328:AM328 AL330:AM330 AL332:AM332 AL336:AM336 AL334:AM334 AL338:AM339 AL242:AM282" xr:uid="{A6335EA3-103C-4C2E-BB8D-5A3883D559E8}">
      <formula1>"Yes, No, N/A"</formula1>
    </dataValidation>
    <dataValidation type="list" allowBlank="1" showInputMessage="1" showErrorMessage="1" sqref="AL324 AL305:AL308 AL298:AL301 AL320 AL322 AL326 AL328 AL330 AL332 AL336 AL334 AL338:AL339 AL242:AL282" xr:uid="{E603DF3B-A78A-4CDB-993C-0622ECFD0A38}">
      <formula1>"Yes, No"</formula1>
    </dataValidation>
  </dataValidations>
  <hyperlinks>
    <hyperlink ref="D43:AO43" r:id="rId1" display="Link to Housing Elemet Compliance Report" xr:uid="{4909CEEB-02EB-4CAE-A0E9-33A567F2CC85}"/>
    <hyperlink ref="D173:AO173" r:id="rId2" display="Link to HOME Website" xr:uid="{75315D96-BF9E-455C-A6D6-59F7C3A5B6CB}"/>
  </hyperlinks>
  <pageMargins left="0.25" right="0.25" top="0.75" bottom="0.75" header="0.3" footer="0.3"/>
  <pageSetup scale="56" fitToHeight="0" orientation="portrait" r:id="rId3"/>
  <legacyDrawing r:id="rId4"/>
  <extLst>
    <ext xmlns:x14="http://schemas.microsoft.com/office/spreadsheetml/2009/9/main" uri="{CCE6A557-97BC-4b89-ADB6-D9C93CAAB3DF}">
      <x14:dataValidations xmlns:xm="http://schemas.microsoft.com/office/excel/2006/main" count="15">
        <x14:dataValidation type="list" allowBlank="1" showInputMessage="1" showErrorMessage="1" xr:uid="{11888192-D0B1-4B45-BE78-5B4461BE25CD}">
          <x14:formula1>
            <xm:f>DROPDOWNS!$M$6:$M$8</xm:f>
          </x14:formula1>
          <xm:sqref>AN44:AO44 AN179:AO179</xm:sqref>
        </x14:dataValidation>
        <x14:dataValidation type="list" allowBlank="1" showInputMessage="1" showErrorMessage="1" xr:uid="{68EFCE46-1CB0-4390-AC42-2B73E3D75561}">
          <x14:formula1>
            <xm:f>DROPDOWNS!$O$6:$O$9</xm:f>
          </x14:formula1>
          <xm:sqref>AN52:AO52 AN56:AO56 AH197:AM197 AH206:AI206</xm:sqref>
        </x14:dataValidation>
        <x14:dataValidation type="list" allowBlank="1" showInputMessage="1" showErrorMessage="1" xr:uid="{E2B3831C-E4CF-4A0A-AB7D-33350DE61B7F}">
          <x14:formula1>
            <xm:f>DROPDOWNS!$Q$7:$Q$66</xm:f>
          </x14:formula1>
          <xm:sqref>R74:Z74</xm:sqref>
        </x14:dataValidation>
        <x14:dataValidation type="list" allowBlank="1" showInputMessage="1" showErrorMessage="1" xr:uid="{30572530-7FA9-4B2B-876E-65F69E0F028D}">
          <x14:formula1>
            <xm:f>DROPDOWNS!$R$7:$R$9</xm:f>
          </x14:formula1>
          <xm:sqref>Y79:AL79</xm:sqref>
        </x14:dataValidation>
        <x14:dataValidation type="list" allowBlank="1" showInputMessage="1" showErrorMessage="1" xr:uid="{9C37129F-DBB9-4215-964A-26844D9984FD}">
          <x14:formula1>
            <xm:f>DROPDOWNS!$S$7:$S$9</xm:f>
          </x14:formula1>
          <xm:sqref>AJ85:AO85</xm:sqref>
        </x14:dataValidation>
        <x14:dataValidation type="list" allowBlank="1" showInputMessage="1" showErrorMessage="1" xr:uid="{07511745-9C03-40EE-9839-7B0040CE2417}">
          <x14:formula1>
            <xm:f>DROPDOWNS!$T$7:$T$10</xm:f>
          </x14:formula1>
          <xm:sqref>S144:Y144</xm:sqref>
        </x14:dataValidation>
        <x14:dataValidation type="list" allowBlank="1" showInputMessage="1" showErrorMessage="1" xr:uid="{68A82865-572C-43C9-945C-49D661769B27}">
          <x14:formula1>
            <xm:f>DROPDOWNS!$U$7:$U$10</xm:f>
          </x14:formula1>
          <xm:sqref>Z144:AC144</xm:sqref>
        </x14:dataValidation>
        <x14:dataValidation type="list" allowBlank="1" showInputMessage="1" showErrorMessage="1" xr:uid="{A6148017-9D35-4D49-95E9-09A18D39027A}">
          <x14:formula1>
            <xm:f>DROPDOWNS!$V$7:$V$10</xm:f>
          </x14:formula1>
          <xm:sqref>S160:Y160</xm:sqref>
        </x14:dataValidation>
        <x14:dataValidation type="list" allowBlank="1" showInputMessage="1" showErrorMessage="1" xr:uid="{E2540E6D-3AC2-47DE-8322-4A79C1B694A2}">
          <x14:formula1>
            <xm:f>DROPDOWNS!$W$7:$W$12</xm:f>
          </x14:formula1>
          <xm:sqref>Z160:AE160</xm:sqref>
        </x14:dataValidation>
        <x14:dataValidation type="list" allowBlank="1" showInputMessage="1" showErrorMessage="1" xr:uid="{7B08A4B2-3179-4508-A6EC-3C409C28E54E}">
          <x14:formula1>
            <xm:f>DROPDOWNS!$X$7:$X$14</xm:f>
          </x14:formula1>
          <xm:sqref>AF174:AO174</xm:sqref>
        </x14:dataValidation>
        <x14:dataValidation type="list" allowBlank="1" showInputMessage="1" showErrorMessage="1" xr:uid="{2E4416AC-5DDF-4FF1-99F3-37E645421DB7}">
          <x14:formula1>
            <xm:f>DROPDOWNS!$Y$7:$Y$9</xm:f>
          </x14:formula1>
          <xm:sqref>E185:R185</xm:sqref>
        </x14:dataValidation>
        <x14:dataValidation type="list" allowBlank="1" showInputMessage="1" showErrorMessage="1" xr:uid="{4DD9CEF5-8993-4947-A083-6C558CF531F3}">
          <x14:formula1>
            <xm:f>DROPDOWNS!$Z$7:$Z$11</xm:f>
          </x14:formula1>
          <xm:sqref>S191:AO191</xm:sqref>
        </x14:dataValidation>
        <x14:dataValidation type="list" allowBlank="1" showInputMessage="1" showErrorMessage="1" xr:uid="{D9490472-E4CE-4921-9D3B-D25AAFE5B527}">
          <x14:formula1>
            <xm:f>DROPDOWNS!$AA$7:$AA$10</xm:f>
          </x14:formula1>
          <xm:sqref>AJ206:AM206</xm:sqref>
        </x14:dataValidation>
        <x14:dataValidation type="list" allowBlank="1" showInputMessage="1" showErrorMessage="1" xr:uid="{2E8C0B19-8E5D-4F03-B14F-4C9C2B2B94E8}">
          <x14:formula1>
            <xm:f>DROPDOWNS!$AB$7:$AB$9</xm:f>
          </x14:formula1>
          <xm:sqref>M223:O233</xm:sqref>
        </x14:dataValidation>
        <x14:dataValidation type="list" allowBlank="1" showInputMessage="1" showErrorMessage="1" xr:uid="{D2B2ADDA-2AEA-4FA5-AAD1-D72D6A2A25E7}">
          <x14:formula1>
            <xm:f>DROPDOWNS!$AC$7:$AC$18</xm:f>
          </x14:formula1>
          <xm:sqref>P223:AA233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E32D1B-E049-4B50-89A1-3F6F651B846F}">
  <dimension ref="B1:AP21"/>
  <sheetViews>
    <sheetView showGridLines="0" workbookViewId="0">
      <selection activeCell="B2" sqref="B2:AM2"/>
    </sheetView>
  </sheetViews>
  <sheetFormatPr defaultColWidth="9.1796875" defaultRowHeight="14" x14ac:dyDescent="0.3"/>
  <cols>
    <col min="1" max="1" width="8.54296875" style="86" customWidth="1"/>
    <col min="2" max="39" width="4.1796875" style="86" customWidth="1"/>
    <col min="40" max="40" width="9.7265625" style="86" customWidth="1"/>
    <col min="41" max="16384" width="9.1796875" style="86"/>
  </cols>
  <sheetData>
    <row r="1" spans="2:42" x14ac:dyDescent="0.3">
      <c r="B1" s="467" t="s">
        <v>378</v>
      </c>
      <c r="C1" s="467"/>
      <c r="D1" s="467"/>
      <c r="E1" s="467"/>
    </row>
    <row r="2" spans="2:42" ht="18.5" thickBot="1" x14ac:dyDescent="0.35">
      <c r="B2" s="484" t="s">
        <v>329</v>
      </c>
      <c r="C2" s="484"/>
      <c r="D2" s="484"/>
      <c r="E2" s="484"/>
      <c r="F2" s="484"/>
      <c r="G2" s="484"/>
      <c r="H2" s="484"/>
      <c r="I2" s="484"/>
      <c r="J2" s="484"/>
      <c r="K2" s="484"/>
      <c r="L2" s="484"/>
      <c r="M2" s="484"/>
      <c r="N2" s="484"/>
      <c r="O2" s="484"/>
      <c r="P2" s="484"/>
      <c r="Q2" s="484"/>
      <c r="R2" s="484"/>
      <c r="S2" s="484"/>
      <c r="T2" s="484"/>
      <c r="U2" s="484"/>
      <c r="V2" s="484"/>
      <c r="W2" s="484"/>
      <c r="X2" s="484"/>
      <c r="Y2" s="484"/>
      <c r="Z2" s="484"/>
      <c r="AA2" s="484"/>
      <c r="AB2" s="484"/>
      <c r="AC2" s="484"/>
      <c r="AD2" s="484"/>
      <c r="AE2" s="484"/>
      <c r="AF2" s="484"/>
      <c r="AG2" s="484"/>
      <c r="AH2" s="484"/>
      <c r="AI2" s="484"/>
      <c r="AJ2" s="484"/>
      <c r="AK2" s="484"/>
      <c r="AL2" s="484"/>
      <c r="AM2" s="484"/>
      <c r="AN2" s="234"/>
    </row>
    <row r="3" spans="2:42" ht="38.5" customHeight="1" x14ac:dyDescent="0.3">
      <c r="B3" s="485" t="s">
        <v>330</v>
      </c>
      <c r="C3" s="485"/>
      <c r="D3" s="485"/>
      <c r="E3" s="485"/>
      <c r="F3" s="485"/>
      <c r="G3" s="485"/>
      <c r="H3" s="485"/>
      <c r="I3" s="485"/>
      <c r="J3" s="485"/>
      <c r="K3" s="485"/>
      <c r="L3" s="485"/>
      <c r="M3" s="485"/>
      <c r="N3" s="485"/>
      <c r="O3" s="485"/>
      <c r="P3" s="485"/>
      <c r="Q3" s="485"/>
      <c r="R3" s="485"/>
      <c r="S3" s="485"/>
      <c r="T3" s="485"/>
      <c r="U3" s="485"/>
      <c r="V3" s="485"/>
      <c r="W3" s="485"/>
      <c r="X3" s="485"/>
      <c r="Y3" s="485"/>
      <c r="Z3" s="485"/>
      <c r="AA3" s="485"/>
      <c r="AB3" s="485"/>
      <c r="AC3" s="485"/>
      <c r="AD3" s="485"/>
      <c r="AE3" s="485"/>
      <c r="AF3" s="485"/>
      <c r="AG3" s="485"/>
      <c r="AH3" s="485"/>
      <c r="AI3" s="485"/>
      <c r="AJ3" s="485"/>
      <c r="AK3" s="485"/>
      <c r="AL3" s="485"/>
      <c r="AM3" s="485"/>
      <c r="AN3" s="234"/>
    </row>
    <row r="4" spans="2:42" ht="34" customHeight="1" x14ac:dyDescent="0.35">
      <c r="B4" s="469" t="s">
        <v>328</v>
      </c>
      <c r="C4" s="470"/>
      <c r="D4" s="470"/>
      <c r="E4" s="470"/>
      <c r="F4" s="470"/>
      <c r="G4" s="470"/>
      <c r="H4" s="470"/>
      <c r="I4" s="470"/>
      <c r="J4" s="470"/>
      <c r="K4" s="470"/>
      <c r="L4" s="470"/>
      <c r="M4" s="470"/>
      <c r="N4" s="470"/>
      <c r="O4" s="470"/>
      <c r="P4" s="470"/>
      <c r="Q4" s="470"/>
      <c r="R4" s="470"/>
      <c r="S4" s="470"/>
      <c r="T4" s="470"/>
      <c r="U4" s="470"/>
      <c r="V4" s="470"/>
      <c r="W4" s="470"/>
      <c r="X4" s="470"/>
      <c r="Y4" s="470"/>
      <c r="Z4" s="470"/>
      <c r="AA4" s="470"/>
      <c r="AB4" s="470"/>
      <c r="AC4" s="470"/>
      <c r="AD4" s="470"/>
      <c r="AE4" s="470"/>
      <c r="AF4" s="470"/>
      <c r="AG4" s="470"/>
      <c r="AH4" s="470"/>
      <c r="AI4" s="470"/>
      <c r="AJ4" s="470"/>
      <c r="AK4" s="470"/>
      <c r="AL4" s="470"/>
      <c r="AM4" s="245"/>
      <c r="AN4" s="235"/>
      <c r="AO4" s="235"/>
      <c r="AP4" s="235"/>
    </row>
    <row r="5" spans="2:42" x14ac:dyDescent="0.3">
      <c r="B5" s="486" t="s">
        <v>311</v>
      </c>
      <c r="C5" s="486"/>
      <c r="D5" s="486"/>
      <c r="E5" s="486"/>
      <c r="F5" s="486"/>
      <c r="G5" s="486"/>
      <c r="H5" s="486"/>
      <c r="I5" s="486"/>
      <c r="J5" s="486"/>
      <c r="K5" s="486"/>
      <c r="L5" s="486"/>
      <c r="M5" s="486"/>
      <c r="N5" s="486"/>
      <c r="O5" s="486"/>
      <c r="P5" s="486"/>
      <c r="Q5" s="486"/>
      <c r="R5" s="486"/>
      <c r="S5" s="486"/>
      <c r="T5" s="486"/>
      <c r="U5" s="486"/>
      <c r="V5" s="486"/>
      <c r="W5" s="486"/>
      <c r="X5" s="486"/>
      <c r="Y5" s="486"/>
      <c r="Z5" s="486"/>
      <c r="AA5" s="486"/>
      <c r="AB5" s="486"/>
      <c r="AC5" s="486"/>
      <c r="AD5" s="486"/>
      <c r="AE5" s="486"/>
      <c r="AF5" s="486"/>
      <c r="AG5" s="486"/>
      <c r="AH5" s="486"/>
      <c r="AI5" s="486"/>
      <c r="AJ5" s="486"/>
      <c r="AK5" s="486"/>
      <c r="AL5" s="486"/>
    </row>
    <row r="6" spans="2:42" ht="24" customHeight="1" x14ac:dyDescent="0.35">
      <c r="B6" s="478" t="s">
        <v>312</v>
      </c>
      <c r="C6" s="478"/>
      <c r="D6" s="478"/>
      <c r="E6" s="478"/>
      <c r="F6" s="478"/>
      <c r="G6" s="478"/>
      <c r="H6" s="478"/>
      <c r="I6" s="478"/>
      <c r="J6" s="478"/>
      <c r="K6" s="478"/>
      <c r="L6" s="478"/>
      <c r="M6" s="478"/>
      <c r="N6" s="478"/>
      <c r="O6" s="478"/>
      <c r="P6" s="478"/>
      <c r="Q6" s="478"/>
      <c r="R6" s="478"/>
      <c r="S6" s="478"/>
      <c r="T6" s="478"/>
      <c r="U6" s="478"/>
      <c r="V6" s="478"/>
      <c r="W6" s="478"/>
      <c r="X6" s="478"/>
      <c r="Y6" s="478"/>
      <c r="Z6" s="478"/>
      <c r="AA6" s="478"/>
      <c r="AB6" s="478"/>
      <c r="AC6" s="478"/>
      <c r="AD6" s="478"/>
      <c r="AE6" s="478"/>
      <c r="AF6" s="478"/>
      <c r="AG6" s="478"/>
      <c r="AH6" s="478"/>
      <c r="AI6" s="478"/>
      <c r="AJ6" s="478"/>
      <c r="AK6" s="478"/>
      <c r="AL6" s="478"/>
      <c r="AM6" s="478"/>
      <c r="AN6" s="235"/>
      <c r="AO6" s="235"/>
      <c r="AP6" s="235"/>
    </row>
    <row r="7" spans="2:42" ht="36" customHeight="1" x14ac:dyDescent="0.35">
      <c r="B7" s="478" t="s">
        <v>313</v>
      </c>
      <c r="C7" s="478"/>
      <c r="D7" s="478"/>
      <c r="E7" s="478"/>
      <c r="F7" s="478"/>
      <c r="G7" s="478"/>
      <c r="H7" s="478"/>
      <c r="I7" s="478"/>
      <c r="J7" s="478"/>
      <c r="K7" s="478"/>
      <c r="L7" s="478"/>
      <c r="M7" s="478"/>
      <c r="N7" s="478"/>
      <c r="O7" s="478"/>
      <c r="P7" s="478"/>
      <c r="Q7" s="478"/>
      <c r="R7" s="478"/>
      <c r="S7" s="478"/>
      <c r="T7" s="478"/>
      <c r="U7" s="478"/>
      <c r="V7" s="478"/>
      <c r="W7" s="478"/>
      <c r="X7" s="478"/>
      <c r="Y7" s="478"/>
      <c r="Z7" s="478"/>
      <c r="AA7" s="478"/>
      <c r="AB7" s="478"/>
      <c r="AC7" s="478"/>
      <c r="AD7" s="478"/>
      <c r="AE7" s="478"/>
      <c r="AF7" s="478"/>
      <c r="AG7" s="478"/>
      <c r="AH7" s="478"/>
      <c r="AI7" s="478"/>
      <c r="AJ7" s="478"/>
      <c r="AK7" s="478"/>
      <c r="AL7" s="478"/>
      <c r="AM7" s="478"/>
      <c r="AN7" s="235"/>
      <c r="AO7" s="235"/>
      <c r="AP7" s="235"/>
    </row>
    <row r="8" spans="2:42" ht="24" customHeight="1" x14ac:dyDescent="0.35">
      <c r="B8" s="478" t="s">
        <v>314</v>
      </c>
      <c r="C8" s="478"/>
      <c r="D8" s="478"/>
      <c r="E8" s="478"/>
      <c r="F8" s="478"/>
      <c r="G8" s="478"/>
      <c r="H8" s="478"/>
      <c r="I8" s="478"/>
      <c r="J8" s="478"/>
      <c r="K8" s="478"/>
      <c r="L8" s="478"/>
      <c r="M8" s="478"/>
      <c r="N8" s="478"/>
      <c r="O8" s="478"/>
      <c r="P8" s="478"/>
      <c r="Q8" s="478"/>
      <c r="R8" s="478"/>
      <c r="S8" s="478"/>
      <c r="T8" s="478"/>
      <c r="U8" s="478"/>
      <c r="V8" s="478"/>
      <c r="W8" s="478"/>
      <c r="X8" s="478"/>
      <c r="Y8" s="478"/>
      <c r="Z8" s="478"/>
      <c r="AA8" s="478"/>
      <c r="AB8" s="478"/>
      <c r="AC8" s="478"/>
      <c r="AD8" s="478"/>
      <c r="AE8" s="478"/>
      <c r="AF8" s="478"/>
      <c r="AG8" s="478"/>
      <c r="AH8" s="478"/>
      <c r="AI8" s="478"/>
      <c r="AJ8" s="478"/>
      <c r="AK8" s="478"/>
      <c r="AL8" s="478"/>
      <c r="AM8" s="478"/>
      <c r="AN8" s="235"/>
      <c r="AO8" s="235"/>
      <c r="AP8" s="235"/>
    </row>
    <row r="9" spans="2:42" ht="24" customHeight="1" x14ac:dyDescent="0.35">
      <c r="B9" s="478" t="s">
        <v>315</v>
      </c>
      <c r="C9" s="478"/>
      <c r="D9" s="478"/>
      <c r="E9" s="478"/>
      <c r="F9" s="478"/>
      <c r="G9" s="478"/>
      <c r="H9" s="478"/>
      <c r="I9" s="478"/>
      <c r="J9" s="478"/>
      <c r="K9" s="478"/>
      <c r="L9" s="478"/>
      <c r="M9" s="478"/>
      <c r="N9" s="478"/>
      <c r="O9" s="478"/>
      <c r="P9" s="478"/>
      <c r="Q9" s="478"/>
      <c r="R9" s="478"/>
      <c r="S9" s="478"/>
      <c r="T9" s="478"/>
      <c r="U9" s="478"/>
      <c r="V9" s="478"/>
      <c r="W9" s="478"/>
      <c r="X9" s="478"/>
      <c r="Y9" s="478"/>
      <c r="Z9" s="478"/>
      <c r="AA9" s="478"/>
      <c r="AB9" s="478"/>
      <c r="AC9" s="478"/>
      <c r="AD9" s="236"/>
      <c r="AE9" s="236"/>
      <c r="AF9" s="236"/>
      <c r="AG9" s="236"/>
      <c r="AH9" s="236"/>
      <c r="AI9" s="236"/>
      <c r="AJ9" s="236"/>
      <c r="AK9" s="236"/>
      <c r="AL9" s="236"/>
      <c r="AM9" s="236"/>
      <c r="AN9" s="235"/>
      <c r="AO9" s="235"/>
      <c r="AP9" s="235"/>
    </row>
    <row r="10" spans="2:42" ht="14.5" thickBot="1" x14ac:dyDescent="0.35">
      <c r="B10" s="237"/>
      <c r="C10" s="237"/>
      <c r="D10" s="237"/>
      <c r="E10" s="237"/>
      <c r="F10" s="237"/>
      <c r="G10" s="237"/>
      <c r="H10" s="237"/>
      <c r="I10" s="237"/>
      <c r="J10" s="237"/>
      <c r="K10" s="237"/>
      <c r="L10" s="237"/>
      <c r="M10" s="237"/>
      <c r="N10" s="237"/>
      <c r="O10" s="237"/>
      <c r="P10" s="237"/>
      <c r="Q10" s="237"/>
      <c r="R10" s="237"/>
      <c r="S10" s="237"/>
      <c r="T10" s="237"/>
      <c r="U10" s="237"/>
      <c r="V10" s="237"/>
      <c r="W10" s="237"/>
      <c r="X10" s="237"/>
      <c r="Y10" s="237"/>
      <c r="Z10" s="237"/>
      <c r="AA10" s="237"/>
      <c r="AB10" s="237"/>
      <c r="AC10" s="237"/>
      <c r="AD10" s="237"/>
      <c r="AE10" s="237"/>
      <c r="AF10" s="237"/>
      <c r="AG10" s="237"/>
      <c r="AH10" s="237"/>
      <c r="AI10" s="237"/>
      <c r="AJ10" s="237"/>
      <c r="AK10" s="237"/>
      <c r="AL10" s="237"/>
      <c r="AM10" s="237"/>
      <c r="AN10" s="234"/>
    </row>
    <row r="11" spans="2:42" x14ac:dyDescent="0.3">
      <c r="B11" s="238"/>
      <c r="C11" s="238"/>
      <c r="D11" s="238"/>
      <c r="E11" s="238"/>
      <c r="F11" s="238"/>
      <c r="G11" s="238"/>
      <c r="H11" s="238"/>
      <c r="I11" s="238"/>
      <c r="J11" s="238"/>
      <c r="K11" s="238"/>
      <c r="L11" s="238"/>
      <c r="M11" s="238"/>
      <c r="N11" s="238"/>
      <c r="O11" s="238"/>
      <c r="P11" s="238"/>
      <c r="Q11" s="238"/>
      <c r="R11" s="238"/>
      <c r="S11" s="238"/>
      <c r="T11" s="238"/>
      <c r="U11" s="238"/>
      <c r="V11" s="238"/>
      <c r="W11" s="238"/>
      <c r="X11" s="238"/>
      <c r="Y11" s="238"/>
      <c r="Z11" s="238"/>
      <c r="AA11" s="238"/>
      <c r="AB11" s="238"/>
      <c r="AC11" s="238"/>
      <c r="AD11" s="238"/>
      <c r="AE11" s="238"/>
      <c r="AF11" s="238"/>
      <c r="AG11" s="238"/>
      <c r="AH11" s="238"/>
      <c r="AI11" s="238"/>
      <c r="AJ11" s="238"/>
      <c r="AK11" s="238"/>
      <c r="AL11" s="238"/>
      <c r="AM11" s="238"/>
      <c r="AN11" s="234"/>
    </row>
    <row r="12" spans="2:42" x14ac:dyDescent="0.3">
      <c r="B12" s="474" t="s">
        <v>316</v>
      </c>
      <c r="C12" s="474"/>
      <c r="D12" s="474"/>
      <c r="E12" s="474"/>
      <c r="F12" s="474"/>
      <c r="G12" s="474"/>
      <c r="H12" s="474"/>
      <c r="I12" s="474"/>
      <c r="J12" s="474"/>
      <c r="K12" s="474"/>
      <c r="L12" s="474"/>
      <c r="M12" s="474"/>
      <c r="N12" s="474"/>
      <c r="O12" s="474"/>
      <c r="P12" s="474"/>
      <c r="Q12" s="474"/>
      <c r="R12" s="474"/>
      <c r="S12" s="474"/>
      <c r="T12" s="474"/>
      <c r="U12" s="474"/>
      <c r="V12" s="474"/>
      <c r="W12" s="474"/>
      <c r="X12" s="474"/>
      <c r="Y12" s="474"/>
      <c r="Z12" s="474"/>
      <c r="AA12" s="474"/>
      <c r="AB12" s="474"/>
      <c r="AC12" s="474"/>
      <c r="AD12" s="474"/>
      <c r="AE12" s="474"/>
      <c r="AF12" s="474"/>
      <c r="AG12" s="474"/>
      <c r="AH12" s="474"/>
      <c r="AI12" s="474"/>
      <c r="AJ12" s="474"/>
      <c r="AK12" s="474"/>
      <c r="AL12" s="474"/>
      <c r="AM12" s="474"/>
      <c r="AN12" s="234"/>
    </row>
    <row r="13" spans="2:42" ht="15" thickBot="1" x14ac:dyDescent="0.35">
      <c r="B13" s="479" t="s">
        <v>317</v>
      </c>
      <c r="C13" s="479"/>
      <c r="D13" s="479"/>
      <c r="E13" s="479"/>
      <c r="F13" s="479"/>
      <c r="G13" s="479"/>
      <c r="H13" s="479"/>
      <c r="I13" s="479"/>
      <c r="J13" s="479"/>
      <c r="K13" s="479"/>
      <c r="L13" s="479"/>
      <c r="M13" s="479"/>
      <c r="N13" s="479"/>
      <c r="O13" s="479"/>
      <c r="P13" s="479"/>
      <c r="Q13" s="479"/>
      <c r="R13" s="479"/>
      <c r="S13" s="479"/>
      <c r="T13" s="479"/>
      <c r="U13" s="479"/>
      <c r="V13" s="479"/>
      <c r="W13" s="479"/>
      <c r="X13" s="479"/>
      <c r="Y13" s="480" t="s">
        <v>318</v>
      </c>
      <c r="Z13" s="480"/>
      <c r="AA13" s="480"/>
      <c r="AB13" s="480"/>
      <c r="AC13" s="480"/>
      <c r="AD13" s="480"/>
      <c r="AE13" s="480"/>
      <c r="AF13" s="480"/>
      <c r="AG13" s="480"/>
      <c r="AH13" s="480"/>
      <c r="AI13" s="480"/>
      <c r="AJ13" s="480"/>
      <c r="AK13" s="480"/>
      <c r="AL13" s="480"/>
      <c r="AM13" s="480"/>
      <c r="AN13" s="239"/>
      <c r="AO13" s="240"/>
    </row>
    <row r="14" spans="2:42" ht="97" customHeight="1" thickBot="1" x14ac:dyDescent="0.35">
      <c r="B14" s="481" t="s">
        <v>319</v>
      </c>
      <c r="C14" s="482"/>
      <c r="D14" s="482"/>
      <c r="E14" s="482"/>
      <c r="F14" s="482"/>
      <c r="G14" s="482"/>
      <c r="H14" s="482"/>
      <c r="I14" s="482"/>
      <c r="J14" s="482"/>
      <c r="K14" s="482"/>
      <c r="L14" s="482"/>
      <c r="M14" s="482"/>
      <c r="N14" s="482"/>
      <c r="O14" s="482"/>
      <c r="P14" s="482"/>
      <c r="Q14" s="482"/>
      <c r="R14" s="482"/>
      <c r="S14" s="482"/>
      <c r="T14" s="482"/>
      <c r="U14" s="482"/>
      <c r="V14" s="482"/>
      <c r="W14" s="482"/>
      <c r="X14" s="482"/>
      <c r="Y14" s="482"/>
      <c r="Z14" s="482"/>
      <c r="AA14" s="482"/>
      <c r="AB14" s="482"/>
      <c r="AC14" s="482"/>
      <c r="AD14" s="482"/>
      <c r="AE14" s="482"/>
      <c r="AF14" s="482"/>
      <c r="AG14" s="482"/>
      <c r="AH14" s="482"/>
      <c r="AI14" s="482"/>
      <c r="AJ14" s="482"/>
      <c r="AK14" s="482"/>
      <c r="AL14" s="482"/>
      <c r="AM14" s="483"/>
      <c r="AN14" s="240"/>
      <c r="AO14" s="240"/>
      <c r="AP14" s="105"/>
    </row>
    <row r="15" spans="2:42" x14ac:dyDescent="0.3">
      <c r="B15" s="471" t="s">
        <v>320</v>
      </c>
      <c r="C15" s="471"/>
      <c r="D15" s="471"/>
      <c r="E15" s="471"/>
      <c r="F15" s="471"/>
      <c r="G15" s="471"/>
      <c r="H15" s="471"/>
      <c r="I15" s="471"/>
      <c r="J15" s="471"/>
      <c r="K15" s="471"/>
      <c r="L15" s="471"/>
      <c r="M15" s="471"/>
      <c r="N15" s="471"/>
      <c r="O15" s="471"/>
      <c r="P15" s="471"/>
      <c r="Q15" s="471"/>
      <c r="R15" s="471"/>
      <c r="S15" s="471"/>
      <c r="T15" s="471"/>
      <c r="U15" s="471"/>
      <c r="V15" s="471"/>
      <c r="W15" s="471"/>
      <c r="X15" s="471"/>
      <c r="Y15" s="471"/>
      <c r="Z15" s="471"/>
      <c r="AA15" s="471"/>
      <c r="AB15" s="471"/>
      <c r="AC15" s="471"/>
      <c r="AD15" s="471"/>
      <c r="AE15" s="471"/>
      <c r="AF15" s="471"/>
      <c r="AG15" s="471"/>
      <c r="AH15" s="471"/>
      <c r="AI15" s="471"/>
      <c r="AJ15" s="471"/>
      <c r="AK15" s="471"/>
      <c r="AL15" s="471"/>
      <c r="AM15" s="471"/>
      <c r="AN15" s="241"/>
    </row>
    <row r="16" spans="2:42" ht="18" customHeight="1" x14ac:dyDescent="0.3">
      <c r="B16" s="472" t="s">
        <v>321</v>
      </c>
      <c r="C16" s="472"/>
      <c r="D16" s="472"/>
      <c r="E16" s="472"/>
      <c r="F16" s="472"/>
      <c r="G16" s="472"/>
      <c r="H16" s="472"/>
      <c r="I16" s="472"/>
      <c r="J16" s="472"/>
      <c r="K16" s="472"/>
      <c r="L16" s="472"/>
      <c r="M16" s="472"/>
      <c r="N16" s="472"/>
      <c r="O16" s="472"/>
      <c r="P16" s="472"/>
      <c r="Q16" s="472"/>
      <c r="R16" s="472"/>
      <c r="S16" s="472"/>
      <c r="T16" s="472"/>
      <c r="U16" s="472"/>
      <c r="V16" s="472"/>
      <c r="W16" s="472"/>
      <c r="X16" s="472"/>
      <c r="Y16" s="472"/>
      <c r="Z16" s="472"/>
      <c r="AA16" s="472"/>
      <c r="AB16" s="472"/>
      <c r="AC16" s="472"/>
      <c r="AD16" s="472"/>
      <c r="AE16" s="472"/>
      <c r="AF16" s="473" t="s">
        <v>322</v>
      </c>
      <c r="AG16" s="473"/>
      <c r="AH16" s="473"/>
      <c r="AI16" s="473"/>
      <c r="AJ16" s="473"/>
      <c r="AK16" s="473"/>
      <c r="AL16" s="473"/>
      <c r="AM16" s="473"/>
      <c r="AN16" s="241"/>
    </row>
    <row r="17" spans="2:40" ht="14.5" thickBot="1" x14ac:dyDescent="0.35">
      <c r="B17" s="474" t="s">
        <v>323</v>
      </c>
      <c r="C17" s="474"/>
      <c r="D17" s="474"/>
      <c r="E17" s="474"/>
      <c r="F17" s="474"/>
      <c r="G17" s="474"/>
      <c r="H17" s="474"/>
      <c r="I17" s="474"/>
      <c r="J17" s="474"/>
      <c r="K17" s="474"/>
      <c r="L17" s="474"/>
      <c r="M17" s="474"/>
      <c r="N17" s="474"/>
      <c r="O17" s="474"/>
      <c r="P17" s="474"/>
      <c r="Q17" s="474"/>
      <c r="R17" s="474"/>
      <c r="S17" s="474"/>
      <c r="T17" s="474"/>
      <c r="U17" s="474"/>
      <c r="V17" s="474"/>
      <c r="W17" s="474"/>
      <c r="X17" s="474"/>
      <c r="Y17" s="474"/>
      <c r="Z17" s="474"/>
      <c r="AA17" s="474"/>
      <c r="AB17" s="474"/>
      <c r="AC17" s="474"/>
      <c r="AD17" s="474"/>
      <c r="AE17" s="474"/>
      <c r="AF17" s="474"/>
      <c r="AG17" s="474"/>
      <c r="AH17" s="474"/>
      <c r="AI17" s="474"/>
      <c r="AJ17" s="474"/>
      <c r="AK17" s="474"/>
      <c r="AL17" s="474"/>
      <c r="AM17" s="474"/>
      <c r="AN17" s="242"/>
    </row>
    <row r="18" spans="2:40" ht="52.5" customHeight="1" thickTop="1" thickBot="1" x14ac:dyDescent="0.35">
      <c r="B18" s="475" t="s">
        <v>324</v>
      </c>
      <c r="C18" s="475"/>
      <c r="D18" s="475"/>
      <c r="E18" s="475"/>
      <c r="F18" s="476" t="s">
        <v>325</v>
      </c>
      <c r="G18" s="476"/>
      <c r="H18" s="476"/>
      <c r="I18" s="476"/>
      <c r="J18" s="476"/>
      <c r="K18" s="476"/>
      <c r="L18" s="476"/>
      <c r="M18" s="476"/>
      <c r="N18" s="476"/>
      <c r="O18" s="476"/>
      <c r="P18" s="476"/>
      <c r="Q18" s="476"/>
      <c r="R18" s="476"/>
      <c r="S18" s="476"/>
      <c r="T18" s="476"/>
      <c r="U18" s="476"/>
      <c r="V18" s="476"/>
      <c r="W18" s="476"/>
      <c r="X18" s="476"/>
      <c r="Y18" s="476"/>
      <c r="Z18" s="476"/>
      <c r="AA18" s="476"/>
      <c r="AB18" s="476"/>
      <c r="AC18" s="476"/>
      <c r="AD18" s="476"/>
      <c r="AE18" s="476"/>
      <c r="AF18" s="476"/>
      <c r="AG18" s="476"/>
      <c r="AH18" s="476"/>
      <c r="AI18" s="476"/>
      <c r="AJ18" s="476"/>
      <c r="AK18" s="476"/>
      <c r="AL18" s="476"/>
      <c r="AM18" s="477"/>
      <c r="AN18" s="243"/>
    </row>
    <row r="19" spans="2:40" ht="64" customHeight="1" thickTop="1" x14ac:dyDescent="0.3">
      <c r="B19" s="468" t="s">
        <v>326</v>
      </c>
      <c r="C19" s="468"/>
      <c r="D19" s="468"/>
      <c r="E19" s="468"/>
      <c r="F19" s="468"/>
      <c r="G19" s="468"/>
      <c r="H19" s="468"/>
      <c r="I19" s="468"/>
      <c r="J19" s="468"/>
      <c r="K19" s="468"/>
      <c r="L19" s="468"/>
      <c r="M19" s="468"/>
      <c r="N19" s="468"/>
      <c r="O19" s="468"/>
      <c r="P19" s="468"/>
      <c r="Q19" s="468"/>
      <c r="R19" s="468"/>
      <c r="S19" s="468"/>
      <c r="T19" s="468"/>
      <c r="U19" s="468"/>
      <c r="V19" s="468"/>
      <c r="W19" s="468"/>
      <c r="X19" s="468"/>
      <c r="Y19" s="468"/>
      <c r="Z19" s="468"/>
      <c r="AA19" s="468"/>
      <c r="AB19" s="468"/>
      <c r="AC19" s="468"/>
      <c r="AD19" s="468"/>
      <c r="AE19" s="468"/>
      <c r="AF19" s="468"/>
      <c r="AG19" s="468"/>
      <c r="AH19" s="468"/>
      <c r="AI19" s="468"/>
      <c r="AJ19" s="468"/>
      <c r="AK19" s="468"/>
      <c r="AL19" s="468"/>
      <c r="AM19" s="468"/>
      <c r="AN19" s="243"/>
    </row>
    <row r="21" spans="2:40" ht="17.5" customHeight="1" x14ac:dyDescent="0.3">
      <c r="B21" s="462" t="s">
        <v>327</v>
      </c>
      <c r="C21" s="462"/>
      <c r="D21" s="462"/>
      <c r="E21" s="462"/>
      <c r="F21" s="462"/>
      <c r="G21" s="462"/>
      <c r="H21" s="462"/>
      <c r="I21" s="462"/>
      <c r="J21" s="462"/>
      <c r="K21" s="462"/>
      <c r="L21" s="462"/>
      <c r="M21" s="462"/>
      <c r="N21" s="462"/>
      <c r="O21" s="462"/>
      <c r="P21" s="462"/>
      <c r="Q21" s="462"/>
      <c r="R21" s="462"/>
      <c r="S21" s="462"/>
      <c r="T21" s="462"/>
      <c r="U21" s="462"/>
      <c r="V21" s="462"/>
      <c r="W21" s="462"/>
      <c r="X21" s="462"/>
      <c r="Y21" s="462"/>
      <c r="Z21" s="462"/>
      <c r="AA21" s="462"/>
      <c r="AB21" s="462"/>
      <c r="AC21" s="462"/>
      <c r="AD21" s="462"/>
      <c r="AE21" s="462"/>
      <c r="AF21" s="462"/>
      <c r="AG21" s="462"/>
      <c r="AH21" s="462"/>
      <c r="AI21" s="462"/>
      <c r="AJ21" s="462"/>
      <c r="AK21" s="462"/>
      <c r="AL21" s="462"/>
      <c r="AM21" s="462"/>
      <c r="AN21" s="244"/>
    </row>
  </sheetData>
  <sheetProtection algorithmName="SHA-512" hashValue="aBxoQo2/+4xEKj3xQXi+OuD2gNCrYqN6Ay1GyQdkmWSxHBK9WsOnlFIpMuNovyt+s1gTdmGav3SMtDxTJatevQ==" saltValue="gY20oD3sgHP8KYHe/pUh+A==" spinCount="100000" sheet="1" objects="1" scenarios="1"/>
  <mergeCells count="21">
    <mergeCell ref="B2:AM2"/>
    <mergeCell ref="B3:AM3"/>
    <mergeCell ref="B5:AL5"/>
    <mergeCell ref="B6:AM6"/>
    <mergeCell ref="B7:AM7"/>
    <mergeCell ref="B1:E1"/>
    <mergeCell ref="B19:AM19"/>
    <mergeCell ref="B21:AM21"/>
    <mergeCell ref="B4:AL4"/>
    <mergeCell ref="B15:AM15"/>
    <mergeCell ref="B16:AE16"/>
    <mergeCell ref="AF16:AM16"/>
    <mergeCell ref="B17:AM17"/>
    <mergeCell ref="B18:E18"/>
    <mergeCell ref="F18:AM18"/>
    <mergeCell ref="B8:AM8"/>
    <mergeCell ref="B9:AC9"/>
    <mergeCell ref="B12:AM12"/>
    <mergeCell ref="B13:X13"/>
    <mergeCell ref="Y13:AM13"/>
    <mergeCell ref="B14:AM14"/>
  </mergeCells>
  <hyperlinks>
    <hyperlink ref="Y13" r:id="rId1" display="https://www.hcd.ca.gov/grants-funding/ab434.shtml." xr:uid="{AA71E0B6-AF00-4633-8A53-B25A5FF45EE7}"/>
    <hyperlink ref="AF16" r:id="rId2" display="AppSupport@hcd.ca.gov" xr:uid="{6FCC0C73-E275-4246-B0AC-F1AF534E2D83}"/>
    <hyperlink ref="Y13:AM13" r:id="rId3" display="HOME Investment Partnerships Program (HOME)" xr:uid="{30C24F95-54E0-405F-BBCA-AF1B19A1DD0A}"/>
    <hyperlink ref="AF16:AM16" r:id="rId4" display=" HOMENOFA@hcd.ca.gov" xr:uid="{FE1314B2-FD57-4BD9-9027-73098EAA0E4B}"/>
  </hyperlinks>
  <pageMargins left="0.7" right="0.7" top="0.75" bottom="0.75" header="0.3" footer="0.3"/>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8819CB-CD42-45F7-BBA6-77F3A436F4EC}">
  <dimension ref="A1:AM24"/>
  <sheetViews>
    <sheetView showGridLines="0" workbookViewId="0">
      <selection activeCell="D11" sqref="D11"/>
    </sheetView>
  </sheetViews>
  <sheetFormatPr defaultColWidth="9.1796875" defaultRowHeight="14" x14ac:dyDescent="0.35"/>
  <cols>
    <col min="1" max="1" width="4.6328125" style="439" customWidth="1"/>
    <col min="2" max="2" width="23.36328125" style="439" customWidth="1"/>
    <col min="3" max="3" width="33.54296875" style="315" customWidth="1"/>
    <col min="4" max="4" width="20.7265625" style="375" customWidth="1"/>
    <col min="5" max="5" width="23.7265625" style="315" customWidth="1"/>
    <col min="6" max="6" width="22.81640625" style="315" customWidth="1"/>
    <col min="7" max="7" width="13.26953125" style="315" customWidth="1"/>
    <col min="8" max="8" width="8.453125" style="439" customWidth="1"/>
    <col min="9" max="9" width="12.1796875" style="439" customWidth="1"/>
    <col min="10" max="10" width="18.7265625" style="315" customWidth="1"/>
    <col min="11" max="11" width="28.453125" style="315" customWidth="1"/>
    <col min="12" max="12" width="17.1796875" style="315" customWidth="1"/>
    <col min="13" max="13" width="15.54296875" style="315" customWidth="1"/>
    <col min="14" max="14" width="17.26953125" style="315" customWidth="1"/>
    <col min="15" max="15" width="17.7265625" style="315" customWidth="1"/>
    <col min="16" max="16" width="14" style="315" customWidth="1"/>
    <col min="17" max="17" width="15.54296875" style="315" customWidth="1"/>
    <col min="18" max="18" width="19.81640625" style="315" customWidth="1"/>
    <col min="19" max="19" width="14.81640625" style="315" customWidth="1"/>
    <col min="20" max="20" width="9.54296875" style="439" customWidth="1"/>
    <col min="21" max="21" width="13.26953125" style="439" customWidth="1"/>
    <col min="22" max="39" width="4.1796875" style="439" customWidth="1"/>
    <col min="40" max="16384" width="9.1796875" style="439"/>
  </cols>
  <sheetData>
    <row r="1" spans="1:39" ht="14.5" thickBot="1" x14ac:dyDescent="0.4"/>
    <row r="2" spans="1:39" s="412" customFormat="1" ht="29.5" customHeight="1" thickBot="1" x14ac:dyDescent="0.4">
      <c r="B2" s="1251" t="s">
        <v>713</v>
      </c>
      <c r="C2" s="1252"/>
      <c r="D2" s="1252"/>
      <c r="E2" s="1252"/>
      <c r="F2" s="1252"/>
      <c r="G2" s="1252"/>
      <c r="H2" s="1253"/>
      <c r="I2" s="413"/>
      <c r="J2" s="414"/>
      <c r="K2" s="414"/>
      <c r="L2" s="414"/>
      <c r="M2" s="414"/>
      <c r="N2" s="414"/>
      <c r="O2" s="414"/>
      <c r="P2" s="414"/>
      <c r="Q2" s="414"/>
      <c r="R2" s="414"/>
      <c r="S2" s="414"/>
      <c r="T2" s="413"/>
      <c r="U2" s="413"/>
      <c r="V2" s="415"/>
      <c r="W2" s="415"/>
      <c r="X2" s="415"/>
      <c r="Y2" s="415"/>
      <c r="Z2" s="415"/>
      <c r="AA2" s="415"/>
      <c r="AB2" s="415"/>
      <c r="AC2" s="415"/>
      <c r="AD2" s="415"/>
      <c r="AE2" s="415"/>
      <c r="AF2" s="415"/>
      <c r="AG2" s="415"/>
      <c r="AH2" s="415"/>
      <c r="AI2" s="415"/>
      <c r="AJ2" s="415"/>
      <c r="AK2" s="415"/>
      <c r="AL2" s="415"/>
      <c r="AM2" s="415"/>
    </row>
    <row r="3" spans="1:39" s="416" customFormat="1" x14ac:dyDescent="0.35">
      <c r="B3" s="417"/>
      <c r="C3" s="418"/>
      <c r="D3" s="419"/>
      <c r="E3" s="418"/>
      <c r="F3" s="418"/>
      <c r="G3" s="418"/>
      <c r="H3" s="420"/>
      <c r="I3" s="420"/>
      <c r="J3" s="418"/>
      <c r="K3" s="418"/>
      <c r="L3" s="418"/>
      <c r="M3" s="418"/>
      <c r="N3" s="418"/>
      <c r="O3" s="418"/>
      <c r="P3" s="418"/>
      <c r="Q3" s="418"/>
      <c r="R3" s="418"/>
      <c r="S3" s="418"/>
      <c r="T3" s="420"/>
      <c r="U3" s="420"/>
      <c r="V3" s="417"/>
      <c r="W3" s="417"/>
      <c r="X3" s="417"/>
      <c r="Y3" s="417"/>
      <c r="Z3" s="417"/>
      <c r="AA3" s="417"/>
      <c r="AB3" s="417"/>
      <c r="AC3" s="417"/>
      <c r="AD3" s="417"/>
      <c r="AE3" s="417"/>
      <c r="AF3" s="417"/>
      <c r="AG3" s="417"/>
      <c r="AH3" s="417"/>
      <c r="AI3" s="417"/>
      <c r="AJ3" s="417"/>
      <c r="AK3" s="417"/>
      <c r="AL3" s="417"/>
      <c r="AM3" s="417"/>
    </row>
    <row r="4" spans="1:39" s="421" customFormat="1" ht="28" x14ac:dyDescent="0.35">
      <c r="B4" s="443" t="s">
        <v>686</v>
      </c>
      <c r="C4" s="444" t="s">
        <v>687</v>
      </c>
      <c r="D4" s="445" t="s">
        <v>688</v>
      </c>
      <c r="E4" s="445" t="s">
        <v>689</v>
      </c>
      <c r="F4" s="444" t="s">
        <v>21</v>
      </c>
      <c r="G4" s="444" t="s">
        <v>22</v>
      </c>
      <c r="H4" s="444" t="s">
        <v>628</v>
      </c>
      <c r="I4" s="445" t="s">
        <v>24</v>
      </c>
      <c r="J4" s="446" t="s">
        <v>690</v>
      </c>
      <c r="K4" s="444" t="s">
        <v>259</v>
      </c>
      <c r="L4" s="444" t="s">
        <v>691</v>
      </c>
      <c r="M4" s="444" t="s">
        <v>692</v>
      </c>
      <c r="N4" s="447" t="s">
        <v>693</v>
      </c>
      <c r="O4" s="444" t="s">
        <v>707</v>
      </c>
      <c r="P4" s="444" t="s">
        <v>708</v>
      </c>
      <c r="Q4" s="444" t="s">
        <v>709</v>
      </c>
      <c r="R4" s="445" t="s">
        <v>694</v>
      </c>
      <c r="S4" s="444" t="s">
        <v>710</v>
      </c>
      <c r="T4" s="444" t="s">
        <v>711</v>
      </c>
      <c r="U4" s="448" t="s">
        <v>712</v>
      </c>
      <c r="V4" s="420"/>
      <c r="W4" s="420"/>
      <c r="X4" s="420"/>
      <c r="Y4" s="420"/>
      <c r="Z4" s="420"/>
      <c r="AA4" s="420"/>
      <c r="AB4" s="420"/>
      <c r="AC4" s="420"/>
      <c r="AD4" s="420"/>
      <c r="AE4" s="420"/>
      <c r="AF4" s="420"/>
      <c r="AG4" s="420"/>
      <c r="AH4" s="420"/>
      <c r="AI4" s="420"/>
      <c r="AJ4" s="420"/>
      <c r="AK4" s="420"/>
      <c r="AL4" s="420"/>
      <c r="AM4" s="420"/>
    </row>
    <row r="5" spans="1:39" s="422" customFormat="1" ht="20" customHeight="1" x14ac:dyDescent="0.35">
      <c r="B5" s="440" t="s">
        <v>695</v>
      </c>
      <c r="C5" s="428"/>
      <c r="D5" s="428"/>
      <c r="E5" s="428"/>
      <c r="F5" s="423"/>
      <c r="G5" s="423"/>
      <c r="H5" s="424"/>
      <c r="I5" s="425"/>
      <c r="J5" s="423"/>
      <c r="K5" s="423"/>
      <c r="L5" s="426"/>
      <c r="M5" s="427"/>
      <c r="N5" s="423"/>
      <c r="O5" s="423"/>
      <c r="P5" s="426"/>
      <c r="Q5" s="427"/>
      <c r="R5" s="428"/>
      <c r="S5" s="428"/>
      <c r="T5" s="425"/>
      <c r="U5" s="429"/>
      <c r="V5" s="430"/>
      <c r="W5" s="430"/>
      <c r="X5" s="430"/>
      <c r="Y5" s="430"/>
      <c r="Z5" s="430"/>
      <c r="AA5" s="430"/>
      <c r="AB5" s="430"/>
      <c r="AC5" s="430"/>
      <c r="AD5" s="430"/>
      <c r="AE5" s="430"/>
      <c r="AF5" s="430"/>
      <c r="AG5" s="430"/>
      <c r="AH5" s="430"/>
      <c r="AI5" s="430"/>
      <c r="AJ5" s="430"/>
      <c r="AK5" s="430"/>
      <c r="AL5" s="430"/>
      <c r="AM5" s="430"/>
    </row>
    <row r="6" spans="1:39" s="416" customFormat="1" ht="20" customHeight="1" x14ac:dyDescent="0.35">
      <c r="A6" s="422"/>
      <c r="B6" s="441" t="s">
        <v>696</v>
      </c>
      <c r="C6" s="436"/>
      <c r="D6" s="436"/>
      <c r="E6" s="436"/>
      <c r="F6" s="431"/>
      <c r="G6" s="431"/>
      <c r="H6" s="432"/>
      <c r="I6" s="433"/>
      <c r="J6" s="431"/>
      <c r="K6" s="431"/>
      <c r="L6" s="434"/>
      <c r="M6" s="435"/>
      <c r="N6" s="431"/>
      <c r="O6" s="431"/>
      <c r="P6" s="434"/>
      <c r="Q6" s="435"/>
      <c r="R6" s="436"/>
      <c r="S6" s="436"/>
      <c r="T6" s="433"/>
      <c r="U6" s="433"/>
      <c r="V6" s="420"/>
      <c r="W6" s="420"/>
      <c r="X6" s="420"/>
      <c r="Y6" s="420"/>
      <c r="Z6" s="420"/>
      <c r="AA6" s="420"/>
      <c r="AB6" s="420"/>
      <c r="AC6" s="420"/>
      <c r="AD6" s="420"/>
      <c r="AE6" s="420"/>
      <c r="AF6" s="420"/>
      <c r="AG6" s="420"/>
      <c r="AH6" s="420"/>
      <c r="AI6" s="420"/>
      <c r="AJ6" s="420"/>
      <c r="AK6" s="420"/>
      <c r="AL6" s="420"/>
      <c r="AM6" s="420"/>
    </row>
    <row r="7" spans="1:39" s="416" customFormat="1" ht="20" customHeight="1" x14ac:dyDescent="0.35">
      <c r="B7" s="441" t="s">
        <v>697</v>
      </c>
      <c r="C7" s="436"/>
      <c r="D7" s="436"/>
      <c r="E7" s="436"/>
      <c r="F7" s="431"/>
      <c r="G7" s="431"/>
      <c r="H7" s="432"/>
      <c r="I7" s="433"/>
      <c r="J7" s="431"/>
      <c r="K7" s="431"/>
      <c r="L7" s="434"/>
      <c r="M7" s="435"/>
      <c r="N7" s="431"/>
      <c r="O7" s="431"/>
      <c r="P7" s="434"/>
      <c r="Q7" s="435"/>
      <c r="R7" s="436"/>
      <c r="S7" s="436"/>
      <c r="T7" s="433"/>
      <c r="U7" s="433"/>
      <c r="V7" s="420"/>
      <c r="W7" s="420"/>
      <c r="X7" s="420"/>
      <c r="Y7" s="420"/>
      <c r="Z7" s="420"/>
      <c r="AA7" s="420"/>
      <c r="AB7" s="420"/>
      <c r="AC7" s="420"/>
      <c r="AD7" s="420"/>
      <c r="AE7" s="420"/>
      <c r="AF7" s="420"/>
      <c r="AG7" s="420"/>
      <c r="AH7" s="420"/>
      <c r="AI7" s="420"/>
      <c r="AJ7" s="420"/>
      <c r="AK7" s="420"/>
      <c r="AL7" s="420"/>
      <c r="AM7" s="420"/>
    </row>
    <row r="8" spans="1:39" s="416" customFormat="1" ht="27" customHeight="1" x14ac:dyDescent="0.35">
      <c r="B8" s="441" t="s">
        <v>593</v>
      </c>
      <c r="C8" s="436"/>
      <c r="D8" s="436"/>
      <c r="E8" s="436"/>
      <c r="F8" s="431"/>
      <c r="G8" s="431"/>
      <c r="H8" s="432"/>
      <c r="I8" s="433"/>
      <c r="J8" s="431"/>
      <c r="K8" s="431"/>
      <c r="L8" s="434"/>
      <c r="M8" s="435"/>
      <c r="N8" s="431"/>
      <c r="O8" s="431"/>
      <c r="P8" s="434"/>
      <c r="Q8" s="435"/>
      <c r="R8" s="436"/>
      <c r="S8" s="436"/>
      <c r="T8" s="433"/>
      <c r="U8" s="433"/>
      <c r="V8" s="420"/>
      <c r="W8" s="420"/>
      <c r="X8" s="420"/>
      <c r="Y8" s="420"/>
      <c r="Z8" s="420"/>
      <c r="AA8" s="420"/>
      <c r="AB8" s="420"/>
      <c r="AC8" s="420"/>
      <c r="AD8" s="420"/>
      <c r="AE8" s="420"/>
      <c r="AF8" s="420"/>
      <c r="AG8" s="420"/>
      <c r="AH8" s="420"/>
      <c r="AI8" s="420"/>
      <c r="AJ8" s="420"/>
      <c r="AK8" s="420"/>
      <c r="AL8" s="420"/>
      <c r="AM8" s="420"/>
    </row>
    <row r="9" spans="1:39" s="416" customFormat="1" ht="20" customHeight="1" x14ac:dyDescent="0.35">
      <c r="B9" s="441" t="s">
        <v>714</v>
      </c>
      <c r="C9" s="436"/>
      <c r="D9" s="436"/>
      <c r="E9" s="436"/>
      <c r="F9" s="431"/>
      <c r="G9" s="431"/>
      <c r="H9" s="432"/>
      <c r="I9" s="433"/>
      <c r="J9" s="431"/>
      <c r="K9" s="431"/>
      <c r="L9" s="434"/>
      <c r="M9" s="435"/>
      <c r="N9" s="431"/>
      <c r="O9" s="431"/>
      <c r="P9" s="434"/>
      <c r="Q9" s="435"/>
      <c r="R9" s="436"/>
      <c r="S9" s="436"/>
      <c r="T9" s="433"/>
      <c r="U9" s="433"/>
      <c r="V9" s="420"/>
      <c r="W9" s="420"/>
      <c r="X9" s="420"/>
      <c r="Y9" s="420"/>
      <c r="Z9" s="420"/>
      <c r="AA9" s="420"/>
      <c r="AB9" s="420"/>
      <c r="AC9" s="420"/>
      <c r="AD9" s="420"/>
      <c r="AE9" s="420"/>
      <c r="AF9" s="420"/>
      <c r="AG9" s="420"/>
      <c r="AH9" s="420"/>
      <c r="AI9" s="420"/>
      <c r="AJ9" s="420"/>
      <c r="AK9" s="420"/>
      <c r="AL9" s="420"/>
      <c r="AM9" s="420"/>
    </row>
    <row r="10" spans="1:39" s="416" customFormat="1" ht="20" customHeight="1" x14ac:dyDescent="0.35">
      <c r="B10" s="441" t="s">
        <v>698</v>
      </c>
      <c r="C10" s="436"/>
      <c r="D10" s="436"/>
      <c r="E10" s="436"/>
      <c r="F10" s="431"/>
      <c r="G10" s="431"/>
      <c r="H10" s="432"/>
      <c r="I10" s="433"/>
      <c r="J10" s="431"/>
      <c r="K10" s="431"/>
      <c r="L10" s="434"/>
      <c r="M10" s="435"/>
      <c r="N10" s="431"/>
      <c r="O10" s="431"/>
      <c r="P10" s="434"/>
      <c r="Q10" s="435"/>
      <c r="R10" s="436"/>
      <c r="S10" s="436"/>
      <c r="T10" s="433"/>
      <c r="U10" s="433"/>
      <c r="V10" s="420"/>
      <c r="W10" s="420"/>
      <c r="X10" s="420"/>
      <c r="Y10" s="420"/>
      <c r="Z10" s="420"/>
      <c r="AA10" s="420"/>
      <c r="AB10" s="420"/>
      <c r="AC10" s="420"/>
      <c r="AD10" s="420"/>
      <c r="AE10" s="420"/>
      <c r="AF10" s="420"/>
      <c r="AG10" s="420"/>
      <c r="AH10" s="420"/>
      <c r="AI10" s="420"/>
      <c r="AJ10" s="420"/>
      <c r="AK10" s="420"/>
      <c r="AL10" s="420"/>
      <c r="AM10" s="420"/>
    </row>
    <row r="11" spans="1:39" s="416" customFormat="1" ht="26.5" customHeight="1" x14ac:dyDescent="0.35">
      <c r="B11" s="441" t="s">
        <v>699</v>
      </c>
      <c r="C11" s="436"/>
      <c r="D11" s="449"/>
      <c r="E11" s="449"/>
      <c r="F11" s="431"/>
      <c r="G11" s="431"/>
      <c r="H11" s="432"/>
      <c r="I11" s="433"/>
      <c r="J11" s="450"/>
      <c r="K11" s="450"/>
      <c r="L11" s="437"/>
      <c r="M11" s="451"/>
      <c r="N11" s="431"/>
      <c r="O11" s="431"/>
      <c r="P11" s="434"/>
      <c r="Q11" s="435"/>
      <c r="R11" s="449"/>
      <c r="S11" s="449"/>
      <c r="T11" s="452"/>
      <c r="U11" s="452"/>
      <c r="V11" s="420"/>
      <c r="W11" s="420"/>
      <c r="X11" s="420"/>
      <c r="Y11" s="420"/>
      <c r="Z11" s="420"/>
      <c r="AA11" s="420"/>
      <c r="AB11" s="420"/>
      <c r="AC11" s="420"/>
      <c r="AD11" s="420"/>
      <c r="AE11" s="420"/>
      <c r="AF11" s="420"/>
      <c r="AG11" s="420"/>
      <c r="AH11" s="420"/>
      <c r="AI11" s="420"/>
      <c r="AJ11" s="420"/>
      <c r="AK11" s="420"/>
      <c r="AL11" s="420"/>
      <c r="AM11" s="420"/>
    </row>
    <row r="12" spans="1:39" s="416" customFormat="1" ht="20" customHeight="1" x14ac:dyDescent="0.35">
      <c r="B12" s="441" t="s">
        <v>700</v>
      </c>
      <c r="C12" s="436"/>
      <c r="D12" s="449"/>
      <c r="E12" s="449"/>
      <c r="F12" s="431"/>
      <c r="G12" s="431"/>
      <c r="H12" s="432"/>
      <c r="I12" s="433"/>
      <c r="J12" s="450"/>
      <c r="K12" s="450"/>
      <c r="L12" s="437"/>
      <c r="M12" s="451"/>
      <c r="N12" s="431"/>
      <c r="O12" s="431"/>
      <c r="P12" s="434"/>
      <c r="Q12" s="435"/>
      <c r="R12" s="449"/>
      <c r="S12" s="449"/>
      <c r="T12" s="452"/>
      <c r="U12" s="452"/>
      <c r="V12" s="420"/>
      <c r="W12" s="420"/>
      <c r="X12" s="420"/>
      <c r="Y12" s="420"/>
      <c r="Z12" s="420"/>
      <c r="AA12" s="420"/>
      <c r="AB12" s="420"/>
      <c r="AC12" s="420"/>
      <c r="AD12" s="420"/>
      <c r="AE12" s="420"/>
      <c r="AF12" s="420"/>
      <c r="AG12" s="420"/>
      <c r="AH12" s="420"/>
      <c r="AI12" s="420"/>
      <c r="AJ12" s="420"/>
      <c r="AK12" s="420"/>
      <c r="AL12" s="420"/>
      <c r="AM12" s="420"/>
    </row>
    <row r="13" spans="1:39" s="416" customFormat="1" ht="35.5" customHeight="1" x14ac:dyDescent="0.35">
      <c r="B13" s="441" t="s">
        <v>701</v>
      </c>
      <c r="C13" s="436"/>
      <c r="D13" s="449"/>
      <c r="E13" s="449"/>
      <c r="F13" s="431"/>
      <c r="G13" s="431"/>
      <c r="H13" s="432"/>
      <c r="I13" s="433"/>
      <c r="J13" s="450"/>
      <c r="K13" s="450"/>
      <c r="L13" s="437"/>
      <c r="M13" s="451"/>
      <c r="N13" s="431"/>
      <c r="O13" s="431"/>
      <c r="P13" s="434"/>
      <c r="Q13" s="435"/>
      <c r="R13" s="449"/>
      <c r="S13" s="449"/>
      <c r="T13" s="452"/>
      <c r="U13" s="452"/>
      <c r="V13" s="420"/>
      <c r="W13" s="420"/>
      <c r="X13" s="420"/>
      <c r="Y13" s="420"/>
      <c r="Z13" s="420"/>
      <c r="AA13" s="420"/>
      <c r="AB13" s="420"/>
      <c r="AC13" s="420"/>
      <c r="AD13" s="420"/>
      <c r="AE13" s="420"/>
      <c r="AF13" s="420"/>
      <c r="AG13" s="420"/>
      <c r="AH13" s="420"/>
      <c r="AI13" s="420"/>
      <c r="AJ13" s="420"/>
      <c r="AK13" s="420"/>
      <c r="AL13" s="420"/>
      <c r="AM13" s="420"/>
    </row>
    <row r="14" spans="1:39" s="416" customFormat="1" ht="20" customHeight="1" x14ac:dyDescent="0.35">
      <c r="B14" s="441" t="s">
        <v>702</v>
      </c>
      <c r="C14" s="436"/>
      <c r="D14" s="449"/>
      <c r="E14" s="449"/>
      <c r="F14" s="431"/>
      <c r="G14" s="431"/>
      <c r="H14" s="432"/>
      <c r="I14" s="433"/>
      <c r="J14" s="450"/>
      <c r="K14" s="450"/>
      <c r="L14" s="437"/>
      <c r="M14" s="451"/>
      <c r="N14" s="431"/>
      <c r="O14" s="431"/>
      <c r="P14" s="434"/>
      <c r="Q14" s="435"/>
      <c r="R14" s="449"/>
      <c r="S14" s="449"/>
      <c r="T14" s="452"/>
      <c r="U14" s="452"/>
      <c r="V14" s="420"/>
      <c r="W14" s="420"/>
      <c r="X14" s="420"/>
      <c r="Y14" s="420"/>
      <c r="Z14" s="420"/>
      <c r="AA14" s="420"/>
      <c r="AB14" s="420"/>
      <c r="AC14" s="420"/>
      <c r="AD14" s="420"/>
      <c r="AE14" s="420"/>
      <c r="AF14" s="420"/>
      <c r="AG14" s="420"/>
      <c r="AH14" s="420"/>
      <c r="AI14" s="420"/>
      <c r="AJ14" s="420"/>
      <c r="AK14" s="420"/>
      <c r="AL14" s="420"/>
      <c r="AM14" s="420"/>
    </row>
    <row r="15" spans="1:39" s="416" customFormat="1" ht="20" customHeight="1" x14ac:dyDescent="0.35">
      <c r="B15" s="441" t="s">
        <v>49</v>
      </c>
      <c r="C15" s="436"/>
      <c r="D15" s="449"/>
      <c r="E15" s="449"/>
      <c r="F15" s="431"/>
      <c r="G15" s="431"/>
      <c r="H15" s="432"/>
      <c r="I15" s="433"/>
      <c r="J15" s="450"/>
      <c r="K15" s="450"/>
      <c r="L15" s="437"/>
      <c r="M15" s="451"/>
      <c r="N15" s="431"/>
      <c r="O15" s="431"/>
      <c r="P15" s="434"/>
      <c r="Q15" s="435"/>
      <c r="R15" s="449"/>
      <c r="S15" s="449"/>
      <c r="T15" s="452"/>
      <c r="U15" s="452"/>
      <c r="V15" s="420"/>
      <c r="W15" s="420"/>
      <c r="X15" s="420"/>
      <c r="Y15" s="420"/>
      <c r="Z15" s="420"/>
      <c r="AA15" s="420"/>
      <c r="AB15" s="420"/>
      <c r="AC15" s="420"/>
      <c r="AD15" s="420"/>
      <c r="AE15" s="420"/>
      <c r="AF15" s="420"/>
      <c r="AG15" s="420"/>
      <c r="AH15" s="420"/>
      <c r="AI15" s="420"/>
      <c r="AJ15" s="420"/>
      <c r="AK15" s="420"/>
      <c r="AL15" s="420"/>
      <c r="AM15" s="420"/>
    </row>
    <row r="16" spans="1:39" s="416" customFormat="1" ht="20" customHeight="1" x14ac:dyDescent="0.35">
      <c r="B16" s="441" t="s">
        <v>50</v>
      </c>
      <c r="C16" s="436"/>
      <c r="D16" s="449"/>
      <c r="E16" s="449"/>
      <c r="F16" s="431"/>
      <c r="G16" s="431"/>
      <c r="H16" s="432"/>
      <c r="I16" s="433"/>
      <c r="J16" s="450"/>
      <c r="K16" s="450"/>
      <c r="L16" s="437"/>
      <c r="M16" s="451"/>
      <c r="N16" s="431"/>
      <c r="O16" s="431"/>
      <c r="P16" s="434"/>
      <c r="Q16" s="435"/>
      <c r="R16" s="449"/>
      <c r="S16" s="449"/>
      <c r="T16" s="452"/>
      <c r="U16" s="452"/>
      <c r="V16" s="420"/>
      <c r="W16" s="420"/>
      <c r="X16" s="420"/>
      <c r="Y16" s="420"/>
      <c r="Z16" s="420"/>
      <c r="AA16" s="420"/>
      <c r="AB16" s="420"/>
      <c r="AC16" s="420"/>
      <c r="AD16" s="420"/>
      <c r="AE16" s="420"/>
      <c r="AF16" s="420"/>
      <c r="AG16" s="420"/>
      <c r="AH16" s="420"/>
      <c r="AI16" s="420"/>
      <c r="AJ16" s="420"/>
      <c r="AK16" s="420"/>
      <c r="AL16" s="420"/>
      <c r="AM16" s="420"/>
    </row>
    <row r="17" spans="2:39" s="416" customFormat="1" ht="35" customHeight="1" x14ac:dyDescent="0.35">
      <c r="B17" s="441" t="s">
        <v>703</v>
      </c>
      <c r="C17" s="436"/>
      <c r="D17" s="449"/>
      <c r="E17" s="449"/>
      <c r="F17" s="431"/>
      <c r="G17" s="431"/>
      <c r="H17" s="432"/>
      <c r="I17" s="433"/>
      <c r="J17" s="450"/>
      <c r="K17" s="450"/>
      <c r="L17" s="437"/>
      <c r="M17" s="451"/>
      <c r="N17" s="431"/>
      <c r="O17" s="431"/>
      <c r="P17" s="434"/>
      <c r="Q17" s="435"/>
      <c r="R17" s="449"/>
      <c r="S17" s="449"/>
      <c r="T17" s="452"/>
      <c r="U17" s="452"/>
      <c r="V17" s="420"/>
      <c r="W17" s="420"/>
      <c r="X17" s="420"/>
      <c r="Y17" s="420"/>
      <c r="Z17" s="420"/>
      <c r="AA17" s="420"/>
      <c r="AB17" s="420"/>
      <c r="AC17" s="420"/>
      <c r="AD17" s="420"/>
      <c r="AE17" s="420"/>
      <c r="AF17" s="420"/>
      <c r="AG17" s="420"/>
      <c r="AH17" s="420"/>
      <c r="AI17" s="420"/>
      <c r="AJ17" s="420"/>
      <c r="AK17" s="420"/>
      <c r="AL17" s="420"/>
      <c r="AM17" s="420"/>
    </row>
    <row r="18" spans="2:39" s="416" customFormat="1" ht="20" customHeight="1" x14ac:dyDescent="0.35">
      <c r="B18" s="441" t="s">
        <v>704</v>
      </c>
      <c r="C18" s="436"/>
      <c r="D18" s="449"/>
      <c r="E18" s="449"/>
      <c r="F18" s="431"/>
      <c r="G18" s="431"/>
      <c r="H18" s="432"/>
      <c r="I18" s="433"/>
      <c r="J18" s="450"/>
      <c r="K18" s="450"/>
      <c r="L18" s="437"/>
      <c r="M18" s="451"/>
      <c r="N18" s="431"/>
      <c r="O18" s="431"/>
      <c r="P18" s="434"/>
      <c r="Q18" s="435"/>
      <c r="R18" s="449"/>
      <c r="S18" s="449"/>
      <c r="T18" s="452"/>
      <c r="U18" s="452"/>
      <c r="V18" s="420"/>
      <c r="W18" s="420"/>
      <c r="X18" s="420"/>
      <c r="Y18" s="420"/>
      <c r="Z18" s="420"/>
      <c r="AA18" s="420"/>
      <c r="AB18" s="420"/>
      <c r="AC18" s="420"/>
      <c r="AD18" s="420"/>
      <c r="AE18" s="420"/>
      <c r="AF18" s="420"/>
      <c r="AG18" s="420"/>
      <c r="AH18" s="420"/>
      <c r="AI18" s="420"/>
      <c r="AJ18" s="420"/>
      <c r="AK18" s="420"/>
      <c r="AL18" s="420"/>
      <c r="AM18" s="420"/>
    </row>
    <row r="19" spans="2:39" s="416" customFormat="1" ht="32.5" customHeight="1" x14ac:dyDescent="0.35">
      <c r="B19" s="441" t="s">
        <v>705</v>
      </c>
      <c r="C19" s="436"/>
      <c r="D19" s="449"/>
      <c r="E19" s="449"/>
      <c r="F19" s="431"/>
      <c r="G19" s="431"/>
      <c r="H19" s="432"/>
      <c r="I19" s="433"/>
      <c r="J19" s="450"/>
      <c r="K19" s="450"/>
      <c r="L19" s="437"/>
      <c r="M19" s="451"/>
      <c r="N19" s="431"/>
      <c r="O19" s="431"/>
      <c r="P19" s="434"/>
      <c r="Q19" s="435"/>
      <c r="R19" s="449"/>
      <c r="S19" s="449"/>
      <c r="T19" s="452"/>
      <c r="U19" s="452"/>
      <c r="V19" s="420"/>
      <c r="W19" s="420"/>
      <c r="X19" s="420"/>
      <c r="Y19" s="420"/>
      <c r="Z19" s="420"/>
      <c r="AA19" s="420"/>
      <c r="AB19" s="420"/>
      <c r="AC19" s="420"/>
      <c r="AD19" s="420"/>
      <c r="AE19" s="420"/>
      <c r="AF19" s="420"/>
      <c r="AG19" s="420"/>
      <c r="AH19" s="420"/>
      <c r="AI19" s="420"/>
      <c r="AJ19" s="420"/>
      <c r="AK19" s="420"/>
      <c r="AL19" s="420"/>
      <c r="AM19" s="420"/>
    </row>
    <row r="20" spans="2:39" s="416" customFormat="1" ht="20" customHeight="1" x14ac:dyDescent="0.35">
      <c r="B20" s="442" t="s">
        <v>706</v>
      </c>
      <c r="C20" s="436"/>
      <c r="D20" s="449"/>
      <c r="E20" s="449"/>
      <c r="F20" s="431"/>
      <c r="G20" s="431"/>
      <c r="H20" s="432"/>
      <c r="I20" s="433"/>
      <c r="J20" s="450"/>
      <c r="K20" s="450"/>
      <c r="L20" s="437"/>
      <c r="M20" s="451"/>
      <c r="N20" s="431"/>
      <c r="O20" s="431"/>
      <c r="P20" s="434"/>
      <c r="Q20" s="435"/>
      <c r="R20" s="449"/>
      <c r="S20" s="449"/>
      <c r="T20" s="452"/>
      <c r="U20" s="452"/>
      <c r="V20" s="420"/>
      <c r="W20" s="420"/>
      <c r="X20" s="420"/>
      <c r="Y20" s="420"/>
      <c r="Z20" s="420"/>
      <c r="AA20" s="420"/>
      <c r="AB20" s="420"/>
      <c r="AC20" s="420"/>
      <c r="AD20" s="420"/>
      <c r="AE20" s="420"/>
      <c r="AF20" s="420"/>
      <c r="AG20" s="420"/>
      <c r="AH20" s="420"/>
      <c r="AI20" s="420"/>
      <c r="AJ20" s="420"/>
      <c r="AK20" s="420"/>
      <c r="AL20" s="420"/>
      <c r="AM20" s="420"/>
    </row>
    <row r="21" spans="2:39" s="416" customFormat="1" ht="20" customHeight="1" x14ac:dyDescent="0.35">
      <c r="B21" s="438" t="s">
        <v>706</v>
      </c>
      <c r="C21" s="436"/>
      <c r="D21" s="449"/>
      <c r="E21" s="449"/>
      <c r="F21" s="431"/>
      <c r="G21" s="431"/>
      <c r="H21" s="432"/>
      <c r="I21" s="433"/>
      <c r="J21" s="450"/>
      <c r="K21" s="450"/>
      <c r="L21" s="437"/>
      <c r="M21" s="451"/>
      <c r="N21" s="431"/>
      <c r="O21" s="431"/>
      <c r="P21" s="434"/>
      <c r="Q21" s="435"/>
      <c r="R21" s="449"/>
      <c r="S21" s="449"/>
      <c r="T21" s="452"/>
      <c r="U21" s="452"/>
      <c r="V21" s="420"/>
      <c r="W21" s="420"/>
      <c r="X21" s="420"/>
      <c r="Y21" s="420"/>
      <c r="Z21" s="420"/>
      <c r="AA21" s="420"/>
      <c r="AB21" s="420"/>
      <c r="AC21" s="420"/>
      <c r="AD21" s="420"/>
      <c r="AE21" s="420"/>
      <c r="AF21" s="420"/>
      <c r="AG21" s="420"/>
      <c r="AH21" s="420"/>
      <c r="AI21" s="420"/>
      <c r="AJ21" s="420"/>
      <c r="AK21" s="420"/>
      <c r="AL21" s="420"/>
      <c r="AM21" s="420"/>
    </row>
    <row r="22" spans="2:39" s="416" customFormat="1" x14ac:dyDescent="0.35">
      <c r="B22" s="420" t="s">
        <v>8</v>
      </c>
      <c r="C22" s="418"/>
      <c r="D22" s="419"/>
      <c r="E22" s="418"/>
      <c r="F22" s="418"/>
      <c r="G22" s="418"/>
      <c r="H22" s="420"/>
      <c r="I22" s="420"/>
      <c r="J22" s="418"/>
      <c r="K22" s="418"/>
      <c r="L22" s="418"/>
      <c r="M22" s="418"/>
      <c r="N22" s="418"/>
      <c r="O22" s="418"/>
      <c r="P22" s="418"/>
      <c r="Q22" s="418"/>
      <c r="R22" s="418"/>
      <c r="S22" s="418"/>
      <c r="T22" s="420"/>
      <c r="U22" s="420"/>
      <c r="V22" s="420"/>
      <c r="W22" s="420"/>
      <c r="X22" s="420"/>
      <c r="Y22" s="420"/>
      <c r="Z22" s="420"/>
      <c r="AA22" s="420"/>
      <c r="AB22" s="420"/>
      <c r="AC22" s="420"/>
      <c r="AD22" s="420"/>
      <c r="AE22" s="420"/>
      <c r="AF22" s="420"/>
      <c r="AG22" s="420"/>
      <c r="AH22" s="420"/>
      <c r="AI22" s="420"/>
      <c r="AJ22" s="420"/>
      <c r="AK22" s="420"/>
      <c r="AL22" s="420"/>
      <c r="AM22" s="420"/>
    </row>
    <row r="23" spans="2:39" s="416" customFormat="1" x14ac:dyDescent="0.35">
      <c r="B23" s="420"/>
      <c r="C23" s="418"/>
      <c r="D23" s="419"/>
      <c r="E23" s="418"/>
      <c r="F23" s="418"/>
      <c r="G23" s="418"/>
      <c r="H23" s="420"/>
      <c r="I23" s="420"/>
      <c r="J23" s="418"/>
      <c r="K23" s="418"/>
      <c r="L23" s="418"/>
      <c r="M23" s="418"/>
      <c r="N23" s="418"/>
      <c r="O23" s="418"/>
      <c r="P23" s="418"/>
      <c r="Q23" s="418"/>
      <c r="R23" s="418"/>
      <c r="S23" s="418"/>
      <c r="T23" s="420"/>
      <c r="U23" s="420"/>
      <c r="V23" s="420"/>
      <c r="W23" s="420"/>
      <c r="X23" s="420"/>
      <c r="Y23" s="420"/>
      <c r="Z23" s="420"/>
      <c r="AA23" s="420"/>
      <c r="AB23" s="420"/>
      <c r="AC23" s="420"/>
      <c r="AD23" s="420"/>
      <c r="AE23" s="420"/>
      <c r="AF23" s="420"/>
      <c r="AG23" s="420"/>
      <c r="AH23" s="420"/>
      <c r="AI23" s="420"/>
      <c r="AJ23" s="420"/>
      <c r="AK23" s="420"/>
      <c r="AL23" s="420"/>
      <c r="AM23" s="420"/>
    </row>
    <row r="24" spans="2:39" x14ac:dyDescent="0.35">
      <c r="B24" s="462" t="s">
        <v>327</v>
      </c>
      <c r="C24" s="462"/>
      <c r="D24" s="462"/>
      <c r="E24" s="462"/>
      <c r="F24" s="462"/>
      <c r="G24" s="462"/>
      <c r="H24" s="462"/>
      <c r="I24" s="462"/>
      <c r="J24" s="462"/>
      <c r="K24" s="462"/>
    </row>
  </sheetData>
  <sheetProtection algorithmName="SHA-512" hashValue="ffuOUf90SoH1GlYQNn9U3LZC/nhQAIBTz6zRfFKoF+eku8/0oFsP0TGZX0cjQ7wyXr9Z3GMNY91ZtOmgI7GBzA==" saltValue="V/4RvtwZDIz03toAuURWkA==" spinCount="100000" sheet="1" objects="1" scenarios="1"/>
  <mergeCells count="2">
    <mergeCell ref="B2:H2"/>
    <mergeCell ref="B24:K24"/>
  </mergeCells>
  <dataValidations count="1">
    <dataValidation type="list" allowBlank="1" showInputMessage="1" showErrorMessage="1" sqref="D7:D10" xr:uid="{03582672-AF4F-435D-954C-BB66BABF1E9A}">
      <formula1>ListEligibleSponsorTypes</formula1>
    </dataValidation>
  </dataValidations>
  <pageMargins left="0.7" right="0.7" top="0.75" bottom="0.75" header="0.3" footer="0.3"/>
  <ignoredErrors>
    <ignoredError sqref="D7:D10" calculatedColumn="1"/>
  </ignoredErrors>
  <legacyDrawing r:id="rId1"/>
  <tableParts count="1">
    <tablePart r:id="rId2"/>
  </tablePart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E276DF-8FE9-418F-88AF-FF726F7E337B}">
  <dimension ref="A1:L28"/>
  <sheetViews>
    <sheetView showGridLines="0" workbookViewId="0">
      <selection activeCell="B28" sqref="B28:L28"/>
    </sheetView>
  </sheetViews>
  <sheetFormatPr defaultRowHeight="14.5" x14ac:dyDescent="0.35"/>
  <cols>
    <col min="3" max="5" width="10.7265625" customWidth="1"/>
    <col min="6" max="6" width="12.81640625" customWidth="1"/>
    <col min="7" max="8" width="20.7265625" customWidth="1"/>
    <col min="9" max="12" width="10.7265625" customWidth="1"/>
    <col min="259" max="262" width="10.7265625" customWidth="1"/>
    <col min="263" max="264" width="20.7265625" customWidth="1"/>
    <col min="265" max="268" width="10.7265625" customWidth="1"/>
    <col min="515" max="518" width="10.7265625" customWidth="1"/>
    <col min="519" max="520" width="20.7265625" customWidth="1"/>
    <col min="521" max="524" width="10.7265625" customWidth="1"/>
    <col min="771" max="774" width="10.7265625" customWidth="1"/>
    <col min="775" max="776" width="20.7265625" customWidth="1"/>
    <col min="777" max="780" width="10.7265625" customWidth="1"/>
    <col min="1027" max="1030" width="10.7265625" customWidth="1"/>
    <col min="1031" max="1032" width="20.7265625" customWidth="1"/>
    <col min="1033" max="1036" width="10.7265625" customWidth="1"/>
    <col min="1283" max="1286" width="10.7265625" customWidth="1"/>
    <col min="1287" max="1288" width="20.7265625" customWidth="1"/>
    <col min="1289" max="1292" width="10.7265625" customWidth="1"/>
    <col min="1539" max="1542" width="10.7265625" customWidth="1"/>
    <col min="1543" max="1544" width="20.7265625" customWidth="1"/>
    <col min="1545" max="1548" width="10.7265625" customWidth="1"/>
    <col min="1795" max="1798" width="10.7265625" customWidth="1"/>
    <col min="1799" max="1800" width="20.7265625" customWidth="1"/>
    <col min="1801" max="1804" width="10.7265625" customWidth="1"/>
    <col min="2051" max="2054" width="10.7265625" customWidth="1"/>
    <col min="2055" max="2056" width="20.7265625" customWidth="1"/>
    <col min="2057" max="2060" width="10.7265625" customWidth="1"/>
    <col min="2307" max="2310" width="10.7265625" customWidth="1"/>
    <col min="2311" max="2312" width="20.7265625" customWidth="1"/>
    <col min="2313" max="2316" width="10.7265625" customWidth="1"/>
    <col min="2563" max="2566" width="10.7265625" customWidth="1"/>
    <col min="2567" max="2568" width="20.7265625" customWidth="1"/>
    <col min="2569" max="2572" width="10.7265625" customWidth="1"/>
    <col min="2819" max="2822" width="10.7265625" customWidth="1"/>
    <col min="2823" max="2824" width="20.7265625" customWidth="1"/>
    <col min="2825" max="2828" width="10.7265625" customWidth="1"/>
    <col min="3075" max="3078" width="10.7265625" customWidth="1"/>
    <col min="3079" max="3080" width="20.7265625" customWidth="1"/>
    <col min="3081" max="3084" width="10.7265625" customWidth="1"/>
    <col min="3331" max="3334" width="10.7265625" customWidth="1"/>
    <col min="3335" max="3336" width="20.7265625" customWidth="1"/>
    <col min="3337" max="3340" width="10.7265625" customWidth="1"/>
    <col min="3587" max="3590" width="10.7265625" customWidth="1"/>
    <col min="3591" max="3592" width="20.7265625" customWidth="1"/>
    <col min="3593" max="3596" width="10.7265625" customWidth="1"/>
    <col min="3843" max="3846" width="10.7265625" customWidth="1"/>
    <col min="3847" max="3848" width="20.7265625" customWidth="1"/>
    <col min="3849" max="3852" width="10.7265625" customWidth="1"/>
    <col min="4099" max="4102" width="10.7265625" customWidth="1"/>
    <col min="4103" max="4104" width="20.7265625" customWidth="1"/>
    <col min="4105" max="4108" width="10.7265625" customWidth="1"/>
    <col min="4355" max="4358" width="10.7265625" customWidth="1"/>
    <col min="4359" max="4360" width="20.7265625" customWidth="1"/>
    <col min="4361" max="4364" width="10.7265625" customWidth="1"/>
    <col min="4611" max="4614" width="10.7265625" customWidth="1"/>
    <col min="4615" max="4616" width="20.7265625" customWidth="1"/>
    <col min="4617" max="4620" width="10.7265625" customWidth="1"/>
    <col min="4867" max="4870" width="10.7265625" customWidth="1"/>
    <col min="4871" max="4872" width="20.7265625" customWidth="1"/>
    <col min="4873" max="4876" width="10.7265625" customWidth="1"/>
    <col min="5123" max="5126" width="10.7265625" customWidth="1"/>
    <col min="5127" max="5128" width="20.7265625" customWidth="1"/>
    <col min="5129" max="5132" width="10.7265625" customWidth="1"/>
    <col min="5379" max="5382" width="10.7265625" customWidth="1"/>
    <col min="5383" max="5384" width="20.7265625" customWidth="1"/>
    <col min="5385" max="5388" width="10.7265625" customWidth="1"/>
    <col min="5635" max="5638" width="10.7265625" customWidth="1"/>
    <col min="5639" max="5640" width="20.7265625" customWidth="1"/>
    <col min="5641" max="5644" width="10.7265625" customWidth="1"/>
    <col min="5891" max="5894" width="10.7265625" customWidth="1"/>
    <col min="5895" max="5896" width="20.7265625" customWidth="1"/>
    <col min="5897" max="5900" width="10.7265625" customWidth="1"/>
    <col min="6147" max="6150" width="10.7265625" customWidth="1"/>
    <col min="6151" max="6152" width="20.7265625" customWidth="1"/>
    <col min="6153" max="6156" width="10.7265625" customWidth="1"/>
    <col min="6403" max="6406" width="10.7265625" customWidth="1"/>
    <col min="6407" max="6408" width="20.7265625" customWidth="1"/>
    <col min="6409" max="6412" width="10.7265625" customWidth="1"/>
    <col min="6659" max="6662" width="10.7265625" customWidth="1"/>
    <col min="6663" max="6664" width="20.7265625" customWidth="1"/>
    <col min="6665" max="6668" width="10.7265625" customWidth="1"/>
    <col min="6915" max="6918" width="10.7265625" customWidth="1"/>
    <col min="6919" max="6920" width="20.7265625" customWidth="1"/>
    <col min="6921" max="6924" width="10.7265625" customWidth="1"/>
    <col min="7171" max="7174" width="10.7265625" customWidth="1"/>
    <col min="7175" max="7176" width="20.7265625" customWidth="1"/>
    <col min="7177" max="7180" width="10.7265625" customWidth="1"/>
    <col min="7427" max="7430" width="10.7265625" customWidth="1"/>
    <col min="7431" max="7432" width="20.7265625" customWidth="1"/>
    <col min="7433" max="7436" width="10.7265625" customWidth="1"/>
    <col min="7683" max="7686" width="10.7265625" customWidth="1"/>
    <col min="7687" max="7688" width="20.7265625" customWidth="1"/>
    <col min="7689" max="7692" width="10.7265625" customWidth="1"/>
    <col min="7939" max="7942" width="10.7265625" customWidth="1"/>
    <col min="7943" max="7944" width="20.7265625" customWidth="1"/>
    <col min="7945" max="7948" width="10.7265625" customWidth="1"/>
    <col min="8195" max="8198" width="10.7265625" customWidth="1"/>
    <col min="8199" max="8200" width="20.7265625" customWidth="1"/>
    <col min="8201" max="8204" width="10.7265625" customWidth="1"/>
    <col min="8451" max="8454" width="10.7265625" customWidth="1"/>
    <col min="8455" max="8456" width="20.7265625" customWidth="1"/>
    <col min="8457" max="8460" width="10.7265625" customWidth="1"/>
    <col min="8707" max="8710" width="10.7265625" customWidth="1"/>
    <col min="8711" max="8712" width="20.7265625" customWidth="1"/>
    <col min="8713" max="8716" width="10.7265625" customWidth="1"/>
    <col min="8963" max="8966" width="10.7265625" customWidth="1"/>
    <col min="8967" max="8968" width="20.7265625" customWidth="1"/>
    <col min="8969" max="8972" width="10.7265625" customWidth="1"/>
    <col min="9219" max="9222" width="10.7265625" customWidth="1"/>
    <col min="9223" max="9224" width="20.7265625" customWidth="1"/>
    <col min="9225" max="9228" width="10.7265625" customWidth="1"/>
    <col min="9475" max="9478" width="10.7265625" customWidth="1"/>
    <col min="9479" max="9480" width="20.7265625" customWidth="1"/>
    <col min="9481" max="9484" width="10.7265625" customWidth="1"/>
    <col min="9731" max="9734" width="10.7265625" customWidth="1"/>
    <col min="9735" max="9736" width="20.7265625" customWidth="1"/>
    <col min="9737" max="9740" width="10.7265625" customWidth="1"/>
    <col min="9987" max="9990" width="10.7265625" customWidth="1"/>
    <col min="9991" max="9992" width="20.7265625" customWidth="1"/>
    <col min="9993" max="9996" width="10.7265625" customWidth="1"/>
    <col min="10243" max="10246" width="10.7265625" customWidth="1"/>
    <col min="10247" max="10248" width="20.7265625" customWidth="1"/>
    <col min="10249" max="10252" width="10.7265625" customWidth="1"/>
    <col min="10499" max="10502" width="10.7265625" customWidth="1"/>
    <col min="10503" max="10504" width="20.7265625" customWidth="1"/>
    <col min="10505" max="10508" width="10.7265625" customWidth="1"/>
    <col min="10755" max="10758" width="10.7265625" customWidth="1"/>
    <col min="10759" max="10760" width="20.7265625" customWidth="1"/>
    <col min="10761" max="10764" width="10.7265625" customWidth="1"/>
    <col min="11011" max="11014" width="10.7265625" customWidth="1"/>
    <col min="11015" max="11016" width="20.7265625" customWidth="1"/>
    <col min="11017" max="11020" width="10.7265625" customWidth="1"/>
    <col min="11267" max="11270" width="10.7265625" customWidth="1"/>
    <col min="11271" max="11272" width="20.7265625" customWidth="1"/>
    <col min="11273" max="11276" width="10.7265625" customWidth="1"/>
    <col min="11523" max="11526" width="10.7265625" customWidth="1"/>
    <col min="11527" max="11528" width="20.7265625" customWidth="1"/>
    <col min="11529" max="11532" width="10.7265625" customWidth="1"/>
    <col min="11779" max="11782" width="10.7265625" customWidth="1"/>
    <col min="11783" max="11784" width="20.7265625" customWidth="1"/>
    <col min="11785" max="11788" width="10.7265625" customWidth="1"/>
    <col min="12035" max="12038" width="10.7265625" customWidth="1"/>
    <col min="12039" max="12040" width="20.7265625" customWidth="1"/>
    <col min="12041" max="12044" width="10.7265625" customWidth="1"/>
    <col min="12291" max="12294" width="10.7265625" customWidth="1"/>
    <col min="12295" max="12296" width="20.7265625" customWidth="1"/>
    <col min="12297" max="12300" width="10.7265625" customWidth="1"/>
    <col min="12547" max="12550" width="10.7265625" customWidth="1"/>
    <col min="12551" max="12552" width="20.7265625" customWidth="1"/>
    <col min="12553" max="12556" width="10.7265625" customWidth="1"/>
    <col min="12803" max="12806" width="10.7265625" customWidth="1"/>
    <col min="12807" max="12808" width="20.7265625" customWidth="1"/>
    <col min="12809" max="12812" width="10.7265625" customWidth="1"/>
    <col min="13059" max="13062" width="10.7265625" customWidth="1"/>
    <col min="13063" max="13064" width="20.7265625" customWidth="1"/>
    <col min="13065" max="13068" width="10.7265625" customWidth="1"/>
    <col min="13315" max="13318" width="10.7265625" customWidth="1"/>
    <col min="13319" max="13320" width="20.7265625" customWidth="1"/>
    <col min="13321" max="13324" width="10.7265625" customWidth="1"/>
    <col min="13571" max="13574" width="10.7265625" customWidth="1"/>
    <col min="13575" max="13576" width="20.7265625" customWidth="1"/>
    <col min="13577" max="13580" width="10.7265625" customWidth="1"/>
    <col min="13827" max="13830" width="10.7265625" customWidth="1"/>
    <col min="13831" max="13832" width="20.7265625" customWidth="1"/>
    <col min="13833" max="13836" width="10.7265625" customWidth="1"/>
    <col min="14083" max="14086" width="10.7265625" customWidth="1"/>
    <col min="14087" max="14088" width="20.7265625" customWidth="1"/>
    <col min="14089" max="14092" width="10.7265625" customWidth="1"/>
    <col min="14339" max="14342" width="10.7265625" customWidth="1"/>
    <col min="14343" max="14344" width="20.7265625" customWidth="1"/>
    <col min="14345" max="14348" width="10.7265625" customWidth="1"/>
    <col min="14595" max="14598" width="10.7265625" customWidth="1"/>
    <col min="14599" max="14600" width="20.7265625" customWidth="1"/>
    <col min="14601" max="14604" width="10.7265625" customWidth="1"/>
    <col min="14851" max="14854" width="10.7265625" customWidth="1"/>
    <col min="14855" max="14856" width="20.7265625" customWidth="1"/>
    <col min="14857" max="14860" width="10.7265625" customWidth="1"/>
    <col min="15107" max="15110" width="10.7265625" customWidth="1"/>
    <col min="15111" max="15112" width="20.7265625" customWidth="1"/>
    <col min="15113" max="15116" width="10.7265625" customWidth="1"/>
    <col min="15363" max="15366" width="10.7265625" customWidth="1"/>
    <col min="15367" max="15368" width="20.7265625" customWidth="1"/>
    <col min="15369" max="15372" width="10.7265625" customWidth="1"/>
    <col min="15619" max="15622" width="10.7265625" customWidth="1"/>
    <col min="15623" max="15624" width="20.7265625" customWidth="1"/>
    <col min="15625" max="15628" width="10.7265625" customWidth="1"/>
    <col min="15875" max="15878" width="10.7265625" customWidth="1"/>
    <col min="15879" max="15880" width="20.7265625" customWidth="1"/>
    <col min="15881" max="15884" width="10.7265625" customWidth="1"/>
    <col min="16131" max="16134" width="10.7265625" customWidth="1"/>
    <col min="16135" max="16136" width="20.7265625" customWidth="1"/>
    <col min="16137" max="16140" width="10.7265625" customWidth="1"/>
  </cols>
  <sheetData>
    <row r="1" spans="1:12" ht="22.5" customHeight="1" x14ac:dyDescent="0.35">
      <c r="A1" s="1258" t="s">
        <v>295</v>
      </c>
      <c r="B1" s="1258"/>
      <c r="C1" s="1258"/>
      <c r="D1" s="1258"/>
      <c r="E1" s="1258"/>
      <c r="F1" s="1258"/>
      <c r="G1" s="1258"/>
      <c r="H1" s="1258"/>
      <c r="I1" s="1258"/>
      <c r="J1" s="1258"/>
      <c r="K1" s="1258"/>
      <c r="L1" s="1258"/>
    </row>
    <row r="2" spans="1:12" ht="15.5" x14ac:dyDescent="0.35">
      <c r="A2" s="597"/>
      <c r="B2" s="597"/>
      <c r="C2" s="597"/>
      <c r="D2" s="597"/>
      <c r="E2" s="597"/>
      <c r="F2" s="597"/>
      <c r="G2" s="597"/>
      <c r="H2" s="597"/>
      <c r="I2" s="597"/>
      <c r="J2" s="597"/>
      <c r="K2" s="597"/>
      <c r="L2" s="597"/>
    </row>
    <row r="3" spans="1:12" ht="31" customHeight="1" x14ac:dyDescent="0.35">
      <c r="A3" s="45"/>
      <c r="D3" s="1259" t="s">
        <v>349</v>
      </c>
      <c r="E3" s="1259"/>
      <c r="F3" s="1259"/>
      <c r="G3" s="620"/>
      <c r="H3" s="620"/>
      <c r="I3" s="620"/>
    </row>
    <row r="4" spans="1:12" ht="28.5" x14ac:dyDescent="0.35">
      <c r="A4" s="591" t="s">
        <v>296</v>
      </c>
      <c r="B4" s="1260"/>
      <c r="C4" s="591" t="s">
        <v>297</v>
      </c>
      <c r="D4" s="1261"/>
      <c r="E4" s="591" t="s">
        <v>298</v>
      </c>
      <c r="F4" s="1260"/>
      <c r="G4" s="226" t="s">
        <v>299</v>
      </c>
      <c r="H4" s="227" t="s">
        <v>300</v>
      </c>
      <c r="I4" s="591" t="s">
        <v>301</v>
      </c>
      <c r="J4" s="1262"/>
      <c r="K4" s="591" t="s">
        <v>302</v>
      </c>
      <c r="L4" s="1262"/>
    </row>
    <row r="5" spans="1:12" x14ac:dyDescent="0.35">
      <c r="A5" s="1254"/>
      <c r="B5" s="1255"/>
      <c r="C5" s="1254"/>
      <c r="D5" s="1255"/>
      <c r="E5" s="1254"/>
      <c r="F5" s="1255"/>
      <c r="G5" s="225"/>
      <c r="H5" s="225"/>
      <c r="I5" s="1256"/>
      <c r="J5" s="1257"/>
      <c r="K5" s="1256"/>
      <c r="L5" s="1257"/>
    </row>
    <row r="6" spans="1:12" x14ac:dyDescent="0.35">
      <c r="A6" s="1254"/>
      <c r="B6" s="1255"/>
      <c r="C6" s="1254"/>
      <c r="D6" s="1255"/>
      <c r="E6" s="1254"/>
      <c r="F6" s="1255"/>
      <c r="G6" s="225"/>
      <c r="H6" s="225"/>
      <c r="I6" s="1256"/>
      <c r="J6" s="1257"/>
      <c r="K6" s="1256"/>
      <c r="L6" s="1257"/>
    </row>
    <row r="7" spans="1:12" x14ac:dyDescent="0.35">
      <c r="A7" s="1254"/>
      <c r="B7" s="1255"/>
      <c r="C7" s="1254"/>
      <c r="D7" s="1255"/>
      <c r="E7" s="1254"/>
      <c r="F7" s="1255"/>
      <c r="G7" s="225"/>
      <c r="H7" s="225"/>
      <c r="I7" s="1256"/>
      <c r="J7" s="1257"/>
      <c r="K7" s="1256"/>
      <c r="L7" s="1257"/>
    </row>
    <row r="8" spans="1:12" x14ac:dyDescent="0.35">
      <c r="A8" s="1254"/>
      <c r="B8" s="1255"/>
      <c r="C8" s="1254"/>
      <c r="D8" s="1255"/>
      <c r="E8" s="1254"/>
      <c r="F8" s="1255"/>
      <c r="G8" s="225"/>
      <c r="H8" s="225"/>
      <c r="I8" s="1256"/>
      <c r="J8" s="1257"/>
      <c r="K8" s="1256"/>
      <c r="L8" s="1257"/>
    </row>
    <row r="9" spans="1:12" x14ac:dyDescent="0.35">
      <c r="A9" s="1254"/>
      <c r="B9" s="1255"/>
      <c r="C9" s="1254"/>
      <c r="D9" s="1255"/>
      <c r="E9" s="1254"/>
      <c r="F9" s="1255"/>
      <c r="G9" s="225"/>
      <c r="H9" s="225"/>
      <c r="I9" s="1256"/>
      <c r="J9" s="1257"/>
      <c r="K9" s="1256"/>
      <c r="L9" s="1257"/>
    </row>
    <row r="10" spans="1:12" x14ac:dyDescent="0.35">
      <c r="A10" s="1254"/>
      <c r="B10" s="1255"/>
      <c r="C10" s="1254"/>
      <c r="D10" s="1255"/>
      <c r="E10" s="1254"/>
      <c r="F10" s="1255"/>
      <c r="G10" s="225"/>
      <c r="H10" s="225"/>
      <c r="I10" s="1256"/>
      <c r="J10" s="1257"/>
      <c r="K10" s="1256"/>
      <c r="L10" s="1257"/>
    </row>
    <row r="11" spans="1:12" x14ac:dyDescent="0.35">
      <c r="A11" s="1254"/>
      <c r="B11" s="1255"/>
      <c r="C11" s="1254"/>
      <c r="D11" s="1255"/>
      <c r="E11" s="1254"/>
      <c r="F11" s="1255"/>
      <c r="G11" s="225"/>
      <c r="H11" s="225"/>
      <c r="I11" s="1256"/>
      <c r="J11" s="1257"/>
      <c r="K11" s="1256"/>
      <c r="L11" s="1257"/>
    </row>
    <row r="12" spans="1:12" x14ac:dyDescent="0.35">
      <c r="A12" s="1254"/>
      <c r="B12" s="1255"/>
      <c r="C12" s="1254"/>
      <c r="D12" s="1255"/>
      <c r="E12" s="1254"/>
      <c r="F12" s="1255"/>
      <c r="G12" s="225"/>
      <c r="H12" s="225"/>
      <c r="I12" s="1256"/>
      <c r="J12" s="1257"/>
      <c r="K12" s="1254"/>
      <c r="L12" s="1255"/>
    </row>
    <row r="13" spans="1:12" x14ac:dyDescent="0.35">
      <c r="A13" s="1254"/>
      <c r="B13" s="1255"/>
      <c r="C13" s="1254"/>
      <c r="D13" s="1255"/>
      <c r="E13" s="1254"/>
      <c r="F13" s="1255"/>
      <c r="G13" s="225"/>
      <c r="H13" s="225"/>
      <c r="I13" s="1256"/>
      <c r="J13" s="1257"/>
      <c r="K13" s="1256"/>
      <c r="L13" s="1257"/>
    </row>
    <row r="14" spans="1:12" x14ac:dyDescent="0.35">
      <c r="A14" s="1254"/>
      <c r="B14" s="1255"/>
      <c r="C14" s="1254"/>
      <c r="D14" s="1255"/>
      <c r="E14" s="1254"/>
      <c r="F14" s="1255"/>
      <c r="G14" s="225"/>
      <c r="H14" s="225"/>
      <c r="I14" s="1254"/>
      <c r="J14" s="1255"/>
      <c r="K14" s="1254"/>
      <c r="L14" s="1255"/>
    </row>
    <row r="15" spans="1:12" x14ac:dyDescent="0.35">
      <c r="A15" s="1254"/>
      <c r="B15" s="1255"/>
      <c r="C15" s="1254"/>
      <c r="D15" s="1255"/>
      <c r="E15" s="1254"/>
      <c r="F15" s="1255"/>
      <c r="G15" s="225"/>
      <c r="H15" s="225"/>
      <c r="I15" s="1254"/>
      <c r="J15" s="1255"/>
      <c r="K15" s="1254"/>
      <c r="L15" s="1255"/>
    </row>
    <row r="16" spans="1:12" x14ac:dyDescent="0.35">
      <c r="A16" s="1254"/>
      <c r="B16" s="1255"/>
      <c r="C16" s="1254"/>
      <c r="D16" s="1255"/>
      <c r="E16" s="1254"/>
      <c r="F16" s="1255"/>
      <c r="G16" s="225"/>
      <c r="H16" s="225"/>
      <c r="I16" s="1254"/>
      <c r="J16" s="1255"/>
      <c r="K16" s="1254"/>
      <c r="L16" s="1255"/>
    </row>
    <row r="17" spans="1:12" x14ac:dyDescent="0.35">
      <c r="A17" s="1254"/>
      <c r="B17" s="1255"/>
      <c r="C17" s="1254"/>
      <c r="D17" s="1255"/>
      <c r="E17" s="1254"/>
      <c r="F17" s="1255"/>
      <c r="G17" s="225"/>
      <c r="H17" s="225"/>
      <c r="I17" s="1254"/>
      <c r="J17" s="1255"/>
      <c r="K17" s="1254"/>
      <c r="L17" s="1255"/>
    </row>
    <row r="18" spans="1:12" x14ac:dyDescent="0.35">
      <c r="A18" s="1254"/>
      <c r="B18" s="1255"/>
      <c r="C18" s="1254"/>
      <c r="D18" s="1255"/>
      <c r="E18" s="1254"/>
      <c r="F18" s="1255"/>
      <c r="G18" s="225"/>
      <c r="H18" s="225"/>
      <c r="I18" s="1254"/>
      <c r="J18" s="1255"/>
      <c r="K18" s="1254"/>
      <c r="L18" s="1255"/>
    </row>
    <row r="20" spans="1:12" x14ac:dyDescent="0.35">
      <c r="A20" t="s">
        <v>303</v>
      </c>
    </row>
    <row r="21" spans="1:12" x14ac:dyDescent="0.35">
      <c r="A21" t="s">
        <v>304</v>
      </c>
    </row>
    <row r="22" spans="1:12" x14ac:dyDescent="0.35">
      <c r="A22" t="s">
        <v>305</v>
      </c>
    </row>
    <row r="23" spans="1:12" x14ac:dyDescent="0.35">
      <c r="A23" t="s">
        <v>306</v>
      </c>
    </row>
    <row r="28" spans="1:12" ht="27" customHeight="1" x14ac:dyDescent="0.35">
      <c r="B28" s="535" t="s">
        <v>343</v>
      </c>
      <c r="C28" s="535"/>
      <c r="D28" s="535"/>
      <c r="E28" s="535"/>
      <c r="F28" s="535"/>
      <c r="G28" s="535"/>
      <c r="H28" s="535"/>
      <c r="I28" s="535"/>
      <c r="J28" s="535"/>
      <c r="K28" s="535"/>
      <c r="L28" s="535"/>
    </row>
  </sheetData>
  <sheetProtection algorithmName="SHA-512" hashValue="wWgmqPlu7X5ySg188A8HfiH2rUk8+zkrsjt+bVNJ8O7fU8ppBbuCy7Gq4xGyxKKJ8j5qfqD8A9DMTe+CsYSdjw==" saltValue="wZkiAvYBZY35go0Z1Eh2zA==" spinCount="100000" sheet="1" objects="1" scenarios="1"/>
  <mergeCells count="80">
    <mergeCell ref="B28:L28"/>
    <mergeCell ref="A1:L1"/>
    <mergeCell ref="A2:L2"/>
    <mergeCell ref="D3:F3"/>
    <mergeCell ref="G3:I3"/>
    <mergeCell ref="A4:B4"/>
    <mergeCell ref="C4:D4"/>
    <mergeCell ref="E4:F4"/>
    <mergeCell ref="I4:J4"/>
    <mergeCell ref="K4:L4"/>
    <mergeCell ref="A6:B6"/>
    <mergeCell ref="C6:D6"/>
    <mergeCell ref="E6:F6"/>
    <mergeCell ref="I6:J6"/>
    <mergeCell ref="K6:L6"/>
    <mergeCell ref="A5:B5"/>
    <mergeCell ref="C5:D5"/>
    <mergeCell ref="E5:F5"/>
    <mergeCell ref="I5:J5"/>
    <mergeCell ref="K5:L5"/>
    <mergeCell ref="A8:B8"/>
    <mergeCell ref="C8:D8"/>
    <mergeCell ref="E8:F8"/>
    <mergeCell ref="I8:J8"/>
    <mergeCell ref="K8:L8"/>
    <mergeCell ref="A7:B7"/>
    <mergeCell ref="C7:D7"/>
    <mergeCell ref="E7:F7"/>
    <mergeCell ref="I7:J7"/>
    <mergeCell ref="K7:L7"/>
    <mergeCell ref="A10:B10"/>
    <mergeCell ref="C10:D10"/>
    <mergeCell ref="E10:F10"/>
    <mergeCell ref="I10:J10"/>
    <mergeCell ref="K10:L10"/>
    <mergeCell ref="A9:B9"/>
    <mergeCell ref="C9:D9"/>
    <mergeCell ref="E9:F9"/>
    <mergeCell ref="I9:J9"/>
    <mergeCell ref="K9:L9"/>
    <mergeCell ref="A12:B12"/>
    <mergeCell ref="C12:D12"/>
    <mergeCell ref="E12:F12"/>
    <mergeCell ref="I12:J12"/>
    <mergeCell ref="K12:L12"/>
    <mergeCell ref="A11:B11"/>
    <mergeCell ref="C11:D11"/>
    <mergeCell ref="E11:F11"/>
    <mergeCell ref="I11:J11"/>
    <mergeCell ref="K11:L11"/>
    <mergeCell ref="A14:B14"/>
    <mergeCell ref="C14:D14"/>
    <mergeCell ref="E14:F14"/>
    <mergeCell ref="I14:J14"/>
    <mergeCell ref="K14:L14"/>
    <mergeCell ref="A13:B13"/>
    <mergeCell ref="C13:D13"/>
    <mergeCell ref="E13:F13"/>
    <mergeCell ref="I13:J13"/>
    <mergeCell ref="K13:L13"/>
    <mergeCell ref="A16:B16"/>
    <mergeCell ref="C16:D16"/>
    <mergeCell ref="E16:F16"/>
    <mergeCell ref="I16:J16"/>
    <mergeCell ref="K16:L16"/>
    <mergeCell ref="A15:B15"/>
    <mergeCell ref="C15:D15"/>
    <mergeCell ref="E15:F15"/>
    <mergeCell ref="I15:J15"/>
    <mergeCell ref="K15:L15"/>
    <mergeCell ref="A18:B18"/>
    <mergeCell ref="C18:D18"/>
    <mergeCell ref="E18:F18"/>
    <mergeCell ref="I18:J18"/>
    <mergeCell ref="K18:L18"/>
    <mergeCell ref="A17:B17"/>
    <mergeCell ref="C17:D17"/>
    <mergeCell ref="E17:F17"/>
    <mergeCell ref="I17:J17"/>
    <mergeCell ref="K17:L17"/>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90CFCE-DD2F-4F53-BEE4-1836B98230B0}">
  <dimension ref="A1"/>
  <sheetViews>
    <sheetView workbookViewId="0"/>
  </sheetViews>
  <sheetFormatPr defaultRowHeight="14.5" x14ac:dyDescent="0.35"/>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6FA909-1FA7-41E1-98BC-670B6048B1A3}">
  <dimension ref="A1"/>
  <sheetViews>
    <sheetView workbookViewId="0"/>
  </sheetViews>
  <sheetFormatPr defaultRowHeight="14.5" x14ac:dyDescent="0.35"/>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C88257-934F-4C4F-86EC-CBB785E3DF8F}">
  <dimension ref="A2:S49"/>
  <sheetViews>
    <sheetView showGridLines="0" topLeftCell="A20" workbookViewId="0">
      <selection activeCell="F9" sqref="F9:N9"/>
    </sheetView>
  </sheetViews>
  <sheetFormatPr defaultRowHeight="14.5" x14ac:dyDescent="0.35"/>
  <cols>
    <col min="7" max="7" width="9.26953125" customWidth="1"/>
    <col min="11" max="11" width="10.08984375" customWidth="1"/>
  </cols>
  <sheetData>
    <row r="2" spans="1:15" ht="15" thickBot="1" x14ac:dyDescent="0.4"/>
    <row r="3" spans="1:15" ht="23" customHeight="1" x14ac:dyDescent="0.6">
      <c r="A3" s="232"/>
      <c r="B3" s="504" t="s">
        <v>16</v>
      </c>
      <c r="C3" s="505"/>
      <c r="D3" s="505"/>
      <c r="E3" s="505"/>
      <c r="F3" s="505"/>
      <c r="G3" s="505"/>
      <c r="H3" s="505"/>
      <c r="I3" s="505"/>
      <c r="J3" s="505"/>
      <c r="K3" s="505"/>
      <c r="L3" s="505"/>
      <c r="M3" s="505"/>
      <c r="N3" s="505"/>
      <c r="O3" s="506"/>
    </row>
    <row r="4" spans="1:15" ht="20" customHeight="1" x14ac:dyDescent="0.55000000000000004">
      <c r="B4" s="509" t="s">
        <v>17</v>
      </c>
      <c r="C4" s="510"/>
      <c r="D4" s="510"/>
      <c r="E4" s="510"/>
      <c r="F4" s="510"/>
      <c r="G4" s="510"/>
      <c r="H4" s="510"/>
      <c r="I4" s="510"/>
      <c r="J4" s="510"/>
      <c r="K4" s="510"/>
      <c r="L4" s="510"/>
      <c r="M4" s="510"/>
      <c r="N4" s="510"/>
      <c r="O4" s="511"/>
    </row>
    <row r="5" spans="1:15" ht="20" customHeight="1" thickBot="1" x14ac:dyDescent="0.4">
      <c r="B5" s="512" t="s">
        <v>18</v>
      </c>
      <c r="C5" s="513"/>
      <c r="D5" s="513"/>
      <c r="E5" s="513"/>
      <c r="F5" s="513"/>
      <c r="G5" s="513"/>
      <c r="H5" s="513"/>
      <c r="I5" s="513"/>
      <c r="J5" s="513"/>
      <c r="K5" s="513"/>
      <c r="L5" s="513"/>
      <c r="M5" s="513"/>
      <c r="N5" s="513"/>
      <c r="O5" s="514"/>
    </row>
    <row r="6" spans="1:15" ht="20" customHeight="1" x14ac:dyDescent="0.35"/>
    <row r="7" spans="1:15" ht="20" customHeight="1" x14ac:dyDescent="0.55000000000000004">
      <c r="B7" s="502" t="s">
        <v>19</v>
      </c>
      <c r="C7" s="502"/>
      <c r="D7" s="502"/>
      <c r="E7" s="502"/>
      <c r="F7" s="502"/>
      <c r="G7" s="502"/>
      <c r="H7" s="502"/>
      <c r="I7" s="502"/>
      <c r="J7" s="502"/>
      <c r="K7" s="502"/>
      <c r="L7" s="502"/>
      <c r="M7" s="502"/>
      <c r="N7" s="502"/>
      <c r="O7" s="502"/>
    </row>
    <row r="8" spans="1:15" ht="20" customHeight="1" x14ac:dyDescent="0.55000000000000004">
      <c r="B8" s="228"/>
      <c r="C8" s="228"/>
      <c r="D8" s="228"/>
      <c r="E8" s="228"/>
      <c r="F8" s="228"/>
      <c r="G8" s="228"/>
      <c r="H8" s="228"/>
      <c r="I8" s="228"/>
      <c r="J8" s="228"/>
      <c r="K8" s="228"/>
      <c r="L8" s="228"/>
      <c r="M8" s="228"/>
      <c r="N8" s="228"/>
      <c r="O8" s="228"/>
    </row>
    <row r="9" spans="1:15" ht="20" customHeight="1" x14ac:dyDescent="0.55000000000000004">
      <c r="B9" s="507" t="s">
        <v>59</v>
      </c>
      <c r="C9" s="507"/>
      <c r="D9" s="507"/>
      <c r="E9" s="507"/>
      <c r="F9" s="508"/>
      <c r="G9" s="508"/>
      <c r="H9" s="508"/>
      <c r="I9" s="508"/>
      <c r="J9" s="508"/>
      <c r="K9" s="508"/>
      <c r="L9" s="508"/>
      <c r="M9" s="508"/>
      <c r="N9" s="508"/>
      <c r="O9" s="228"/>
    </row>
    <row r="10" spans="1:15" ht="20" customHeight="1" x14ac:dyDescent="0.35">
      <c r="B10" s="229"/>
      <c r="C10" s="229"/>
      <c r="D10" s="229"/>
      <c r="E10" s="229"/>
      <c r="F10" s="229"/>
      <c r="G10" s="229"/>
      <c r="H10" s="229"/>
      <c r="I10" s="229"/>
      <c r="J10" s="229"/>
      <c r="K10" s="229"/>
      <c r="L10" s="229"/>
      <c r="M10" s="229"/>
      <c r="N10" s="229"/>
    </row>
    <row r="11" spans="1:15" ht="20" customHeight="1" x14ac:dyDescent="0.35">
      <c r="B11" s="493" t="s">
        <v>20</v>
      </c>
      <c r="C11" s="493"/>
      <c r="D11" s="493"/>
      <c r="E11" s="493"/>
      <c r="F11" s="493"/>
      <c r="G11" s="499"/>
      <c r="H11" s="500"/>
      <c r="I11" s="500"/>
      <c r="J11" s="500"/>
      <c r="K11" s="500"/>
      <c r="L11" s="500"/>
      <c r="M11" s="500"/>
      <c r="N11" s="501"/>
    </row>
    <row r="12" spans="1:15" ht="20" customHeight="1" x14ac:dyDescent="0.35">
      <c r="B12" s="491" t="s">
        <v>21</v>
      </c>
      <c r="C12" s="491"/>
      <c r="D12" s="491"/>
      <c r="E12" s="491"/>
      <c r="F12" s="229"/>
      <c r="G12" s="499"/>
      <c r="H12" s="500"/>
      <c r="I12" s="500"/>
      <c r="J12" s="500"/>
      <c r="K12" s="500"/>
      <c r="L12" s="500"/>
      <c r="M12" s="500"/>
      <c r="N12" s="501"/>
    </row>
    <row r="13" spans="1:15" ht="20" customHeight="1" x14ac:dyDescent="0.35">
      <c r="B13" s="229" t="s">
        <v>22</v>
      </c>
      <c r="C13" s="499"/>
      <c r="D13" s="500"/>
      <c r="E13" s="501"/>
      <c r="F13" s="229"/>
      <c r="G13" s="229" t="s">
        <v>23</v>
      </c>
      <c r="H13" s="499"/>
      <c r="I13" s="500"/>
      <c r="J13" s="501"/>
      <c r="K13" s="229" t="s">
        <v>24</v>
      </c>
      <c r="L13" s="499"/>
      <c r="M13" s="501"/>
      <c r="N13" s="229"/>
    </row>
    <row r="14" spans="1:15" ht="20" customHeight="1" x14ac:dyDescent="0.35">
      <c r="B14" s="229"/>
      <c r="C14" s="229"/>
      <c r="D14" s="229"/>
      <c r="E14" s="229"/>
      <c r="F14" s="229"/>
      <c r="G14" s="229"/>
      <c r="H14" s="229"/>
      <c r="I14" s="229"/>
      <c r="J14" s="229"/>
      <c r="K14" s="229"/>
      <c r="L14" s="229"/>
      <c r="M14" s="229"/>
      <c r="N14" s="229"/>
    </row>
    <row r="15" spans="1:15" ht="20" customHeight="1" x14ac:dyDescent="0.35">
      <c r="B15" s="487" t="s">
        <v>28</v>
      </c>
      <c r="C15" s="487"/>
      <c r="D15" s="487"/>
      <c r="E15" s="487"/>
      <c r="F15" s="229"/>
      <c r="G15" s="229"/>
      <c r="H15" s="492"/>
      <c r="I15" s="492"/>
      <c r="J15" s="492"/>
      <c r="K15" s="492"/>
      <c r="L15" s="492"/>
      <c r="M15" s="492"/>
      <c r="N15" s="492"/>
    </row>
    <row r="16" spans="1:15" ht="20" customHeight="1" x14ac:dyDescent="0.35">
      <c r="B16" s="487" t="s">
        <v>25</v>
      </c>
      <c r="C16" s="487"/>
      <c r="D16" s="487"/>
      <c r="E16" s="487"/>
      <c r="F16" s="487"/>
      <c r="G16" s="487"/>
      <c r="H16" s="499"/>
      <c r="I16" s="500"/>
      <c r="J16" s="500"/>
      <c r="K16" s="500"/>
      <c r="L16" s="500"/>
      <c r="M16" s="500"/>
      <c r="N16" s="501"/>
    </row>
    <row r="17" spans="2:14" ht="20" customHeight="1" x14ac:dyDescent="0.35">
      <c r="B17" s="229"/>
      <c r="C17" s="229"/>
      <c r="D17" s="229"/>
      <c r="E17" s="229"/>
      <c r="F17" s="229"/>
      <c r="G17" s="229"/>
      <c r="H17" s="229"/>
      <c r="I17" s="229"/>
      <c r="J17" s="229"/>
      <c r="K17" s="229"/>
      <c r="L17" s="229"/>
      <c r="M17" s="229"/>
      <c r="N17" s="229"/>
    </row>
    <row r="18" spans="2:14" ht="20" customHeight="1" x14ac:dyDescent="0.35">
      <c r="B18" s="487" t="s">
        <v>26</v>
      </c>
      <c r="C18" s="487"/>
      <c r="D18" s="487"/>
      <c r="E18" s="487"/>
      <c r="F18" s="487"/>
      <c r="G18" s="229"/>
      <c r="H18" s="499"/>
      <c r="I18" s="500"/>
      <c r="J18" s="500"/>
      <c r="K18" s="500"/>
      <c r="L18" s="500"/>
      <c r="M18" s="500"/>
      <c r="N18" s="501"/>
    </row>
    <row r="19" spans="2:14" ht="20" customHeight="1" x14ac:dyDescent="0.35">
      <c r="B19" s="229"/>
      <c r="C19" s="229"/>
      <c r="D19" s="229"/>
      <c r="E19" s="229"/>
      <c r="F19" s="229"/>
      <c r="G19" s="229"/>
      <c r="H19" s="229"/>
      <c r="I19" s="229"/>
      <c r="J19" s="229"/>
      <c r="K19" s="229"/>
      <c r="L19" s="229"/>
      <c r="M19" s="229"/>
      <c r="N19" s="229"/>
    </row>
    <row r="20" spans="2:14" ht="20" customHeight="1" x14ac:dyDescent="0.35">
      <c r="B20" s="487" t="s">
        <v>27</v>
      </c>
      <c r="C20" s="487"/>
      <c r="D20" s="487"/>
      <c r="E20" s="487"/>
      <c r="F20" s="229"/>
      <c r="G20" s="492"/>
      <c r="H20" s="492"/>
      <c r="I20" s="492"/>
      <c r="J20" s="492"/>
      <c r="K20" s="492"/>
      <c r="L20" s="492"/>
      <c r="M20" s="492"/>
      <c r="N20" s="492"/>
    </row>
    <row r="21" spans="2:14" ht="20" customHeight="1" x14ac:dyDescent="0.35">
      <c r="B21" s="487" t="s">
        <v>29</v>
      </c>
      <c r="C21" s="487"/>
      <c r="D21" s="487"/>
      <c r="E21" s="487"/>
      <c r="F21" s="229"/>
      <c r="G21" s="492"/>
      <c r="H21" s="492"/>
      <c r="I21" s="492"/>
      <c r="J21" s="492"/>
      <c r="K21" s="492"/>
      <c r="L21" s="492"/>
      <c r="M21" s="492"/>
      <c r="N21" s="492"/>
    </row>
    <row r="22" spans="2:14" ht="20" customHeight="1" x14ac:dyDescent="0.35">
      <c r="B22" s="229"/>
      <c r="C22" s="229"/>
      <c r="D22" s="229"/>
      <c r="E22" s="229"/>
      <c r="F22" s="229"/>
      <c r="G22" s="229"/>
      <c r="H22" s="229"/>
      <c r="I22" s="229"/>
      <c r="J22" s="229"/>
      <c r="K22" s="229"/>
      <c r="L22" s="229"/>
      <c r="M22" s="229"/>
      <c r="N22" s="229"/>
    </row>
    <row r="23" spans="2:14" ht="20" customHeight="1" x14ac:dyDescent="0.35">
      <c r="B23" s="496" t="s">
        <v>30</v>
      </c>
      <c r="C23" s="496"/>
      <c r="D23" s="496"/>
      <c r="E23" s="496"/>
      <c r="F23" s="496"/>
      <c r="G23" s="229"/>
      <c r="H23" s="229"/>
      <c r="I23" s="229"/>
      <c r="J23" s="229"/>
      <c r="K23" s="229"/>
      <c r="L23" s="229"/>
      <c r="M23" s="229"/>
      <c r="N23" s="229"/>
    </row>
    <row r="24" spans="2:14" ht="20" customHeight="1" x14ac:dyDescent="0.35">
      <c r="B24" s="229"/>
      <c r="C24" s="229"/>
      <c r="D24" s="229"/>
      <c r="E24" s="229"/>
      <c r="F24" s="229"/>
      <c r="G24" s="229"/>
      <c r="H24" s="229"/>
      <c r="I24" s="229"/>
      <c r="J24" s="229"/>
      <c r="K24" s="229"/>
      <c r="L24" s="229"/>
      <c r="M24" s="229"/>
      <c r="N24" s="229"/>
    </row>
    <row r="25" spans="2:14" ht="20" customHeight="1" x14ac:dyDescent="0.35">
      <c r="B25" s="497" t="s">
        <v>31</v>
      </c>
      <c r="C25" s="497"/>
      <c r="D25" s="498"/>
      <c r="E25" s="498"/>
      <c r="F25" s="498"/>
      <c r="G25" s="498"/>
      <c r="H25" s="503" t="s">
        <v>72</v>
      </c>
      <c r="I25" s="503"/>
      <c r="J25" s="499"/>
      <c r="K25" s="500"/>
      <c r="L25" s="500"/>
      <c r="M25" s="500"/>
      <c r="N25" s="501"/>
    </row>
    <row r="26" spans="2:14" ht="20" customHeight="1" x14ac:dyDescent="0.35">
      <c r="B26" s="487" t="s">
        <v>331</v>
      </c>
      <c r="C26" s="487"/>
      <c r="D26" s="492"/>
      <c r="E26" s="492"/>
      <c r="F26" s="492"/>
      <c r="G26" s="492"/>
      <c r="H26" s="492"/>
      <c r="I26" s="229"/>
      <c r="J26" s="229"/>
      <c r="K26" s="229"/>
      <c r="L26" s="229"/>
      <c r="M26" s="229"/>
      <c r="N26" s="229"/>
    </row>
    <row r="27" spans="2:14" ht="20" customHeight="1" x14ac:dyDescent="0.35">
      <c r="B27" s="487" t="s">
        <v>32</v>
      </c>
      <c r="C27" s="487"/>
      <c r="D27" s="488"/>
      <c r="E27" s="489"/>
      <c r="F27" s="489"/>
      <c r="G27" s="490"/>
      <c r="H27" s="229"/>
      <c r="I27" s="229"/>
      <c r="J27" s="229"/>
      <c r="K27" s="229"/>
      <c r="L27" s="229"/>
      <c r="M27" s="229"/>
      <c r="N27" s="229"/>
    </row>
    <row r="28" spans="2:14" ht="20" customHeight="1" x14ac:dyDescent="0.35">
      <c r="B28" s="229"/>
      <c r="C28" s="229"/>
      <c r="D28" s="229"/>
      <c r="E28" s="229"/>
      <c r="F28" s="229"/>
      <c r="G28" s="229"/>
      <c r="H28" s="229"/>
      <c r="I28" s="229"/>
      <c r="J28" s="229"/>
      <c r="K28" s="229"/>
      <c r="L28" s="229"/>
      <c r="M28" s="229"/>
      <c r="N28" s="229"/>
    </row>
    <row r="29" spans="2:14" ht="20" customHeight="1" x14ac:dyDescent="0.35">
      <c r="B29" s="491" t="s">
        <v>21</v>
      </c>
      <c r="C29" s="491"/>
      <c r="D29" s="492"/>
      <c r="E29" s="492"/>
      <c r="F29" s="492"/>
      <c r="G29" s="492"/>
      <c r="H29" s="492"/>
      <c r="I29" s="492"/>
      <c r="J29" s="229"/>
      <c r="K29" s="229"/>
      <c r="L29" s="229"/>
      <c r="M29" s="229"/>
      <c r="N29" s="229"/>
    </row>
    <row r="30" spans="2:14" ht="20" customHeight="1" x14ac:dyDescent="0.35">
      <c r="B30" s="229"/>
      <c r="C30" s="229"/>
      <c r="D30" s="229"/>
      <c r="E30" s="229"/>
      <c r="F30" s="229"/>
      <c r="G30" s="229"/>
      <c r="H30" s="229"/>
      <c r="I30" s="229"/>
      <c r="J30" s="229"/>
      <c r="K30" s="229"/>
      <c r="L30" s="229"/>
      <c r="M30" s="229"/>
      <c r="N30" s="229"/>
    </row>
    <row r="31" spans="2:14" ht="20" customHeight="1" x14ac:dyDescent="0.35">
      <c r="B31" s="493" t="s">
        <v>22</v>
      </c>
      <c r="C31" s="493"/>
      <c r="D31" s="492"/>
      <c r="E31" s="492"/>
      <c r="F31" s="492"/>
      <c r="G31" s="494" t="s">
        <v>24</v>
      </c>
      <c r="H31" s="494"/>
      <c r="I31" s="492" t="s">
        <v>8</v>
      </c>
      <c r="J31" s="492"/>
      <c r="K31" s="492"/>
      <c r="L31" s="229"/>
      <c r="M31" s="229"/>
      <c r="N31" s="229"/>
    </row>
    <row r="32" spans="2:14" ht="20" customHeight="1" x14ac:dyDescent="0.35">
      <c r="B32" s="229"/>
      <c r="C32" s="229"/>
      <c r="D32" s="229"/>
      <c r="E32" s="229"/>
      <c r="F32" s="229"/>
      <c r="G32" s="229"/>
      <c r="H32" s="229"/>
      <c r="I32" s="229"/>
      <c r="J32" s="229"/>
      <c r="K32" s="229"/>
      <c r="L32" s="229"/>
      <c r="M32" s="229"/>
      <c r="N32" s="229"/>
    </row>
    <row r="33" spans="2:14" ht="20" customHeight="1" x14ac:dyDescent="0.35">
      <c r="B33" s="487" t="s">
        <v>27</v>
      </c>
      <c r="C33" s="487"/>
      <c r="D33" s="492"/>
      <c r="E33" s="492"/>
      <c r="F33" s="492"/>
      <c r="G33" s="492"/>
      <c r="H33" s="229"/>
      <c r="I33" s="487" t="s">
        <v>29</v>
      </c>
      <c r="J33" s="487"/>
      <c r="K33" s="487"/>
      <c r="L33" s="492"/>
      <c r="M33" s="492"/>
      <c r="N33" s="492"/>
    </row>
    <row r="34" spans="2:14" ht="20" customHeight="1" x14ac:dyDescent="0.35">
      <c r="B34" s="229"/>
      <c r="C34" s="229"/>
      <c r="D34" s="229"/>
      <c r="E34" s="229"/>
      <c r="F34" s="229"/>
      <c r="G34" s="229"/>
      <c r="H34" s="229"/>
      <c r="I34" s="229"/>
      <c r="J34" s="229"/>
      <c r="K34" s="229"/>
      <c r="L34" s="229"/>
      <c r="M34" s="229"/>
      <c r="N34" s="229"/>
    </row>
    <row r="35" spans="2:14" ht="20" customHeight="1" x14ac:dyDescent="0.35">
      <c r="B35" s="496" t="s">
        <v>33</v>
      </c>
      <c r="C35" s="496"/>
      <c r="D35" s="496"/>
      <c r="E35" s="496"/>
      <c r="F35" s="496"/>
      <c r="G35" s="229"/>
      <c r="H35" s="229"/>
      <c r="I35" s="229"/>
      <c r="J35" s="229"/>
      <c r="K35" s="229"/>
      <c r="L35" s="229"/>
      <c r="M35" s="229"/>
      <c r="N35" s="229"/>
    </row>
    <row r="36" spans="2:14" ht="20" customHeight="1" x14ac:dyDescent="0.35">
      <c r="B36" s="229"/>
      <c r="C36" s="229"/>
      <c r="D36" s="229"/>
      <c r="E36" s="229"/>
      <c r="F36" s="229"/>
      <c r="G36" s="229"/>
      <c r="H36" s="229"/>
      <c r="I36" s="229"/>
      <c r="J36" s="229"/>
      <c r="K36" s="229"/>
      <c r="L36" s="229"/>
      <c r="M36" s="229"/>
      <c r="N36" s="229"/>
    </row>
    <row r="37" spans="2:14" ht="20" customHeight="1" x14ac:dyDescent="0.35">
      <c r="B37" s="497" t="s">
        <v>31</v>
      </c>
      <c r="C37" s="497"/>
      <c r="D37" s="498"/>
      <c r="E37" s="498"/>
      <c r="F37" s="498"/>
      <c r="G37" s="498"/>
      <c r="H37" s="503" t="s">
        <v>72</v>
      </c>
      <c r="I37" s="503"/>
      <c r="J37" s="499"/>
      <c r="K37" s="500"/>
      <c r="L37" s="500"/>
      <c r="M37" s="500"/>
      <c r="N37" s="501"/>
    </row>
    <row r="38" spans="2:14" ht="20" customHeight="1" x14ac:dyDescent="0.35">
      <c r="B38" s="487" t="s">
        <v>331</v>
      </c>
      <c r="C38" s="487"/>
      <c r="D38" s="492"/>
      <c r="E38" s="492"/>
      <c r="F38" s="492"/>
      <c r="G38" s="492"/>
      <c r="H38" s="492"/>
      <c r="I38" s="229"/>
      <c r="J38" s="229"/>
      <c r="K38" s="229"/>
      <c r="L38" s="229"/>
      <c r="M38" s="229"/>
      <c r="N38" s="229"/>
    </row>
    <row r="39" spans="2:14" ht="20" customHeight="1" x14ac:dyDescent="0.35">
      <c r="B39" s="487" t="s">
        <v>32</v>
      </c>
      <c r="C39" s="487"/>
      <c r="D39" s="488"/>
      <c r="E39" s="489"/>
      <c r="F39" s="489"/>
      <c r="G39" s="490"/>
      <c r="H39" s="229"/>
      <c r="I39" s="229"/>
      <c r="J39" s="229"/>
      <c r="K39" s="229"/>
      <c r="L39" s="229"/>
      <c r="M39" s="229"/>
      <c r="N39" s="229"/>
    </row>
    <row r="40" spans="2:14" ht="20" customHeight="1" x14ac:dyDescent="0.35">
      <c r="B40" s="229"/>
      <c r="C40" s="229"/>
      <c r="D40" s="229"/>
      <c r="E40" s="229"/>
      <c r="F40" s="229"/>
      <c r="G40" s="229"/>
      <c r="H40" s="229"/>
      <c r="I40" s="229"/>
      <c r="J40" s="229"/>
      <c r="K40" s="229"/>
      <c r="L40" s="229"/>
      <c r="M40" s="229"/>
      <c r="N40" s="229"/>
    </row>
    <row r="41" spans="2:14" ht="20" customHeight="1" x14ac:dyDescent="0.35">
      <c r="B41" s="491" t="s">
        <v>21</v>
      </c>
      <c r="C41" s="491"/>
      <c r="D41" s="492"/>
      <c r="E41" s="492"/>
      <c r="F41" s="492"/>
      <c r="G41" s="492"/>
      <c r="H41" s="492"/>
      <c r="I41" s="492"/>
      <c r="J41" s="229"/>
      <c r="K41" s="229"/>
      <c r="L41" s="229"/>
      <c r="M41" s="229"/>
      <c r="N41" s="229"/>
    </row>
    <row r="42" spans="2:14" ht="20" customHeight="1" x14ac:dyDescent="0.35">
      <c r="B42" s="229"/>
      <c r="C42" s="229"/>
      <c r="D42" s="229"/>
      <c r="E42" s="229"/>
      <c r="F42" s="229"/>
      <c r="G42" s="229"/>
      <c r="H42" s="229"/>
      <c r="I42" s="229"/>
      <c r="J42" s="229"/>
      <c r="K42" s="229"/>
      <c r="L42" s="229"/>
      <c r="M42" s="229"/>
      <c r="N42" s="229"/>
    </row>
    <row r="43" spans="2:14" ht="20" customHeight="1" x14ac:dyDescent="0.35">
      <c r="B43" s="493" t="s">
        <v>22</v>
      </c>
      <c r="C43" s="493"/>
      <c r="D43" s="492"/>
      <c r="E43" s="492"/>
      <c r="F43" s="492"/>
      <c r="G43" s="494" t="s">
        <v>24</v>
      </c>
      <c r="H43" s="494"/>
      <c r="I43" s="492" t="s">
        <v>8</v>
      </c>
      <c r="J43" s="492"/>
      <c r="K43" s="492"/>
      <c r="L43" s="229"/>
      <c r="M43" s="229"/>
      <c r="N43" s="229"/>
    </row>
    <row r="44" spans="2:14" ht="20" customHeight="1" x14ac:dyDescent="0.35">
      <c r="B44" s="229"/>
      <c r="C44" s="229"/>
      <c r="D44" s="229"/>
      <c r="E44" s="229"/>
      <c r="F44" s="229"/>
      <c r="G44" s="229"/>
      <c r="H44" s="229"/>
      <c r="I44" s="229"/>
      <c r="J44" s="229"/>
      <c r="K44" s="229"/>
      <c r="L44" s="229"/>
      <c r="M44" s="229"/>
      <c r="N44" s="229"/>
    </row>
    <row r="45" spans="2:14" ht="20" customHeight="1" x14ac:dyDescent="0.35">
      <c r="B45" s="487" t="s">
        <v>27</v>
      </c>
      <c r="C45" s="487"/>
      <c r="D45" s="492"/>
      <c r="E45" s="492"/>
      <c r="F45" s="492"/>
      <c r="G45" s="492"/>
      <c r="H45" s="229"/>
      <c r="I45" s="487" t="s">
        <v>29</v>
      </c>
      <c r="J45" s="487"/>
      <c r="K45" s="487"/>
      <c r="L45" s="492"/>
      <c r="M45" s="492"/>
      <c r="N45" s="492"/>
    </row>
    <row r="49" spans="2:19" ht="20" customHeight="1" x14ac:dyDescent="0.55000000000000004">
      <c r="B49" s="495" t="s">
        <v>327</v>
      </c>
      <c r="C49" s="495"/>
      <c r="D49" s="495"/>
      <c r="E49" s="495"/>
      <c r="F49" s="495"/>
      <c r="G49" s="495"/>
      <c r="H49" s="495"/>
      <c r="I49" s="495"/>
      <c r="J49" s="495"/>
      <c r="K49" s="495"/>
      <c r="L49" s="495"/>
      <c r="M49" s="495"/>
      <c r="N49" s="495"/>
      <c r="O49" s="495"/>
      <c r="P49" s="495"/>
      <c r="Q49" s="495"/>
      <c r="R49" s="495"/>
      <c r="S49" s="495"/>
    </row>
  </sheetData>
  <sheetProtection algorithmName="SHA-512" hashValue="MfHnOnV9WX+wOp68M4ZIerFwkwQ/kYf1f/gCPmAp+THOynTGJOY2OCP8pC9PPTAtl7SNsaHSQk+Ny7ziMH0c9g==" saltValue="LgvBok27Iq/i8q2oemnWYQ==" spinCount="100000" sheet="1" objects="1" scenarios="1"/>
  <mergeCells count="62">
    <mergeCell ref="B3:O3"/>
    <mergeCell ref="B9:E9"/>
    <mergeCell ref="F9:N9"/>
    <mergeCell ref="B21:E21"/>
    <mergeCell ref="B4:O4"/>
    <mergeCell ref="B5:O5"/>
    <mergeCell ref="B11:F11"/>
    <mergeCell ref="B12:E12"/>
    <mergeCell ref="B16:G16"/>
    <mergeCell ref="B18:F18"/>
    <mergeCell ref="H15:N15"/>
    <mergeCell ref="H16:N16"/>
    <mergeCell ref="H18:N18"/>
    <mergeCell ref="B37:C37"/>
    <mergeCell ref="D37:G37"/>
    <mergeCell ref="J37:N37"/>
    <mergeCell ref="B35:F35"/>
    <mergeCell ref="H37:I37"/>
    <mergeCell ref="B31:C31"/>
    <mergeCell ref="D31:F31"/>
    <mergeCell ref="G31:H31"/>
    <mergeCell ref="B20:E20"/>
    <mergeCell ref="B7:O7"/>
    <mergeCell ref="G11:N11"/>
    <mergeCell ref="G12:N12"/>
    <mergeCell ref="C13:E13"/>
    <mergeCell ref="L13:M13"/>
    <mergeCell ref="B26:C26"/>
    <mergeCell ref="D26:H26"/>
    <mergeCell ref="B15:E15"/>
    <mergeCell ref="H25:I25"/>
    <mergeCell ref="G20:N20"/>
    <mergeCell ref="G21:N21"/>
    <mergeCell ref="H13:J13"/>
    <mergeCell ref="B49:S49"/>
    <mergeCell ref="B23:F23"/>
    <mergeCell ref="B25:C25"/>
    <mergeCell ref="D25:G25"/>
    <mergeCell ref="J25:N25"/>
    <mergeCell ref="B27:C27"/>
    <mergeCell ref="D27:G27"/>
    <mergeCell ref="B29:C29"/>
    <mergeCell ref="D29:I29"/>
    <mergeCell ref="I31:K31"/>
    <mergeCell ref="I33:K33"/>
    <mergeCell ref="L33:N33"/>
    <mergeCell ref="B33:C33"/>
    <mergeCell ref="D33:G33"/>
    <mergeCell ref="B38:C38"/>
    <mergeCell ref="D38:H38"/>
    <mergeCell ref="B39:C39"/>
    <mergeCell ref="D39:G39"/>
    <mergeCell ref="B41:C41"/>
    <mergeCell ref="D41:I41"/>
    <mergeCell ref="L45:N45"/>
    <mergeCell ref="B43:C43"/>
    <mergeCell ref="D43:F43"/>
    <mergeCell ref="G43:H43"/>
    <mergeCell ref="I43:K43"/>
    <mergeCell ref="B45:C45"/>
    <mergeCell ref="D45:G45"/>
    <mergeCell ref="I45:K45"/>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2E5D51-056F-4CF1-A06D-7800E8C91CB3}">
  <dimension ref="A1:G23"/>
  <sheetViews>
    <sheetView showGridLines="0" workbookViewId="0">
      <selection sqref="A1:G1"/>
    </sheetView>
  </sheetViews>
  <sheetFormatPr defaultRowHeight="14.5" x14ac:dyDescent="0.35"/>
  <cols>
    <col min="1" max="7" width="20.6328125" customWidth="1"/>
  </cols>
  <sheetData>
    <row r="1" spans="1:7" ht="47" customHeight="1" x14ac:dyDescent="0.35">
      <c r="A1" s="516" t="s">
        <v>351</v>
      </c>
      <c r="B1" s="517"/>
      <c r="C1" s="517"/>
      <c r="D1" s="517"/>
      <c r="E1" s="517"/>
      <c r="F1" s="517"/>
      <c r="G1" s="517"/>
    </row>
    <row r="2" spans="1:7" x14ac:dyDescent="0.35">
      <c r="A2" s="518" t="s">
        <v>0</v>
      </c>
      <c r="B2" s="519"/>
      <c r="C2" s="519"/>
      <c r="D2" s="519"/>
      <c r="E2" s="519"/>
      <c r="F2" s="519"/>
      <c r="G2" s="520"/>
    </row>
    <row r="3" spans="1:7" ht="34.5" x14ac:dyDescent="0.35">
      <c r="A3" s="1"/>
      <c r="B3" s="2" t="s">
        <v>1</v>
      </c>
      <c r="C3" s="3" t="s">
        <v>2</v>
      </c>
      <c r="D3" s="3" t="s">
        <v>3</v>
      </c>
      <c r="E3" s="4" t="s">
        <v>335</v>
      </c>
      <c r="F3" s="4" t="s">
        <v>336</v>
      </c>
      <c r="G3" s="4" t="s">
        <v>4</v>
      </c>
    </row>
    <row r="4" spans="1:7" ht="20" customHeight="1" x14ac:dyDescent="0.35">
      <c r="A4" s="5"/>
      <c r="B4" s="311" t="s">
        <v>5</v>
      </c>
      <c r="C4" s="313"/>
      <c r="D4" s="309">
        <v>0</v>
      </c>
      <c r="E4" s="309">
        <v>0</v>
      </c>
      <c r="F4" s="309" t="str">
        <f>IF(D4&lt;0.01,"$0",IF(D4&gt;=8000000,"$200,000", "$200,000"))</f>
        <v>$0</v>
      </c>
      <c r="G4" s="246">
        <f>SUM(D4+E4+F4)</f>
        <v>0</v>
      </c>
    </row>
    <row r="5" spans="1:7" ht="15.5" x14ac:dyDescent="0.35">
      <c r="A5" s="5"/>
      <c r="B5" s="521" t="s">
        <v>6</v>
      </c>
      <c r="C5" s="522"/>
      <c r="D5" s="247">
        <f>SUM(D4)</f>
        <v>0</v>
      </c>
      <c r="E5" s="247" t="str">
        <f>IF(D5&lt;0.01,"$0",E5)</f>
        <v>$0</v>
      </c>
      <c r="F5" s="247" t="str">
        <f>IF(D5&lt;0.01,"$0",IF(D5&gt;=8000000,"$200,000", "$200,000"))</f>
        <v>$0</v>
      </c>
      <c r="G5" s="247">
        <f>SUM(D5+E5+F5)</f>
        <v>0</v>
      </c>
    </row>
    <row r="6" spans="1:7" x14ac:dyDescent="0.35">
      <c r="A6" s="7"/>
      <c r="B6" s="8"/>
      <c r="C6" s="9"/>
      <c r="D6" s="10"/>
      <c r="E6" s="10"/>
      <c r="F6" s="10"/>
      <c r="G6" s="11"/>
    </row>
    <row r="7" spans="1:7" x14ac:dyDescent="0.35">
      <c r="A7" s="523" t="s">
        <v>7</v>
      </c>
      <c r="B7" s="524"/>
      <c r="C7" s="524"/>
      <c r="D7" s="524"/>
      <c r="E7" s="524"/>
      <c r="F7" s="524"/>
      <c r="G7" s="525"/>
    </row>
    <row r="8" spans="1:7" ht="34.5" x14ac:dyDescent="0.35">
      <c r="A8" s="1"/>
      <c r="B8" s="2" t="s">
        <v>1</v>
      </c>
      <c r="C8" s="12" t="s">
        <v>2</v>
      </c>
      <c r="D8" s="4" t="s">
        <v>3</v>
      </c>
      <c r="E8" s="4" t="s">
        <v>333</v>
      </c>
      <c r="F8" s="4" t="s">
        <v>334</v>
      </c>
      <c r="G8" s="4" t="s">
        <v>332</v>
      </c>
    </row>
    <row r="9" spans="1:7" ht="18.5" customHeight="1" x14ac:dyDescent="0.35">
      <c r="A9" s="13"/>
      <c r="B9" s="312" t="s">
        <v>5</v>
      </c>
      <c r="C9" s="314" t="s">
        <v>8</v>
      </c>
      <c r="D9" s="310">
        <v>0</v>
      </c>
      <c r="E9" s="309" t="str">
        <f>IF(D9&lt;0.01,"$0",D9)</f>
        <v>$0</v>
      </c>
      <c r="F9" s="310" t="str">
        <f>IF(D9&lt;0.01,"$0",IF(D9&gt;=8000000,"$200,000", "$200,000"))</f>
        <v>$0</v>
      </c>
      <c r="G9" s="248" t="str">
        <f>IF(D9&lt;0.01,"$0",D9+F9)</f>
        <v>$0</v>
      </c>
    </row>
    <row r="10" spans="1:7" ht="19.5" customHeight="1" x14ac:dyDescent="0.35">
      <c r="A10" s="14"/>
      <c r="B10" s="521" t="s">
        <v>6</v>
      </c>
      <c r="C10" s="522"/>
      <c r="D10" s="249">
        <f>SUM(D9)</f>
        <v>0</v>
      </c>
      <c r="E10" s="250" t="str">
        <f>E9</f>
        <v>$0</v>
      </c>
      <c r="F10" s="248" t="str">
        <f>IF(D10&lt;0.01,"$0",IF(D10&gt;=8000000,"$200000", "$200000"))</f>
        <v>$0</v>
      </c>
      <c r="G10" s="250">
        <f>SUM(G9)</f>
        <v>0</v>
      </c>
    </row>
    <row r="11" spans="1:7" x14ac:dyDescent="0.35">
      <c r="A11" s="15"/>
      <c r="B11" s="15" t="s">
        <v>8</v>
      </c>
      <c r="C11" s="15"/>
      <c r="D11" s="15"/>
      <c r="E11" s="15"/>
      <c r="F11" s="15"/>
      <c r="G11" s="15"/>
    </row>
    <row r="12" spans="1:7" ht="30" customHeight="1" x14ac:dyDescent="0.35">
      <c r="A12" s="251" t="s">
        <v>9</v>
      </c>
      <c r="B12" s="515" t="s">
        <v>10</v>
      </c>
      <c r="C12" s="515"/>
      <c r="D12" s="515"/>
      <c r="E12" s="515"/>
      <c r="F12" s="515"/>
      <c r="G12" s="515"/>
    </row>
    <row r="13" spans="1:7" ht="37.5" customHeight="1" x14ac:dyDescent="0.35">
      <c r="A13" s="252" t="s">
        <v>11</v>
      </c>
      <c r="B13" s="515" t="s">
        <v>36</v>
      </c>
      <c r="C13" s="515"/>
      <c r="D13" s="515"/>
      <c r="E13" s="515"/>
      <c r="F13" s="515"/>
      <c r="G13" s="515"/>
    </row>
    <row r="14" spans="1:7" ht="41.5" customHeight="1" x14ac:dyDescent="0.35">
      <c r="A14" s="251" t="s">
        <v>12</v>
      </c>
      <c r="B14" s="515" t="s">
        <v>34</v>
      </c>
      <c r="C14" s="515"/>
      <c r="D14" s="515"/>
      <c r="E14" s="515"/>
      <c r="F14" s="515"/>
      <c r="G14" s="515"/>
    </row>
    <row r="15" spans="1:7" ht="50.5" customHeight="1" x14ac:dyDescent="0.35">
      <c r="A15" s="251" t="s">
        <v>13</v>
      </c>
      <c r="B15" s="515" t="s">
        <v>35</v>
      </c>
      <c r="C15" s="515"/>
      <c r="D15" s="515"/>
      <c r="E15" s="515"/>
      <c r="F15" s="515"/>
      <c r="G15" s="515"/>
    </row>
    <row r="16" spans="1:7" ht="30" customHeight="1" x14ac:dyDescent="0.35">
      <c r="A16" s="251" t="s">
        <v>14</v>
      </c>
      <c r="B16" s="515" t="s">
        <v>15</v>
      </c>
      <c r="C16" s="515"/>
      <c r="D16" s="515"/>
      <c r="E16" s="515"/>
      <c r="F16" s="515"/>
      <c r="G16" s="515"/>
    </row>
    <row r="17" spans="1:7" ht="18.5" x14ac:dyDescent="0.35">
      <c r="A17" s="16"/>
      <c r="B17" s="17"/>
      <c r="C17" s="18"/>
      <c r="D17" s="18"/>
      <c r="E17" s="18"/>
      <c r="F17" s="18"/>
      <c r="G17" s="17"/>
    </row>
    <row r="18" spans="1:7" ht="18.5" x14ac:dyDescent="0.35">
      <c r="A18" s="16"/>
      <c r="B18" s="527"/>
      <c r="C18" s="528"/>
      <c r="D18" s="528"/>
      <c r="E18" s="528"/>
      <c r="F18" s="528"/>
      <c r="G18" s="528"/>
    </row>
    <row r="19" spans="1:7" x14ac:dyDescent="0.35">
      <c r="A19" s="15"/>
      <c r="B19" s="15"/>
      <c r="C19" s="19"/>
      <c r="D19" s="19"/>
      <c r="E19" s="19"/>
      <c r="F19" s="19"/>
      <c r="G19" s="15"/>
    </row>
    <row r="20" spans="1:7" x14ac:dyDescent="0.35">
      <c r="A20" s="15"/>
      <c r="B20" s="15"/>
      <c r="C20" s="19"/>
      <c r="D20" s="19"/>
      <c r="E20" s="19"/>
      <c r="F20" s="19"/>
      <c r="G20" s="15"/>
    </row>
    <row r="21" spans="1:7" ht="24" customHeight="1" x14ac:dyDescent="0.35">
      <c r="A21" s="20"/>
      <c r="B21" s="526" t="s">
        <v>343</v>
      </c>
      <c r="C21" s="526"/>
      <c r="D21" s="526"/>
      <c r="E21" s="526"/>
      <c r="F21" s="526"/>
      <c r="G21" s="526"/>
    </row>
    <row r="22" spans="1:7" x14ac:dyDescent="0.35">
      <c r="A22" s="15"/>
      <c r="B22" s="15"/>
      <c r="C22" s="19"/>
      <c r="D22" s="19"/>
      <c r="E22" s="19"/>
      <c r="F22" s="19"/>
      <c r="G22" s="15"/>
    </row>
    <row r="23" spans="1:7" x14ac:dyDescent="0.35">
      <c r="A23" s="15"/>
      <c r="B23" s="15"/>
      <c r="C23" s="19"/>
      <c r="D23" s="19"/>
      <c r="E23" s="19"/>
      <c r="F23" s="19"/>
      <c r="G23" s="15"/>
    </row>
  </sheetData>
  <sheetProtection algorithmName="SHA-512" hashValue="QlLme1KmR6Cv3+d1BJusWTmcj1gMfBKnzU5mnk8tFyP01n/61PdCzFPpe2shvVW+/W6mt01BQefor3ZNUJYGGA==" saltValue="F6ApFhksUHnY3tnoR177JQ==" spinCount="100000" sheet="1" objects="1" scenarios="1"/>
  <mergeCells count="12">
    <mergeCell ref="B21:G21"/>
    <mergeCell ref="B13:G13"/>
    <mergeCell ref="B14:G14"/>
    <mergeCell ref="B15:G15"/>
    <mergeCell ref="B16:G16"/>
    <mergeCell ref="B18:G18"/>
    <mergeCell ref="B12:G12"/>
    <mergeCell ref="A1:G1"/>
    <mergeCell ref="A2:G2"/>
    <mergeCell ref="B5:C5"/>
    <mergeCell ref="A7:G7"/>
    <mergeCell ref="B10:C10"/>
  </mergeCells>
  <dataValidations count="3">
    <dataValidation type="list" allowBlank="1" showInputMessage="1" showErrorMessage="1" promptTitle="Select Homebuyer Activity." sqref="B9" xr:uid="{DC4E9560-BA92-4F05-AC5F-ADD966DF4EB0}">
      <formula1>"Choose Activity,  New Construction Project, Acquisition/Rehabilitation/Conversion Project"</formula1>
    </dataValidation>
    <dataValidation type="list" allowBlank="1" showInputMessage="1" showErrorMessage="1" sqref="B4" xr:uid="{0EAAF6CD-9DB3-4A28-97A2-79E179963BAA}">
      <formula1>"Choose Activity,  New Construction Project, Acquisition/Rehabilitation/Conversion Project"</formula1>
    </dataValidation>
    <dataValidation type="whole" allowBlank="1" showInputMessage="1" showErrorMessage="1" sqref="G10" xr:uid="{788AE8BD-6737-4DF9-9ABA-86D950B812E4}">
      <formula1>0</formula1>
      <formula2>2000000</formula2>
    </dataValidation>
  </dataValidations>
  <pageMargins left="0.7" right="0.7" top="0.75" bottom="0.75" header="0.3" footer="0.3"/>
  <ignoredErrors>
    <ignoredError sqref="E9" unlockedFormula="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06F221-4A81-457D-A082-DDBC2DF75614}">
  <dimension ref="A1:H25"/>
  <sheetViews>
    <sheetView showGridLines="0" workbookViewId="0">
      <selection activeCell="I17" sqref="I17"/>
    </sheetView>
  </sheetViews>
  <sheetFormatPr defaultRowHeight="14.5" x14ac:dyDescent="0.35"/>
  <cols>
    <col min="1" max="1" width="4.6328125" customWidth="1"/>
    <col min="2" max="3" width="30.6328125" customWidth="1"/>
    <col min="4" max="4" width="30.6328125" hidden="1" customWidth="1"/>
    <col min="5" max="5" width="30.6328125" customWidth="1"/>
    <col min="6" max="6" width="30.6328125" hidden="1" customWidth="1"/>
    <col min="7" max="7" width="30.6328125" customWidth="1"/>
    <col min="8" max="8" width="4.6328125" customWidth="1"/>
  </cols>
  <sheetData>
    <row r="1" spans="1:8" ht="15" thickBot="1" x14ac:dyDescent="0.4"/>
    <row r="2" spans="1:8" ht="23.5" x14ac:dyDescent="0.55000000000000004">
      <c r="A2" s="529" t="s">
        <v>309</v>
      </c>
      <c r="B2" s="530"/>
      <c r="C2" s="530"/>
      <c r="D2" s="530"/>
      <c r="E2" s="530"/>
      <c r="F2" s="530"/>
      <c r="G2" s="530"/>
      <c r="H2" s="531"/>
    </row>
    <row r="3" spans="1:8" ht="15.5" x14ac:dyDescent="0.35">
      <c r="A3" s="21"/>
      <c r="B3" s="22"/>
      <c r="C3" s="22"/>
      <c r="D3" s="22"/>
      <c r="E3" s="22"/>
      <c r="F3" s="22"/>
      <c r="G3" s="22"/>
      <c r="H3" s="23"/>
    </row>
    <row r="4" spans="1:8" ht="115" customHeight="1" x14ac:dyDescent="0.35">
      <c r="A4" s="24"/>
      <c r="B4" s="25" t="s">
        <v>37</v>
      </c>
      <c r="C4" s="26" t="s">
        <v>38</v>
      </c>
      <c r="D4" s="26" t="s">
        <v>39</v>
      </c>
      <c r="E4" s="27" t="s">
        <v>337</v>
      </c>
      <c r="F4" s="26" t="s">
        <v>40</v>
      </c>
      <c r="G4" s="26" t="s">
        <v>338</v>
      </c>
      <c r="H4" s="28"/>
    </row>
    <row r="5" spans="1:8" x14ac:dyDescent="0.35">
      <c r="A5" s="21"/>
      <c r="B5" s="253"/>
      <c r="C5" s="253"/>
      <c r="D5" s="254"/>
      <c r="E5" s="296"/>
      <c r="F5" s="254"/>
      <c r="G5" s="255" t="s">
        <v>41</v>
      </c>
      <c r="H5" s="29"/>
    </row>
    <row r="6" spans="1:8" x14ac:dyDescent="0.35">
      <c r="A6" s="21"/>
      <c r="B6" s="253"/>
      <c r="C6" s="253"/>
      <c r="D6" s="254"/>
      <c r="E6" s="296"/>
      <c r="F6" s="254"/>
      <c r="G6" s="255" t="s">
        <v>41</v>
      </c>
      <c r="H6" s="29"/>
    </row>
    <row r="7" spans="1:8" x14ac:dyDescent="0.35">
      <c r="A7" s="21"/>
      <c r="B7" s="256"/>
      <c r="C7" s="253"/>
      <c r="D7" s="254"/>
      <c r="E7" s="296"/>
      <c r="F7" s="254"/>
      <c r="G7" s="255" t="s">
        <v>41</v>
      </c>
      <c r="H7" s="29"/>
    </row>
    <row r="8" spans="1:8" x14ac:dyDescent="0.35">
      <c r="A8" s="21"/>
      <c r="B8" s="253"/>
      <c r="C8" s="253"/>
      <c r="D8" s="254"/>
      <c r="E8" s="296"/>
      <c r="F8" s="254"/>
      <c r="G8" s="255" t="s">
        <v>41</v>
      </c>
      <c r="H8" s="29"/>
    </row>
    <row r="9" spans="1:8" x14ac:dyDescent="0.35">
      <c r="A9" s="21"/>
      <c r="B9" s="256"/>
      <c r="C9" s="253"/>
      <c r="D9" s="254"/>
      <c r="E9" s="296"/>
      <c r="F9" s="254"/>
      <c r="G9" s="255" t="s">
        <v>41</v>
      </c>
      <c r="H9" s="29"/>
    </row>
    <row r="10" spans="1:8" x14ac:dyDescent="0.35">
      <c r="A10" s="21"/>
      <c r="B10" s="256"/>
      <c r="C10" s="253"/>
      <c r="D10" s="254"/>
      <c r="E10" s="296"/>
      <c r="F10" s="254"/>
      <c r="G10" s="255" t="s">
        <v>41</v>
      </c>
      <c r="H10" s="29"/>
    </row>
    <row r="11" spans="1:8" x14ac:dyDescent="0.35">
      <c r="A11" s="21"/>
      <c r="B11" s="253"/>
      <c r="C11" s="253"/>
      <c r="D11" s="254"/>
      <c r="E11" s="296"/>
      <c r="F11" s="254"/>
      <c r="G11" s="255" t="s">
        <v>41</v>
      </c>
      <c r="H11" s="29"/>
    </row>
    <row r="12" spans="1:8" x14ac:dyDescent="0.35">
      <c r="A12" s="21"/>
      <c r="B12" s="253"/>
      <c r="C12" s="253"/>
      <c r="D12" s="254"/>
      <c r="E12" s="296"/>
      <c r="F12" s="254"/>
      <c r="G12" s="255" t="s">
        <v>41</v>
      </c>
      <c r="H12" s="29"/>
    </row>
    <row r="13" spans="1:8" x14ac:dyDescent="0.35">
      <c r="A13" s="21"/>
      <c r="B13" s="256"/>
      <c r="C13" s="253"/>
      <c r="D13" s="254"/>
      <c r="E13" s="296"/>
      <c r="F13" s="254"/>
      <c r="G13" s="255" t="s">
        <v>41</v>
      </c>
      <c r="H13" s="29"/>
    </row>
    <row r="14" spans="1:8" x14ac:dyDescent="0.35">
      <c r="A14" s="21"/>
      <c r="B14" s="256"/>
      <c r="C14" s="253"/>
      <c r="D14" s="254"/>
      <c r="E14" s="296"/>
      <c r="F14" s="254"/>
      <c r="G14" s="255" t="s">
        <v>41</v>
      </c>
      <c r="H14" s="29"/>
    </row>
    <row r="15" spans="1:8" x14ac:dyDescent="0.35">
      <c r="A15" s="21"/>
      <c r="B15" s="256"/>
      <c r="C15" s="253"/>
      <c r="D15" s="254"/>
      <c r="E15" s="297"/>
      <c r="F15" s="254"/>
      <c r="G15" s="255" t="s">
        <v>41</v>
      </c>
      <c r="H15" s="29"/>
    </row>
    <row r="16" spans="1:8" x14ac:dyDescent="0.35">
      <c r="A16" s="21"/>
      <c r="B16" s="256"/>
      <c r="C16" s="253"/>
      <c r="D16" s="254"/>
      <c r="E16" s="297"/>
      <c r="F16" s="254"/>
      <c r="G16" s="255" t="s">
        <v>41</v>
      </c>
      <c r="H16" s="29"/>
    </row>
    <row r="17" spans="1:8" x14ac:dyDescent="0.35">
      <c r="A17" s="21"/>
      <c r="B17" s="256"/>
      <c r="C17" s="253"/>
      <c r="D17" s="254"/>
      <c r="E17" s="297"/>
      <c r="F17" s="254"/>
      <c r="G17" s="255" t="s">
        <v>41</v>
      </c>
      <c r="H17" s="29"/>
    </row>
    <row r="18" spans="1:8" x14ac:dyDescent="0.35">
      <c r="A18" s="21"/>
      <c r="B18" s="256"/>
      <c r="C18" s="253"/>
      <c r="D18" s="254"/>
      <c r="E18" s="297"/>
      <c r="F18" s="254"/>
      <c r="G18" s="255" t="s">
        <v>41</v>
      </c>
      <c r="H18" s="29"/>
    </row>
    <row r="19" spans="1:8" x14ac:dyDescent="0.35">
      <c r="A19" s="21"/>
      <c r="B19" s="253"/>
      <c r="C19" s="253"/>
      <c r="D19" s="254"/>
      <c r="E19" s="297"/>
      <c r="F19" s="254"/>
      <c r="G19" s="255" t="s">
        <v>41</v>
      </c>
      <c r="H19" s="29"/>
    </row>
    <row r="20" spans="1:8" ht="31" customHeight="1" x14ac:dyDescent="0.35">
      <c r="A20" s="21"/>
      <c r="B20" s="532" t="s">
        <v>8</v>
      </c>
      <c r="C20" s="533"/>
      <c r="D20" s="534" t="s">
        <v>42</v>
      </c>
      <c r="E20" s="534"/>
      <c r="F20" s="30"/>
      <c r="G20" s="31">
        <f>SUM(G5:G19)</f>
        <v>0</v>
      </c>
      <c r="H20" s="29"/>
    </row>
    <row r="21" spans="1:8" ht="15" thickBot="1" x14ac:dyDescent="0.4">
      <c r="A21" s="32"/>
      <c r="B21" s="230"/>
      <c r="C21" s="33"/>
      <c r="D21" s="33"/>
      <c r="E21" s="33"/>
      <c r="F21" s="33"/>
      <c r="G21" s="33"/>
      <c r="H21" s="34"/>
    </row>
    <row r="25" spans="1:8" ht="19.5" customHeight="1" x14ac:dyDescent="0.35">
      <c r="B25" s="535" t="s">
        <v>343</v>
      </c>
      <c r="C25" s="535"/>
      <c r="D25" s="535"/>
      <c r="E25" s="535"/>
      <c r="F25" s="535"/>
      <c r="G25" s="535"/>
    </row>
  </sheetData>
  <sheetProtection algorithmName="SHA-512" hashValue="097g+anJWF8r8V6cZ/Ve27tQMAfF7qt1ln8I+XW0UiaHazmaVEojFwZKCDIGFR+W7Kl3dwBVObps9FZhl28ntA==" saltValue="5bqM1sE1xfP6c/BVhXDxfQ==" spinCount="100000" sheet="1" objects="1" scenarios="1"/>
  <mergeCells count="4">
    <mergeCell ref="A2:H2"/>
    <mergeCell ref="B20:C20"/>
    <mergeCell ref="D20:E20"/>
    <mergeCell ref="B25:G25"/>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F5EC07-1184-40BC-AF7F-5FBBF3B1A695}">
  <dimension ref="A1:G30"/>
  <sheetViews>
    <sheetView showGridLines="0" workbookViewId="0">
      <selection activeCell="A11" sqref="A11:D11"/>
    </sheetView>
  </sheetViews>
  <sheetFormatPr defaultRowHeight="14.5" x14ac:dyDescent="0.35"/>
  <cols>
    <col min="1" max="2" width="16.6328125" customWidth="1"/>
    <col min="3" max="3" width="7" customWidth="1"/>
    <col min="4" max="4" width="1.26953125" hidden="1" customWidth="1"/>
    <col min="5" max="5" width="29.90625" customWidth="1"/>
    <col min="6" max="6" width="39" customWidth="1"/>
    <col min="7" max="7" width="30.26953125" customWidth="1"/>
    <col min="8" max="8" width="16.6328125" customWidth="1"/>
  </cols>
  <sheetData>
    <row r="1" spans="1:7" ht="15.5" x14ac:dyDescent="0.35">
      <c r="A1" s="539"/>
      <c r="B1" s="539"/>
      <c r="C1" s="539"/>
      <c r="D1" s="539"/>
      <c r="E1" s="539"/>
      <c r="F1" s="35"/>
      <c r="G1" s="36"/>
    </row>
    <row r="2" spans="1:7" ht="20" x14ac:dyDescent="0.4">
      <c r="A2" s="540" t="s">
        <v>339</v>
      </c>
      <c r="B2" s="540"/>
      <c r="C2" s="540"/>
      <c r="D2" s="540"/>
      <c r="E2" s="540"/>
      <c r="F2" s="540"/>
      <c r="G2" s="540"/>
    </row>
    <row r="3" spans="1:7" x14ac:dyDescent="0.35">
      <c r="A3" s="37"/>
      <c r="B3" s="37"/>
      <c r="C3" s="37"/>
      <c r="D3" s="37"/>
      <c r="E3" s="37"/>
      <c r="F3" s="37"/>
      <c r="G3" s="37"/>
    </row>
    <row r="4" spans="1:7" x14ac:dyDescent="0.35">
      <c r="A4" s="37"/>
      <c r="B4" s="38"/>
      <c r="C4" s="38"/>
      <c r="D4" s="38"/>
      <c r="E4" s="38"/>
      <c r="F4" s="38"/>
      <c r="G4" s="38"/>
    </row>
    <row r="5" spans="1:7" ht="36" customHeight="1" x14ac:dyDescent="0.35">
      <c r="A5" s="541" t="s">
        <v>43</v>
      </c>
      <c r="B5" s="541"/>
      <c r="C5" s="541"/>
      <c r="D5" s="541"/>
      <c r="E5" s="231" t="s">
        <v>44</v>
      </c>
      <c r="F5" s="231" t="s">
        <v>366</v>
      </c>
      <c r="G5" s="39" t="s">
        <v>45</v>
      </c>
    </row>
    <row r="6" spans="1:7" ht="18" customHeight="1" x14ac:dyDescent="0.35">
      <c r="A6" s="542" t="s">
        <v>46</v>
      </c>
      <c r="B6" s="542"/>
      <c r="C6" s="542"/>
      <c r="D6" s="542"/>
      <c r="E6" s="271"/>
      <c r="F6" s="271"/>
      <c r="G6" s="272"/>
    </row>
    <row r="7" spans="1:7" ht="18" customHeight="1" x14ac:dyDescent="0.35">
      <c r="A7" s="543" t="s">
        <v>47</v>
      </c>
      <c r="B7" s="543"/>
      <c r="C7" s="543"/>
      <c r="D7" s="543"/>
      <c r="E7" s="273"/>
      <c r="F7" s="273"/>
      <c r="G7" s="270"/>
    </row>
    <row r="8" spans="1:7" ht="18" customHeight="1" x14ac:dyDescent="0.35">
      <c r="A8" s="543" t="s">
        <v>48</v>
      </c>
      <c r="B8" s="543"/>
      <c r="C8" s="543"/>
      <c r="D8" s="543"/>
      <c r="E8" s="273"/>
      <c r="F8" s="273"/>
      <c r="G8" s="270"/>
    </row>
    <row r="9" spans="1:7" ht="18" customHeight="1" x14ac:dyDescent="0.35">
      <c r="A9" s="543" t="s">
        <v>49</v>
      </c>
      <c r="B9" s="543"/>
      <c r="C9" s="543"/>
      <c r="D9" s="543"/>
      <c r="E9" s="273"/>
      <c r="F9" s="273"/>
      <c r="G9" s="260" t="s">
        <v>8</v>
      </c>
    </row>
    <row r="10" spans="1:7" ht="18" customHeight="1" x14ac:dyDescent="0.35">
      <c r="A10" s="543" t="s">
        <v>50</v>
      </c>
      <c r="B10" s="543"/>
      <c r="C10" s="543"/>
      <c r="D10" s="543"/>
      <c r="E10" s="273"/>
      <c r="F10" s="273"/>
      <c r="G10" s="270"/>
    </row>
    <row r="11" spans="1:7" ht="18" customHeight="1" x14ac:dyDescent="0.35">
      <c r="A11" s="543" t="s">
        <v>51</v>
      </c>
      <c r="B11" s="543"/>
      <c r="C11" s="543"/>
      <c r="D11" s="543"/>
      <c r="E11" s="273"/>
      <c r="F11" s="273"/>
      <c r="G11" s="270"/>
    </row>
    <row r="12" spans="1:7" ht="18" customHeight="1" x14ac:dyDescent="0.35">
      <c r="A12" s="543" t="s">
        <v>52</v>
      </c>
      <c r="B12" s="543"/>
      <c r="C12" s="543"/>
      <c r="D12" s="543"/>
      <c r="E12" s="273"/>
      <c r="F12" s="273"/>
      <c r="G12" s="270"/>
    </row>
    <row r="13" spans="1:7" ht="18" customHeight="1" x14ac:dyDescent="0.35">
      <c r="A13" s="543" t="s">
        <v>52</v>
      </c>
      <c r="B13" s="543"/>
      <c r="C13" s="543"/>
      <c r="D13" s="543"/>
      <c r="E13" s="273"/>
      <c r="F13" s="273"/>
      <c r="G13" s="270"/>
    </row>
    <row r="16" spans="1:7" ht="15.5" x14ac:dyDescent="0.35">
      <c r="A16" s="538" t="s">
        <v>350</v>
      </c>
      <c r="B16" s="538"/>
      <c r="C16" s="538"/>
      <c r="D16" s="538"/>
      <c r="E16" s="538"/>
    </row>
    <row r="17" spans="1:7" ht="15.5" x14ac:dyDescent="0.35">
      <c r="A17" s="40"/>
    </row>
    <row r="18" spans="1:7" ht="22" customHeight="1" x14ac:dyDescent="0.35">
      <c r="A18" s="536" t="s">
        <v>53</v>
      </c>
      <c r="B18" s="536"/>
      <c r="C18" s="536"/>
      <c r="D18" s="536"/>
      <c r="E18" s="282" t="s">
        <v>54</v>
      </c>
      <c r="F18" s="282" t="s">
        <v>27</v>
      </c>
      <c r="G18" s="231" t="s">
        <v>367</v>
      </c>
    </row>
    <row r="19" spans="1:7" ht="18" customHeight="1" x14ac:dyDescent="0.35">
      <c r="A19" s="537"/>
      <c r="B19" s="537"/>
      <c r="C19" s="537"/>
      <c r="D19" s="537"/>
      <c r="E19" s="270"/>
      <c r="F19" s="270"/>
      <c r="G19" s="270"/>
    </row>
    <row r="20" spans="1:7" ht="18" customHeight="1" x14ac:dyDescent="0.35">
      <c r="A20" s="537"/>
      <c r="B20" s="537"/>
      <c r="C20" s="537"/>
      <c r="D20" s="537"/>
      <c r="E20" s="270"/>
      <c r="F20" s="270"/>
      <c r="G20" s="270"/>
    </row>
    <row r="21" spans="1:7" ht="18" customHeight="1" x14ac:dyDescent="0.35">
      <c r="A21" s="537"/>
      <c r="B21" s="537"/>
      <c r="C21" s="537"/>
      <c r="D21" s="537"/>
      <c r="E21" s="270"/>
      <c r="F21" s="270"/>
      <c r="G21" s="270"/>
    </row>
    <row r="22" spans="1:7" ht="18" customHeight="1" x14ac:dyDescent="0.35">
      <c r="A22" s="537"/>
      <c r="B22" s="537"/>
      <c r="C22" s="537"/>
      <c r="D22" s="537"/>
      <c r="E22" s="270"/>
      <c r="F22" s="270"/>
      <c r="G22" s="270"/>
    </row>
    <row r="23" spans="1:7" ht="18" customHeight="1" x14ac:dyDescent="0.35">
      <c r="A23" s="537"/>
      <c r="B23" s="537"/>
      <c r="C23" s="537"/>
      <c r="D23" s="537"/>
      <c r="E23" s="270"/>
      <c r="F23" s="270"/>
      <c r="G23" s="270"/>
    </row>
    <row r="24" spans="1:7" ht="18" customHeight="1" x14ac:dyDescent="0.35">
      <c r="A24" s="537"/>
      <c r="B24" s="537"/>
      <c r="C24" s="537"/>
      <c r="D24" s="537"/>
      <c r="E24" s="270"/>
      <c r="F24" s="270"/>
      <c r="G24" s="270"/>
    </row>
    <row r="25" spans="1:7" ht="18" customHeight="1" x14ac:dyDescent="0.35">
      <c r="A25" s="537"/>
      <c r="B25" s="537"/>
      <c r="C25" s="537"/>
      <c r="D25" s="537"/>
      <c r="E25" s="270"/>
      <c r="F25" s="270"/>
      <c r="G25" s="270"/>
    </row>
    <row r="30" spans="1:7" ht="19.5" customHeight="1" x14ac:dyDescent="0.35">
      <c r="A30" s="535" t="s">
        <v>343</v>
      </c>
      <c r="B30" s="535"/>
      <c r="C30" s="535"/>
      <c r="D30" s="535"/>
      <c r="E30" s="535"/>
      <c r="F30" s="535"/>
      <c r="G30" s="535"/>
    </row>
  </sheetData>
  <mergeCells count="21">
    <mergeCell ref="A25:D25"/>
    <mergeCell ref="A30:G30"/>
    <mergeCell ref="A16:E16"/>
    <mergeCell ref="A1:E1"/>
    <mergeCell ref="A2:G2"/>
    <mergeCell ref="A5:D5"/>
    <mergeCell ref="A6:D6"/>
    <mergeCell ref="A7:D7"/>
    <mergeCell ref="A13:D13"/>
    <mergeCell ref="A8:D8"/>
    <mergeCell ref="A9:D9"/>
    <mergeCell ref="A10:D10"/>
    <mergeCell ref="A11:D11"/>
    <mergeCell ref="A12:D12"/>
    <mergeCell ref="A24:D24"/>
    <mergeCell ref="A23:D23"/>
    <mergeCell ref="A18:D18"/>
    <mergeCell ref="A19:D19"/>
    <mergeCell ref="A20:D20"/>
    <mergeCell ref="A21:D21"/>
    <mergeCell ref="A22:D22"/>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B86007-0385-4C91-9CB8-816A66FB9260}">
  <dimension ref="B1:J35"/>
  <sheetViews>
    <sheetView showGridLines="0" workbookViewId="0">
      <selection activeCell="H4" sqref="H4"/>
    </sheetView>
  </sheetViews>
  <sheetFormatPr defaultRowHeight="14.5" x14ac:dyDescent="0.35"/>
  <cols>
    <col min="1" max="1" width="2.6328125" customWidth="1"/>
    <col min="3" max="6" width="6.6328125" customWidth="1"/>
    <col min="7" max="9" width="24.6328125" customWidth="1"/>
    <col min="10" max="10" width="29.1796875" customWidth="1"/>
  </cols>
  <sheetData>
    <row r="1" spans="2:10" ht="26.5" customHeight="1" x14ac:dyDescent="0.35">
      <c r="C1" s="550" t="s">
        <v>340</v>
      </c>
      <c r="D1" s="550"/>
      <c r="E1" s="550"/>
      <c r="F1" s="550"/>
      <c r="G1" s="550"/>
      <c r="H1" s="550"/>
      <c r="I1" s="550"/>
      <c r="J1" s="550"/>
    </row>
    <row r="2" spans="2:10" ht="20" x14ac:dyDescent="0.4">
      <c r="C2" s="551"/>
      <c r="D2" s="551"/>
      <c r="E2" s="551"/>
      <c r="F2" s="551"/>
      <c r="G2" s="551"/>
      <c r="H2" s="551"/>
      <c r="I2" s="551"/>
      <c r="J2" s="551"/>
    </row>
    <row r="3" spans="2:10" x14ac:dyDescent="0.35">
      <c r="C3" s="42"/>
      <c r="D3" s="42"/>
      <c r="E3" s="42"/>
      <c r="F3" s="42"/>
      <c r="G3" s="42"/>
      <c r="H3" s="42"/>
      <c r="I3" s="42"/>
      <c r="J3" s="42"/>
    </row>
    <row r="4" spans="2:10" ht="15.5" x14ac:dyDescent="0.35">
      <c r="C4" s="22" t="s">
        <v>341</v>
      </c>
      <c r="D4" s="22"/>
      <c r="E4" s="22"/>
      <c r="F4" s="22"/>
      <c r="G4" s="43"/>
      <c r="H4" s="43"/>
      <c r="I4" s="43"/>
      <c r="J4" s="43"/>
    </row>
    <row r="5" spans="2:10" ht="42.5" customHeight="1" x14ac:dyDescent="0.35">
      <c r="C5" s="552" t="s">
        <v>623</v>
      </c>
      <c r="D5" s="552"/>
      <c r="E5" s="552"/>
      <c r="F5" s="552"/>
      <c r="G5" s="552"/>
      <c r="H5" s="552"/>
      <c r="I5" s="552"/>
      <c r="J5" s="552"/>
    </row>
    <row r="6" spans="2:10" ht="26" x14ac:dyDescent="0.35">
      <c r="C6" s="298" t="s">
        <v>55</v>
      </c>
      <c r="D6" s="298" t="s">
        <v>56</v>
      </c>
      <c r="E6" s="298" t="s">
        <v>57</v>
      </c>
      <c r="F6" s="298" t="s">
        <v>58</v>
      </c>
      <c r="G6" s="298" t="s">
        <v>59</v>
      </c>
      <c r="H6" s="298" t="s">
        <v>60</v>
      </c>
      <c r="I6" s="298" t="s">
        <v>61</v>
      </c>
      <c r="J6" s="44" t="s">
        <v>62</v>
      </c>
    </row>
    <row r="7" spans="2:10" x14ac:dyDescent="0.35">
      <c r="B7" s="257">
        <v>1</v>
      </c>
      <c r="C7" s="258"/>
      <c r="D7" s="258"/>
      <c r="E7" s="258"/>
      <c r="F7" s="258"/>
      <c r="G7" s="259"/>
      <c r="H7" s="260"/>
      <c r="I7" s="261"/>
      <c r="J7" s="262"/>
    </row>
    <row r="8" spans="2:10" x14ac:dyDescent="0.35">
      <c r="B8" s="257">
        <v>2</v>
      </c>
      <c r="C8" s="258"/>
      <c r="D8" s="258"/>
      <c r="E8" s="258"/>
      <c r="F8" s="258"/>
      <c r="G8" s="259"/>
      <c r="H8" s="260"/>
      <c r="I8" s="261"/>
      <c r="J8" s="262"/>
    </row>
    <row r="9" spans="2:10" x14ac:dyDescent="0.35">
      <c r="B9" s="257">
        <v>3</v>
      </c>
      <c r="C9" s="258"/>
      <c r="D9" s="258"/>
      <c r="E9" s="258"/>
      <c r="F9" s="258"/>
      <c r="G9" s="259"/>
      <c r="H9" s="260"/>
      <c r="I9" s="261"/>
      <c r="J9" s="262"/>
    </row>
    <row r="10" spans="2:10" x14ac:dyDescent="0.35">
      <c r="B10" s="257">
        <v>4</v>
      </c>
      <c r="C10" s="258"/>
      <c r="D10" s="258"/>
      <c r="E10" s="258"/>
      <c r="F10" s="258"/>
      <c r="G10" s="259"/>
      <c r="H10" s="260"/>
      <c r="I10" s="261"/>
      <c r="J10" s="262"/>
    </row>
    <row r="11" spans="2:10" x14ac:dyDescent="0.35">
      <c r="B11" s="257">
        <v>5</v>
      </c>
      <c r="C11" s="258"/>
      <c r="D11" s="258"/>
      <c r="E11" s="258"/>
      <c r="F11" s="258"/>
      <c r="G11" s="259"/>
      <c r="H11" s="263"/>
      <c r="I11" s="261"/>
      <c r="J11" s="262"/>
    </row>
    <row r="12" spans="2:10" x14ac:dyDescent="0.35">
      <c r="B12" s="257">
        <v>6</v>
      </c>
      <c r="C12" s="258"/>
      <c r="D12" s="258"/>
      <c r="E12" s="258"/>
      <c r="F12" s="258"/>
      <c r="G12" s="259"/>
      <c r="H12" s="260"/>
      <c r="I12" s="261"/>
      <c r="J12" s="262"/>
    </row>
    <row r="13" spans="2:10" x14ac:dyDescent="0.35">
      <c r="B13" s="257">
        <v>7</v>
      </c>
      <c r="C13" s="258"/>
      <c r="D13" s="258"/>
      <c r="E13" s="258"/>
      <c r="F13" s="258"/>
      <c r="G13" s="259" t="s">
        <v>8</v>
      </c>
      <c r="H13" s="260"/>
      <c r="I13" s="261"/>
      <c r="J13" s="262"/>
    </row>
    <row r="14" spans="2:10" x14ac:dyDescent="0.35">
      <c r="B14" s="257">
        <v>8</v>
      </c>
      <c r="C14" s="258"/>
      <c r="D14" s="258"/>
      <c r="E14" s="258"/>
      <c r="F14" s="258"/>
      <c r="G14" s="259" t="s">
        <v>8</v>
      </c>
      <c r="H14" s="260"/>
      <c r="I14" s="261"/>
      <c r="J14" s="262"/>
    </row>
    <row r="15" spans="2:10" x14ac:dyDescent="0.35">
      <c r="B15" s="257">
        <v>9</v>
      </c>
      <c r="C15" s="258"/>
      <c r="D15" s="258"/>
      <c r="E15" s="258"/>
      <c r="F15" s="258"/>
      <c r="G15" s="259"/>
      <c r="H15" s="260"/>
      <c r="I15" s="261"/>
      <c r="J15" s="262"/>
    </row>
    <row r="16" spans="2:10" x14ac:dyDescent="0.35">
      <c r="B16" s="257">
        <v>10</v>
      </c>
      <c r="C16" s="258"/>
      <c r="D16" s="258"/>
      <c r="E16" s="258"/>
      <c r="F16" s="258"/>
      <c r="G16" s="259"/>
      <c r="H16" s="260"/>
      <c r="I16" s="261"/>
      <c r="J16" s="262"/>
    </row>
    <row r="17" spans="2:10" x14ac:dyDescent="0.35">
      <c r="C17" s="42"/>
      <c r="D17" s="42"/>
      <c r="E17" s="42"/>
      <c r="F17" s="42"/>
      <c r="G17" s="42"/>
      <c r="H17" s="42"/>
      <c r="I17" s="42"/>
      <c r="J17" s="42"/>
    </row>
    <row r="18" spans="2:10" x14ac:dyDescent="0.35">
      <c r="C18" s="45"/>
    </row>
    <row r="19" spans="2:10" ht="15.5" x14ac:dyDescent="0.35">
      <c r="C19" s="22" t="s">
        <v>342</v>
      </c>
      <c r="D19" s="22"/>
      <c r="E19" s="22"/>
      <c r="F19" s="22"/>
      <c r="G19" s="43"/>
      <c r="H19" s="43"/>
      <c r="I19" s="43"/>
      <c r="J19" s="43"/>
    </row>
    <row r="20" spans="2:10" ht="37.5" customHeight="1" x14ac:dyDescent="0.35">
      <c r="C20" s="552" t="s">
        <v>63</v>
      </c>
      <c r="D20" s="552"/>
      <c r="E20" s="552"/>
      <c r="F20" s="552"/>
      <c r="G20" s="552"/>
      <c r="H20" s="552"/>
      <c r="I20" s="552"/>
      <c r="J20" s="552"/>
    </row>
    <row r="21" spans="2:10" ht="54" customHeight="1" x14ac:dyDescent="0.35">
      <c r="C21" s="553" t="s">
        <v>64</v>
      </c>
      <c r="D21" s="554"/>
      <c r="E21" s="554"/>
      <c r="F21" s="555"/>
      <c r="G21" s="298" t="s">
        <v>310</v>
      </c>
      <c r="H21" s="44" t="s">
        <v>65</v>
      </c>
      <c r="I21" s="553" t="s">
        <v>66</v>
      </c>
      <c r="J21" s="555"/>
    </row>
    <row r="22" spans="2:10" x14ac:dyDescent="0.35">
      <c r="B22" s="257">
        <v>1</v>
      </c>
      <c r="C22" s="545"/>
      <c r="D22" s="546"/>
      <c r="E22" s="546"/>
      <c r="F22" s="547"/>
      <c r="G22" s="259"/>
      <c r="H22" s="260"/>
      <c r="I22" s="548"/>
      <c r="J22" s="549"/>
    </row>
    <row r="23" spans="2:10" x14ac:dyDescent="0.35">
      <c r="B23" s="257">
        <v>2</v>
      </c>
      <c r="C23" s="545"/>
      <c r="D23" s="546"/>
      <c r="E23" s="546"/>
      <c r="F23" s="547"/>
      <c r="G23" s="259"/>
      <c r="H23" s="260"/>
      <c r="I23" s="548"/>
      <c r="J23" s="549"/>
    </row>
    <row r="24" spans="2:10" x14ac:dyDescent="0.35">
      <c r="B24" s="257">
        <v>3</v>
      </c>
      <c r="C24" s="545"/>
      <c r="D24" s="546"/>
      <c r="E24" s="546"/>
      <c r="F24" s="547"/>
      <c r="G24" s="259"/>
      <c r="H24" s="260"/>
      <c r="I24" s="548"/>
      <c r="J24" s="549"/>
    </row>
    <row r="25" spans="2:10" x14ac:dyDescent="0.35">
      <c r="B25" s="257">
        <v>4</v>
      </c>
      <c r="C25" s="545"/>
      <c r="D25" s="546"/>
      <c r="E25" s="546"/>
      <c r="F25" s="547"/>
      <c r="G25" s="259"/>
      <c r="H25" s="260"/>
      <c r="I25" s="548"/>
      <c r="J25" s="549"/>
    </row>
    <row r="26" spans="2:10" x14ac:dyDescent="0.35">
      <c r="B26" s="257">
        <v>5</v>
      </c>
      <c r="C26" s="545"/>
      <c r="D26" s="546"/>
      <c r="E26" s="546"/>
      <c r="F26" s="547"/>
      <c r="G26" s="259"/>
      <c r="H26" s="263"/>
      <c r="I26" s="548"/>
      <c r="J26" s="549"/>
    </row>
    <row r="27" spans="2:10" x14ac:dyDescent="0.35">
      <c r="B27" s="257">
        <v>6</v>
      </c>
      <c r="C27" s="545"/>
      <c r="D27" s="546"/>
      <c r="E27" s="546"/>
      <c r="F27" s="547"/>
      <c r="G27" s="259"/>
      <c r="H27" s="260"/>
      <c r="I27" s="548"/>
      <c r="J27" s="549"/>
    </row>
    <row r="28" spans="2:10" x14ac:dyDescent="0.35">
      <c r="B28" s="257">
        <v>7</v>
      </c>
      <c r="C28" s="545"/>
      <c r="D28" s="546"/>
      <c r="E28" s="546"/>
      <c r="F28" s="547"/>
      <c r="G28" s="259"/>
      <c r="H28" s="260"/>
      <c r="I28" s="548"/>
      <c r="J28" s="549"/>
    </row>
    <row r="29" spans="2:10" x14ac:dyDescent="0.35">
      <c r="B29" s="257">
        <v>8</v>
      </c>
      <c r="C29" s="545"/>
      <c r="D29" s="546"/>
      <c r="E29" s="546"/>
      <c r="F29" s="547"/>
      <c r="G29" s="259" t="s">
        <v>8</v>
      </c>
      <c r="H29" s="260"/>
      <c r="I29" s="548"/>
      <c r="J29" s="549"/>
    </row>
    <row r="30" spans="2:10" x14ac:dyDescent="0.35">
      <c r="B30" s="257">
        <v>9</v>
      </c>
      <c r="C30" s="545"/>
      <c r="D30" s="546"/>
      <c r="E30" s="546"/>
      <c r="F30" s="547"/>
      <c r="G30" s="259"/>
      <c r="H30" s="260"/>
      <c r="I30" s="548"/>
      <c r="J30" s="549"/>
    </row>
    <row r="31" spans="2:10" x14ac:dyDescent="0.35">
      <c r="B31" s="257">
        <v>10</v>
      </c>
      <c r="C31" s="545"/>
      <c r="D31" s="546"/>
      <c r="E31" s="546"/>
      <c r="F31" s="547"/>
      <c r="G31" s="259"/>
      <c r="H31" s="260"/>
      <c r="I31" s="548"/>
      <c r="J31" s="549"/>
    </row>
    <row r="35" spans="3:10" ht="28.5" customHeight="1" x14ac:dyDescent="0.6">
      <c r="C35" s="544" t="s">
        <v>343</v>
      </c>
      <c r="D35" s="544"/>
      <c r="E35" s="544"/>
      <c r="F35" s="544"/>
      <c r="G35" s="544"/>
      <c r="H35" s="544"/>
      <c r="I35" s="544"/>
      <c r="J35" s="544"/>
    </row>
  </sheetData>
  <sheetProtection algorithmName="SHA-512" hashValue="9bBdsNG1owt9cfFN9nnEwe4kVlhK+dV12a6p2AAdFqEsFJORUtrPYss5KgZiHm1+902fpHT0aXLsKhU86nk9XA==" saltValue="vZtxtRloG1ESg0r+irSx9w==" spinCount="100000" sheet="1" objects="1" scenarios="1"/>
  <mergeCells count="27">
    <mergeCell ref="C1:J1"/>
    <mergeCell ref="C2:J2"/>
    <mergeCell ref="C5:J5"/>
    <mergeCell ref="C20:J20"/>
    <mergeCell ref="C21:F21"/>
    <mergeCell ref="I21:J21"/>
    <mergeCell ref="C22:F22"/>
    <mergeCell ref="I22:J22"/>
    <mergeCell ref="C23:F23"/>
    <mergeCell ref="I23:J23"/>
    <mergeCell ref="C24:F24"/>
    <mergeCell ref="I24:J24"/>
    <mergeCell ref="C25:F25"/>
    <mergeCell ref="I25:J25"/>
    <mergeCell ref="C26:F26"/>
    <mergeCell ref="I26:J26"/>
    <mergeCell ref="C27:F27"/>
    <mergeCell ref="I27:J27"/>
    <mergeCell ref="C35:J35"/>
    <mergeCell ref="C31:F31"/>
    <mergeCell ref="I31:J31"/>
    <mergeCell ref="C28:F28"/>
    <mergeCell ref="I28:J28"/>
    <mergeCell ref="C29:F29"/>
    <mergeCell ref="I29:J29"/>
    <mergeCell ref="C30:F30"/>
    <mergeCell ref="I30:J30"/>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21</vt:i4>
      </vt:variant>
      <vt:variant>
        <vt:lpstr>Named Ranges</vt:lpstr>
      </vt:variant>
      <vt:variant>
        <vt:i4>2</vt:i4>
      </vt:variant>
    </vt:vector>
  </HeadingPairs>
  <TitlesOfParts>
    <vt:vector size="23" baseType="lpstr">
      <vt:lpstr>HOME COVER PAGE</vt:lpstr>
      <vt:lpstr>Instructions</vt:lpstr>
      <vt:lpstr>Sheet6</vt:lpstr>
      <vt:lpstr>Sheet7</vt:lpstr>
      <vt:lpstr>Application Summary</vt:lpstr>
      <vt:lpstr>Funding Activity</vt:lpstr>
      <vt:lpstr>Other Funding</vt:lpstr>
      <vt:lpstr>Project Team Prior Experience</vt:lpstr>
      <vt:lpstr>Prior Experience</vt:lpstr>
      <vt:lpstr>Project Location Information</vt:lpstr>
      <vt:lpstr>Leg Info - Target Populations</vt:lpstr>
      <vt:lpstr>Financial Feasibility</vt:lpstr>
      <vt:lpstr>Project Financing</vt:lpstr>
      <vt:lpstr>Construction Sources and Uses</vt:lpstr>
      <vt:lpstr>HOME Local Approvals</vt:lpstr>
      <vt:lpstr>HOME Environmental Review</vt:lpstr>
      <vt:lpstr>Developer Capacity </vt:lpstr>
      <vt:lpstr>DROPDOWNS</vt:lpstr>
      <vt:lpstr>HOME Scoring</vt:lpstr>
      <vt:lpstr>Contact Information</vt:lpstr>
      <vt:lpstr>Workload Chart</vt:lpstr>
      <vt:lpstr>'HOME Scoring'!HOMEALLAREAS</vt:lpstr>
      <vt:lpstr>'HOME Scoring'!Print_Area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McNicholas, Joseph@HCD</dc:creator>
  <cp:lastModifiedBy>Vance, Kory@HCD</cp:lastModifiedBy>
  <dcterms:created xsi:type="dcterms:W3CDTF">2026-02-02T19:45:45Z</dcterms:created>
  <dcterms:modified xsi:type="dcterms:W3CDTF">2026-02-06T17:42:05Z</dcterms:modified>
</cp:coreProperties>
</file>