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difranc\Downloads\"/>
    </mc:Choice>
  </mc:AlternateContent>
  <xr:revisionPtr revIDLastSave="0" documentId="8_{400E663D-3B65-4A39-A024-166C82F0AE03}" xr6:coauthVersionLast="47" xr6:coauthVersionMax="47" xr10:uidLastSave="{00000000-0000-0000-0000-000000000000}"/>
  <bookViews>
    <workbookView xWindow="-110" yWindow="-110" windowWidth="19420" windowHeight="10300" xr2:uid="{53929E9C-E76E-4A5B-AC70-A08ACA0C71A6}"/>
  </bookViews>
  <sheets>
    <sheet name="FY24-25 Upd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D26" i="1" l="1"/>
  <c r="D25" i="1"/>
  <c r="D24" i="1"/>
  <c r="B27" i="1"/>
  <c r="B33" i="1"/>
  <c r="B37" i="1" s="1"/>
  <c r="D21" i="1"/>
  <c r="E21" i="1" s="1"/>
  <c r="D20" i="1"/>
  <c r="E20" i="1" s="1"/>
  <c r="D19" i="1"/>
  <c r="E19" i="1" s="1"/>
  <c r="D18" i="1"/>
  <c r="E18" i="1" s="1"/>
  <c r="D12" i="1"/>
  <c r="D11" i="1"/>
  <c r="D10" i="1"/>
  <c r="D7" i="1"/>
  <c r="D6" i="1"/>
  <c r="D5" i="1"/>
  <c r="B28" i="1" l="1"/>
  <c r="F22" i="1" l="1"/>
  <c r="G22" i="1"/>
  <c r="H22" i="1"/>
  <c r="D4" i="1" l="1"/>
  <c r="E4" i="1" s="1"/>
  <c r="E5" i="1"/>
  <c r="E6" i="1"/>
  <c r="E7" i="1"/>
  <c r="B8" i="1"/>
  <c r="F8" i="1"/>
  <c r="G8" i="1"/>
  <c r="H8" i="1"/>
  <c r="I8" i="1"/>
  <c r="B10" i="1"/>
  <c r="E10" i="1" s="1"/>
  <c r="E11" i="1"/>
  <c r="E12" i="1"/>
  <c r="D13" i="1"/>
  <c r="F13" i="1"/>
  <c r="G13" i="1"/>
  <c r="H13" i="1"/>
  <c r="I13" i="1"/>
  <c r="I22" i="1"/>
  <c r="D27" i="1"/>
  <c r="E27" i="1" s="1"/>
  <c r="F27" i="1"/>
  <c r="G27" i="1"/>
  <c r="G28" i="1" s="1"/>
  <c r="H27" i="1"/>
  <c r="I27" i="1"/>
  <c r="I14" i="1" l="1"/>
  <c r="I28" i="1"/>
  <c r="H28" i="1"/>
  <c r="F14" i="1"/>
  <c r="H14" i="1"/>
  <c r="D22" i="1"/>
  <c r="D28" i="1" s="1"/>
  <c r="F28" i="1"/>
  <c r="G14" i="1"/>
  <c r="G29" i="1" s="1"/>
  <c r="E8" i="1"/>
  <c r="E13" i="1"/>
  <c r="B13" i="1"/>
  <c r="D8" i="1"/>
  <c r="D14" i="1" s="1"/>
  <c r="I29" i="1" l="1"/>
  <c r="D29" i="1"/>
  <c r="E14" i="1"/>
  <c r="H29" i="1"/>
  <c r="F29" i="1"/>
  <c r="E22" i="1"/>
  <c r="E28" i="1" s="1"/>
  <c r="B14" i="1"/>
  <c r="B29" i="1" s="1"/>
  <c r="E29" i="1" l="1"/>
  <c r="E26" i="1" l="1"/>
  <c r="E24" i="1"/>
  <c r="E25" i="1"/>
</calcChain>
</file>

<file path=xl/sharedStrings.xml><?xml version="1.0" encoding="utf-8"?>
<sst xmlns="http://schemas.openxmlformats.org/spreadsheetml/2006/main" count="51" uniqueCount="41">
  <si>
    <t>Proposition 2, No Place Like Home (NPLH) through August 31, 2022</t>
  </si>
  <si>
    <t>Total Available</t>
  </si>
  <si>
    <t>Available</t>
  </si>
  <si>
    <t>Local Administration Awarded</t>
  </si>
  <si>
    <t>Noncompetitive Allocation</t>
  </si>
  <si>
    <t>Los Angeles</t>
  </si>
  <si>
    <t>San Diego</t>
  </si>
  <si>
    <t>San Francisco</t>
  </si>
  <si>
    <t xml:space="preserve">Santa Clara </t>
  </si>
  <si>
    <t>Alternative Process County Subtotal</t>
  </si>
  <si>
    <t>Balance of State</t>
  </si>
  <si>
    <t>Large County Allocation</t>
  </si>
  <si>
    <t>Medium County Allocation</t>
  </si>
  <si>
    <t>Small County Allocation</t>
  </si>
  <si>
    <t>Balance of State County Subtotal</t>
  </si>
  <si>
    <t>Competitive Allocation</t>
  </si>
  <si>
    <t xml:space="preserve">Alternative Process Counties </t>
  </si>
  <si>
    <t>Competitive Allocation Subtotal</t>
  </si>
  <si>
    <t>Total NPLH Program</t>
  </si>
  <si>
    <t xml:space="preserve">HCD Administrative Costs (capped at 5%) </t>
  </si>
  <si>
    <t>Reserves to Prevent Defaults</t>
  </si>
  <si>
    <t>Bond Costs</t>
  </si>
  <si>
    <t>Unallocated</t>
  </si>
  <si>
    <t xml:space="preserve">NPLH Project Costs </t>
  </si>
  <si>
    <t>1. Funding has been awarded as of August 2022 but may not have been disbursed. Cumulative post-award project financing adjustments since August 2022 are reflected in Unallocated.</t>
  </si>
  <si>
    <t xml:space="preserve">2. Capital costs are all project development costs, not including any Capitalized Operating Subsidy Reserve or Local Administration costs. </t>
  </si>
  <si>
    <t>3. Capitalized Operating Subsidy Reserves are reserves established to address project operating deficits attributable to NPLH assisted units.</t>
  </si>
  <si>
    <t xml:space="preserve">4. Most projects using Noncompetitive Allocation funds from the Large, Medium, and Small County allocations also used Competitive Allocation funds. The NPLH Unit count for Noncompetitive Allocation funds shown in the Noncompetitive Allocation unit count is an unduplicated number representing projects that only used Noncompetitive Allocation funds from NPLH, and did not also use Competitive Allocation funds. Project unit numbers for projects using both Competitive Allocation and Noncompetitive Allocation funds and projects using only Competitive Allocation funds are represented in the Competitive Allocation unit count. These unit projections are based on awarded project unit counts, including any post-award funding adjustments referenced in footnote 8 that resulted in a change in number of units funded. </t>
  </si>
  <si>
    <t>5. Alternative Process Counties have five percent or more of the statewide homeless population and have been designated by HCD to administer their own allocation of NPLH funds.</t>
  </si>
  <si>
    <t>9. This reflects current funds allocated to NPLH project costs following post-award individual project financing adjustments since August 2022.</t>
  </si>
  <si>
    <t>Bond Authorization and additional funds</t>
  </si>
  <si>
    <t>8. Unallocated balance is due to post-award individual project financing adjustments since August 2022 as well as accumulated interest and other return of funds.</t>
  </si>
  <si>
    <t xml:space="preserve">Footnotes </t>
  </si>
  <si>
    <t>6. A total of $11,658,908  million from six Counties transferred from the Noncompetitive Balance of State to the Competitive Allocation since no documentation was submitted by the County of their intent to apply for their remaining Noncompetitive Allocation funds.</t>
  </si>
  <si>
    <r>
      <t>Committed</t>
    </r>
    <r>
      <rPr>
        <b/>
        <vertAlign val="superscript"/>
        <sz val="12"/>
        <color theme="1"/>
        <rFont val="Arial"/>
        <family val="2"/>
      </rPr>
      <t xml:space="preserve"> </t>
    </r>
  </si>
  <si>
    <r>
      <t>Capital Costs Awarded</t>
    </r>
    <r>
      <rPr>
        <b/>
        <vertAlign val="superscript"/>
        <sz val="12"/>
        <color theme="1"/>
        <rFont val="Arial"/>
        <family val="2"/>
      </rPr>
      <t>2</t>
    </r>
  </si>
  <si>
    <r>
      <t>Capitalized Operating Reserves Awarded</t>
    </r>
    <r>
      <rPr>
        <b/>
        <vertAlign val="superscript"/>
        <sz val="12"/>
        <color theme="1"/>
        <rFont val="Arial"/>
        <family val="2"/>
      </rPr>
      <t>3</t>
    </r>
  </si>
  <si>
    <r>
      <t xml:space="preserve"> NPLH Assisted Units</t>
    </r>
    <r>
      <rPr>
        <b/>
        <vertAlign val="superscript"/>
        <sz val="12"/>
        <color theme="1"/>
        <rFont val="Arial"/>
        <family val="2"/>
      </rPr>
      <t>4</t>
    </r>
  </si>
  <si>
    <r>
      <t>Alternative Process Counties</t>
    </r>
    <r>
      <rPr>
        <b/>
        <vertAlign val="superscript"/>
        <sz val="12"/>
        <color theme="1"/>
        <rFont val="Arial"/>
        <family val="2"/>
      </rPr>
      <t>5</t>
    </r>
  </si>
  <si>
    <r>
      <t>Noncompetitive Allocation Total</t>
    </r>
    <r>
      <rPr>
        <b/>
        <vertAlign val="superscript"/>
        <sz val="12"/>
        <color theme="1"/>
        <rFont val="Arial"/>
        <family val="2"/>
      </rPr>
      <t xml:space="preserve"> 6</t>
    </r>
  </si>
  <si>
    <t>7. Bond Authorization and additional funds include $50 million in fund interest income that was awarded in 2022, as well as accumulated interest and returned funds since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</si>
</sst>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0_);\(0.00\)"/>
    <numFmt numFmtId="167" formatCode="_(&quot;$&quot;* #,##0_);_(&quot;$&quot;* \(#,##0\);_(&quot;$&quot;* &quot;-&quot;??_);_(@_)"/>
  </numFmts>
  <fonts count="9" x14ac:knownFonts="1">
    <font>
      <sz val="11"/>
      <color theme="1"/>
      <name val="Calibri"/>
      <family val="2"/>
      <scheme val="minor"/>
    </font>
    <font>
      <sz val="11"/>
      <color theme="1"/>
      <name val="Calibri"/>
      <family val="2"/>
      <scheme val="minor"/>
    </font>
    <font>
      <b/>
      <sz val="12"/>
      <color theme="1"/>
      <name val="Arial"/>
      <family val="2"/>
    </font>
    <font>
      <b/>
      <vertAlign val="superscript"/>
      <sz val="12"/>
      <color theme="1"/>
      <name val="Arial"/>
      <family val="2"/>
    </font>
    <font>
      <sz val="12"/>
      <color theme="1"/>
      <name val="Arial"/>
      <family val="2"/>
    </font>
    <font>
      <sz val="12"/>
      <color theme="1"/>
      <name val="Calibri"/>
      <family val="2"/>
      <scheme val="minor"/>
    </font>
    <font>
      <sz val="12"/>
      <name val="Arial"/>
      <family val="2"/>
    </font>
    <font>
      <b/>
      <sz val="12"/>
      <name val="Arial"/>
      <family val="2"/>
    </font>
    <font>
      <vertAlign val="superscript"/>
      <sz val="12"/>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2" fillId="0" borderId="1" xfId="0" applyFont="1" applyBorder="1" applyAlignment="1">
      <alignment horizontal="center" wrapText="1"/>
    </xf>
    <xf numFmtId="3" fontId="2" fillId="0" borderId="1" xfId="0" applyNumberFormat="1" applyFont="1" applyBorder="1" applyAlignment="1">
      <alignment horizontal="center" wrapText="1"/>
    </xf>
    <xf numFmtId="0" fontId="2"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2" fillId="5" borderId="10" xfId="0" applyFont="1" applyFill="1" applyBorder="1" applyAlignment="1">
      <alignment vertical="center"/>
    </xf>
    <xf numFmtId="3" fontId="4" fillId="5" borderId="9" xfId="0" applyNumberFormat="1" applyFont="1" applyFill="1" applyBorder="1" applyAlignment="1">
      <alignment vertical="center"/>
    </xf>
    <xf numFmtId="3" fontId="4" fillId="5" borderId="8" xfId="0" applyNumberFormat="1" applyFont="1" applyFill="1" applyBorder="1" applyAlignment="1">
      <alignment vertical="center"/>
    </xf>
    <xf numFmtId="0" fontId="4" fillId="0" borderId="0" xfId="0" applyFont="1"/>
    <xf numFmtId="0" fontId="5" fillId="0" borderId="0" xfId="0" applyFont="1"/>
    <xf numFmtId="3" fontId="5" fillId="0" borderId="0" xfId="0" applyNumberFormat="1" applyFont="1"/>
    <xf numFmtId="0" fontId="2" fillId="4" borderId="7" xfId="0" applyFont="1" applyFill="1" applyBorder="1" applyAlignment="1">
      <alignment vertical="center"/>
    </xf>
    <xf numFmtId="3" fontId="4" fillId="4" borderId="6" xfId="0" applyNumberFormat="1" applyFont="1" applyFill="1" applyBorder="1" applyAlignment="1">
      <alignment vertical="center"/>
    </xf>
    <xf numFmtId="3" fontId="4" fillId="4" borderId="5" xfId="0" applyNumberFormat="1" applyFont="1" applyFill="1" applyBorder="1" applyAlignment="1">
      <alignment vertical="center"/>
    </xf>
    <xf numFmtId="0" fontId="4" fillId="0" borderId="12" xfId="0" applyFont="1" applyBorder="1" applyAlignment="1">
      <alignment horizontal="left" vertical="center" indent="1"/>
    </xf>
    <xf numFmtId="164" fontId="4" fillId="0" borderId="0" xfId="1" applyNumberFormat="1" applyFont="1" applyFill="1" applyBorder="1" applyAlignment="1">
      <alignment vertical="center"/>
    </xf>
    <xf numFmtId="164" fontId="4" fillId="0" borderId="0" xfId="0" applyNumberFormat="1" applyFont="1" applyAlignment="1">
      <alignment vertical="center"/>
    </xf>
    <xf numFmtId="3" fontId="4" fillId="0" borderId="11" xfId="0" applyNumberFormat="1" applyFont="1" applyBorder="1" applyAlignment="1">
      <alignment horizontal="center" vertical="center"/>
    </xf>
    <xf numFmtId="3" fontId="4" fillId="0" borderId="0" xfId="0" applyNumberFormat="1" applyFont="1"/>
    <xf numFmtId="164" fontId="4" fillId="0" borderId="0" xfId="0" applyNumberFormat="1" applyFont="1"/>
    <xf numFmtId="44" fontId="5" fillId="0" borderId="0" xfId="0" applyNumberFormat="1" applyFont="1"/>
    <xf numFmtId="164" fontId="5" fillId="0" borderId="0" xfId="0" applyNumberFormat="1" applyFont="1"/>
    <xf numFmtId="6" fontId="6" fillId="0" borderId="0" xfId="0" applyNumberFormat="1" applyFont="1" applyAlignment="1">
      <alignment vertical="top"/>
    </xf>
    <xf numFmtId="167" fontId="5" fillId="0" borderId="0" xfId="2" applyNumberFormat="1" applyFont="1" applyFill="1"/>
    <xf numFmtId="0" fontId="2" fillId="0" borderId="10" xfId="0" applyFont="1" applyBorder="1" applyAlignment="1">
      <alignment vertical="center"/>
    </xf>
    <xf numFmtId="164" fontId="2" fillId="0" borderId="9" xfId="1" applyNumberFormat="1" applyFont="1" applyFill="1" applyBorder="1" applyAlignment="1">
      <alignment vertical="center"/>
    </xf>
    <xf numFmtId="3" fontId="2" fillId="0" borderId="8" xfId="1" applyNumberFormat="1" applyFont="1" applyFill="1" applyBorder="1" applyAlignment="1">
      <alignment horizontal="center" vertical="center"/>
    </xf>
    <xf numFmtId="3" fontId="2" fillId="0" borderId="0" xfId="0" applyNumberFormat="1" applyFont="1"/>
    <xf numFmtId="164" fontId="4" fillId="4" borderId="6" xfId="0" applyNumberFormat="1" applyFont="1" applyFill="1" applyBorder="1" applyAlignment="1">
      <alignment vertical="center"/>
    </xf>
    <xf numFmtId="0" fontId="5" fillId="0" borderId="25" xfId="0" applyFont="1" applyBorder="1"/>
    <xf numFmtId="0" fontId="5" fillId="0" borderId="24" xfId="0" applyFont="1" applyBorder="1"/>
    <xf numFmtId="0" fontId="5" fillId="0" borderId="23" xfId="0" applyFont="1" applyBorder="1"/>
    <xf numFmtId="43" fontId="5" fillId="0" borderId="22" xfId="1" applyFont="1" applyFill="1" applyBorder="1"/>
    <xf numFmtId="0" fontId="5" fillId="0" borderId="21" xfId="0" applyFont="1" applyBorder="1"/>
    <xf numFmtId="8" fontId="5" fillId="0" borderId="21" xfId="0" applyNumberFormat="1" applyFont="1" applyBorder="1"/>
    <xf numFmtId="164" fontId="2" fillId="0" borderId="9" xfId="0" applyNumberFormat="1" applyFont="1" applyBorder="1" applyAlignment="1">
      <alignment vertical="center"/>
    </xf>
    <xf numFmtId="3" fontId="2" fillId="0" borderId="8" xfId="0" applyNumberFormat="1" applyFont="1" applyBorder="1" applyAlignment="1">
      <alignment horizontal="center" vertical="center"/>
    </xf>
    <xf numFmtId="165" fontId="5" fillId="0" borderId="0" xfId="1" applyNumberFormat="1" applyFont="1" applyFill="1" applyBorder="1"/>
    <xf numFmtId="43" fontId="5" fillId="0" borderId="21" xfId="0" applyNumberFormat="1" applyFont="1" applyBorder="1"/>
    <xf numFmtId="0" fontId="2" fillId="5" borderId="20" xfId="0" applyFont="1" applyFill="1" applyBorder="1" applyAlignment="1">
      <alignment vertical="center"/>
    </xf>
    <xf numFmtId="164" fontId="2" fillId="5" borderId="19" xfId="0" applyNumberFormat="1" applyFont="1" applyFill="1" applyBorder="1" applyAlignment="1">
      <alignment vertical="center"/>
    </xf>
    <xf numFmtId="3" fontId="2" fillId="5" borderId="18" xfId="0" applyNumberFormat="1" applyFont="1" applyFill="1" applyBorder="1" applyAlignment="1">
      <alignment horizontal="center" vertical="center"/>
    </xf>
    <xf numFmtId="0" fontId="5" fillId="0" borderId="17" xfId="0" applyFont="1" applyBorder="1"/>
    <xf numFmtId="0" fontId="5" fillId="0" borderId="9" xfId="0" applyFont="1" applyBorder="1"/>
    <xf numFmtId="0" fontId="5" fillId="0" borderId="16" xfId="0" applyFont="1" applyBorder="1"/>
    <xf numFmtId="44" fontId="4" fillId="0" borderId="0" xfId="0" applyNumberFormat="1" applyFont="1"/>
    <xf numFmtId="43" fontId="5" fillId="0" borderId="0" xfId="1" applyFont="1" applyFill="1"/>
    <xf numFmtId="0" fontId="2" fillId="3" borderId="15" xfId="0" applyFont="1" applyFill="1" applyBorder="1" applyAlignment="1">
      <alignment vertical="center"/>
    </xf>
    <xf numFmtId="0" fontId="4" fillId="3" borderId="14" xfId="0" applyFont="1" applyFill="1" applyBorder="1"/>
    <xf numFmtId="0" fontId="4" fillId="3" borderId="13" xfId="0" applyFont="1" applyFill="1" applyBorder="1"/>
    <xf numFmtId="3" fontId="4" fillId="4" borderId="6" xfId="0" applyNumberFormat="1" applyFont="1" applyFill="1" applyBorder="1"/>
    <xf numFmtId="3" fontId="4" fillId="4" borderId="5" xfId="0" applyNumberFormat="1" applyFont="1" applyFill="1" applyBorder="1"/>
    <xf numFmtId="6" fontId="5" fillId="0" borderId="0" xfId="0" applyNumberFormat="1" applyFont="1"/>
    <xf numFmtId="167" fontId="4" fillId="0" borderId="0" xfId="2" applyNumberFormat="1" applyFont="1" applyFill="1"/>
    <xf numFmtId="3" fontId="5" fillId="0" borderId="24" xfId="0" applyNumberFormat="1" applyFont="1" applyBorder="1"/>
    <xf numFmtId="164" fontId="7" fillId="0" borderId="9" xfId="1" applyNumberFormat="1" applyFont="1" applyFill="1" applyBorder="1" applyAlignment="1">
      <alignment vertical="center"/>
    </xf>
    <xf numFmtId="0" fontId="5" fillId="0" borderId="22" xfId="0" applyFont="1" applyBorder="1"/>
    <xf numFmtId="0" fontId="5" fillId="0" borderId="0" xfId="0" applyFont="1" applyAlignment="1">
      <alignment horizontal="center"/>
    </xf>
    <xf numFmtId="164" fontId="4" fillId="4" borderId="6" xfId="0" applyNumberFormat="1" applyFont="1" applyFill="1" applyBorder="1"/>
    <xf numFmtId="3" fontId="4" fillId="4" borderId="5" xfId="0" applyNumberFormat="1" applyFont="1" applyFill="1" applyBorder="1" applyAlignment="1">
      <alignment horizontal="center"/>
    </xf>
    <xf numFmtId="166" fontId="5" fillId="0" borderId="0" xfId="2" applyNumberFormat="1" applyFont="1" applyBorder="1"/>
    <xf numFmtId="164" fontId="6" fillId="0" borderId="0" xfId="0" applyNumberFormat="1" applyFont="1" applyAlignment="1">
      <alignment vertical="center"/>
    </xf>
    <xf numFmtId="3" fontId="6" fillId="0" borderId="11" xfId="0" applyNumberFormat="1" applyFont="1" applyBorder="1" applyAlignment="1">
      <alignment horizontal="center" vertical="center"/>
    </xf>
    <xf numFmtId="164" fontId="7" fillId="0" borderId="9" xfId="0" applyNumberFormat="1" applyFont="1" applyBorder="1" applyAlignment="1">
      <alignment vertical="center"/>
    </xf>
    <xf numFmtId="0" fontId="2" fillId="3" borderId="7" xfId="0" applyFont="1" applyFill="1" applyBorder="1" applyAlignment="1">
      <alignment vertical="center"/>
    </xf>
    <xf numFmtId="164" fontId="2" fillId="3" borderId="6" xfId="0" applyNumberFormat="1" applyFont="1" applyFill="1" applyBorder="1" applyAlignment="1">
      <alignment vertical="center"/>
    </xf>
    <xf numFmtId="3" fontId="2" fillId="3" borderId="5" xfId="0" applyNumberFormat="1" applyFont="1" applyFill="1" applyBorder="1" applyAlignment="1">
      <alignment horizontal="center" vertical="center"/>
    </xf>
    <xf numFmtId="0" fontId="2" fillId="2" borderId="4" xfId="0" applyFont="1" applyFill="1" applyBorder="1" applyAlignment="1">
      <alignment vertical="center"/>
    </xf>
    <xf numFmtId="164" fontId="7" fillId="2" borderId="3" xfId="0" applyNumberFormat="1" applyFont="1" applyFill="1" applyBorder="1" applyAlignment="1">
      <alignment vertical="center"/>
    </xf>
    <xf numFmtId="164" fontId="2" fillId="2" borderId="3" xfId="0" applyNumberFormat="1" applyFont="1" applyFill="1" applyBorder="1" applyAlignment="1">
      <alignment vertical="center"/>
    </xf>
    <xf numFmtId="3" fontId="2" fillId="2" borderId="2" xfId="0" applyNumberFormat="1" applyFont="1" applyFill="1" applyBorder="1" applyAlignment="1">
      <alignment horizontal="center" vertical="center"/>
    </xf>
    <xf numFmtId="0" fontId="6" fillId="0" borderId="1" xfId="0" applyFont="1" applyBorder="1"/>
    <xf numFmtId="6" fontId="6" fillId="0" borderId="1" xfId="0" applyNumberFormat="1" applyFont="1" applyBorder="1" applyAlignment="1">
      <alignment horizontal="right" vertical="center"/>
    </xf>
    <xf numFmtId="37" fontId="3" fillId="0" borderId="0" xfId="1" applyNumberFormat="1" applyFont="1" applyBorder="1" applyAlignment="1">
      <alignment horizontal="left"/>
    </xf>
    <xf numFmtId="0" fontId="6" fillId="0" borderId="1" xfId="0" applyFont="1" applyBorder="1" applyAlignment="1">
      <alignment wrapText="1"/>
    </xf>
    <xf numFmtId="37" fontId="8" fillId="0" borderId="0" xfId="1" applyNumberFormat="1" applyFont="1" applyBorder="1" applyAlignment="1">
      <alignment horizontal="left"/>
    </xf>
    <xf numFmtId="5" fontId="6" fillId="0" borderId="1" xfId="1" applyNumberFormat="1" applyFont="1" applyFill="1" applyBorder="1"/>
    <xf numFmtId="0" fontId="4"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3CF0-1CB1-4751-BC66-85DA5CFA130C}">
  <sheetPr>
    <pageSetUpPr fitToPage="1"/>
  </sheetPr>
  <dimension ref="A1:T48"/>
  <sheetViews>
    <sheetView showGridLines="0" tabSelected="1" zoomScaleNormal="100" workbookViewId="0">
      <selection activeCell="A53" sqref="A53"/>
    </sheetView>
  </sheetViews>
  <sheetFormatPr defaultColWidth="9.1796875" defaultRowHeight="15.5" x14ac:dyDescent="0.35"/>
  <cols>
    <col min="1" max="1" width="42.7265625" style="10" customWidth="1"/>
    <col min="2" max="2" width="18.1796875" style="11" bestFit="1" customWidth="1"/>
    <col min="3" max="3" width="14.453125" style="11" customWidth="1"/>
    <col min="4" max="4" width="17.54296875" style="11" customWidth="1"/>
    <col min="5" max="5" width="16.54296875" style="11" customWidth="1"/>
    <col min="6" max="6" width="20.453125" style="11" customWidth="1"/>
    <col min="7" max="7" width="17.26953125" style="11" customWidth="1"/>
    <col min="8" max="8" width="20" style="11" customWidth="1"/>
    <col min="9" max="9" width="10.54296875" style="11" customWidth="1"/>
    <col min="10" max="10" width="10.26953125" style="10" bestFit="1" customWidth="1"/>
    <col min="11" max="11" width="20.26953125" style="10" customWidth="1"/>
    <col min="12" max="12" width="18.7265625" style="10" customWidth="1"/>
    <col min="13" max="13" width="17.7265625" style="10" hidden="1" customWidth="1"/>
    <col min="14" max="14" width="14" style="10" hidden="1" customWidth="1"/>
    <col min="15" max="15" width="12.7265625" style="10" hidden="1" customWidth="1"/>
    <col min="16" max="16" width="12" style="10" hidden="1" customWidth="1"/>
    <col min="17" max="17" width="13.453125" style="10" hidden="1" customWidth="1"/>
    <col min="18" max="19" width="0" style="10" hidden="1" customWidth="1"/>
    <col min="20" max="20" width="16.7265625" style="10" customWidth="1"/>
    <col min="21" max="16384" width="9.1796875" style="10"/>
  </cols>
  <sheetData>
    <row r="1" spans="1:20" s="5" customFormat="1" ht="64" x14ac:dyDescent="0.35">
      <c r="A1" s="1" t="s">
        <v>0</v>
      </c>
      <c r="B1" s="2" t="s">
        <v>1</v>
      </c>
      <c r="C1" s="2"/>
      <c r="D1" s="2" t="s">
        <v>34</v>
      </c>
      <c r="E1" s="2" t="s">
        <v>2</v>
      </c>
      <c r="F1" s="2" t="s">
        <v>35</v>
      </c>
      <c r="G1" s="2" t="s">
        <v>3</v>
      </c>
      <c r="H1" s="2" t="s">
        <v>36</v>
      </c>
      <c r="I1" s="2" t="s">
        <v>37</v>
      </c>
      <c r="J1" s="3"/>
      <c r="K1" s="4"/>
    </row>
    <row r="2" spans="1:20" x14ac:dyDescent="0.35">
      <c r="A2" s="6" t="s">
        <v>4</v>
      </c>
      <c r="B2" s="7"/>
      <c r="C2" s="7"/>
      <c r="D2" s="7"/>
      <c r="E2" s="7"/>
      <c r="F2" s="7"/>
      <c r="G2" s="7"/>
      <c r="H2" s="7"/>
      <c r="I2" s="8"/>
      <c r="J2" s="9"/>
      <c r="K2" s="9"/>
      <c r="M2" s="11"/>
    </row>
    <row r="3" spans="1:20" ht="17.5" x14ac:dyDescent="0.35">
      <c r="A3" s="12" t="s">
        <v>38</v>
      </c>
      <c r="B3" s="13"/>
      <c r="C3" s="13"/>
      <c r="D3" s="13"/>
      <c r="E3" s="13"/>
      <c r="F3" s="13"/>
      <c r="G3" s="13"/>
      <c r="H3" s="13"/>
      <c r="I3" s="14"/>
      <c r="J3" s="9"/>
      <c r="K3" s="9"/>
      <c r="M3" s="11"/>
    </row>
    <row r="4" spans="1:20" x14ac:dyDescent="0.35">
      <c r="A4" s="15" t="s">
        <v>5</v>
      </c>
      <c r="B4" s="16">
        <v>75259413</v>
      </c>
      <c r="C4" s="16"/>
      <c r="D4" s="16">
        <f>SUM(F4:H4)</f>
        <v>75259413</v>
      </c>
      <c r="E4" s="16">
        <f>B4-D4</f>
        <v>0</v>
      </c>
      <c r="F4" s="17">
        <v>67733472</v>
      </c>
      <c r="G4" s="17">
        <v>7525941</v>
      </c>
      <c r="H4" s="17"/>
      <c r="I4" s="18">
        <v>347</v>
      </c>
      <c r="J4" s="19"/>
      <c r="K4" s="20"/>
      <c r="L4" s="21"/>
      <c r="M4" s="11"/>
      <c r="T4" s="22"/>
    </row>
    <row r="5" spans="1:20" x14ac:dyDescent="0.35">
      <c r="A5" s="15" t="s">
        <v>6</v>
      </c>
      <c r="B5" s="16">
        <v>12713886</v>
      </c>
      <c r="C5" s="16"/>
      <c r="D5" s="16">
        <f t="shared" ref="D5:D7" si="0">SUM(F5:H5)</f>
        <v>12713886</v>
      </c>
      <c r="E5" s="16">
        <f>B5-D5</f>
        <v>0</v>
      </c>
      <c r="F5" s="23">
        <v>11442497</v>
      </c>
      <c r="G5" s="17">
        <v>1271389</v>
      </c>
      <c r="H5" s="24"/>
      <c r="I5" s="18">
        <v>44</v>
      </c>
      <c r="J5" s="19"/>
      <c r="K5" s="20"/>
      <c r="L5" s="21"/>
      <c r="T5" s="22"/>
    </row>
    <row r="6" spans="1:20" x14ac:dyDescent="0.35">
      <c r="A6" s="15" t="s">
        <v>7</v>
      </c>
      <c r="B6" s="16">
        <v>9519091</v>
      </c>
      <c r="C6" s="16"/>
      <c r="D6" s="16">
        <f t="shared" si="0"/>
        <v>9519091</v>
      </c>
      <c r="E6" s="16">
        <f>B6-D6</f>
        <v>0</v>
      </c>
      <c r="F6" s="17">
        <v>9519091</v>
      </c>
      <c r="G6" s="17"/>
      <c r="H6" s="17"/>
      <c r="I6" s="18">
        <v>44</v>
      </c>
      <c r="J6" s="19"/>
      <c r="K6" s="20"/>
      <c r="L6" s="21"/>
      <c r="T6" s="22"/>
    </row>
    <row r="7" spans="1:20" x14ac:dyDescent="0.35">
      <c r="A7" s="15" t="s">
        <v>8</v>
      </c>
      <c r="B7" s="16">
        <v>10262970</v>
      </c>
      <c r="C7" s="16"/>
      <c r="D7" s="16">
        <f t="shared" si="0"/>
        <v>10262970</v>
      </c>
      <c r="E7" s="16">
        <f>B7-D7</f>
        <v>0</v>
      </c>
      <c r="F7" s="17">
        <v>10262970</v>
      </c>
      <c r="G7" s="17"/>
      <c r="H7" s="17"/>
      <c r="I7" s="18">
        <v>54</v>
      </c>
      <c r="J7" s="19"/>
      <c r="K7" s="20"/>
      <c r="L7" s="21"/>
      <c r="T7" s="22"/>
    </row>
    <row r="8" spans="1:20" x14ac:dyDescent="0.35">
      <c r="A8" s="25" t="s">
        <v>9</v>
      </c>
      <c r="B8" s="26">
        <f>SUM(B4:B7)</f>
        <v>107755360</v>
      </c>
      <c r="C8" s="26"/>
      <c r="D8" s="26">
        <f t="shared" ref="D8:I8" si="1">SUM(D4:D7)</f>
        <v>107755360</v>
      </c>
      <c r="E8" s="26">
        <f t="shared" si="1"/>
        <v>0</v>
      </c>
      <c r="F8" s="26">
        <f t="shared" si="1"/>
        <v>98958030</v>
      </c>
      <c r="G8" s="26">
        <f t="shared" si="1"/>
        <v>8797330</v>
      </c>
      <c r="H8" s="26">
        <f t="shared" si="1"/>
        <v>0</v>
      </c>
      <c r="I8" s="27">
        <f t="shared" si="1"/>
        <v>489</v>
      </c>
      <c r="J8" s="28"/>
      <c r="K8" s="20"/>
      <c r="L8" s="21"/>
      <c r="T8" s="22"/>
    </row>
    <row r="9" spans="1:20" x14ac:dyDescent="0.35">
      <c r="A9" s="12" t="s">
        <v>10</v>
      </c>
      <c r="B9" s="29"/>
      <c r="C9" s="29"/>
      <c r="D9" s="29"/>
      <c r="E9" s="29"/>
      <c r="F9" s="29"/>
      <c r="G9" s="29"/>
      <c r="H9" s="29"/>
      <c r="I9" s="14"/>
      <c r="J9" s="19"/>
      <c r="K9" s="9"/>
    </row>
    <row r="10" spans="1:20" x14ac:dyDescent="0.35">
      <c r="A10" s="15" t="s">
        <v>11</v>
      </c>
      <c r="B10" s="17">
        <f>35157309-23</f>
        <v>35157286</v>
      </c>
      <c r="C10" s="17"/>
      <c r="D10" s="16">
        <f t="shared" ref="D10:D12" si="2">SUM(F10:H10)</f>
        <v>35157286</v>
      </c>
      <c r="E10" s="17">
        <f>B10-D10</f>
        <v>0</v>
      </c>
      <c r="F10" s="19">
        <v>34274286</v>
      </c>
      <c r="G10" s="17"/>
      <c r="H10" s="17">
        <v>883000</v>
      </c>
      <c r="I10" s="18">
        <v>92</v>
      </c>
      <c r="J10" s="19"/>
      <c r="K10" s="20"/>
      <c r="L10" s="21"/>
      <c r="M10" s="30"/>
      <c r="N10" s="31"/>
      <c r="O10" s="32"/>
      <c r="T10" s="22"/>
    </row>
    <row r="11" spans="1:20" x14ac:dyDescent="0.35">
      <c r="A11" s="15" t="s">
        <v>12</v>
      </c>
      <c r="B11" s="17">
        <v>22305584</v>
      </c>
      <c r="C11" s="17"/>
      <c r="D11" s="16">
        <f t="shared" si="2"/>
        <v>22305584</v>
      </c>
      <c r="E11" s="17">
        <f>B11-D11</f>
        <v>0</v>
      </c>
      <c r="F11" s="19">
        <v>21666615</v>
      </c>
      <c r="G11" s="17"/>
      <c r="H11" s="17">
        <v>638969</v>
      </c>
      <c r="I11" s="18">
        <v>137</v>
      </c>
      <c r="J11" s="19"/>
      <c r="K11" s="20"/>
      <c r="L11" s="21"/>
      <c r="M11" s="33"/>
      <c r="O11" s="34"/>
      <c r="T11" s="22"/>
    </row>
    <row r="12" spans="1:20" x14ac:dyDescent="0.35">
      <c r="A12" s="15" t="s">
        <v>13</v>
      </c>
      <c r="B12" s="17">
        <v>13122862</v>
      </c>
      <c r="C12" s="17"/>
      <c r="D12" s="16">
        <f t="shared" si="2"/>
        <v>13122862</v>
      </c>
      <c r="E12" s="17">
        <f>B12-D12</f>
        <v>0</v>
      </c>
      <c r="F12" s="17">
        <v>13122862</v>
      </c>
      <c r="G12" s="17"/>
      <c r="H12" s="17"/>
      <c r="I12" s="18">
        <v>95</v>
      </c>
      <c r="J12" s="17"/>
      <c r="K12" s="20"/>
      <c r="L12" s="21"/>
      <c r="M12" s="33"/>
      <c r="O12" s="35"/>
      <c r="T12" s="22"/>
    </row>
    <row r="13" spans="1:20" x14ac:dyDescent="0.35">
      <c r="A13" s="25" t="s">
        <v>14</v>
      </c>
      <c r="B13" s="36">
        <f>SUM(B10:B12)</f>
        <v>70585732</v>
      </c>
      <c r="C13" s="36"/>
      <c r="D13" s="36">
        <f t="shared" ref="D13:I13" si="3">SUM(D10:D12)</f>
        <v>70585732</v>
      </c>
      <c r="E13" s="36">
        <f t="shared" si="3"/>
        <v>0</v>
      </c>
      <c r="F13" s="36">
        <f t="shared" si="3"/>
        <v>69063763</v>
      </c>
      <c r="G13" s="36">
        <f t="shared" si="3"/>
        <v>0</v>
      </c>
      <c r="H13" s="36">
        <f t="shared" si="3"/>
        <v>1521969</v>
      </c>
      <c r="I13" s="37">
        <f t="shared" si="3"/>
        <v>324</v>
      </c>
      <c r="J13" s="19"/>
      <c r="K13" s="20"/>
      <c r="L13" s="21"/>
      <c r="M13" s="33"/>
      <c r="N13" s="38"/>
      <c r="O13" s="39"/>
      <c r="T13" s="22"/>
    </row>
    <row r="14" spans="1:20" ht="18" thickBot="1" x14ac:dyDescent="0.4">
      <c r="A14" s="40" t="s">
        <v>39</v>
      </c>
      <c r="B14" s="41">
        <f>B8+B13</f>
        <v>178341092</v>
      </c>
      <c r="C14" s="41"/>
      <c r="D14" s="41">
        <f t="shared" ref="D14:H14" si="4">D8+D13</f>
        <v>178341092</v>
      </c>
      <c r="E14" s="41">
        <f t="shared" si="4"/>
        <v>0</v>
      </c>
      <c r="F14" s="41">
        <f t="shared" si="4"/>
        <v>168021793</v>
      </c>
      <c r="G14" s="41">
        <f t="shared" si="4"/>
        <v>8797330</v>
      </c>
      <c r="H14" s="41">
        <f t="shared" si="4"/>
        <v>1521969</v>
      </c>
      <c r="I14" s="42">
        <f>I8+I13</f>
        <v>813</v>
      </c>
      <c r="J14" s="19"/>
      <c r="K14" s="20"/>
      <c r="L14" s="21"/>
      <c r="M14" s="43"/>
      <c r="N14" s="44"/>
      <c r="O14" s="45"/>
      <c r="T14" s="22"/>
    </row>
    <row r="15" spans="1:20" ht="16" thickBot="1" x14ac:dyDescent="0.4">
      <c r="A15" s="9"/>
      <c r="B15" s="19"/>
      <c r="C15" s="19"/>
      <c r="D15" s="19"/>
      <c r="E15" s="19"/>
      <c r="F15" s="19"/>
      <c r="G15" s="19"/>
      <c r="H15" s="19"/>
      <c r="I15" s="19"/>
      <c r="J15" s="19"/>
      <c r="K15" s="46"/>
      <c r="L15" s="21"/>
      <c r="M15" s="47"/>
      <c r="T15" s="22"/>
    </row>
    <row r="16" spans="1:20" x14ac:dyDescent="0.35">
      <c r="A16" s="48" t="s">
        <v>15</v>
      </c>
      <c r="B16" s="49"/>
      <c r="C16" s="49"/>
      <c r="D16" s="49"/>
      <c r="E16" s="49"/>
      <c r="F16" s="49"/>
      <c r="G16" s="49"/>
      <c r="H16" s="49"/>
      <c r="I16" s="50"/>
      <c r="J16" s="19"/>
      <c r="K16" s="9"/>
      <c r="M16" s="47"/>
    </row>
    <row r="17" spans="1:20" x14ac:dyDescent="0.35">
      <c r="A17" s="12" t="s">
        <v>16</v>
      </c>
      <c r="B17" s="51"/>
      <c r="C17" s="51"/>
      <c r="D17" s="51"/>
      <c r="E17" s="51"/>
      <c r="F17" s="51"/>
      <c r="G17" s="51"/>
      <c r="H17" s="51"/>
      <c r="I17" s="52"/>
      <c r="J17" s="19"/>
      <c r="K17" s="9"/>
      <c r="M17" s="47"/>
    </row>
    <row r="18" spans="1:20" x14ac:dyDescent="0.35">
      <c r="A18" s="15" t="s">
        <v>5</v>
      </c>
      <c r="B18" s="17">
        <v>669644464</v>
      </c>
      <c r="C18" s="17"/>
      <c r="D18" s="16">
        <f t="shared" ref="D18:D21" si="5">SUM(F18:H18)</f>
        <v>669644464</v>
      </c>
      <c r="E18" s="17">
        <f t="shared" ref="E18:E21" si="6">B18-D18</f>
        <v>0</v>
      </c>
      <c r="F18" s="17">
        <v>602680017</v>
      </c>
      <c r="G18" s="17">
        <v>66964447</v>
      </c>
      <c r="H18" s="17"/>
      <c r="I18" s="18">
        <v>2712</v>
      </c>
      <c r="J18" s="19"/>
      <c r="K18" s="20"/>
      <c r="L18" s="21"/>
      <c r="M18" s="53"/>
      <c r="T18" s="22"/>
    </row>
    <row r="19" spans="1:20" x14ac:dyDescent="0.35">
      <c r="A19" s="15" t="s">
        <v>6</v>
      </c>
      <c r="B19" s="17">
        <v>115141446</v>
      </c>
      <c r="C19" s="17"/>
      <c r="D19" s="16">
        <f t="shared" si="5"/>
        <v>115141446</v>
      </c>
      <c r="E19" s="17">
        <f t="shared" si="6"/>
        <v>0</v>
      </c>
      <c r="F19" s="17">
        <v>89288582</v>
      </c>
      <c r="G19" s="17">
        <v>11514145</v>
      </c>
      <c r="H19" s="54">
        <v>14338719</v>
      </c>
      <c r="I19" s="18">
        <v>400</v>
      </c>
      <c r="J19" s="19"/>
      <c r="K19" s="20"/>
      <c r="L19" s="21"/>
      <c r="T19" s="22"/>
    </row>
    <row r="20" spans="1:20" x14ac:dyDescent="0.35">
      <c r="A20" s="15" t="s">
        <v>7</v>
      </c>
      <c r="B20" s="17">
        <v>81785538</v>
      </c>
      <c r="C20" s="17"/>
      <c r="D20" s="16">
        <f t="shared" si="5"/>
        <v>81785538</v>
      </c>
      <c r="E20" s="17">
        <f t="shared" si="6"/>
        <v>0</v>
      </c>
      <c r="F20" s="17">
        <v>81785538</v>
      </c>
      <c r="G20" s="17"/>
      <c r="H20" s="17"/>
      <c r="I20" s="18">
        <v>255</v>
      </c>
      <c r="J20" s="19"/>
      <c r="K20" s="20"/>
      <c r="L20" s="21"/>
      <c r="M20" s="11"/>
      <c r="P20" s="11"/>
      <c r="T20" s="22"/>
    </row>
    <row r="21" spans="1:20" x14ac:dyDescent="0.35">
      <c r="A21" s="15" t="s">
        <v>8</v>
      </c>
      <c r="B21" s="17">
        <v>95822779</v>
      </c>
      <c r="C21" s="17"/>
      <c r="D21" s="16">
        <f t="shared" si="5"/>
        <v>95822779</v>
      </c>
      <c r="E21" s="17">
        <f t="shared" si="6"/>
        <v>0</v>
      </c>
      <c r="F21" s="17">
        <v>91726999</v>
      </c>
      <c r="G21" s="17">
        <v>4095780</v>
      </c>
      <c r="H21" s="17"/>
      <c r="I21" s="18">
        <v>480</v>
      </c>
      <c r="J21" s="19"/>
      <c r="K21" s="20"/>
      <c r="L21" s="21"/>
      <c r="M21" s="30"/>
      <c r="N21" s="31"/>
      <c r="O21" s="31"/>
      <c r="P21" s="55"/>
      <c r="Q21" s="31"/>
      <c r="R21" s="31"/>
      <c r="S21" s="32"/>
      <c r="T21" s="22"/>
    </row>
    <row r="22" spans="1:20" x14ac:dyDescent="0.35">
      <c r="A22" s="25" t="s">
        <v>9</v>
      </c>
      <c r="B22" s="56">
        <v>962394227</v>
      </c>
      <c r="C22" s="56"/>
      <c r="D22" s="56">
        <f>SUM(D18:D21)</f>
        <v>962394227</v>
      </c>
      <c r="E22" s="56">
        <f>B22-D22</f>
        <v>0</v>
      </c>
      <c r="F22" s="26">
        <f>SUM(F18:F21)</f>
        <v>865481136</v>
      </c>
      <c r="G22" s="26">
        <f>SUM(G18:G21)</f>
        <v>82574372</v>
      </c>
      <c r="H22" s="26">
        <f>SUM(H18:H21)</f>
        <v>14338719</v>
      </c>
      <c r="I22" s="27">
        <f>SUM(I18:I21)</f>
        <v>3847</v>
      </c>
      <c r="J22" s="28"/>
      <c r="K22" s="20"/>
      <c r="L22" s="21"/>
      <c r="M22" s="57"/>
      <c r="O22" s="58"/>
      <c r="S22" s="34"/>
      <c r="T22" s="22"/>
    </row>
    <row r="23" spans="1:20" x14ac:dyDescent="0.35">
      <c r="A23" s="12" t="s">
        <v>10</v>
      </c>
      <c r="B23" s="59"/>
      <c r="C23" s="59"/>
      <c r="D23" s="59"/>
      <c r="E23" s="59"/>
      <c r="F23" s="59"/>
      <c r="G23" s="59"/>
      <c r="H23" s="59"/>
      <c r="I23" s="60"/>
      <c r="J23" s="19"/>
      <c r="K23" s="9"/>
      <c r="M23" s="57"/>
      <c r="N23" s="53"/>
      <c r="O23" s="61"/>
      <c r="Q23" s="11"/>
      <c r="S23" s="34"/>
      <c r="T23" s="22"/>
    </row>
    <row r="24" spans="1:20" x14ac:dyDescent="0.35">
      <c r="A24" s="15" t="s">
        <v>11</v>
      </c>
      <c r="B24" s="62">
        <v>461568317</v>
      </c>
      <c r="C24" s="17"/>
      <c r="D24" s="16">
        <f t="shared" ref="D24:D26" si="7">SUM(F24:H24)</f>
        <v>461568317</v>
      </c>
      <c r="E24" s="17">
        <f t="shared" ref="E24:E26" si="8">B24-D24</f>
        <v>0</v>
      </c>
      <c r="F24" s="17">
        <v>358876381</v>
      </c>
      <c r="G24" s="17"/>
      <c r="H24" s="17">
        <v>102691936</v>
      </c>
      <c r="I24" s="63">
        <v>1640</v>
      </c>
      <c r="J24" s="19"/>
      <c r="K24" s="20"/>
      <c r="L24" s="21"/>
      <c r="M24" s="53"/>
      <c r="T24" s="22"/>
    </row>
    <row r="25" spans="1:20" x14ac:dyDescent="0.35">
      <c r="A25" s="15" t="s">
        <v>12</v>
      </c>
      <c r="B25" s="62">
        <v>185055572</v>
      </c>
      <c r="C25" s="17"/>
      <c r="D25" s="16">
        <f t="shared" si="7"/>
        <v>185055572</v>
      </c>
      <c r="E25" s="17">
        <f t="shared" si="8"/>
        <v>0</v>
      </c>
      <c r="F25" s="17">
        <v>145140805</v>
      </c>
      <c r="G25" s="17"/>
      <c r="H25" s="17">
        <v>39914767</v>
      </c>
      <c r="I25" s="18">
        <v>630</v>
      </c>
      <c r="J25" s="19"/>
      <c r="K25" s="20"/>
      <c r="L25" s="21"/>
      <c r="T25" s="22"/>
    </row>
    <row r="26" spans="1:20" x14ac:dyDescent="0.35">
      <c r="A26" s="15" t="s">
        <v>13</v>
      </c>
      <c r="B26" s="62">
        <v>124017702</v>
      </c>
      <c r="C26" s="17"/>
      <c r="D26" s="16">
        <f t="shared" si="7"/>
        <v>124017702</v>
      </c>
      <c r="E26" s="17">
        <f t="shared" si="8"/>
        <v>0</v>
      </c>
      <c r="F26" s="17">
        <v>82996735</v>
      </c>
      <c r="G26" s="17"/>
      <c r="H26" s="17">
        <v>41020967</v>
      </c>
      <c r="I26" s="18">
        <v>396</v>
      </c>
      <c r="J26" s="19"/>
      <c r="K26" s="20"/>
      <c r="L26" s="21"/>
      <c r="M26" s="11"/>
      <c r="P26" s="11"/>
      <c r="T26" s="22"/>
    </row>
    <row r="27" spans="1:20" x14ac:dyDescent="0.35">
      <c r="A27" s="25" t="s">
        <v>14</v>
      </c>
      <c r="B27" s="36">
        <f>SUM(B24:B26)</f>
        <v>770641591</v>
      </c>
      <c r="C27" s="36"/>
      <c r="D27" s="64">
        <f>SUM(D24:D26)</f>
        <v>770641591</v>
      </c>
      <c r="E27" s="36">
        <f>B27-D27</f>
        <v>0</v>
      </c>
      <c r="F27" s="36">
        <f>SUM(F24:F26)</f>
        <v>587013921</v>
      </c>
      <c r="G27" s="36">
        <f>SUM(G24:G26)</f>
        <v>0</v>
      </c>
      <c r="H27" s="36">
        <f>SUM(H24:H26)</f>
        <v>183627670</v>
      </c>
      <c r="I27" s="37">
        <f>SUM(I24:I26)</f>
        <v>2666</v>
      </c>
      <c r="J27" s="19"/>
      <c r="K27" s="20"/>
      <c r="L27" s="21"/>
      <c r="M27" s="30"/>
      <c r="N27" s="31"/>
      <c r="O27" s="31"/>
      <c r="P27" s="55"/>
      <c r="Q27" s="31"/>
      <c r="R27" s="31"/>
      <c r="S27" s="32"/>
      <c r="T27" s="22"/>
    </row>
    <row r="28" spans="1:20" x14ac:dyDescent="0.35">
      <c r="A28" s="65" t="s">
        <v>17</v>
      </c>
      <c r="B28" s="66">
        <f>B22+B27</f>
        <v>1733035818</v>
      </c>
      <c r="C28" s="66"/>
      <c r="D28" s="66">
        <f>D22+D27</f>
        <v>1733035818</v>
      </c>
      <c r="E28" s="66">
        <f t="shared" ref="E28:I28" si="9">E22+E27</f>
        <v>0</v>
      </c>
      <c r="F28" s="66">
        <f t="shared" si="9"/>
        <v>1452495057</v>
      </c>
      <c r="G28" s="66">
        <f t="shared" si="9"/>
        <v>82574372</v>
      </c>
      <c r="H28" s="66">
        <f t="shared" si="9"/>
        <v>197966389</v>
      </c>
      <c r="I28" s="67">
        <f t="shared" si="9"/>
        <v>6513</v>
      </c>
      <c r="J28" s="19"/>
      <c r="K28" s="9"/>
      <c r="M28" s="57"/>
      <c r="S28" s="34"/>
    </row>
    <row r="29" spans="1:20" ht="16" thickBot="1" x14ac:dyDescent="0.4">
      <c r="A29" s="68" t="s">
        <v>18</v>
      </c>
      <c r="B29" s="69">
        <f>B14+B28</f>
        <v>1911376910</v>
      </c>
      <c r="C29" s="70"/>
      <c r="D29" s="69">
        <f>D14+D28</f>
        <v>1911376910</v>
      </c>
      <c r="E29" s="70">
        <f t="shared" ref="E29:I29" si="10">E14+E28</f>
        <v>0</v>
      </c>
      <c r="F29" s="70">
        <f t="shared" si="10"/>
        <v>1620516850</v>
      </c>
      <c r="G29" s="70">
        <f t="shared" si="10"/>
        <v>91371702</v>
      </c>
      <c r="H29" s="70">
        <f t="shared" si="10"/>
        <v>199488358</v>
      </c>
      <c r="I29" s="71">
        <f t="shared" si="10"/>
        <v>7326</v>
      </c>
      <c r="J29" s="19"/>
      <c r="K29" s="9"/>
      <c r="M29" s="43"/>
      <c r="N29" s="44"/>
      <c r="O29" s="44"/>
      <c r="P29" s="44"/>
      <c r="Q29" s="44"/>
      <c r="R29" s="44"/>
      <c r="S29" s="45"/>
    </row>
    <row r="30" spans="1:20" x14ac:dyDescent="0.35">
      <c r="A30" s="9"/>
      <c r="B30" s="19"/>
      <c r="C30" s="19"/>
      <c r="D30" s="19"/>
      <c r="E30" s="19"/>
      <c r="F30" s="19"/>
      <c r="G30" s="19"/>
      <c r="H30" s="19"/>
      <c r="I30" s="19"/>
      <c r="J30" s="9"/>
      <c r="K30" s="9"/>
    </row>
    <row r="31" spans="1:20" x14ac:dyDescent="0.35">
      <c r="A31" s="9"/>
      <c r="B31" s="19"/>
      <c r="C31" s="19"/>
      <c r="D31" s="19"/>
      <c r="E31" s="19"/>
      <c r="F31" s="19"/>
      <c r="G31" s="19"/>
      <c r="H31" s="19"/>
      <c r="I31" s="19"/>
      <c r="J31" s="9"/>
      <c r="K31" s="9"/>
    </row>
    <row r="32" spans="1:20" ht="17.5" x14ac:dyDescent="0.35">
      <c r="A32" s="72" t="s">
        <v>30</v>
      </c>
      <c r="B32" s="73">
        <v>2068377000</v>
      </c>
      <c r="C32" s="74">
        <v>7</v>
      </c>
      <c r="D32" s="19"/>
      <c r="E32" s="19"/>
      <c r="F32" s="19"/>
      <c r="G32" s="19"/>
      <c r="H32" s="19"/>
      <c r="I32" s="19"/>
      <c r="J32" s="9"/>
      <c r="K32" s="9"/>
    </row>
    <row r="33" spans="1:12" ht="18.5" x14ac:dyDescent="0.35">
      <c r="A33" s="75" t="s">
        <v>19</v>
      </c>
      <c r="B33" s="73">
        <f>ROUND(96854212.74,0)</f>
        <v>96854213</v>
      </c>
      <c r="C33" s="76"/>
      <c r="D33" s="19"/>
      <c r="E33" s="19"/>
      <c r="F33" s="19"/>
      <c r="G33" s="19"/>
      <c r="H33" s="19"/>
      <c r="I33" s="19"/>
      <c r="J33" s="9"/>
      <c r="K33" s="9"/>
      <c r="L33" s="11"/>
    </row>
    <row r="34" spans="1:12" ht="18.5" x14ac:dyDescent="0.35">
      <c r="A34" s="72" t="s">
        <v>20</v>
      </c>
      <c r="B34" s="73">
        <v>8727822</v>
      </c>
      <c r="C34" s="76"/>
      <c r="D34" s="19"/>
      <c r="E34" s="19"/>
      <c r="F34" s="19"/>
      <c r="G34" s="19"/>
      <c r="H34" s="19"/>
      <c r="I34" s="19"/>
      <c r="J34" s="9"/>
      <c r="K34" s="9"/>
    </row>
    <row r="35" spans="1:12" ht="18.5" x14ac:dyDescent="0.35">
      <c r="A35" s="72" t="s">
        <v>21</v>
      </c>
      <c r="B35" s="73">
        <f>ROUND(30810448.36,0)</f>
        <v>30810448</v>
      </c>
      <c r="C35" s="76"/>
      <c r="D35" s="19"/>
      <c r="E35" s="19"/>
      <c r="F35" s="19"/>
      <c r="G35" s="19"/>
      <c r="H35" s="19"/>
      <c r="I35" s="19"/>
      <c r="J35" s="9"/>
      <c r="K35" s="9"/>
    </row>
    <row r="36" spans="1:12" ht="17.5" x14ac:dyDescent="0.35">
      <c r="A36" s="72" t="s">
        <v>22</v>
      </c>
      <c r="B36" s="73">
        <v>28018267</v>
      </c>
      <c r="C36" s="74">
        <v>8</v>
      </c>
      <c r="D36" s="19"/>
      <c r="E36" s="19"/>
      <c r="F36" s="19"/>
      <c r="G36" s="19"/>
      <c r="H36" s="19"/>
      <c r="I36" s="19"/>
      <c r="J36" s="9"/>
      <c r="K36" s="9"/>
    </row>
    <row r="37" spans="1:12" ht="17.5" x14ac:dyDescent="0.35">
      <c r="A37" s="72" t="s">
        <v>23</v>
      </c>
      <c r="B37" s="77">
        <f>B32-(SUM(B33:B36))</f>
        <v>1903966250</v>
      </c>
      <c r="C37" s="74">
        <v>9</v>
      </c>
      <c r="D37" s="19"/>
      <c r="E37" s="19"/>
      <c r="F37" s="19"/>
      <c r="G37" s="19"/>
      <c r="H37" s="19"/>
      <c r="I37" s="19"/>
      <c r="J37" s="9"/>
      <c r="K37" s="9"/>
    </row>
    <row r="38" spans="1:12" x14ac:dyDescent="0.35">
      <c r="A38" s="9"/>
      <c r="B38" s="19"/>
      <c r="C38" s="19"/>
      <c r="D38" s="19"/>
      <c r="E38" s="19"/>
      <c r="F38" s="19"/>
      <c r="G38" s="19"/>
      <c r="H38" s="19"/>
      <c r="I38" s="19"/>
      <c r="J38" s="9"/>
      <c r="K38" s="9"/>
    </row>
    <row r="39" spans="1:12" x14ac:dyDescent="0.35">
      <c r="A39" s="81" t="s">
        <v>32</v>
      </c>
      <c r="B39" s="81"/>
      <c r="C39" s="81"/>
      <c r="D39" s="81"/>
      <c r="E39" s="81"/>
      <c r="F39" s="81"/>
      <c r="G39" s="81"/>
      <c r="H39" s="81"/>
      <c r="I39" s="81"/>
      <c r="J39" s="9"/>
      <c r="K39" s="9"/>
    </row>
    <row r="40" spans="1:12" ht="15" customHeight="1" x14ac:dyDescent="0.35">
      <c r="A40" s="82" t="s">
        <v>24</v>
      </c>
      <c r="B40" s="82"/>
      <c r="C40" s="82"/>
      <c r="D40" s="82"/>
      <c r="E40" s="82"/>
      <c r="F40" s="82"/>
      <c r="G40" s="82"/>
      <c r="H40" s="82"/>
      <c r="I40" s="82"/>
      <c r="J40" s="9"/>
      <c r="K40" s="9"/>
    </row>
    <row r="41" spans="1:12" ht="15" customHeight="1" x14ac:dyDescent="0.35">
      <c r="A41" s="83" t="s">
        <v>25</v>
      </c>
      <c r="B41" s="83"/>
      <c r="C41" s="83"/>
      <c r="D41" s="83"/>
      <c r="E41" s="83"/>
      <c r="F41" s="83"/>
      <c r="G41" s="83"/>
      <c r="H41" s="83"/>
      <c r="I41" s="83"/>
      <c r="J41" s="9"/>
      <c r="K41" s="9"/>
    </row>
    <row r="42" spans="1:12" x14ac:dyDescent="0.35">
      <c r="A42" s="82" t="s">
        <v>26</v>
      </c>
      <c r="B42" s="82"/>
      <c r="C42" s="82"/>
      <c r="D42" s="82"/>
      <c r="E42" s="82"/>
      <c r="F42" s="82"/>
      <c r="G42" s="82"/>
      <c r="H42" s="82"/>
      <c r="I42" s="82"/>
      <c r="J42" s="9"/>
      <c r="K42" s="9"/>
    </row>
    <row r="43" spans="1:12" x14ac:dyDescent="0.35">
      <c r="A43" s="80" t="s">
        <v>27</v>
      </c>
      <c r="B43" s="80"/>
      <c r="C43" s="80"/>
      <c r="D43" s="80"/>
      <c r="E43" s="80"/>
      <c r="F43" s="80"/>
      <c r="G43" s="80"/>
      <c r="H43" s="80"/>
      <c r="I43" s="80"/>
      <c r="J43" s="9"/>
      <c r="K43" s="9"/>
    </row>
    <row r="44" spans="1:12" ht="16.5" customHeight="1" x14ac:dyDescent="0.35">
      <c r="A44" s="80" t="s">
        <v>28</v>
      </c>
      <c r="B44" s="80"/>
      <c r="C44" s="80"/>
      <c r="D44" s="80"/>
      <c r="E44" s="80"/>
      <c r="F44" s="80"/>
      <c r="G44" s="80"/>
      <c r="H44" s="80"/>
      <c r="I44" s="80"/>
      <c r="J44" s="9"/>
      <c r="K44" s="9"/>
    </row>
    <row r="45" spans="1:12" ht="32.25" customHeight="1" x14ac:dyDescent="0.35">
      <c r="A45" s="80" t="s">
        <v>33</v>
      </c>
      <c r="B45" s="80"/>
      <c r="C45" s="80"/>
      <c r="D45" s="80"/>
      <c r="E45" s="80"/>
      <c r="F45" s="80"/>
      <c r="G45" s="80"/>
      <c r="H45" s="80"/>
      <c r="I45" s="80"/>
      <c r="J45" s="78"/>
      <c r="K45" s="78"/>
    </row>
    <row r="46" spans="1:12" x14ac:dyDescent="0.35">
      <c r="A46" s="9" t="s">
        <v>40</v>
      </c>
    </row>
    <row r="47" spans="1:12" x14ac:dyDescent="0.35">
      <c r="A47" s="9" t="s">
        <v>31</v>
      </c>
    </row>
    <row r="48" spans="1:12" s="11" customFormat="1" x14ac:dyDescent="0.35">
      <c r="A48" s="79" t="s">
        <v>29</v>
      </c>
      <c r="J48" s="10"/>
    </row>
  </sheetData>
  <mergeCells count="7">
    <mergeCell ref="A45:I45"/>
    <mergeCell ref="A39:I39"/>
    <mergeCell ref="A40:I40"/>
    <mergeCell ref="A41:I41"/>
    <mergeCell ref="A42:I42"/>
    <mergeCell ref="A43:I43"/>
    <mergeCell ref="A44:I44"/>
  </mergeCells>
  <pageMargins left="0.7" right="0.7" top="0.75" bottom="0.75" header="0.3" footer="0.3"/>
  <pageSetup scale="70" fitToHeight="2" orientation="landscape" horizontalDpi="300" verticalDpi="300" r:id="rId1"/>
  <headerFooter>
    <oddHeader>&amp;C&amp;"-,Bold"&amp;12Proposition 2 
2019-22 No Place Like Home Program Awards Summary&amp;10 1</oddHeader>
    <oddFooter>&amp;RPage &amp;P of &amp;N</oddFooter>
  </headerFooter>
  <ignoredErrors>
    <ignoredError sqref="E2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48F028BF437043898EA6222AD635E1" ma:contentTypeVersion="8" ma:contentTypeDescription="Create a new document." ma:contentTypeScope="" ma:versionID="6c37e838ba787c5c28ae09bcd4840846">
  <xsd:schema xmlns:xsd="http://www.w3.org/2001/XMLSchema" xmlns:xs="http://www.w3.org/2001/XMLSchema" xmlns:p="http://schemas.microsoft.com/office/2006/metadata/properties" xmlns:ns2="5035bae0-3e81-410b-98a4-b257fb6a3918" targetNamespace="http://schemas.microsoft.com/office/2006/metadata/properties" ma:root="true" ma:fieldsID="fb605d2fdb198954e9716551e42060ab" ns2:_="">
    <xsd:import namespace="5035bae0-3e81-410b-98a4-b257fb6a39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5bae0-3e81-410b-98a4-b257fb6a3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CB6D61-3745-413F-9AF9-CF3572E4396B}">
  <ds:schemaRefs>
    <ds:schemaRef ds:uri="df065671-9332-4626-958c-81c4358f58e2"/>
    <ds:schemaRef ds:uri="b81d817a-1478-46c7-a8b0-e0874bfd524c"/>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C44DDF0-822B-4960-A00F-A221B1E19804}"/>
</file>

<file path=customXml/itemProps3.xml><?xml version="1.0" encoding="utf-8"?>
<ds:datastoreItem xmlns:ds="http://schemas.openxmlformats.org/officeDocument/2006/customXml" ds:itemID="{AD3563A2-6F71-4F84-84D1-7C79EA409D62}">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FY24-25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Prop 2 Awards Summary</dc:title>
  <dc:subject/>
  <dc:creator>HCD</dc:creator>
  <cp:keywords/>
  <dc:description/>
  <cp:lastModifiedBy>DiFrancesco, Christina@HCD</cp:lastModifiedBy>
  <cp:revision/>
  <dcterms:created xsi:type="dcterms:W3CDTF">2021-10-26T00:10:34Z</dcterms:created>
  <dcterms:modified xsi:type="dcterms:W3CDTF">2025-12-03T05:17:15Z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0x010100CE48F028BF437043898EA6222AD635E1</vt:lpwstr>
  </property>
  <property fmtid="{D5CDD505-2E9C-101B-9397-08002B2CF9AE}" pid="3" name="Order">
    <vt:r8>35700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